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ITÉ INSTITUCIONAL DE DESARROLLO ADMINISTRATIVO\1. REUNIÓN\1. PLAN DE ACCIÓN\2016\"/>
    </mc:Choice>
  </mc:AlternateContent>
  <bookViews>
    <workbookView xWindow="0" yWindow="0" windowWidth="20490" windowHeight="7755" tabRatio="885" firstSheet="2" activeTab="2"/>
  </bookViews>
  <sheets>
    <sheet name="Eficacia" sheetId="4" state="hidden" r:id="rId1"/>
    <sheet name="Dinamica" sheetId="6" state="hidden" r:id="rId2"/>
    <sheet name="PA con seg IV Trimestre" sheetId="3" r:id="rId3"/>
    <sheet name="Dinamica por sector" sheetId="20" state="hidden" r:id="rId4"/>
    <sheet name="Comportamiento Prod" sheetId="14" state="hidden" r:id="rId5"/>
    <sheet name="Dinamica Comportamiento Prod" sheetId="18" state="hidden" r:id="rId6"/>
    <sheet name="Detalle por sector" sheetId="22" r:id="rId7"/>
    <sheet name="Indicador Eficacia" sheetId="7" r:id="rId8"/>
    <sheet name="Indicador Gestión" sheetId="8" r:id="rId9"/>
    <sheet name="Indicador eficiencia" sheetId="9" state="hidden" r:id="rId10"/>
    <sheet name="Indicador Eficacia-Datos" sheetId="12" r:id="rId11"/>
    <sheet name="Hoja2" sheetId="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4" hidden="1">'Comportamiento Prod'!$C$1:$K$181</definedName>
    <definedName name="_xlnm._FilterDatabase" localSheetId="6" hidden="1">'Detalle por sector'!$A$1:$F$8</definedName>
    <definedName name="_xlnm._FilterDatabase" localSheetId="11" hidden="1">Hoja2!$A$2:$G$17</definedName>
    <definedName name="_xlnm._FilterDatabase" localSheetId="2" hidden="1">'PA con seg IV Trimestre'!$A$7:$BK$568</definedName>
  </definedNames>
  <calcPr calcId="152511" concurrentCalc="0"/>
  <pivotCaches>
    <pivotCache cacheId="4" r:id="rId31"/>
    <pivotCache cacheId="5" r:id="rId32"/>
    <pivotCache cacheId="6" r:id="rId33"/>
    <pivotCache cacheId="7" r:id="rId34"/>
  </pivotCaches>
</workbook>
</file>

<file path=xl/calcChain.xml><?xml version="1.0" encoding="utf-8"?>
<calcChain xmlns="http://schemas.openxmlformats.org/spreadsheetml/2006/main">
  <c r="K181" i="14" l="1"/>
  <c r="J181" i="14"/>
  <c r="J180" i="14"/>
  <c r="K180" i="14"/>
  <c r="K179" i="14"/>
  <c r="J179" i="14"/>
  <c r="J178" i="14"/>
  <c r="K178" i="14"/>
  <c r="K177" i="14"/>
  <c r="J177" i="14"/>
  <c r="J176" i="14"/>
  <c r="K176" i="14"/>
  <c r="K175" i="14"/>
  <c r="J175" i="14"/>
  <c r="J174" i="14"/>
  <c r="K174" i="14"/>
  <c r="K173" i="14"/>
  <c r="J173" i="14"/>
  <c r="J172" i="14"/>
  <c r="K172" i="14"/>
  <c r="K171" i="14"/>
  <c r="J171" i="14"/>
  <c r="J170" i="14"/>
  <c r="K170" i="14"/>
  <c r="K169" i="14"/>
  <c r="J169" i="14"/>
  <c r="J168" i="14"/>
  <c r="K168" i="14"/>
  <c r="K167" i="14"/>
  <c r="J167" i="14"/>
  <c r="J166" i="14"/>
  <c r="K166" i="14"/>
  <c r="K165" i="14"/>
  <c r="J165" i="14"/>
  <c r="J164" i="14"/>
  <c r="K164" i="14"/>
  <c r="K163" i="14"/>
  <c r="J163" i="14"/>
  <c r="J162" i="14"/>
  <c r="K162" i="14"/>
  <c r="K161" i="14"/>
  <c r="J161" i="14"/>
  <c r="J160" i="14"/>
  <c r="K160" i="14"/>
  <c r="K159" i="14"/>
  <c r="J159" i="14"/>
  <c r="J158" i="14"/>
  <c r="K158" i="14"/>
  <c r="K157" i="14"/>
  <c r="J157" i="14"/>
  <c r="J156" i="14"/>
  <c r="K156" i="14"/>
  <c r="K155" i="14"/>
  <c r="J155" i="14"/>
  <c r="J154" i="14"/>
  <c r="K154" i="14"/>
  <c r="K153" i="14"/>
  <c r="J153" i="14"/>
  <c r="J152" i="14"/>
  <c r="K152" i="14"/>
  <c r="K151" i="14"/>
  <c r="J151" i="14"/>
  <c r="J150" i="14"/>
  <c r="K150" i="14"/>
  <c r="K149" i="14"/>
  <c r="J149" i="14"/>
  <c r="J148" i="14"/>
  <c r="K148" i="14"/>
  <c r="K147" i="14"/>
  <c r="J147" i="14"/>
  <c r="J146" i="14"/>
  <c r="K146" i="14"/>
  <c r="K145" i="14"/>
  <c r="J145" i="14"/>
  <c r="J144" i="14"/>
  <c r="K144" i="14"/>
  <c r="K143" i="14"/>
  <c r="J143" i="14"/>
  <c r="J142" i="14"/>
  <c r="K142" i="14"/>
  <c r="K141" i="14"/>
  <c r="J141" i="14"/>
  <c r="J140" i="14"/>
  <c r="K140" i="14"/>
  <c r="K139" i="14"/>
  <c r="J139" i="14"/>
  <c r="J138" i="14"/>
  <c r="K138" i="14"/>
  <c r="K137" i="14"/>
  <c r="J137" i="14"/>
  <c r="J136" i="14"/>
  <c r="K136" i="14"/>
  <c r="K135" i="14"/>
  <c r="J135" i="14"/>
  <c r="J134" i="14"/>
  <c r="K134" i="14"/>
  <c r="K133" i="14"/>
  <c r="J133" i="14"/>
  <c r="J132" i="14"/>
  <c r="K132" i="14"/>
  <c r="K131" i="14"/>
  <c r="J131" i="14"/>
  <c r="J130" i="14"/>
  <c r="K130" i="14"/>
  <c r="K129" i="14"/>
  <c r="J129" i="14"/>
  <c r="J128" i="14"/>
  <c r="K128" i="14"/>
  <c r="K127" i="14"/>
  <c r="J127" i="14"/>
  <c r="J126" i="14"/>
  <c r="K126" i="14"/>
  <c r="K125" i="14"/>
  <c r="J125" i="14"/>
  <c r="J124" i="14"/>
  <c r="K124" i="14"/>
  <c r="K123" i="14"/>
  <c r="J123" i="14"/>
  <c r="J122" i="14"/>
  <c r="K122" i="14"/>
  <c r="K121" i="14"/>
  <c r="J121" i="14"/>
  <c r="J120" i="14"/>
  <c r="K120" i="14"/>
  <c r="K119" i="14"/>
  <c r="J119" i="14"/>
  <c r="J118" i="14"/>
  <c r="K118" i="14"/>
  <c r="K117" i="14"/>
  <c r="J117" i="14"/>
  <c r="J116" i="14"/>
  <c r="K116" i="14"/>
  <c r="K115" i="14"/>
  <c r="J115" i="14"/>
  <c r="J114" i="14"/>
  <c r="K114" i="14"/>
  <c r="K113" i="14"/>
  <c r="J113" i="14"/>
  <c r="J112" i="14"/>
  <c r="K112" i="14"/>
  <c r="K111" i="14"/>
  <c r="J111" i="14"/>
  <c r="J110" i="14"/>
  <c r="K110" i="14"/>
  <c r="K109" i="14"/>
  <c r="J109" i="14"/>
  <c r="J108" i="14"/>
  <c r="K108" i="14"/>
  <c r="K107" i="14"/>
  <c r="J107" i="14"/>
  <c r="J106" i="14"/>
  <c r="K106" i="14"/>
  <c r="K105" i="14"/>
  <c r="J105" i="14"/>
  <c r="J104" i="14"/>
  <c r="K104" i="14"/>
  <c r="K103" i="14"/>
  <c r="J103" i="14"/>
  <c r="J102" i="14"/>
  <c r="K102" i="14"/>
  <c r="K101" i="14"/>
  <c r="J101" i="14"/>
  <c r="J100" i="14"/>
  <c r="K100" i="14"/>
  <c r="K99" i="14"/>
  <c r="J99" i="14"/>
  <c r="J98" i="14"/>
  <c r="K98" i="14"/>
  <c r="K97" i="14"/>
  <c r="J97" i="14"/>
  <c r="J96" i="14"/>
  <c r="K96" i="14"/>
  <c r="K95" i="14"/>
  <c r="J95" i="14"/>
  <c r="J94" i="14"/>
  <c r="K94" i="14"/>
  <c r="K93" i="14"/>
  <c r="J93" i="14"/>
  <c r="J92" i="14"/>
  <c r="K92" i="14"/>
  <c r="K91" i="14"/>
  <c r="J91" i="14"/>
  <c r="J90" i="14"/>
  <c r="K90" i="14"/>
  <c r="K89" i="14"/>
  <c r="J89" i="14"/>
  <c r="J88" i="14"/>
  <c r="K88" i="14"/>
  <c r="K87" i="14"/>
  <c r="J87" i="14"/>
  <c r="J86" i="14"/>
  <c r="K86" i="14"/>
  <c r="K85" i="14"/>
  <c r="J85" i="14"/>
  <c r="J84" i="14"/>
  <c r="K84" i="14"/>
  <c r="K83" i="14"/>
  <c r="J83" i="14"/>
  <c r="J82" i="14"/>
  <c r="K82" i="14"/>
  <c r="K81" i="14"/>
  <c r="J81" i="14"/>
  <c r="J80" i="14"/>
  <c r="K80" i="14"/>
  <c r="K79" i="14"/>
  <c r="J79" i="14"/>
  <c r="J78" i="14"/>
  <c r="K78" i="14"/>
  <c r="K77" i="14"/>
  <c r="J77" i="14"/>
  <c r="J76" i="14"/>
  <c r="K76" i="14"/>
  <c r="K75" i="14"/>
  <c r="J75" i="14"/>
  <c r="J74" i="14"/>
  <c r="K74" i="14"/>
  <c r="K73" i="14"/>
  <c r="J73" i="14"/>
  <c r="J72" i="14"/>
  <c r="K72" i="14"/>
  <c r="K71" i="14"/>
  <c r="J71" i="14"/>
  <c r="J70" i="14"/>
  <c r="K70" i="14"/>
  <c r="K69" i="14"/>
  <c r="J69" i="14"/>
  <c r="J68" i="14"/>
  <c r="K68" i="14"/>
  <c r="K67" i="14"/>
  <c r="J67" i="14"/>
  <c r="J66" i="14"/>
  <c r="K66" i="14"/>
  <c r="K65" i="14"/>
  <c r="J65" i="14"/>
  <c r="J64" i="14"/>
  <c r="K64" i="14"/>
  <c r="K63" i="14"/>
  <c r="J63" i="14"/>
  <c r="J62" i="14"/>
  <c r="K62" i="14"/>
  <c r="K61" i="14"/>
  <c r="J61" i="14"/>
  <c r="J60" i="14"/>
  <c r="K60" i="14"/>
  <c r="K59" i="14"/>
  <c r="J59" i="14"/>
  <c r="J58" i="14"/>
  <c r="K58" i="14"/>
  <c r="K57" i="14"/>
  <c r="J57" i="14"/>
  <c r="J56" i="14"/>
  <c r="K56" i="14"/>
  <c r="K55" i="14"/>
  <c r="J55" i="14"/>
  <c r="J54" i="14"/>
  <c r="K54" i="14"/>
  <c r="K53" i="14"/>
  <c r="J53" i="14"/>
  <c r="J52" i="14"/>
  <c r="K52" i="14"/>
  <c r="K51" i="14"/>
  <c r="J51" i="14"/>
  <c r="J50" i="14"/>
  <c r="K50" i="14"/>
  <c r="K49" i="14"/>
  <c r="J49" i="14"/>
  <c r="J48" i="14"/>
  <c r="K48" i="14"/>
  <c r="K47" i="14"/>
  <c r="J47" i="14"/>
  <c r="J46" i="14"/>
  <c r="K46" i="14"/>
  <c r="K45" i="14"/>
  <c r="J45" i="14"/>
  <c r="J44" i="14"/>
  <c r="K44" i="14"/>
  <c r="K43" i="14"/>
  <c r="J43" i="14"/>
  <c r="J42" i="14"/>
  <c r="K42" i="14"/>
  <c r="K41" i="14"/>
  <c r="J41" i="14"/>
  <c r="J40" i="14"/>
  <c r="K40" i="14"/>
  <c r="K39" i="14"/>
  <c r="J39" i="14"/>
  <c r="J38" i="14"/>
  <c r="K38" i="14"/>
  <c r="K37" i="14"/>
  <c r="J37" i="14"/>
  <c r="J36" i="14"/>
  <c r="K36" i="14"/>
  <c r="K35" i="14"/>
  <c r="J35" i="14"/>
  <c r="J34" i="14"/>
  <c r="K34" i="14"/>
  <c r="K33" i="14"/>
  <c r="J33" i="14"/>
  <c r="J32" i="14"/>
  <c r="K32" i="14"/>
  <c r="K31" i="14"/>
  <c r="J31" i="14"/>
  <c r="J30" i="14"/>
  <c r="K30" i="14"/>
  <c r="K29" i="14"/>
  <c r="J29" i="14"/>
  <c r="J28" i="14"/>
  <c r="K28" i="14"/>
  <c r="K27" i="14"/>
  <c r="J27" i="14"/>
  <c r="J26" i="14"/>
  <c r="K26" i="14"/>
  <c r="K25" i="14"/>
  <c r="J25" i="14"/>
  <c r="J24" i="14"/>
  <c r="K24" i="14"/>
  <c r="K23" i="14"/>
  <c r="J23" i="14"/>
  <c r="J22" i="14"/>
  <c r="K22" i="14"/>
  <c r="K21" i="14"/>
  <c r="J21" i="14"/>
  <c r="J20" i="14"/>
  <c r="K20" i="14"/>
  <c r="K19" i="14"/>
  <c r="J19" i="14"/>
  <c r="J18" i="14"/>
  <c r="K18" i="14"/>
  <c r="K17" i="14"/>
  <c r="J17" i="14"/>
  <c r="J16" i="14"/>
  <c r="K16" i="14"/>
  <c r="K15" i="14"/>
  <c r="J15" i="14"/>
  <c r="J14" i="14"/>
  <c r="K14" i="14"/>
  <c r="K13" i="14"/>
  <c r="J13" i="14"/>
  <c r="J12" i="14"/>
  <c r="K12" i="14"/>
  <c r="K11" i="14"/>
  <c r="J11" i="14"/>
  <c r="J10" i="14"/>
  <c r="K10" i="14"/>
  <c r="K9" i="14"/>
  <c r="J9" i="14"/>
  <c r="J8" i="14"/>
  <c r="K8" i="14"/>
  <c r="K7" i="14"/>
  <c r="J7" i="14"/>
  <c r="J6" i="14"/>
  <c r="K6" i="14"/>
  <c r="K5" i="14"/>
  <c r="J5" i="14"/>
  <c r="J4" i="14"/>
  <c r="K4" i="14"/>
  <c r="K3" i="14"/>
  <c r="J3" i="14"/>
  <c r="AZ433" i="3"/>
  <c r="BB433" i="3"/>
  <c r="AF519" i="3"/>
  <c r="AE519" i="3"/>
  <c r="AD519" i="3"/>
  <c r="AF518" i="3"/>
  <c r="AE518" i="3"/>
  <c r="AD518" i="3"/>
  <c r="AF517" i="3"/>
  <c r="AE517" i="3"/>
  <c r="AD517" i="3"/>
  <c r="AF516" i="3"/>
  <c r="AE516" i="3"/>
  <c r="AD516" i="3"/>
  <c r="AF515" i="3"/>
  <c r="AE515" i="3"/>
  <c r="AD515" i="3"/>
  <c r="AF514" i="3"/>
  <c r="AE514" i="3"/>
  <c r="AD514" i="3"/>
  <c r="AF513" i="3"/>
  <c r="AE513" i="3"/>
  <c r="AD513" i="3"/>
  <c r="AF512" i="3"/>
  <c r="AE512" i="3"/>
  <c r="AD512" i="3"/>
  <c r="AF508" i="3"/>
  <c r="AE508" i="3"/>
  <c r="AD508" i="3"/>
  <c r="AF507" i="3"/>
  <c r="AE507" i="3"/>
  <c r="AD507" i="3"/>
  <c r="AF506" i="3"/>
  <c r="AE506" i="3"/>
  <c r="AD506" i="3"/>
  <c r="AF505" i="3"/>
  <c r="AE505" i="3"/>
  <c r="AD505" i="3"/>
  <c r="AF504" i="3"/>
  <c r="AE504" i="3"/>
  <c r="AD504" i="3"/>
  <c r="AF501" i="3"/>
  <c r="AE501" i="3"/>
  <c r="AD501" i="3"/>
  <c r="AF500" i="3"/>
  <c r="AE500" i="3"/>
  <c r="AD500" i="3"/>
  <c r="AF499" i="3"/>
  <c r="AE499" i="3"/>
  <c r="AD499" i="3"/>
  <c r="AF498" i="3"/>
  <c r="AE498" i="3"/>
  <c r="AD498" i="3"/>
  <c r="AF497" i="3"/>
  <c r="AE497" i="3"/>
  <c r="AD497" i="3"/>
  <c r="AF496" i="3"/>
  <c r="AE496" i="3"/>
  <c r="AD496" i="3"/>
  <c r="AF495" i="3"/>
  <c r="AE495" i="3"/>
  <c r="AD495" i="3"/>
  <c r="AF494" i="3"/>
  <c r="AE494" i="3"/>
  <c r="AD494" i="3"/>
  <c r="AF489" i="3"/>
  <c r="AE489" i="3"/>
  <c r="AD489" i="3"/>
  <c r="AF488" i="3"/>
  <c r="AE488" i="3"/>
  <c r="AD488" i="3"/>
  <c r="AF487" i="3"/>
  <c r="AE487" i="3"/>
  <c r="AD487" i="3"/>
  <c r="AF486" i="3"/>
  <c r="AE486" i="3"/>
  <c r="AD486" i="3"/>
  <c r="AF485" i="3"/>
  <c r="AE485" i="3"/>
  <c r="AD485" i="3"/>
  <c r="AF484" i="3"/>
  <c r="AE484" i="3"/>
  <c r="AD484" i="3"/>
  <c r="AF482" i="3"/>
  <c r="AE482" i="3"/>
  <c r="AD482" i="3"/>
  <c r="AF478" i="3"/>
  <c r="AE478" i="3"/>
  <c r="AD478" i="3"/>
  <c r="AF477" i="3"/>
  <c r="AE477" i="3"/>
  <c r="AD477" i="3"/>
  <c r="AF476" i="3"/>
  <c r="AE476" i="3"/>
  <c r="AD476" i="3"/>
  <c r="AD167" i="3"/>
  <c r="J2" i="14"/>
  <c r="K2" i="14"/>
  <c r="D19" i="12"/>
  <c r="D3" i="12"/>
  <c r="D4" i="12"/>
  <c r="D5" i="12"/>
  <c r="D6" i="12"/>
  <c r="D7" i="12"/>
  <c r="D8" i="12"/>
  <c r="D9" i="12"/>
  <c r="D10" i="12"/>
  <c r="D11" i="12"/>
  <c r="D12" i="12"/>
  <c r="D13" i="12"/>
  <c r="D14" i="12"/>
  <c r="D15" i="12"/>
  <c r="D16" i="12"/>
  <c r="D17" i="12"/>
  <c r="D18" i="12"/>
  <c r="D2" i="12"/>
  <c r="BJ524" i="3"/>
  <c r="BK524" i="3"/>
  <c r="BJ523" i="3"/>
  <c r="BK523" i="3"/>
  <c r="BJ379" i="3"/>
  <c r="BK379" i="3"/>
  <c r="O520" i="3"/>
  <c r="AD341" i="3"/>
  <c r="AD342" i="3"/>
  <c r="AD343" i="3"/>
  <c r="AD344" i="3"/>
  <c r="AD345" i="3"/>
  <c r="AD346" i="3"/>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F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5" i="7"/>
  <c r="F5" i="7"/>
  <c r="F149" i="7"/>
  <c r="F88" i="7"/>
  <c r="F114" i="7"/>
  <c r="F137" i="7"/>
  <c r="F73" i="7"/>
  <c r="F112" i="7"/>
  <c r="F92" i="7"/>
  <c r="F64" i="7"/>
  <c r="F167" i="7"/>
  <c r="F123" i="7"/>
  <c r="F94" i="7"/>
  <c r="F19" i="7"/>
  <c r="F146" i="7"/>
  <c r="F152" i="7"/>
  <c r="F100" i="7"/>
  <c r="BC207" i="3"/>
  <c r="BB207" i="3"/>
  <c r="BC206" i="3"/>
  <c r="BB206" i="3"/>
  <c r="BC205" i="3"/>
  <c r="BB205" i="3"/>
  <c r="BC204" i="3"/>
  <c r="BB204" i="3"/>
  <c r="BC203" i="3"/>
  <c r="BB203" i="3"/>
  <c r="BC202" i="3"/>
  <c r="BB202" i="3"/>
  <c r="BC201" i="3"/>
  <c r="BC200" i="3"/>
  <c r="BB200" i="3"/>
  <c r="BC199" i="3"/>
  <c r="BB199" i="3"/>
  <c r="BC198" i="3"/>
  <c r="BB198" i="3"/>
  <c r="BC197" i="3"/>
  <c r="BB197" i="3"/>
  <c r="BC196" i="3"/>
  <c r="BB196" i="3"/>
  <c r="BC195" i="3"/>
  <c r="BB195" i="3"/>
  <c r="BC194" i="3"/>
  <c r="BB194" i="3"/>
  <c r="BC193" i="3"/>
  <c r="BB193" i="3"/>
  <c r="BC192" i="3"/>
  <c r="BB192" i="3"/>
  <c r="BC191" i="3"/>
  <c r="BB191" i="3"/>
  <c r="BC190" i="3"/>
  <c r="BB190" i="3"/>
  <c r="BC189" i="3"/>
  <c r="BB189" i="3"/>
  <c r="BC188" i="3"/>
  <c r="BB188" i="3"/>
  <c r="AZ207" i="3"/>
  <c r="BJ207" i="3"/>
  <c r="BK207" i="3"/>
  <c r="AZ206" i="3"/>
  <c r="BJ206" i="3"/>
  <c r="BK206" i="3"/>
  <c r="AZ205" i="3"/>
  <c r="BJ205" i="3"/>
  <c r="BK205" i="3"/>
  <c r="AZ204" i="3"/>
  <c r="BJ204" i="3"/>
  <c r="BK204" i="3"/>
  <c r="AZ203" i="3"/>
  <c r="BJ203" i="3"/>
  <c r="BK203" i="3"/>
  <c r="AZ202" i="3"/>
  <c r="BJ202" i="3"/>
  <c r="BK202" i="3"/>
  <c r="AZ201" i="3"/>
  <c r="BJ201" i="3"/>
  <c r="BK201" i="3"/>
  <c r="AZ200" i="3"/>
  <c r="BJ200" i="3"/>
  <c r="BK200" i="3"/>
  <c r="AZ199" i="3"/>
  <c r="BJ199" i="3"/>
  <c r="BK199" i="3"/>
  <c r="AZ198" i="3"/>
  <c r="BJ198" i="3"/>
  <c r="BK198" i="3"/>
  <c r="AZ197" i="3"/>
  <c r="BJ197" i="3"/>
  <c r="BK197" i="3"/>
  <c r="AZ196" i="3"/>
  <c r="BJ196" i="3"/>
  <c r="BK196" i="3"/>
  <c r="AZ195" i="3"/>
  <c r="BJ195" i="3"/>
  <c r="BK195" i="3"/>
  <c r="AZ194" i="3"/>
  <c r="BJ194" i="3"/>
  <c r="BK194" i="3"/>
  <c r="AZ193" i="3"/>
  <c r="BJ193" i="3"/>
  <c r="BK193" i="3"/>
  <c r="AZ192" i="3"/>
  <c r="BJ192" i="3"/>
  <c r="BK192" i="3"/>
  <c r="AZ191" i="3"/>
  <c r="BJ191" i="3"/>
  <c r="BK191" i="3"/>
  <c r="AZ190" i="3"/>
  <c r="BJ190" i="3"/>
  <c r="BK190" i="3"/>
  <c r="AZ189" i="3"/>
  <c r="BJ189" i="3"/>
  <c r="BK189" i="3"/>
  <c r="AZ188" i="3"/>
  <c r="BJ188" i="3"/>
  <c r="BK188" i="3"/>
  <c r="BB187" i="3"/>
  <c r="BC187" i="3"/>
  <c r="AZ187" i="3"/>
  <c r="BJ187" i="3"/>
  <c r="BK187" i="3"/>
  <c r="AD188" i="3"/>
  <c r="BG188" i="3"/>
  <c r="AE188" i="3"/>
  <c r="AF188" i="3"/>
  <c r="AD189" i="3"/>
  <c r="BG189" i="3"/>
  <c r="AE189" i="3"/>
  <c r="AF189" i="3"/>
  <c r="AD190" i="3"/>
  <c r="BG190" i="3"/>
  <c r="AE190" i="3"/>
  <c r="AF190" i="3"/>
  <c r="AD191" i="3"/>
  <c r="BG191" i="3"/>
  <c r="AE191" i="3"/>
  <c r="AF191" i="3"/>
  <c r="AD192" i="3"/>
  <c r="BG192" i="3"/>
  <c r="AE192" i="3"/>
  <c r="AF192" i="3"/>
  <c r="AD193" i="3"/>
  <c r="BG193" i="3"/>
  <c r="AE193" i="3"/>
  <c r="AF193" i="3"/>
  <c r="AD194" i="3"/>
  <c r="BG194" i="3"/>
  <c r="AE194" i="3"/>
  <c r="AF194" i="3"/>
  <c r="AD195" i="3"/>
  <c r="BG195" i="3"/>
  <c r="AE195" i="3"/>
  <c r="AF195" i="3"/>
  <c r="AD196" i="3"/>
  <c r="BG196" i="3"/>
  <c r="AE196" i="3"/>
  <c r="AF196" i="3"/>
  <c r="AD197" i="3"/>
  <c r="BG197" i="3"/>
  <c r="AE197" i="3"/>
  <c r="AF197" i="3"/>
  <c r="AD198" i="3"/>
  <c r="BG198" i="3"/>
  <c r="AE198" i="3"/>
  <c r="AF198" i="3"/>
  <c r="AD199" i="3"/>
  <c r="BG199" i="3"/>
  <c r="AE199" i="3"/>
  <c r="AF199" i="3"/>
  <c r="AD200" i="3"/>
  <c r="BG200" i="3"/>
  <c r="AE200" i="3"/>
  <c r="AF200" i="3"/>
  <c r="AD201" i="3"/>
  <c r="BG201" i="3"/>
  <c r="AE201" i="3"/>
  <c r="AF201" i="3"/>
  <c r="AD202" i="3"/>
  <c r="BG202" i="3"/>
  <c r="AE202" i="3"/>
  <c r="AF202" i="3"/>
  <c r="AD203" i="3"/>
  <c r="BG203" i="3"/>
  <c r="AE203" i="3"/>
  <c r="AF203" i="3"/>
  <c r="AD204" i="3"/>
  <c r="BG204" i="3"/>
  <c r="AE204" i="3"/>
  <c r="AF204" i="3"/>
  <c r="AD205" i="3"/>
  <c r="BG205" i="3"/>
  <c r="AE205" i="3"/>
  <c r="AF205" i="3"/>
  <c r="AD206" i="3"/>
  <c r="BG206" i="3"/>
  <c r="AE206" i="3"/>
  <c r="AF206" i="3"/>
  <c r="AD207" i="3"/>
  <c r="BG207" i="3"/>
  <c r="AE207" i="3"/>
  <c r="AF207" i="3"/>
  <c r="AE187" i="3"/>
  <c r="AF187" i="3"/>
  <c r="AD187" i="3"/>
  <c r="BG187" i="3"/>
  <c r="F185" i="7"/>
  <c r="BH203" i="3"/>
  <c r="BI203" i="3"/>
  <c r="BH204" i="3"/>
  <c r="BI204" i="3"/>
  <c r="BH200" i="3"/>
  <c r="BI200" i="3"/>
  <c r="BH196" i="3"/>
  <c r="BI196" i="3"/>
  <c r="BH192" i="3"/>
  <c r="BI192" i="3"/>
  <c r="BH188" i="3"/>
  <c r="BI188" i="3"/>
  <c r="BH195" i="3"/>
  <c r="BI195" i="3"/>
  <c r="BH191" i="3"/>
  <c r="BI191" i="3"/>
  <c r="BH207" i="3"/>
  <c r="BI207" i="3"/>
  <c r="BH199" i="3"/>
  <c r="BI199" i="3"/>
  <c r="BH205" i="3"/>
  <c r="BI205" i="3"/>
  <c r="BH201" i="3"/>
  <c r="BI201" i="3"/>
  <c r="BH197" i="3"/>
  <c r="BI197" i="3"/>
  <c r="BH193" i="3"/>
  <c r="BI193" i="3"/>
  <c r="BH189" i="3"/>
  <c r="BI189" i="3"/>
  <c r="BH187" i="3"/>
  <c r="BI187" i="3"/>
  <c r="BH206" i="3"/>
  <c r="BI206" i="3"/>
  <c r="BH202" i="3"/>
  <c r="BI202" i="3"/>
  <c r="BH198" i="3"/>
  <c r="BI198" i="3"/>
  <c r="BH194" i="3"/>
  <c r="BI194" i="3"/>
  <c r="BH190" i="3"/>
  <c r="BI190" i="3"/>
  <c r="BC568" i="3"/>
  <c r="BB568" i="3"/>
  <c r="BC567" i="3"/>
  <c r="BB567" i="3"/>
  <c r="BC566" i="3"/>
  <c r="BB566" i="3"/>
  <c r="BC565" i="3"/>
  <c r="BB565" i="3"/>
  <c r="BC564" i="3"/>
  <c r="BB564" i="3"/>
  <c r="BC563" i="3"/>
  <c r="BB563" i="3"/>
  <c r="BC562" i="3"/>
  <c r="BB562" i="3"/>
  <c r="BC561" i="3"/>
  <c r="BB561" i="3"/>
  <c r="BC560" i="3"/>
  <c r="BB560" i="3"/>
  <c r="BC559" i="3"/>
  <c r="BB559" i="3"/>
  <c r="BC558" i="3"/>
  <c r="BB558" i="3"/>
  <c r="BC557" i="3"/>
  <c r="BB557" i="3"/>
  <c r="BC556" i="3"/>
  <c r="BB556" i="3"/>
  <c r="BC555" i="3"/>
  <c r="BB555" i="3"/>
  <c r="BC554" i="3"/>
  <c r="BB554" i="3"/>
  <c r="BC553" i="3"/>
  <c r="BB553" i="3"/>
  <c r="BC552" i="3"/>
  <c r="BB552" i="3"/>
  <c r="BC551" i="3"/>
  <c r="BB551" i="3"/>
  <c r="BC550" i="3"/>
  <c r="BB550" i="3"/>
  <c r="BC549" i="3"/>
  <c r="BB549" i="3"/>
  <c r="BC548" i="3"/>
  <c r="BB548" i="3"/>
  <c r="BC547" i="3"/>
  <c r="BB547" i="3"/>
  <c r="BC546" i="3"/>
  <c r="BB546" i="3"/>
  <c r="BC545" i="3"/>
  <c r="BB545" i="3"/>
  <c r="BC544" i="3"/>
  <c r="BB544" i="3"/>
  <c r="BC543" i="3"/>
  <c r="BB543" i="3"/>
  <c r="BC542" i="3"/>
  <c r="BB542" i="3"/>
  <c r="BC541" i="3"/>
  <c r="BB541" i="3"/>
  <c r="BC540" i="3"/>
  <c r="BB540" i="3"/>
  <c r="BC539" i="3"/>
  <c r="BB539" i="3"/>
  <c r="BC538" i="3"/>
  <c r="BB538" i="3"/>
  <c r="BC537" i="3"/>
  <c r="BB537" i="3"/>
  <c r="BC536" i="3"/>
  <c r="BB536" i="3"/>
  <c r="BC535" i="3"/>
  <c r="BB535" i="3"/>
  <c r="BC534" i="3"/>
  <c r="BB534" i="3"/>
  <c r="BC533" i="3"/>
  <c r="BB533" i="3"/>
  <c r="BC532" i="3"/>
  <c r="BB532" i="3"/>
  <c r="BC531" i="3"/>
  <c r="BB531" i="3"/>
  <c r="BC530" i="3"/>
  <c r="BB530" i="3"/>
  <c r="BC529" i="3"/>
  <c r="BB529" i="3"/>
  <c r="BC528" i="3"/>
  <c r="BB528" i="3"/>
  <c r="BC527" i="3"/>
  <c r="BB527" i="3"/>
  <c r="BC526" i="3"/>
  <c r="BB526" i="3"/>
  <c r="BC525" i="3"/>
  <c r="BB525" i="3"/>
  <c r="BC522" i="3"/>
  <c r="BB522" i="3"/>
  <c r="BC521" i="3"/>
  <c r="BB521" i="3"/>
  <c r="AZ568" i="3"/>
  <c r="BJ568" i="3"/>
  <c r="BK568" i="3"/>
  <c r="AZ567" i="3"/>
  <c r="BJ567" i="3"/>
  <c r="BK567" i="3"/>
  <c r="AZ566" i="3"/>
  <c r="BJ566" i="3"/>
  <c r="BK566" i="3"/>
  <c r="AZ565" i="3"/>
  <c r="BJ565" i="3"/>
  <c r="BK565" i="3"/>
  <c r="AZ564" i="3"/>
  <c r="BJ564" i="3"/>
  <c r="BK564" i="3"/>
  <c r="AZ563" i="3"/>
  <c r="BJ563" i="3"/>
  <c r="BK563" i="3"/>
  <c r="AZ562" i="3"/>
  <c r="BJ562" i="3"/>
  <c r="BK562" i="3"/>
  <c r="AZ561" i="3"/>
  <c r="BJ561" i="3"/>
  <c r="BK561" i="3"/>
  <c r="AZ560" i="3"/>
  <c r="BJ560" i="3"/>
  <c r="BK560" i="3"/>
  <c r="AZ559" i="3"/>
  <c r="BJ559" i="3"/>
  <c r="BK559" i="3"/>
  <c r="AZ558" i="3"/>
  <c r="BJ558" i="3"/>
  <c r="BK558" i="3"/>
  <c r="AZ557" i="3"/>
  <c r="BJ557" i="3"/>
  <c r="BK557" i="3"/>
  <c r="AZ556" i="3"/>
  <c r="BJ556" i="3"/>
  <c r="BK556" i="3"/>
  <c r="AZ555" i="3"/>
  <c r="BJ555" i="3"/>
  <c r="BK555" i="3"/>
  <c r="AZ554" i="3"/>
  <c r="BJ554" i="3"/>
  <c r="BK554" i="3"/>
  <c r="AZ553" i="3"/>
  <c r="BJ553" i="3"/>
  <c r="BK553" i="3"/>
  <c r="AZ552" i="3"/>
  <c r="BJ552" i="3"/>
  <c r="BK552" i="3"/>
  <c r="AZ551" i="3"/>
  <c r="BJ551" i="3"/>
  <c r="BK551" i="3"/>
  <c r="AZ550" i="3"/>
  <c r="BJ550" i="3"/>
  <c r="BK550" i="3"/>
  <c r="AZ549" i="3"/>
  <c r="BJ549" i="3"/>
  <c r="BK549" i="3"/>
  <c r="AZ548" i="3"/>
  <c r="BJ548" i="3"/>
  <c r="BK548" i="3"/>
  <c r="AZ547" i="3"/>
  <c r="BJ547" i="3"/>
  <c r="BK547" i="3"/>
  <c r="AZ546" i="3"/>
  <c r="BJ546" i="3"/>
  <c r="BK546" i="3"/>
  <c r="AZ545" i="3"/>
  <c r="BJ545" i="3"/>
  <c r="BK545" i="3"/>
  <c r="AZ544" i="3"/>
  <c r="BJ544" i="3"/>
  <c r="BK544" i="3"/>
  <c r="AZ543" i="3"/>
  <c r="BJ543" i="3"/>
  <c r="BK543" i="3"/>
  <c r="AZ542" i="3"/>
  <c r="BJ542" i="3"/>
  <c r="BK542" i="3"/>
  <c r="AZ541" i="3"/>
  <c r="BJ541" i="3"/>
  <c r="BK541" i="3"/>
  <c r="AZ540" i="3"/>
  <c r="BJ540" i="3"/>
  <c r="BK540" i="3"/>
  <c r="AZ539" i="3"/>
  <c r="BJ539" i="3"/>
  <c r="BK539" i="3"/>
  <c r="AZ538" i="3"/>
  <c r="BJ538" i="3"/>
  <c r="BK538" i="3"/>
  <c r="AZ537" i="3"/>
  <c r="BJ537" i="3"/>
  <c r="BK537" i="3"/>
  <c r="AZ536" i="3"/>
  <c r="BJ536" i="3"/>
  <c r="BK536" i="3"/>
  <c r="AZ535" i="3"/>
  <c r="BJ535" i="3"/>
  <c r="BK535" i="3"/>
  <c r="AZ534" i="3"/>
  <c r="BJ534" i="3"/>
  <c r="BK534" i="3"/>
  <c r="AZ533" i="3"/>
  <c r="BJ533" i="3"/>
  <c r="BK533" i="3"/>
  <c r="AZ532" i="3"/>
  <c r="BJ532" i="3"/>
  <c r="BK532" i="3"/>
  <c r="AZ531" i="3"/>
  <c r="BJ531" i="3"/>
  <c r="BK531" i="3"/>
  <c r="AZ530" i="3"/>
  <c r="BJ530" i="3"/>
  <c r="BK530" i="3"/>
  <c r="AZ529" i="3"/>
  <c r="BJ529" i="3"/>
  <c r="BK529" i="3"/>
  <c r="AZ528" i="3"/>
  <c r="BJ528" i="3"/>
  <c r="BK528" i="3"/>
  <c r="AZ527" i="3"/>
  <c r="BJ527" i="3"/>
  <c r="BK527" i="3"/>
  <c r="AZ526" i="3"/>
  <c r="BJ526" i="3"/>
  <c r="BK526" i="3"/>
  <c r="AZ525" i="3"/>
  <c r="BJ525" i="3"/>
  <c r="BK525" i="3"/>
  <c r="AZ522" i="3"/>
  <c r="BJ522" i="3"/>
  <c r="BK522" i="3"/>
  <c r="AZ521" i="3"/>
  <c r="BJ521" i="3"/>
  <c r="BK521" i="3"/>
  <c r="BC520" i="3"/>
  <c r="BB520" i="3"/>
  <c r="AZ520" i="3"/>
  <c r="BJ520" i="3"/>
  <c r="BK520" i="3"/>
  <c r="AD521" i="3"/>
  <c r="BG521" i="3"/>
  <c r="AE521" i="3"/>
  <c r="AF521" i="3"/>
  <c r="AD522" i="3"/>
  <c r="BG522" i="3"/>
  <c r="AE522" i="3"/>
  <c r="AF522" i="3"/>
  <c r="AD523" i="3"/>
  <c r="BG523" i="3"/>
  <c r="AE523" i="3"/>
  <c r="AF523" i="3"/>
  <c r="AD524" i="3"/>
  <c r="BG524" i="3"/>
  <c r="AE524" i="3"/>
  <c r="AF524" i="3"/>
  <c r="AD525" i="3"/>
  <c r="BG525" i="3"/>
  <c r="AE525" i="3"/>
  <c r="AF525" i="3"/>
  <c r="AD526" i="3"/>
  <c r="BG526" i="3"/>
  <c r="AE526" i="3"/>
  <c r="AF526" i="3"/>
  <c r="AD527" i="3"/>
  <c r="BG527" i="3"/>
  <c r="AE527" i="3"/>
  <c r="AF527" i="3"/>
  <c r="AD528" i="3"/>
  <c r="BG528" i="3"/>
  <c r="AE528" i="3"/>
  <c r="AF528" i="3"/>
  <c r="AD529" i="3"/>
  <c r="BG529" i="3"/>
  <c r="AE529" i="3"/>
  <c r="AF529" i="3"/>
  <c r="AD530" i="3"/>
  <c r="BG530" i="3"/>
  <c r="AE530" i="3"/>
  <c r="AF530" i="3"/>
  <c r="AD531" i="3"/>
  <c r="BG531" i="3"/>
  <c r="AE531" i="3"/>
  <c r="AF531" i="3"/>
  <c r="AD532" i="3"/>
  <c r="BG532" i="3"/>
  <c r="AE532" i="3"/>
  <c r="AF532" i="3"/>
  <c r="AD533" i="3"/>
  <c r="BG533" i="3"/>
  <c r="AE533" i="3"/>
  <c r="AF533" i="3"/>
  <c r="AD534" i="3"/>
  <c r="BG534" i="3"/>
  <c r="AE534" i="3"/>
  <c r="AF534" i="3"/>
  <c r="AD535" i="3"/>
  <c r="BG535" i="3"/>
  <c r="AE535" i="3"/>
  <c r="AF535" i="3"/>
  <c r="AD536" i="3"/>
  <c r="BG536" i="3"/>
  <c r="AE536" i="3"/>
  <c r="AF536" i="3"/>
  <c r="AD537" i="3"/>
  <c r="BG537" i="3"/>
  <c r="AE537" i="3"/>
  <c r="AF537" i="3"/>
  <c r="AD538" i="3"/>
  <c r="BG538" i="3"/>
  <c r="AE538" i="3"/>
  <c r="AF538" i="3"/>
  <c r="AD539" i="3"/>
  <c r="BG539" i="3"/>
  <c r="AE539" i="3"/>
  <c r="AF539" i="3"/>
  <c r="AD540" i="3"/>
  <c r="BG540" i="3"/>
  <c r="AE540" i="3"/>
  <c r="AF540" i="3"/>
  <c r="AD541" i="3"/>
  <c r="BG541" i="3"/>
  <c r="AE541" i="3"/>
  <c r="AF541" i="3"/>
  <c r="AD542" i="3"/>
  <c r="BG542" i="3"/>
  <c r="AE542" i="3"/>
  <c r="AF542" i="3"/>
  <c r="AD543" i="3"/>
  <c r="BG543" i="3"/>
  <c r="AE543" i="3"/>
  <c r="AF543" i="3"/>
  <c r="AD544" i="3"/>
  <c r="BG544" i="3"/>
  <c r="AE544" i="3"/>
  <c r="AF544" i="3"/>
  <c r="AD545" i="3"/>
  <c r="BG545" i="3"/>
  <c r="AE545" i="3"/>
  <c r="AF545" i="3"/>
  <c r="AD546" i="3"/>
  <c r="BG546" i="3"/>
  <c r="AE546" i="3"/>
  <c r="AF546" i="3"/>
  <c r="AD547" i="3"/>
  <c r="BG547" i="3"/>
  <c r="AE547" i="3"/>
  <c r="AF547" i="3"/>
  <c r="AD548" i="3"/>
  <c r="BG548" i="3"/>
  <c r="AE548" i="3"/>
  <c r="AF548" i="3"/>
  <c r="AD549" i="3"/>
  <c r="BG549" i="3"/>
  <c r="AE549" i="3"/>
  <c r="AF549" i="3"/>
  <c r="AD550" i="3"/>
  <c r="BG550" i="3"/>
  <c r="AE550" i="3"/>
  <c r="AF550" i="3"/>
  <c r="AD551" i="3"/>
  <c r="BG551" i="3"/>
  <c r="AE551" i="3"/>
  <c r="AF551" i="3"/>
  <c r="AD552" i="3"/>
  <c r="BG552" i="3"/>
  <c r="AE552" i="3"/>
  <c r="AF552" i="3"/>
  <c r="AD553" i="3"/>
  <c r="BG553" i="3"/>
  <c r="AE553" i="3"/>
  <c r="AF553" i="3"/>
  <c r="AD554" i="3"/>
  <c r="BG554" i="3"/>
  <c r="AE554" i="3"/>
  <c r="AF554" i="3"/>
  <c r="AD555" i="3"/>
  <c r="BG555" i="3"/>
  <c r="AE555" i="3"/>
  <c r="AF555" i="3"/>
  <c r="AD556" i="3"/>
  <c r="BG556" i="3"/>
  <c r="AE556" i="3"/>
  <c r="AF556" i="3"/>
  <c r="AD557" i="3"/>
  <c r="BG557" i="3"/>
  <c r="AE557" i="3"/>
  <c r="AF557" i="3"/>
  <c r="AD558" i="3"/>
  <c r="BG558" i="3"/>
  <c r="AE558" i="3"/>
  <c r="AF558" i="3"/>
  <c r="AD559" i="3"/>
  <c r="BG559" i="3"/>
  <c r="AE559" i="3"/>
  <c r="AF559" i="3"/>
  <c r="AD560" i="3"/>
  <c r="BG560" i="3"/>
  <c r="AE560" i="3"/>
  <c r="AF560" i="3"/>
  <c r="AD561" i="3"/>
  <c r="BG561" i="3"/>
  <c r="AE561" i="3"/>
  <c r="AF561" i="3"/>
  <c r="AD562" i="3"/>
  <c r="BG562" i="3"/>
  <c r="AE562" i="3"/>
  <c r="AF562" i="3"/>
  <c r="AD563" i="3"/>
  <c r="BG563" i="3"/>
  <c r="AE563" i="3"/>
  <c r="AF563" i="3"/>
  <c r="AD564" i="3"/>
  <c r="BG564" i="3"/>
  <c r="AE564" i="3"/>
  <c r="AF564" i="3"/>
  <c r="AD565" i="3"/>
  <c r="BG565" i="3"/>
  <c r="AE565" i="3"/>
  <c r="AF565" i="3"/>
  <c r="AD566" i="3"/>
  <c r="BG566" i="3"/>
  <c r="AE566" i="3"/>
  <c r="AF566" i="3"/>
  <c r="AD567" i="3"/>
  <c r="BG567" i="3"/>
  <c r="AE567" i="3"/>
  <c r="AF567" i="3"/>
  <c r="AD568" i="3"/>
  <c r="BG568" i="3"/>
  <c r="AE568" i="3"/>
  <c r="AF568" i="3"/>
  <c r="AF520" i="3"/>
  <c r="AE520" i="3"/>
  <c r="AD520" i="3"/>
  <c r="BG520" i="3"/>
  <c r="BH520" i="3"/>
  <c r="BI520" i="3"/>
  <c r="BH565" i="3"/>
  <c r="BI565" i="3"/>
  <c r="BH561" i="3"/>
  <c r="BI561" i="3"/>
  <c r="BH557" i="3"/>
  <c r="BI557" i="3"/>
  <c r="BH553" i="3"/>
  <c r="BI553" i="3"/>
  <c r="BH549" i="3"/>
  <c r="BI549" i="3"/>
  <c r="BH545" i="3"/>
  <c r="BI545" i="3"/>
  <c r="BH541" i="3"/>
  <c r="BI541" i="3"/>
  <c r="BH537" i="3"/>
  <c r="BI537" i="3"/>
  <c r="BH533" i="3"/>
  <c r="BI533" i="3"/>
  <c r="BH529" i="3"/>
  <c r="BI529" i="3"/>
  <c r="BH525" i="3"/>
  <c r="BI525" i="3"/>
  <c r="BH521" i="3"/>
  <c r="BI521" i="3"/>
  <c r="BH566" i="3"/>
  <c r="BI566" i="3"/>
  <c r="BH562" i="3"/>
  <c r="BI562" i="3"/>
  <c r="BH558" i="3"/>
  <c r="BI558" i="3"/>
  <c r="BH554" i="3"/>
  <c r="BI554" i="3"/>
  <c r="BH550" i="3"/>
  <c r="BI550" i="3"/>
  <c r="BH546" i="3"/>
  <c r="BI546" i="3"/>
  <c r="BH542" i="3"/>
  <c r="BI542" i="3"/>
  <c r="BH538" i="3"/>
  <c r="BI538" i="3"/>
  <c r="BH534" i="3"/>
  <c r="BI534" i="3"/>
  <c r="BH530" i="3"/>
  <c r="BI530" i="3"/>
  <c r="BH526" i="3"/>
  <c r="BI526" i="3"/>
  <c r="BH522" i="3"/>
  <c r="BI522" i="3"/>
  <c r="BH567" i="3"/>
  <c r="BI567" i="3"/>
  <c r="BH563" i="3"/>
  <c r="BI563" i="3"/>
  <c r="BH559" i="3"/>
  <c r="BI559" i="3"/>
  <c r="BH555" i="3"/>
  <c r="BI555" i="3"/>
  <c r="BH551" i="3"/>
  <c r="BI551" i="3"/>
  <c r="BH547" i="3"/>
  <c r="BI547" i="3"/>
  <c r="BH543" i="3"/>
  <c r="BI543" i="3"/>
  <c r="BH539" i="3"/>
  <c r="BI539" i="3"/>
  <c r="BH535" i="3"/>
  <c r="BI535" i="3"/>
  <c r="BH531" i="3"/>
  <c r="BI531" i="3"/>
  <c r="BH527" i="3"/>
  <c r="BI527" i="3"/>
  <c r="BH523" i="3"/>
  <c r="BI523" i="3"/>
  <c r="BH568" i="3"/>
  <c r="BI568" i="3"/>
  <c r="BH564" i="3"/>
  <c r="BI564" i="3"/>
  <c r="BH560" i="3"/>
  <c r="BI560" i="3"/>
  <c r="BH556" i="3"/>
  <c r="BI556" i="3"/>
  <c r="BH552" i="3"/>
  <c r="BI552" i="3"/>
  <c r="BH548" i="3"/>
  <c r="BI548" i="3"/>
  <c r="BH544" i="3"/>
  <c r="BI544" i="3"/>
  <c r="BH540" i="3"/>
  <c r="BI540" i="3"/>
  <c r="BH536" i="3"/>
  <c r="BI536" i="3"/>
  <c r="BH532" i="3"/>
  <c r="BI532" i="3"/>
  <c r="BH528" i="3"/>
  <c r="BI528" i="3"/>
  <c r="BH524" i="3"/>
  <c r="BI524" i="3"/>
  <c r="BC519" i="3"/>
  <c r="BB519" i="3"/>
  <c r="BC518" i="3"/>
  <c r="BB518" i="3"/>
  <c r="BC517" i="3"/>
  <c r="BB517" i="3"/>
  <c r="BC516" i="3"/>
  <c r="BB516" i="3"/>
  <c r="BC515" i="3"/>
  <c r="BB515" i="3"/>
  <c r="BC514" i="3"/>
  <c r="BB514" i="3"/>
  <c r="BC513" i="3"/>
  <c r="BB513" i="3"/>
  <c r="BC512" i="3"/>
  <c r="BB512" i="3"/>
  <c r="BC508" i="3"/>
  <c r="BB508" i="3"/>
  <c r="BC507" i="3"/>
  <c r="BB507" i="3"/>
  <c r="BC506" i="3"/>
  <c r="BB506" i="3"/>
  <c r="BC505" i="3"/>
  <c r="BB505" i="3"/>
  <c r="BC504" i="3"/>
  <c r="BB504" i="3"/>
  <c r="BC501" i="3"/>
  <c r="BB501" i="3"/>
  <c r="BC500" i="3"/>
  <c r="BB500" i="3"/>
  <c r="BC499" i="3"/>
  <c r="BB499" i="3"/>
  <c r="BC498" i="3"/>
  <c r="BB498" i="3"/>
  <c r="BC497" i="3"/>
  <c r="BB497" i="3"/>
  <c r="BC496" i="3"/>
  <c r="BB496" i="3"/>
  <c r="BC495" i="3"/>
  <c r="BB495" i="3"/>
  <c r="BC494" i="3"/>
  <c r="BB494" i="3"/>
  <c r="BC489" i="3"/>
  <c r="BB489" i="3"/>
  <c r="BC488" i="3"/>
  <c r="BB488" i="3"/>
  <c r="BC487" i="3"/>
  <c r="BB487" i="3"/>
  <c r="BC486" i="3"/>
  <c r="BB486" i="3"/>
  <c r="BC485" i="3"/>
  <c r="BB485" i="3"/>
  <c r="BC484" i="3"/>
  <c r="BB484" i="3"/>
  <c r="BC482" i="3"/>
  <c r="BB482" i="3"/>
  <c r="BC481" i="3"/>
  <c r="BB481" i="3"/>
  <c r="BC480" i="3"/>
  <c r="BB480" i="3"/>
  <c r="BC478" i="3"/>
  <c r="BB478" i="3"/>
  <c r="BC477" i="3"/>
  <c r="BB477" i="3"/>
  <c r="BC476" i="3"/>
  <c r="BB476" i="3"/>
  <c r="AZ519" i="3"/>
  <c r="BJ519" i="3"/>
  <c r="BK519" i="3"/>
  <c r="AZ518" i="3"/>
  <c r="BJ518" i="3"/>
  <c r="BK518" i="3"/>
  <c r="AZ517" i="3"/>
  <c r="BJ517" i="3"/>
  <c r="BK517" i="3"/>
  <c r="AZ516" i="3"/>
  <c r="BJ516" i="3"/>
  <c r="BK516" i="3"/>
  <c r="AZ515" i="3"/>
  <c r="BJ515" i="3"/>
  <c r="BK515" i="3"/>
  <c r="AZ514" i="3"/>
  <c r="BJ514" i="3"/>
  <c r="BK514" i="3"/>
  <c r="AZ513" i="3"/>
  <c r="BJ513" i="3"/>
  <c r="BK513" i="3"/>
  <c r="AZ512" i="3"/>
  <c r="BJ512" i="3"/>
  <c r="BK512" i="3"/>
  <c r="AZ508" i="3"/>
  <c r="BJ508" i="3"/>
  <c r="BK508" i="3"/>
  <c r="AZ507" i="3"/>
  <c r="BJ507" i="3"/>
  <c r="BK507" i="3"/>
  <c r="AZ506" i="3"/>
  <c r="BJ506" i="3"/>
  <c r="BK506" i="3"/>
  <c r="AZ505" i="3"/>
  <c r="BJ505" i="3"/>
  <c r="BK505" i="3"/>
  <c r="AZ504" i="3"/>
  <c r="BJ504" i="3"/>
  <c r="BK504" i="3"/>
  <c r="AZ501" i="3"/>
  <c r="BJ501" i="3"/>
  <c r="BK501" i="3"/>
  <c r="AZ500" i="3"/>
  <c r="BJ500" i="3"/>
  <c r="BK500" i="3"/>
  <c r="AZ499" i="3"/>
  <c r="BJ499" i="3"/>
  <c r="BK499" i="3"/>
  <c r="AZ498" i="3"/>
  <c r="BJ498" i="3"/>
  <c r="BK498" i="3"/>
  <c r="AZ497" i="3"/>
  <c r="BJ497" i="3"/>
  <c r="BK497" i="3"/>
  <c r="AZ496" i="3"/>
  <c r="BJ496" i="3"/>
  <c r="BK496" i="3"/>
  <c r="AZ495" i="3"/>
  <c r="BJ495" i="3"/>
  <c r="BK495" i="3"/>
  <c r="AZ494" i="3"/>
  <c r="BJ494" i="3"/>
  <c r="BK494" i="3"/>
  <c r="AZ489" i="3"/>
  <c r="BJ489" i="3"/>
  <c r="BK489" i="3"/>
  <c r="AZ488" i="3"/>
  <c r="BJ488" i="3"/>
  <c r="BK488" i="3"/>
  <c r="AZ487" i="3"/>
  <c r="BJ487" i="3"/>
  <c r="BK487" i="3"/>
  <c r="AZ486" i="3"/>
  <c r="BJ486" i="3"/>
  <c r="BK486" i="3"/>
  <c r="AZ485" i="3"/>
  <c r="BJ485" i="3"/>
  <c r="BK485" i="3"/>
  <c r="AZ484" i="3"/>
  <c r="BJ484" i="3"/>
  <c r="BK484" i="3"/>
  <c r="AZ482" i="3"/>
  <c r="BJ482" i="3"/>
  <c r="BK482" i="3"/>
  <c r="AZ481" i="3"/>
  <c r="BJ481" i="3"/>
  <c r="BK481" i="3"/>
  <c r="AZ480" i="3"/>
  <c r="BJ480" i="3"/>
  <c r="BK480" i="3"/>
  <c r="AZ478" i="3"/>
  <c r="BJ478" i="3"/>
  <c r="BK478" i="3"/>
  <c r="AZ477" i="3"/>
  <c r="BJ477" i="3"/>
  <c r="BK477" i="3"/>
  <c r="AZ476" i="3"/>
  <c r="BJ476" i="3"/>
  <c r="BK476" i="3"/>
  <c r="BB475" i="3"/>
  <c r="BC475" i="3"/>
  <c r="AZ475" i="3"/>
  <c r="BJ475" i="3"/>
  <c r="BK475" i="3"/>
  <c r="BG519" i="3"/>
  <c r="BG518" i="3"/>
  <c r="BG517" i="3"/>
  <c r="BG516" i="3"/>
  <c r="BG515" i="3"/>
  <c r="BG514" i="3"/>
  <c r="BG513" i="3"/>
  <c r="BG512" i="3"/>
  <c r="BG508" i="3"/>
  <c r="BG507" i="3"/>
  <c r="BG506" i="3"/>
  <c r="BG505" i="3"/>
  <c r="BG504" i="3"/>
  <c r="BG501" i="3"/>
  <c r="BG500" i="3"/>
  <c r="BG499" i="3"/>
  <c r="BG498" i="3"/>
  <c r="BG497" i="3"/>
  <c r="BG496" i="3"/>
  <c r="BG495" i="3"/>
  <c r="BG494" i="3"/>
  <c r="BG489" i="3"/>
  <c r="BG488" i="3"/>
  <c r="BG487" i="3"/>
  <c r="BG486" i="3"/>
  <c r="BG485" i="3"/>
  <c r="BG484" i="3"/>
  <c r="BG482" i="3"/>
  <c r="BG481" i="3"/>
  <c r="BG480" i="3"/>
  <c r="BG478" i="3"/>
  <c r="BG477" i="3"/>
  <c r="BG476" i="3"/>
  <c r="AF475" i="3"/>
  <c r="AE475" i="3"/>
  <c r="AD475" i="3"/>
  <c r="BG475" i="3"/>
  <c r="BH475" i="3"/>
  <c r="BI475" i="3"/>
  <c r="BH478" i="3"/>
  <c r="BI478" i="3"/>
  <c r="BH477" i="3"/>
  <c r="BI477" i="3"/>
  <c r="BH482" i="3"/>
  <c r="BI482" i="3"/>
  <c r="BH487" i="3"/>
  <c r="BI487" i="3"/>
  <c r="BH495" i="3"/>
  <c r="BI495" i="3"/>
  <c r="BH499" i="3"/>
  <c r="BI499" i="3"/>
  <c r="BH505" i="3"/>
  <c r="BI505" i="3"/>
  <c r="BH512" i="3"/>
  <c r="BI512" i="3"/>
  <c r="BH516" i="3"/>
  <c r="BI516" i="3"/>
  <c r="BH476" i="3"/>
  <c r="BI476" i="3"/>
  <c r="BH481" i="3"/>
  <c r="BI481" i="3"/>
  <c r="BH486" i="3"/>
  <c r="BI486" i="3"/>
  <c r="BH494" i="3"/>
  <c r="BI494" i="3"/>
  <c r="BH498" i="3"/>
  <c r="BI498" i="3"/>
  <c r="BH504" i="3"/>
  <c r="BI504" i="3"/>
  <c r="BH508" i="3"/>
  <c r="BI508" i="3"/>
  <c r="BH515" i="3"/>
  <c r="BI515" i="3"/>
  <c r="BH519" i="3"/>
  <c r="BI519" i="3"/>
  <c r="BH480" i="3"/>
  <c r="BI480" i="3"/>
  <c r="BH485" i="3"/>
  <c r="BI485" i="3"/>
  <c r="BH489" i="3"/>
  <c r="BI489" i="3"/>
  <c r="BH497" i="3"/>
  <c r="BI497" i="3"/>
  <c r="BH501" i="3"/>
  <c r="BI501" i="3"/>
  <c r="BH507" i="3"/>
  <c r="BI507" i="3"/>
  <c r="BH514" i="3"/>
  <c r="BI514" i="3"/>
  <c r="BH518" i="3"/>
  <c r="BI518" i="3"/>
  <c r="BH484" i="3"/>
  <c r="BI484" i="3"/>
  <c r="BH488" i="3"/>
  <c r="BI488" i="3"/>
  <c r="BH496" i="3"/>
  <c r="BI496" i="3"/>
  <c r="BH500" i="3"/>
  <c r="BI500" i="3"/>
  <c r="BH506" i="3"/>
  <c r="BI506" i="3"/>
  <c r="BH513" i="3"/>
  <c r="BI513" i="3"/>
  <c r="BH517" i="3"/>
  <c r="BI517" i="3"/>
  <c r="BC465" i="3"/>
  <c r="BB465" i="3"/>
  <c r="BC464" i="3"/>
  <c r="BB464" i="3"/>
  <c r="BC463" i="3"/>
  <c r="BB463" i="3"/>
  <c r="BC462" i="3"/>
  <c r="BB462" i="3"/>
  <c r="BC461" i="3"/>
  <c r="BB461" i="3"/>
  <c r="BC460" i="3"/>
  <c r="BB460" i="3"/>
  <c r="BC459" i="3"/>
  <c r="BB459" i="3"/>
  <c r="BC458" i="3"/>
  <c r="BB458" i="3"/>
  <c r="AZ465" i="3"/>
  <c r="BJ465" i="3"/>
  <c r="BK465" i="3"/>
  <c r="AZ464" i="3"/>
  <c r="BJ464" i="3"/>
  <c r="BK464" i="3"/>
  <c r="AZ463" i="3"/>
  <c r="BJ463" i="3"/>
  <c r="BK463" i="3"/>
  <c r="AZ462" i="3"/>
  <c r="BJ462" i="3"/>
  <c r="BK462" i="3"/>
  <c r="AZ461" i="3"/>
  <c r="BJ461" i="3"/>
  <c r="BK461" i="3"/>
  <c r="AZ460" i="3"/>
  <c r="BJ460" i="3"/>
  <c r="BK460" i="3"/>
  <c r="AZ459" i="3"/>
  <c r="BJ459" i="3"/>
  <c r="BK459" i="3"/>
  <c r="AZ458" i="3"/>
  <c r="BJ458" i="3"/>
  <c r="BK458" i="3"/>
  <c r="BB457" i="3"/>
  <c r="BC457" i="3"/>
  <c r="AZ457" i="3"/>
  <c r="BJ457" i="3"/>
  <c r="BK457" i="3"/>
  <c r="AD458" i="3"/>
  <c r="BG458" i="3"/>
  <c r="AE458" i="3"/>
  <c r="AF458" i="3"/>
  <c r="AD459" i="3"/>
  <c r="BG459" i="3"/>
  <c r="AE459" i="3"/>
  <c r="AF459" i="3"/>
  <c r="AD460" i="3"/>
  <c r="BG460" i="3"/>
  <c r="AE460" i="3"/>
  <c r="AF460" i="3"/>
  <c r="AD461" i="3"/>
  <c r="BG461" i="3"/>
  <c r="AE461" i="3"/>
  <c r="AF461" i="3"/>
  <c r="AD462" i="3"/>
  <c r="BG462" i="3"/>
  <c r="AE462" i="3"/>
  <c r="AF462" i="3"/>
  <c r="AD463" i="3"/>
  <c r="BG463" i="3"/>
  <c r="AE463" i="3"/>
  <c r="AF463" i="3"/>
  <c r="AD464" i="3"/>
  <c r="BG464" i="3"/>
  <c r="AE464" i="3"/>
  <c r="AF464" i="3"/>
  <c r="AD465" i="3"/>
  <c r="BG465" i="3"/>
  <c r="AE465" i="3"/>
  <c r="AF465" i="3"/>
  <c r="AE457" i="3"/>
  <c r="AF457" i="3"/>
  <c r="AD457" i="3"/>
  <c r="BG457" i="3"/>
  <c r="BH458" i="3"/>
  <c r="BI458" i="3"/>
  <c r="BH463" i="3"/>
  <c r="BI463" i="3"/>
  <c r="BH459" i="3"/>
  <c r="BI459" i="3"/>
  <c r="BH462" i="3"/>
  <c r="BI462" i="3"/>
  <c r="BH457" i="3"/>
  <c r="BI457" i="3"/>
  <c r="BH464" i="3"/>
  <c r="BI464" i="3"/>
  <c r="BH460" i="3"/>
  <c r="BI460" i="3"/>
  <c r="BH465" i="3"/>
  <c r="BI465" i="3"/>
  <c r="BH461" i="3"/>
  <c r="BI461" i="3"/>
  <c r="BC456" i="3"/>
  <c r="BB456" i="3"/>
  <c r="BC455" i="3"/>
  <c r="BB455" i="3"/>
  <c r="BC454" i="3"/>
  <c r="BB454" i="3"/>
  <c r="BC453" i="3"/>
  <c r="BB453" i="3"/>
  <c r="BC452" i="3"/>
  <c r="BB452" i="3"/>
  <c r="BC451" i="3"/>
  <c r="BB451" i="3"/>
  <c r="BC450" i="3"/>
  <c r="BB450" i="3"/>
  <c r="BC449" i="3"/>
  <c r="BB449" i="3"/>
  <c r="BC448" i="3"/>
  <c r="BB448" i="3"/>
  <c r="BC447" i="3"/>
  <c r="BB447" i="3"/>
  <c r="BC446" i="3"/>
  <c r="BB446" i="3"/>
  <c r="BC445" i="3"/>
  <c r="BB445" i="3"/>
  <c r="BC444" i="3"/>
  <c r="BB444" i="3"/>
  <c r="BC443" i="3"/>
  <c r="BB443" i="3"/>
  <c r="AZ456" i="3"/>
  <c r="BJ456" i="3"/>
  <c r="BK456" i="3"/>
  <c r="AZ455" i="3"/>
  <c r="BJ455" i="3"/>
  <c r="BK455" i="3"/>
  <c r="AZ454" i="3"/>
  <c r="BJ454" i="3"/>
  <c r="BK454" i="3"/>
  <c r="AZ453" i="3"/>
  <c r="BJ453" i="3"/>
  <c r="BK453" i="3"/>
  <c r="AZ452" i="3"/>
  <c r="BJ452" i="3"/>
  <c r="BK452" i="3"/>
  <c r="AZ451" i="3"/>
  <c r="BJ451" i="3"/>
  <c r="BK451" i="3"/>
  <c r="AZ450" i="3"/>
  <c r="BJ450" i="3"/>
  <c r="BK450" i="3"/>
  <c r="AZ449" i="3"/>
  <c r="BJ449" i="3"/>
  <c r="BK449" i="3"/>
  <c r="AZ448" i="3"/>
  <c r="BJ448" i="3"/>
  <c r="BK448" i="3"/>
  <c r="AZ447" i="3"/>
  <c r="BJ447" i="3"/>
  <c r="BK447" i="3"/>
  <c r="AZ446" i="3"/>
  <c r="BJ446" i="3"/>
  <c r="BK446" i="3"/>
  <c r="AZ445" i="3"/>
  <c r="BJ445" i="3"/>
  <c r="BK445" i="3"/>
  <c r="AZ444" i="3"/>
  <c r="BJ444" i="3"/>
  <c r="BK444" i="3"/>
  <c r="AZ443" i="3"/>
  <c r="BJ443" i="3"/>
  <c r="BK443" i="3"/>
  <c r="BB442" i="3"/>
  <c r="BC442" i="3"/>
  <c r="AZ442" i="3"/>
  <c r="BJ442" i="3"/>
  <c r="BK442" i="3"/>
  <c r="AD443" i="3"/>
  <c r="BG443" i="3"/>
  <c r="AE443" i="3"/>
  <c r="AF443" i="3"/>
  <c r="AD444" i="3"/>
  <c r="BG444" i="3"/>
  <c r="AE444" i="3"/>
  <c r="AF444" i="3"/>
  <c r="AD445" i="3"/>
  <c r="BG445" i="3"/>
  <c r="AE445" i="3"/>
  <c r="AF445" i="3"/>
  <c r="AD446" i="3"/>
  <c r="BG446" i="3"/>
  <c r="AE446" i="3"/>
  <c r="AF446" i="3"/>
  <c r="AD447" i="3"/>
  <c r="BG447" i="3"/>
  <c r="AE447" i="3"/>
  <c r="AF447" i="3"/>
  <c r="AD448" i="3"/>
  <c r="BG448" i="3"/>
  <c r="AE448" i="3"/>
  <c r="AF448" i="3"/>
  <c r="AD449" i="3"/>
  <c r="BG449" i="3"/>
  <c r="AE449" i="3"/>
  <c r="AF449" i="3"/>
  <c r="AD450" i="3"/>
  <c r="BG450" i="3"/>
  <c r="AE450" i="3"/>
  <c r="AF450" i="3"/>
  <c r="AD451" i="3"/>
  <c r="BG451" i="3"/>
  <c r="AE451" i="3"/>
  <c r="AF451" i="3"/>
  <c r="AD452" i="3"/>
  <c r="BG452" i="3"/>
  <c r="AE452" i="3"/>
  <c r="AF452" i="3"/>
  <c r="AD453" i="3"/>
  <c r="BG453" i="3"/>
  <c r="AE453" i="3"/>
  <c r="AF453" i="3"/>
  <c r="AD454" i="3"/>
  <c r="BG454" i="3"/>
  <c r="AE454" i="3"/>
  <c r="AF454" i="3"/>
  <c r="AD455" i="3"/>
  <c r="BG455" i="3"/>
  <c r="AE455" i="3"/>
  <c r="AF455" i="3"/>
  <c r="AD456" i="3"/>
  <c r="BG456" i="3"/>
  <c r="AE456" i="3"/>
  <c r="AF456" i="3"/>
  <c r="AE442" i="3"/>
  <c r="AF442" i="3"/>
  <c r="AD442" i="3"/>
  <c r="BG442" i="3"/>
  <c r="BH455" i="3"/>
  <c r="BI455" i="3"/>
  <c r="BH447" i="3"/>
  <c r="BI447" i="3"/>
  <c r="BH443" i="3"/>
  <c r="BI443" i="3"/>
  <c r="BH456" i="3"/>
  <c r="BI456" i="3"/>
  <c r="BH452" i="3"/>
  <c r="BI452" i="3"/>
  <c r="BH448" i="3"/>
  <c r="BI448" i="3"/>
  <c r="BH444" i="3"/>
  <c r="BI444" i="3"/>
  <c r="BH451" i="3"/>
  <c r="BI451" i="3"/>
  <c r="BH453" i="3"/>
  <c r="BI453" i="3"/>
  <c r="BH449" i="3"/>
  <c r="BI449" i="3"/>
  <c r="BH445" i="3"/>
  <c r="BI445" i="3"/>
  <c r="BH442" i="3"/>
  <c r="BI442" i="3"/>
  <c r="BH454" i="3"/>
  <c r="BI454" i="3"/>
  <c r="BH450" i="3"/>
  <c r="BI450" i="3"/>
  <c r="BH446" i="3"/>
  <c r="BI446" i="3"/>
  <c r="BC441" i="3"/>
  <c r="BB441" i="3"/>
  <c r="BC440" i="3"/>
  <c r="BB440" i="3"/>
  <c r="BC439" i="3"/>
  <c r="BB439" i="3"/>
  <c r="BC438" i="3"/>
  <c r="BB438" i="3"/>
  <c r="BC437" i="3"/>
  <c r="BB437" i="3"/>
  <c r="BC436" i="3"/>
  <c r="BB436" i="3"/>
  <c r="BC435" i="3"/>
  <c r="BB435" i="3"/>
  <c r="BC434" i="3"/>
  <c r="BB434" i="3"/>
  <c r="BC433" i="3"/>
  <c r="BC431" i="3"/>
  <c r="BB431" i="3"/>
  <c r="BC430" i="3"/>
  <c r="BB430" i="3"/>
  <c r="BC429" i="3"/>
  <c r="BB429" i="3"/>
  <c r="BC428" i="3"/>
  <c r="BB428" i="3"/>
  <c r="BC427" i="3"/>
  <c r="BB427" i="3"/>
  <c r="BC426" i="3"/>
  <c r="BB426" i="3"/>
  <c r="BC425" i="3"/>
  <c r="BB425" i="3"/>
  <c r="BC424" i="3"/>
  <c r="BB424" i="3"/>
  <c r="BC423" i="3"/>
  <c r="BB423" i="3"/>
  <c r="BC422" i="3"/>
  <c r="BB422" i="3"/>
  <c r="AZ441" i="3"/>
  <c r="BJ441" i="3"/>
  <c r="BK441" i="3"/>
  <c r="AZ440" i="3"/>
  <c r="BJ440" i="3"/>
  <c r="BK440" i="3"/>
  <c r="AZ439" i="3"/>
  <c r="BJ439" i="3"/>
  <c r="BK439" i="3"/>
  <c r="AZ438" i="3"/>
  <c r="BJ438" i="3"/>
  <c r="BK438" i="3"/>
  <c r="AZ437" i="3"/>
  <c r="BJ437" i="3"/>
  <c r="BK437" i="3"/>
  <c r="AZ436" i="3"/>
  <c r="BJ436" i="3"/>
  <c r="BK436" i="3"/>
  <c r="AZ435" i="3"/>
  <c r="BJ435" i="3"/>
  <c r="BK435" i="3"/>
  <c r="AZ434" i="3"/>
  <c r="BJ434" i="3"/>
  <c r="BK434" i="3"/>
  <c r="BJ433" i="3"/>
  <c r="BK433" i="3"/>
  <c r="AZ431" i="3"/>
  <c r="BJ431" i="3"/>
  <c r="BK431" i="3"/>
  <c r="AZ430" i="3"/>
  <c r="BJ430" i="3"/>
  <c r="BK430" i="3"/>
  <c r="AZ429" i="3"/>
  <c r="BJ429" i="3"/>
  <c r="BK429" i="3"/>
  <c r="AZ428" i="3"/>
  <c r="BJ428" i="3"/>
  <c r="BK428" i="3"/>
  <c r="AZ427" i="3"/>
  <c r="BJ427" i="3"/>
  <c r="BK427" i="3"/>
  <c r="AZ426" i="3"/>
  <c r="BJ426" i="3"/>
  <c r="BK426" i="3"/>
  <c r="AZ425" i="3"/>
  <c r="BJ425" i="3"/>
  <c r="BK425" i="3"/>
  <c r="AZ424" i="3"/>
  <c r="BJ424" i="3"/>
  <c r="BK424" i="3"/>
  <c r="AZ423" i="3"/>
  <c r="BJ423" i="3"/>
  <c r="BK423" i="3"/>
  <c r="AZ422" i="3"/>
  <c r="BJ422" i="3"/>
  <c r="BK422" i="3"/>
  <c r="BB421" i="3"/>
  <c r="BC421" i="3"/>
  <c r="AZ421" i="3"/>
  <c r="BJ421" i="3"/>
  <c r="BK421" i="3"/>
  <c r="AF441" i="3"/>
  <c r="AE441" i="3"/>
  <c r="AD441" i="3"/>
  <c r="BG441" i="3"/>
  <c r="AF440" i="3"/>
  <c r="AE440" i="3"/>
  <c r="AD440" i="3"/>
  <c r="BG440" i="3"/>
  <c r="AF439" i="3"/>
  <c r="AE439" i="3"/>
  <c r="AD439" i="3"/>
  <c r="BG439" i="3"/>
  <c r="AF438" i="3"/>
  <c r="AE438" i="3"/>
  <c r="AD438" i="3"/>
  <c r="BG438" i="3"/>
  <c r="AF437" i="3"/>
  <c r="AE437" i="3"/>
  <c r="AD437" i="3"/>
  <c r="BG437" i="3"/>
  <c r="AF436" i="3"/>
  <c r="AE436" i="3"/>
  <c r="AD436" i="3"/>
  <c r="BG436" i="3"/>
  <c r="AF435" i="3"/>
  <c r="AE435" i="3"/>
  <c r="AD435" i="3"/>
  <c r="BG435" i="3"/>
  <c r="AF434" i="3"/>
  <c r="AE434" i="3"/>
  <c r="AD434" i="3"/>
  <c r="BG434" i="3"/>
  <c r="AF433" i="3"/>
  <c r="AE433" i="3"/>
  <c r="AD433" i="3"/>
  <c r="BG433" i="3"/>
  <c r="AF431" i="3"/>
  <c r="AE431" i="3"/>
  <c r="AD431" i="3"/>
  <c r="BG431" i="3"/>
  <c r="AF430" i="3"/>
  <c r="AE430" i="3"/>
  <c r="AD430" i="3"/>
  <c r="BG430" i="3"/>
  <c r="AF429" i="3"/>
  <c r="AE429" i="3"/>
  <c r="AD429" i="3"/>
  <c r="BG429" i="3"/>
  <c r="AF428" i="3"/>
  <c r="AE428" i="3"/>
  <c r="AD428" i="3"/>
  <c r="BG428" i="3"/>
  <c r="AF427" i="3"/>
  <c r="AE427" i="3"/>
  <c r="AD427" i="3"/>
  <c r="BG427" i="3"/>
  <c r="AF426" i="3"/>
  <c r="AE426" i="3"/>
  <c r="AD426" i="3"/>
  <c r="BG426" i="3"/>
  <c r="AF425" i="3"/>
  <c r="AE425" i="3"/>
  <c r="AD425" i="3"/>
  <c r="BG425" i="3"/>
  <c r="AF424" i="3"/>
  <c r="AE424" i="3"/>
  <c r="AD424" i="3"/>
  <c r="BG424" i="3"/>
  <c r="AF423" i="3"/>
  <c r="AE423" i="3"/>
  <c r="AD423" i="3"/>
  <c r="BG423" i="3"/>
  <c r="AF422" i="3"/>
  <c r="AE422" i="3"/>
  <c r="AD422" i="3"/>
  <c r="BG422" i="3"/>
  <c r="AE421" i="3"/>
  <c r="AF421" i="3"/>
  <c r="AD421" i="3"/>
  <c r="BG421" i="3"/>
  <c r="BH427" i="3"/>
  <c r="BI427" i="3"/>
  <c r="BH436" i="3"/>
  <c r="BI436" i="3"/>
  <c r="BH440" i="3"/>
  <c r="BI440" i="3"/>
  <c r="BH422" i="3"/>
  <c r="BI422" i="3"/>
  <c r="BH426" i="3"/>
  <c r="BI426" i="3"/>
  <c r="BH430" i="3"/>
  <c r="BI430" i="3"/>
  <c r="BH435" i="3"/>
  <c r="BI435" i="3"/>
  <c r="BH439" i="3"/>
  <c r="BI439" i="3"/>
  <c r="BH421" i="3"/>
  <c r="BI421" i="3"/>
  <c r="BH425" i="3"/>
  <c r="BI425" i="3"/>
  <c r="BH429" i="3"/>
  <c r="BI429" i="3"/>
  <c r="BH434" i="3"/>
  <c r="BI434" i="3"/>
  <c r="BH438" i="3"/>
  <c r="BI438" i="3"/>
  <c r="BH423" i="3"/>
  <c r="BI423" i="3"/>
  <c r="BH431" i="3"/>
  <c r="BI431" i="3"/>
  <c r="BH424" i="3"/>
  <c r="BI424" i="3"/>
  <c r="BH428" i="3"/>
  <c r="BI428" i="3"/>
  <c r="BH433" i="3"/>
  <c r="BI433" i="3"/>
  <c r="BH437" i="3"/>
  <c r="BI437" i="3"/>
  <c r="BH441" i="3"/>
  <c r="BI441" i="3"/>
  <c r="BC474" i="3"/>
  <c r="BB474" i="3"/>
  <c r="BC473" i="3"/>
  <c r="BB473" i="3"/>
  <c r="BC472" i="3"/>
  <c r="BB472" i="3"/>
  <c r="BC471" i="3"/>
  <c r="BB471" i="3"/>
  <c r="BC470" i="3"/>
  <c r="BB470" i="3"/>
  <c r="BC469" i="3"/>
  <c r="BB469" i="3"/>
  <c r="BC468" i="3"/>
  <c r="BB468" i="3"/>
  <c r="BC467" i="3"/>
  <c r="BB467" i="3"/>
  <c r="BC466" i="3"/>
  <c r="BB466" i="3"/>
  <c r="BC420" i="3"/>
  <c r="BB420" i="3"/>
  <c r="BC419" i="3"/>
  <c r="BB419" i="3"/>
  <c r="BC418" i="3"/>
  <c r="BB418" i="3"/>
  <c r="BC417" i="3"/>
  <c r="BB417" i="3"/>
  <c r="BC416" i="3"/>
  <c r="BB416" i="3"/>
  <c r="BC415" i="3"/>
  <c r="BB415" i="3"/>
  <c r="BC411" i="3"/>
  <c r="BB411" i="3"/>
  <c r="BC410" i="3"/>
  <c r="BB410" i="3"/>
  <c r="BC409" i="3"/>
  <c r="BB409" i="3"/>
  <c r="BC408" i="3"/>
  <c r="BB408" i="3"/>
  <c r="BC407" i="3"/>
  <c r="BB407" i="3"/>
  <c r="BC406" i="3"/>
  <c r="BB406" i="3"/>
  <c r="BC405" i="3"/>
  <c r="BB405" i="3"/>
  <c r="BC404" i="3"/>
  <c r="BB404" i="3"/>
  <c r="BC403" i="3"/>
  <c r="BB403" i="3"/>
  <c r="BC402" i="3"/>
  <c r="BB402" i="3"/>
  <c r="BC401" i="3"/>
  <c r="BB401" i="3"/>
  <c r="BC400" i="3"/>
  <c r="BB400" i="3"/>
  <c r="BC399" i="3"/>
  <c r="BB399" i="3"/>
  <c r="BC398" i="3"/>
  <c r="BB398" i="3"/>
  <c r="BC397" i="3"/>
  <c r="BB397" i="3"/>
  <c r="BC396" i="3"/>
  <c r="BB396" i="3"/>
  <c r="BC395" i="3"/>
  <c r="BB395" i="3"/>
  <c r="BC394" i="3"/>
  <c r="BB394" i="3"/>
  <c r="BC393" i="3"/>
  <c r="BB393" i="3"/>
  <c r="BC392" i="3"/>
  <c r="BB392" i="3"/>
  <c r="BC391" i="3"/>
  <c r="BB391" i="3"/>
  <c r="BC390" i="3"/>
  <c r="BB390" i="3"/>
  <c r="BC389" i="3"/>
  <c r="BB389" i="3"/>
  <c r="BC388" i="3"/>
  <c r="BB388" i="3"/>
  <c r="BC385" i="3"/>
  <c r="BB385" i="3"/>
  <c r="BC384" i="3"/>
  <c r="BB384" i="3"/>
  <c r="BC383" i="3"/>
  <c r="BB383" i="3"/>
  <c r="BC382" i="3"/>
  <c r="BB382" i="3"/>
  <c r="BC381" i="3"/>
  <c r="BB381" i="3"/>
  <c r="BC378" i="3"/>
  <c r="BB378" i="3"/>
  <c r="BC377" i="3"/>
  <c r="BB377" i="3"/>
  <c r="BC376" i="3"/>
  <c r="BB376" i="3"/>
  <c r="BC375" i="3"/>
  <c r="BB375" i="3"/>
  <c r="BC374" i="3"/>
  <c r="BB374" i="3"/>
  <c r="BC373" i="3"/>
  <c r="BB373" i="3"/>
  <c r="BC372" i="3"/>
  <c r="BB372" i="3"/>
  <c r="BC371" i="3"/>
  <c r="BB371" i="3"/>
  <c r="BC370" i="3"/>
  <c r="BB370" i="3"/>
  <c r="BC369" i="3"/>
  <c r="BB369" i="3"/>
  <c r="BC368" i="3"/>
  <c r="BB368" i="3"/>
  <c r="BC367" i="3"/>
  <c r="BB367" i="3"/>
  <c r="BC366" i="3"/>
  <c r="BB366" i="3"/>
  <c r="BC365" i="3"/>
  <c r="BB365" i="3"/>
  <c r="BC364" i="3"/>
  <c r="BB364" i="3"/>
  <c r="BC363" i="3"/>
  <c r="BB363" i="3"/>
  <c r="BC362" i="3"/>
  <c r="BB362" i="3"/>
  <c r="BC361" i="3"/>
  <c r="BB361" i="3"/>
  <c r="BC360" i="3"/>
  <c r="BB360" i="3"/>
  <c r="BC359" i="3"/>
  <c r="BB359" i="3"/>
  <c r="BC358" i="3"/>
  <c r="BB358" i="3"/>
  <c r="AZ474" i="3"/>
  <c r="BJ474" i="3"/>
  <c r="BK474" i="3"/>
  <c r="AZ473" i="3"/>
  <c r="BJ473" i="3"/>
  <c r="BK473" i="3"/>
  <c r="AZ472" i="3"/>
  <c r="BJ472" i="3"/>
  <c r="BK472" i="3"/>
  <c r="AZ471" i="3"/>
  <c r="BJ471" i="3"/>
  <c r="BK471" i="3"/>
  <c r="AZ470" i="3"/>
  <c r="BJ470" i="3"/>
  <c r="BK470" i="3"/>
  <c r="AZ469" i="3"/>
  <c r="BJ469" i="3"/>
  <c r="BK469" i="3"/>
  <c r="AZ468" i="3"/>
  <c r="BJ468" i="3"/>
  <c r="BK468" i="3"/>
  <c r="AZ467" i="3"/>
  <c r="BJ467" i="3"/>
  <c r="BK467" i="3"/>
  <c r="AZ466" i="3"/>
  <c r="BJ466" i="3"/>
  <c r="BK466" i="3"/>
  <c r="AZ420" i="3"/>
  <c r="BJ420" i="3"/>
  <c r="BK420" i="3"/>
  <c r="AZ419" i="3"/>
  <c r="BJ419" i="3"/>
  <c r="BK419" i="3"/>
  <c r="AZ418" i="3"/>
  <c r="BJ418" i="3"/>
  <c r="BK418" i="3"/>
  <c r="AZ417" i="3"/>
  <c r="BJ417" i="3"/>
  <c r="BK417" i="3"/>
  <c r="AZ416" i="3"/>
  <c r="BJ416" i="3"/>
  <c r="BK416" i="3"/>
  <c r="AZ415" i="3"/>
  <c r="BJ415" i="3"/>
  <c r="BK415" i="3"/>
  <c r="AZ411" i="3"/>
  <c r="BJ411" i="3"/>
  <c r="BK411" i="3"/>
  <c r="AZ410" i="3"/>
  <c r="BJ410" i="3"/>
  <c r="BK410" i="3"/>
  <c r="AZ409" i="3"/>
  <c r="BJ409" i="3"/>
  <c r="BK409" i="3"/>
  <c r="AZ408" i="3"/>
  <c r="BJ408" i="3"/>
  <c r="BK408" i="3"/>
  <c r="AZ407" i="3"/>
  <c r="BJ407" i="3"/>
  <c r="BK407" i="3"/>
  <c r="AZ406" i="3"/>
  <c r="BJ406" i="3"/>
  <c r="BK406" i="3"/>
  <c r="AZ405" i="3"/>
  <c r="BJ405" i="3"/>
  <c r="BK405" i="3"/>
  <c r="AZ404" i="3"/>
  <c r="BJ404" i="3"/>
  <c r="BK404" i="3"/>
  <c r="AZ403" i="3"/>
  <c r="BJ403" i="3"/>
  <c r="BK403" i="3"/>
  <c r="AZ402" i="3"/>
  <c r="BJ402" i="3"/>
  <c r="BK402" i="3"/>
  <c r="AZ401" i="3"/>
  <c r="BJ401" i="3"/>
  <c r="BK401" i="3"/>
  <c r="AZ400" i="3"/>
  <c r="BJ400" i="3"/>
  <c r="BK400" i="3"/>
  <c r="AZ399" i="3"/>
  <c r="BJ399" i="3"/>
  <c r="BK399" i="3"/>
  <c r="AZ398" i="3"/>
  <c r="BJ398" i="3"/>
  <c r="BK398" i="3"/>
  <c r="AZ397" i="3"/>
  <c r="BJ397" i="3"/>
  <c r="BK397" i="3"/>
  <c r="AZ396" i="3"/>
  <c r="BJ396" i="3"/>
  <c r="BK396" i="3"/>
  <c r="AZ395" i="3"/>
  <c r="BJ395" i="3"/>
  <c r="BK395" i="3"/>
  <c r="AZ394" i="3"/>
  <c r="BJ394" i="3"/>
  <c r="BK394" i="3"/>
  <c r="AZ393" i="3"/>
  <c r="BJ393" i="3"/>
  <c r="BK393" i="3"/>
  <c r="AZ392" i="3"/>
  <c r="BJ392" i="3"/>
  <c r="BK392" i="3"/>
  <c r="AZ391" i="3"/>
  <c r="BJ391" i="3"/>
  <c r="BK391" i="3"/>
  <c r="AZ390" i="3"/>
  <c r="BJ390" i="3"/>
  <c r="BK390" i="3"/>
  <c r="AZ389" i="3"/>
  <c r="BJ389" i="3"/>
  <c r="BK389" i="3"/>
  <c r="AZ388" i="3"/>
  <c r="BJ388" i="3"/>
  <c r="BK388" i="3"/>
  <c r="AZ385" i="3"/>
  <c r="BJ385" i="3"/>
  <c r="BK385" i="3"/>
  <c r="AZ384" i="3"/>
  <c r="BJ384" i="3"/>
  <c r="BK384" i="3"/>
  <c r="AZ383" i="3"/>
  <c r="BJ383" i="3"/>
  <c r="BK383" i="3"/>
  <c r="AZ382" i="3"/>
  <c r="BJ382" i="3"/>
  <c r="BK382" i="3"/>
  <c r="AZ381" i="3"/>
  <c r="BJ381" i="3"/>
  <c r="BK381" i="3"/>
  <c r="AZ378" i="3"/>
  <c r="BJ378" i="3"/>
  <c r="BK378" i="3"/>
  <c r="AZ377" i="3"/>
  <c r="BJ377" i="3"/>
  <c r="BK377" i="3"/>
  <c r="AZ376" i="3"/>
  <c r="BJ376" i="3"/>
  <c r="BK376" i="3"/>
  <c r="AZ375" i="3"/>
  <c r="BJ375" i="3"/>
  <c r="BK375" i="3"/>
  <c r="AZ374" i="3"/>
  <c r="BJ374" i="3"/>
  <c r="BK374" i="3"/>
  <c r="AZ373" i="3"/>
  <c r="BJ373" i="3"/>
  <c r="BK373" i="3"/>
  <c r="AZ372" i="3"/>
  <c r="BJ372" i="3"/>
  <c r="BK372" i="3"/>
  <c r="AZ371" i="3"/>
  <c r="BJ371" i="3"/>
  <c r="BK371" i="3"/>
  <c r="AZ370" i="3"/>
  <c r="BJ370" i="3"/>
  <c r="BK370" i="3"/>
  <c r="AZ369" i="3"/>
  <c r="BJ369" i="3"/>
  <c r="BK369" i="3"/>
  <c r="AZ368" i="3"/>
  <c r="BJ368" i="3"/>
  <c r="BK368" i="3"/>
  <c r="AZ367" i="3"/>
  <c r="BJ367" i="3"/>
  <c r="BK367" i="3"/>
  <c r="AZ366" i="3"/>
  <c r="BJ366" i="3"/>
  <c r="BK366" i="3"/>
  <c r="AZ365" i="3"/>
  <c r="BJ365" i="3"/>
  <c r="BK365" i="3"/>
  <c r="AZ364" i="3"/>
  <c r="BJ364" i="3"/>
  <c r="BK364" i="3"/>
  <c r="AZ363" i="3"/>
  <c r="BJ363" i="3"/>
  <c r="BK363" i="3"/>
  <c r="AZ362" i="3"/>
  <c r="BJ362" i="3"/>
  <c r="BK362" i="3"/>
  <c r="AZ361" i="3"/>
  <c r="BJ361" i="3"/>
  <c r="BK361" i="3"/>
  <c r="AZ360" i="3"/>
  <c r="BJ360" i="3"/>
  <c r="BK360" i="3"/>
  <c r="AZ359" i="3"/>
  <c r="BJ359" i="3"/>
  <c r="BK359" i="3"/>
  <c r="AZ358" i="3"/>
  <c r="BJ358" i="3"/>
  <c r="BK358" i="3"/>
  <c r="BC356" i="3"/>
  <c r="BB356" i="3"/>
  <c r="AZ356" i="3"/>
  <c r="BJ356" i="3"/>
  <c r="BK356" i="3"/>
  <c r="AF474" i="3"/>
  <c r="AE474" i="3"/>
  <c r="AD474" i="3"/>
  <c r="BG474" i="3"/>
  <c r="AF473" i="3"/>
  <c r="AE473" i="3"/>
  <c r="AD473" i="3"/>
  <c r="BG473" i="3"/>
  <c r="AF472" i="3"/>
  <c r="AE472" i="3"/>
  <c r="AD472" i="3"/>
  <c r="BG472" i="3"/>
  <c r="AF471" i="3"/>
  <c r="AE471" i="3"/>
  <c r="AD471" i="3"/>
  <c r="BG471" i="3"/>
  <c r="AF470" i="3"/>
  <c r="AE470" i="3"/>
  <c r="AD470" i="3"/>
  <c r="BG470" i="3"/>
  <c r="AF469" i="3"/>
  <c r="AE469" i="3"/>
  <c r="AD469" i="3"/>
  <c r="BG469" i="3"/>
  <c r="AF468" i="3"/>
  <c r="AE468" i="3"/>
  <c r="AD468" i="3"/>
  <c r="BG468" i="3"/>
  <c r="AF467" i="3"/>
  <c r="AE467" i="3"/>
  <c r="AD467" i="3"/>
  <c r="BG467" i="3"/>
  <c r="AF466" i="3"/>
  <c r="AE466" i="3"/>
  <c r="AD466" i="3"/>
  <c r="BG466" i="3"/>
  <c r="AF420" i="3"/>
  <c r="AE420" i="3"/>
  <c r="AD420" i="3"/>
  <c r="BG420" i="3"/>
  <c r="AF419" i="3"/>
  <c r="AE419" i="3"/>
  <c r="AD419" i="3"/>
  <c r="BG419" i="3"/>
  <c r="AF418" i="3"/>
  <c r="AE418" i="3"/>
  <c r="AD418" i="3"/>
  <c r="BG418" i="3"/>
  <c r="AF417" i="3"/>
  <c r="AE417" i="3"/>
  <c r="AD417" i="3"/>
  <c r="BG417" i="3"/>
  <c r="AF416" i="3"/>
  <c r="AE416" i="3"/>
  <c r="AD416" i="3"/>
  <c r="BG416" i="3"/>
  <c r="AF415" i="3"/>
  <c r="AE415" i="3"/>
  <c r="AD415" i="3"/>
  <c r="BG415" i="3"/>
  <c r="AF411" i="3"/>
  <c r="AE411" i="3"/>
  <c r="AD411" i="3"/>
  <c r="BG411" i="3"/>
  <c r="AF410" i="3"/>
  <c r="AE410" i="3"/>
  <c r="AD410" i="3"/>
  <c r="BG410" i="3"/>
  <c r="AF409" i="3"/>
  <c r="AE409" i="3"/>
  <c r="AD409" i="3"/>
  <c r="BG409" i="3"/>
  <c r="AF408" i="3"/>
  <c r="AE408" i="3"/>
  <c r="AD408" i="3"/>
  <c r="BG408" i="3"/>
  <c r="AF407" i="3"/>
  <c r="AE407" i="3"/>
  <c r="AD407" i="3"/>
  <c r="BG407" i="3"/>
  <c r="AF406" i="3"/>
  <c r="AE406" i="3"/>
  <c r="AD406" i="3"/>
  <c r="BG406" i="3"/>
  <c r="AF405" i="3"/>
  <c r="AE405" i="3"/>
  <c r="AD405" i="3"/>
  <c r="BG405" i="3"/>
  <c r="AF404" i="3"/>
  <c r="AE404" i="3"/>
  <c r="AD404" i="3"/>
  <c r="BG404" i="3"/>
  <c r="AF403" i="3"/>
  <c r="AE403" i="3"/>
  <c r="AD403" i="3"/>
  <c r="BG403" i="3"/>
  <c r="AF402" i="3"/>
  <c r="AE402" i="3"/>
  <c r="AD402" i="3"/>
  <c r="BG402" i="3"/>
  <c r="AF401" i="3"/>
  <c r="AE401" i="3"/>
  <c r="AD401" i="3"/>
  <c r="BG401" i="3"/>
  <c r="AF400" i="3"/>
  <c r="AE400" i="3"/>
  <c r="AD400" i="3"/>
  <c r="BG400" i="3"/>
  <c r="AF399" i="3"/>
  <c r="AE399" i="3"/>
  <c r="AD399" i="3"/>
  <c r="BG399" i="3"/>
  <c r="AF398" i="3"/>
  <c r="AE398" i="3"/>
  <c r="AD398" i="3"/>
  <c r="BG398" i="3"/>
  <c r="AF397" i="3"/>
  <c r="AE397" i="3"/>
  <c r="AD397" i="3"/>
  <c r="BG397" i="3"/>
  <c r="AF396" i="3"/>
  <c r="AE396" i="3"/>
  <c r="AD396" i="3"/>
  <c r="BG396" i="3"/>
  <c r="AF395" i="3"/>
  <c r="AE395" i="3"/>
  <c r="AD395" i="3"/>
  <c r="BG395" i="3"/>
  <c r="AF394" i="3"/>
  <c r="AE394" i="3"/>
  <c r="AD394" i="3"/>
  <c r="BG394" i="3"/>
  <c r="AF393" i="3"/>
  <c r="AE393" i="3"/>
  <c r="AD393" i="3"/>
  <c r="BG393" i="3"/>
  <c r="AF392" i="3"/>
  <c r="AE392" i="3"/>
  <c r="AD392" i="3"/>
  <c r="BG392" i="3"/>
  <c r="AF391" i="3"/>
  <c r="AE391" i="3"/>
  <c r="AD391" i="3"/>
  <c r="BG391" i="3"/>
  <c r="AF390" i="3"/>
  <c r="AE390" i="3"/>
  <c r="AD390" i="3"/>
  <c r="BG390" i="3"/>
  <c r="AF389" i="3"/>
  <c r="AE389" i="3"/>
  <c r="AD389" i="3"/>
  <c r="BG389" i="3"/>
  <c r="AF388" i="3"/>
  <c r="AE388" i="3"/>
  <c r="AD388" i="3"/>
  <c r="BG388" i="3"/>
  <c r="AF385" i="3"/>
  <c r="AE385" i="3"/>
  <c r="AD385" i="3"/>
  <c r="BG385" i="3"/>
  <c r="AF384" i="3"/>
  <c r="AE384" i="3"/>
  <c r="AD384" i="3"/>
  <c r="BG384" i="3"/>
  <c r="AF383" i="3"/>
  <c r="AE383" i="3"/>
  <c r="AD383" i="3"/>
  <c r="BG383" i="3"/>
  <c r="AF382" i="3"/>
  <c r="AE382" i="3"/>
  <c r="AD382" i="3"/>
  <c r="BG382" i="3"/>
  <c r="AF381" i="3"/>
  <c r="AE381" i="3"/>
  <c r="AD381" i="3"/>
  <c r="BG381" i="3"/>
  <c r="AF379" i="3"/>
  <c r="AE379" i="3"/>
  <c r="AD379" i="3"/>
  <c r="BG379" i="3"/>
  <c r="AF378" i="3"/>
  <c r="AE378" i="3"/>
  <c r="AD378" i="3"/>
  <c r="BG378" i="3"/>
  <c r="AF377" i="3"/>
  <c r="AE377" i="3"/>
  <c r="AD377" i="3"/>
  <c r="BG377" i="3"/>
  <c r="AF376" i="3"/>
  <c r="AE376" i="3"/>
  <c r="AD376" i="3"/>
  <c r="BG376" i="3"/>
  <c r="AF375" i="3"/>
  <c r="AE375" i="3"/>
  <c r="AD375" i="3"/>
  <c r="BG375" i="3"/>
  <c r="AF374" i="3"/>
  <c r="AE374" i="3"/>
  <c r="AD374" i="3"/>
  <c r="BG374" i="3"/>
  <c r="AF373" i="3"/>
  <c r="AE373" i="3"/>
  <c r="AD373" i="3"/>
  <c r="BG373" i="3"/>
  <c r="AF372" i="3"/>
  <c r="AE372" i="3"/>
  <c r="AD372" i="3"/>
  <c r="BG372" i="3"/>
  <c r="AF371" i="3"/>
  <c r="AE371" i="3"/>
  <c r="AD371" i="3"/>
  <c r="BG371" i="3"/>
  <c r="AF370" i="3"/>
  <c r="AE370" i="3"/>
  <c r="AD370" i="3"/>
  <c r="BG370" i="3"/>
  <c r="AF369" i="3"/>
  <c r="AE369" i="3"/>
  <c r="AD369" i="3"/>
  <c r="BG369" i="3"/>
  <c r="AF368" i="3"/>
  <c r="AE368" i="3"/>
  <c r="AD368" i="3"/>
  <c r="BG368" i="3"/>
  <c r="AF367" i="3"/>
  <c r="AE367" i="3"/>
  <c r="AD367" i="3"/>
  <c r="BG367" i="3"/>
  <c r="AF366" i="3"/>
  <c r="AE366" i="3"/>
  <c r="AD366" i="3"/>
  <c r="BG366" i="3"/>
  <c r="AF365" i="3"/>
  <c r="AE365" i="3"/>
  <c r="AD365" i="3"/>
  <c r="BG365" i="3"/>
  <c r="AF364" i="3"/>
  <c r="AE364" i="3"/>
  <c r="AD364" i="3"/>
  <c r="BG364" i="3"/>
  <c r="AF363" i="3"/>
  <c r="AE363" i="3"/>
  <c r="AD363" i="3"/>
  <c r="BG363" i="3"/>
  <c r="AF362" i="3"/>
  <c r="AE362" i="3"/>
  <c r="AD362" i="3"/>
  <c r="BG362" i="3"/>
  <c r="AF361" i="3"/>
  <c r="AE361" i="3"/>
  <c r="AD361" i="3"/>
  <c r="BG361" i="3"/>
  <c r="AF360" i="3"/>
  <c r="AE360" i="3"/>
  <c r="AD360" i="3"/>
  <c r="BG360" i="3"/>
  <c r="AF359" i="3"/>
  <c r="AE359" i="3"/>
  <c r="AD359" i="3"/>
  <c r="BG359" i="3"/>
  <c r="AF358" i="3"/>
  <c r="AE358" i="3"/>
  <c r="AD358" i="3"/>
  <c r="BG358" i="3"/>
  <c r="AE356" i="3"/>
  <c r="AF356" i="3"/>
  <c r="AD356" i="3"/>
  <c r="BG356" i="3"/>
  <c r="BH375" i="3"/>
  <c r="BI375" i="3"/>
  <c r="BH416" i="3"/>
  <c r="BI416" i="3"/>
  <c r="BH420" i="3"/>
  <c r="BI420" i="3"/>
  <c r="BH469" i="3"/>
  <c r="BI469" i="3"/>
  <c r="BH473" i="3"/>
  <c r="BI473" i="3"/>
  <c r="BH356" i="3"/>
  <c r="BI356" i="3"/>
  <c r="BH361" i="3"/>
  <c r="BI361" i="3"/>
  <c r="BH365" i="3"/>
  <c r="BI365" i="3"/>
  <c r="BH369" i="3"/>
  <c r="BI369" i="3"/>
  <c r="BH373" i="3"/>
  <c r="BI373" i="3"/>
  <c r="BH377" i="3"/>
  <c r="BI377" i="3"/>
  <c r="BH382" i="3"/>
  <c r="BI382" i="3"/>
  <c r="BH388" i="3"/>
  <c r="BI388" i="3"/>
  <c r="BH392" i="3"/>
  <c r="BI392" i="3"/>
  <c r="BH396" i="3"/>
  <c r="BI396" i="3"/>
  <c r="BH400" i="3"/>
  <c r="BI400" i="3"/>
  <c r="BH404" i="3"/>
  <c r="BI404" i="3"/>
  <c r="BH408" i="3"/>
  <c r="BI408" i="3"/>
  <c r="BH415" i="3"/>
  <c r="BI415" i="3"/>
  <c r="BH419" i="3"/>
  <c r="BI419" i="3"/>
  <c r="BH468" i="3"/>
  <c r="BI468" i="3"/>
  <c r="BH472" i="3"/>
  <c r="BI472" i="3"/>
  <c r="BH359" i="3"/>
  <c r="BI359" i="3"/>
  <c r="BH363" i="3"/>
  <c r="BI363" i="3"/>
  <c r="BH367" i="3"/>
  <c r="BI367" i="3"/>
  <c r="BH371" i="3"/>
  <c r="BI371" i="3"/>
  <c r="BH379" i="3"/>
  <c r="BI379" i="3"/>
  <c r="BH384" i="3"/>
  <c r="BI384" i="3"/>
  <c r="BH390" i="3"/>
  <c r="BI390" i="3"/>
  <c r="BH358" i="3"/>
  <c r="BI358" i="3"/>
  <c r="BH362" i="3"/>
  <c r="BI362" i="3"/>
  <c r="BH366" i="3"/>
  <c r="BI366" i="3"/>
  <c r="BH370" i="3"/>
  <c r="BI370" i="3"/>
  <c r="BH374" i="3"/>
  <c r="BI374" i="3"/>
  <c r="BH378" i="3"/>
  <c r="BI378" i="3"/>
  <c r="BH383" i="3"/>
  <c r="BI383" i="3"/>
  <c r="BH389" i="3"/>
  <c r="BI389" i="3"/>
  <c r="BH393" i="3"/>
  <c r="BI393" i="3"/>
  <c r="BH397" i="3"/>
  <c r="BI397" i="3"/>
  <c r="BH401" i="3"/>
  <c r="BI401" i="3"/>
  <c r="BH405" i="3"/>
  <c r="BI405" i="3"/>
  <c r="BH409" i="3"/>
  <c r="BI409" i="3"/>
  <c r="BH360" i="3"/>
  <c r="BI360" i="3"/>
  <c r="BH364" i="3"/>
  <c r="BI364" i="3"/>
  <c r="BH368" i="3"/>
  <c r="BI368" i="3"/>
  <c r="BH372" i="3"/>
  <c r="BI372" i="3"/>
  <c r="BH376" i="3"/>
  <c r="BI376" i="3"/>
  <c r="BH381" i="3"/>
  <c r="BI381" i="3"/>
  <c r="BH385" i="3"/>
  <c r="BI385" i="3"/>
  <c r="BH391" i="3"/>
  <c r="BI391" i="3"/>
  <c r="BH395" i="3"/>
  <c r="BI395" i="3"/>
  <c r="BH399" i="3"/>
  <c r="BI399" i="3"/>
  <c r="BH403" i="3"/>
  <c r="BI403" i="3"/>
  <c r="BH407" i="3"/>
  <c r="BI407" i="3"/>
  <c r="BH411" i="3"/>
  <c r="BI411" i="3"/>
  <c r="BH418" i="3"/>
  <c r="BI418" i="3"/>
  <c r="BH467" i="3"/>
  <c r="BI467" i="3"/>
  <c r="BH471" i="3"/>
  <c r="BI471" i="3"/>
  <c r="BH394" i="3"/>
  <c r="BI394" i="3"/>
  <c r="BH398" i="3"/>
  <c r="BI398" i="3"/>
  <c r="BH402" i="3"/>
  <c r="BI402" i="3"/>
  <c r="BH406" i="3"/>
  <c r="BI406" i="3"/>
  <c r="BH410" i="3"/>
  <c r="BI410" i="3"/>
  <c r="BH417" i="3"/>
  <c r="BI417" i="3"/>
  <c r="BH466" i="3"/>
  <c r="BI466" i="3"/>
  <c r="BH470" i="3"/>
  <c r="BI470" i="3"/>
  <c r="BH474" i="3"/>
  <c r="BI474" i="3"/>
  <c r="BC355" i="3"/>
  <c r="BB355" i="3"/>
  <c r="BC354" i="3"/>
  <c r="BB354" i="3"/>
  <c r="BC353" i="3"/>
  <c r="BB353" i="3"/>
  <c r="BC352" i="3"/>
  <c r="BB352" i="3"/>
  <c r="BC351" i="3"/>
  <c r="BB351" i="3"/>
  <c r="BC350" i="3"/>
  <c r="BB350" i="3"/>
  <c r="BC349" i="3"/>
  <c r="BB349" i="3"/>
  <c r="BC348" i="3"/>
  <c r="BB348" i="3"/>
  <c r="BC347" i="3"/>
  <c r="BB347" i="3"/>
  <c r="BC346" i="3"/>
  <c r="BB346" i="3"/>
  <c r="BC345" i="3"/>
  <c r="BB345" i="3"/>
  <c r="BC344" i="3"/>
  <c r="BB344" i="3"/>
  <c r="BC343" i="3"/>
  <c r="BB343" i="3"/>
  <c r="BC342" i="3"/>
  <c r="BB342" i="3"/>
  <c r="BC341" i="3"/>
  <c r="BB341" i="3"/>
  <c r="BC340" i="3"/>
  <c r="BB340" i="3"/>
  <c r="AZ355" i="3"/>
  <c r="BJ355" i="3"/>
  <c r="BK355" i="3"/>
  <c r="AZ354" i="3"/>
  <c r="BJ354" i="3"/>
  <c r="BK354" i="3"/>
  <c r="AZ353" i="3"/>
  <c r="BJ353" i="3"/>
  <c r="BK353" i="3"/>
  <c r="AZ352" i="3"/>
  <c r="BJ352" i="3"/>
  <c r="BK352" i="3"/>
  <c r="AZ351" i="3"/>
  <c r="BJ351" i="3"/>
  <c r="BK351" i="3"/>
  <c r="AZ350" i="3"/>
  <c r="BJ350" i="3"/>
  <c r="BK350" i="3"/>
  <c r="AZ349" i="3"/>
  <c r="BJ349" i="3"/>
  <c r="BK349" i="3"/>
  <c r="AZ348" i="3"/>
  <c r="BJ348" i="3"/>
  <c r="BK348" i="3"/>
  <c r="AZ347" i="3"/>
  <c r="BJ347" i="3"/>
  <c r="BK347" i="3"/>
  <c r="AZ346" i="3"/>
  <c r="BJ346" i="3"/>
  <c r="BK346" i="3"/>
  <c r="AZ345" i="3"/>
  <c r="BJ345" i="3"/>
  <c r="BK345" i="3"/>
  <c r="AZ344" i="3"/>
  <c r="BJ344" i="3"/>
  <c r="BK344" i="3"/>
  <c r="AZ343" i="3"/>
  <c r="BJ343" i="3"/>
  <c r="BK343" i="3"/>
  <c r="AZ342" i="3"/>
  <c r="BJ342" i="3"/>
  <c r="BK342" i="3"/>
  <c r="AZ341" i="3"/>
  <c r="BJ341" i="3"/>
  <c r="BK341" i="3"/>
  <c r="AZ340" i="3"/>
  <c r="BJ340" i="3"/>
  <c r="BK340" i="3"/>
  <c r="BB339" i="3"/>
  <c r="BC339" i="3"/>
  <c r="AZ339" i="3"/>
  <c r="BJ339" i="3"/>
  <c r="BK339" i="3"/>
  <c r="AD340" i="3"/>
  <c r="BG340" i="3"/>
  <c r="AE340" i="3"/>
  <c r="AF340" i="3"/>
  <c r="BG341" i="3"/>
  <c r="AE341" i="3"/>
  <c r="AF341" i="3"/>
  <c r="BG342" i="3"/>
  <c r="AE342" i="3"/>
  <c r="AF342" i="3"/>
  <c r="BG343" i="3"/>
  <c r="AE343" i="3"/>
  <c r="AF343" i="3"/>
  <c r="BG344" i="3"/>
  <c r="AE344" i="3"/>
  <c r="AF344" i="3"/>
  <c r="BG345" i="3"/>
  <c r="AE345" i="3"/>
  <c r="AF345" i="3"/>
  <c r="BG346" i="3"/>
  <c r="AE346" i="3"/>
  <c r="AF346" i="3"/>
  <c r="AD347" i="3"/>
  <c r="BG347" i="3"/>
  <c r="AE347" i="3"/>
  <c r="AF347" i="3"/>
  <c r="AD348" i="3"/>
  <c r="BG348" i="3"/>
  <c r="AE348" i="3"/>
  <c r="AF348" i="3"/>
  <c r="AD349" i="3"/>
  <c r="BG349" i="3"/>
  <c r="AE349" i="3"/>
  <c r="AF349" i="3"/>
  <c r="AD350" i="3"/>
  <c r="BG350" i="3"/>
  <c r="AE350" i="3"/>
  <c r="AF350" i="3"/>
  <c r="AD351" i="3"/>
  <c r="BG351" i="3"/>
  <c r="AE351" i="3"/>
  <c r="AF351" i="3"/>
  <c r="AD352" i="3"/>
  <c r="BG352" i="3"/>
  <c r="AE352" i="3"/>
  <c r="AF352" i="3"/>
  <c r="AD353" i="3"/>
  <c r="BG353" i="3"/>
  <c r="AE353" i="3"/>
  <c r="AF353" i="3"/>
  <c r="AD354" i="3"/>
  <c r="BG354" i="3"/>
  <c r="AE354" i="3"/>
  <c r="AF354" i="3"/>
  <c r="AD355" i="3"/>
  <c r="BG355" i="3"/>
  <c r="AE355" i="3"/>
  <c r="AF355" i="3"/>
  <c r="AF339" i="3"/>
  <c r="AE339" i="3"/>
  <c r="AD339" i="3"/>
  <c r="BG339" i="3"/>
  <c r="BH345" i="3"/>
  <c r="BI345" i="3"/>
  <c r="BH350" i="3"/>
  <c r="BI350" i="3"/>
  <c r="BH346" i="3"/>
  <c r="BI346" i="3"/>
  <c r="BH342" i="3"/>
  <c r="BI342" i="3"/>
  <c r="BH355" i="3"/>
  <c r="BI355" i="3"/>
  <c r="BH351" i="3"/>
  <c r="BI351" i="3"/>
  <c r="BH347" i="3"/>
  <c r="BI347" i="3"/>
  <c r="BH343" i="3"/>
  <c r="BI343" i="3"/>
  <c r="BH353" i="3"/>
  <c r="BI353" i="3"/>
  <c r="BH349" i="3"/>
  <c r="BI349" i="3"/>
  <c r="BH341" i="3"/>
  <c r="BI341" i="3"/>
  <c r="BH339" i="3"/>
  <c r="BI339" i="3"/>
  <c r="BH354" i="3"/>
  <c r="BI354" i="3"/>
  <c r="BH352" i="3"/>
  <c r="BI352" i="3"/>
  <c r="BH348" i="3"/>
  <c r="BI348" i="3"/>
  <c r="BH344" i="3"/>
  <c r="BI344" i="3"/>
  <c r="BH340" i="3"/>
  <c r="BI340" i="3"/>
  <c r="BC338" i="3"/>
  <c r="BB338" i="3"/>
  <c r="BC337" i="3"/>
  <c r="BB337" i="3"/>
  <c r="BC336" i="3"/>
  <c r="BB336" i="3"/>
  <c r="BC335" i="3"/>
  <c r="BB335" i="3"/>
  <c r="BC334" i="3"/>
  <c r="BB334" i="3"/>
  <c r="AZ338" i="3"/>
  <c r="BJ338" i="3"/>
  <c r="BK338" i="3"/>
  <c r="AZ337" i="3"/>
  <c r="BJ337" i="3"/>
  <c r="BK337" i="3"/>
  <c r="AZ336" i="3"/>
  <c r="BJ336" i="3"/>
  <c r="BK336" i="3"/>
  <c r="AZ335" i="3"/>
  <c r="BJ335" i="3"/>
  <c r="BK335" i="3"/>
  <c r="AZ334" i="3"/>
  <c r="BJ334" i="3"/>
  <c r="BK334" i="3"/>
  <c r="BC333" i="3"/>
  <c r="BB333" i="3"/>
  <c r="AZ333" i="3"/>
  <c r="BJ333" i="3"/>
  <c r="BK333" i="3"/>
  <c r="AF338" i="3"/>
  <c r="AE338" i="3"/>
  <c r="AD338" i="3"/>
  <c r="BG338" i="3"/>
  <c r="AF337" i="3"/>
  <c r="AE337" i="3"/>
  <c r="AD337" i="3"/>
  <c r="BG337" i="3"/>
  <c r="AF336" i="3"/>
  <c r="AE336" i="3"/>
  <c r="AD336" i="3"/>
  <c r="BG336" i="3"/>
  <c r="AF335" i="3"/>
  <c r="AE335" i="3"/>
  <c r="AD335" i="3"/>
  <c r="BG335" i="3"/>
  <c r="AF334" i="3"/>
  <c r="AE334" i="3"/>
  <c r="AD334" i="3"/>
  <c r="BG334" i="3"/>
  <c r="AF333" i="3"/>
  <c r="AE333" i="3"/>
  <c r="AD333" i="3"/>
  <c r="BG333" i="3"/>
  <c r="BH333" i="3"/>
  <c r="BI333" i="3"/>
  <c r="BH337" i="3"/>
  <c r="BI337" i="3"/>
  <c r="BH336" i="3"/>
  <c r="BI336" i="3"/>
  <c r="BH335" i="3"/>
  <c r="BI335" i="3"/>
  <c r="BH334" i="3"/>
  <c r="BI334" i="3"/>
  <c r="BH338" i="3"/>
  <c r="BI338" i="3"/>
  <c r="BC332" i="3"/>
  <c r="BB332" i="3"/>
  <c r="BC331" i="3"/>
  <c r="BB331" i="3"/>
  <c r="BC330" i="3"/>
  <c r="BB330" i="3"/>
  <c r="BC329" i="3"/>
  <c r="BB329" i="3"/>
  <c r="BC328" i="3"/>
  <c r="BB328" i="3"/>
  <c r="AZ332" i="3"/>
  <c r="BJ332" i="3"/>
  <c r="BK332" i="3"/>
  <c r="AZ331" i="3"/>
  <c r="BJ331" i="3"/>
  <c r="BK331" i="3"/>
  <c r="AZ330" i="3"/>
  <c r="BJ330" i="3"/>
  <c r="BK330" i="3"/>
  <c r="AZ329" i="3"/>
  <c r="BJ329" i="3"/>
  <c r="BK329" i="3"/>
  <c r="AZ328" i="3"/>
  <c r="BJ328" i="3"/>
  <c r="BK328" i="3"/>
  <c r="BC327" i="3"/>
  <c r="BB327" i="3"/>
  <c r="AZ327" i="3"/>
  <c r="BJ327" i="3"/>
  <c r="BK327" i="3"/>
  <c r="AD328" i="3"/>
  <c r="BG328" i="3"/>
  <c r="AE328" i="3"/>
  <c r="AF328" i="3"/>
  <c r="AD329" i="3"/>
  <c r="BG329" i="3"/>
  <c r="AE329" i="3"/>
  <c r="AF329" i="3"/>
  <c r="AD330" i="3"/>
  <c r="BG330" i="3"/>
  <c r="AE330" i="3"/>
  <c r="AF330" i="3"/>
  <c r="AD331" i="3"/>
  <c r="BG331" i="3"/>
  <c r="AE331" i="3"/>
  <c r="AF331" i="3"/>
  <c r="AD332" i="3"/>
  <c r="BG332" i="3"/>
  <c r="AE332" i="3"/>
  <c r="AF332" i="3"/>
  <c r="AF327" i="3"/>
  <c r="AE327" i="3"/>
  <c r="AD327" i="3"/>
  <c r="BG327" i="3"/>
  <c r="BH330" i="3"/>
  <c r="BI330" i="3"/>
  <c r="BH327" i="3"/>
  <c r="BI327" i="3"/>
  <c r="BH331" i="3"/>
  <c r="BI331" i="3"/>
  <c r="BH332" i="3"/>
  <c r="BI332" i="3"/>
  <c r="BH328" i="3"/>
  <c r="BI328" i="3"/>
  <c r="BH329" i="3"/>
  <c r="BI329" i="3"/>
  <c r="BC326" i="3"/>
  <c r="BB326" i="3"/>
  <c r="BC325" i="3"/>
  <c r="BB325" i="3"/>
  <c r="BC324" i="3"/>
  <c r="BB324" i="3"/>
  <c r="BC323" i="3"/>
  <c r="BB323" i="3"/>
  <c r="BC322" i="3"/>
  <c r="BB322" i="3"/>
  <c r="BC321" i="3"/>
  <c r="BB321" i="3"/>
  <c r="BC320" i="3"/>
  <c r="BB320" i="3"/>
  <c r="BC319" i="3"/>
  <c r="BB319" i="3"/>
  <c r="BC318" i="3"/>
  <c r="BB318" i="3"/>
  <c r="BC317" i="3"/>
  <c r="BB317" i="3"/>
  <c r="BC316" i="3"/>
  <c r="BB316" i="3"/>
  <c r="BC315" i="3"/>
  <c r="BB315" i="3"/>
  <c r="BC314" i="3"/>
  <c r="BB314" i="3"/>
  <c r="BC313" i="3"/>
  <c r="BB313" i="3"/>
  <c r="BC312" i="3"/>
  <c r="BB312" i="3"/>
  <c r="BC311" i="3"/>
  <c r="BB311" i="3"/>
  <c r="BC310" i="3"/>
  <c r="BB310" i="3"/>
  <c r="BC309" i="3"/>
  <c r="BB309" i="3"/>
  <c r="BC308" i="3"/>
  <c r="BB308" i="3"/>
  <c r="BC307" i="3"/>
  <c r="BB307" i="3"/>
  <c r="BC306" i="3"/>
  <c r="BB306" i="3"/>
  <c r="BC305" i="3"/>
  <c r="BB305" i="3"/>
  <c r="BC304" i="3"/>
  <c r="BB304" i="3"/>
  <c r="BC303" i="3"/>
  <c r="BB303" i="3"/>
  <c r="BC302" i="3"/>
  <c r="BB302" i="3"/>
  <c r="BC301" i="3"/>
  <c r="BB301" i="3"/>
  <c r="BC300" i="3"/>
  <c r="BB300" i="3"/>
  <c r="BC299" i="3"/>
  <c r="BB299" i="3"/>
  <c r="BC298" i="3"/>
  <c r="BB298" i="3"/>
  <c r="AZ326" i="3"/>
  <c r="BJ326" i="3"/>
  <c r="BK326" i="3"/>
  <c r="AZ325" i="3"/>
  <c r="BJ325" i="3"/>
  <c r="BK325" i="3"/>
  <c r="AZ324" i="3"/>
  <c r="BJ324" i="3"/>
  <c r="BK324" i="3"/>
  <c r="AZ323" i="3"/>
  <c r="BJ323" i="3"/>
  <c r="BK323" i="3"/>
  <c r="AZ322" i="3"/>
  <c r="BJ322" i="3"/>
  <c r="BK322" i="3"/>
  <c r="AZ321" i="3"/>
  <c r="BJ321" i="3"/>
  <c r="BK321" i="3"/>
  <c r="AZ320" i="3"/>
  <c r="BJ320" i="3"/>
  <c r="BK320" i="3"/>
  <c r="AZ319" i="3"/>
  <c r="BJ319" i="3"/>
  <c r="BK319" i="3"/>
  <c r="AZ318" i="3"/>
  <c r="BJ318" i="3"/>
  <c r="BK318" i="3"/>
  <c r="AZ317" i="3"/>
  <c r="BJ317" i="3"/>
  <c r="BK317" i="3"/>
  <c r="AZ316" i="3"/>
  <c r="BJ316" i="3"/>
  <c r="BK316" i="3"/>
  <c r="AZ315" i="3"/>
  <c r="BJ315" i="3"/>
  <c r="BK315" i="3"/>
  <c r="AZ314" i="3"/>
  <c r="BJ314" i="3"/>
  <c r="BK314" i="3"/>
  <c r="AZ313" i="3"/>
  <c r="BJ313" i="3"/>
  <c r="BK313" i="3"/>
  <c r="AZ312" i="3"/>
  <c r="BJ312" i="3"/>
  <c r="BK312" i="3"/>
  <c r="AZ311" i="3"/>
  <c r="BJ311" i="3"/>
  <c r="BK311" i="3"/>
  <c r="AZ310" i="3"/>
  <c r="BJ310" i="3"/>
  <c r="BK310" i="3"/>
  <c r="AZ309" i="3"/>
  <c r="BJ309" i="3"/>
  <c r="BK309" i="3"/>
  <c r="AZ308" i="3"/>
  <c r="BJ308" i="3"/>
  <c r="BK308" i="3"/>
  <c r="AZ307" i="3"/>
  <c r="BJ307" i="3"/>
  <c r="BK307" i="3"/>
  <c r="AZ306" i="3"/>
  <c r="BJ306" i="3"/>
  <c r="BK306" i="3"/>
  <c r="AZ305" i="3"/>
  <c r="BJ305" i="3"/>
  <c r="BK305" i="3"/>
  <c r="AZ304" i="3"/>
  <c r="BJ304" i="3"/>
  <c r="BK304" i="3"/>
  <c r="AZ303" i="3"/>
  <c r="BJ303" i="3"/>
  <c r="BK303" i="3"/>
  <c r="AZ302" i="3"/>
  <c r="BJ302" i="3"/>
  <c r="BK302" i="3"/>
  <c r="AZ301" i="3"/>
  <c r="BJ301" i="3"/>
  <c r="BK301" i="3"/>
  <c r="AZ300" i="3"/>
  <c r="BJ300" i="3"/>
  <c r="BK300" i="3"/>
  <c r="AZ299" i="3"/>
  <c r="BJ299" i="3"/>
  <c r="BK299" i="3"/>
  <c r="AZ298" i="3"/>
  <c r="BJ298" i="3"/>
  <c r="BK298" i="3"/>
  <c r="BC297" i="3"/>
  <c r="BB297" i="3"/>
  <c r="AZ297" i="3"/>
  <c r="BJ297" i="3"/>
  <c r="BK297" i="3"/>
  <c r="AD298" i="3"/>
  <c r="BG298" i="3"/>
  <c r="AE298" i="3"/>
  <c r="AF298" i="3"/>
  <c r="AD299" i="3"/>
  <c r="BG299" i="3"/>
  <c r="AE299" i="3"/>
  <c r="AF299" i="3"/>
  <c r="AD300" i="3"/>
  <c r="BG300" i="3"/>
  <c r="AE300" i="3"/>
  <c r="AF300" i="3"/>
  <c r="AD301" i="3"/>
  <c r="BG301" i="3"/>
  <c r="AE301" i="3"/>
  <c r="AF301" i="3"/>
  <c r="AD302" i="3"/>
  <c r="BG302" i="3"/>
  <c r="AE302" i="3"/>
  <c r="AF302" i="3"/>
  <c r="AD303" i="3"/>
  <c r="BG303" i="3"/>
  <c r="AE303" i="3"/>
  <c r="AF303" i="3"/>
  <c r="AD304" i="3"/>
  <c r="BG304" i="3"/>
  <c r="AE304" i="3"/>
  <c r="AF304" i="3"/>
  <c r="AD305" i="3"/>
  <c r="BG305" i="3"/>
  <c r="AE305" i="3"/>
  <c r="AF305" i="3"/>
  <c r="AD306" i="3"/>
  <c r="BG306" i="3"/>
  <c r="AE306" i="3"/>
  <c r="AF306" i="3"/>
  <c r="AD307" i="3"/>
  <c r="BG307" i="3"/>
  <c r="AE307" i="3"/>
  <c r="AF307" i="3"/>
  <c r="AD308" i="3"/>
  <c r="BG308" i="3"/>
  <c r="AE308" i="3"/>
  <c r="AF308" i="3"/>
  <c r="AD309" i="3"/>
  <c r="BG309" i="3"/>
  <c r="AE309" i="3"/>
  <c r="AF309" i="3"/>
  <c r="AD310" i="3"/>
  <c r="BG310" i="3"/>
  <c r="AE310" i="3"/>
  <c r="AF310" i="3"/>
  <c r="AD311" i="3"/>
  <c r="BG311" i="3"/>
  <c r="AE311" i="3"/>
  <c r="AF311" i="3"/>
  <c r="AD312" i="3"/>
  <c r="BG312" i="3"/>
  <c r="AE312" i="3"/>
  <c r="AF312" i="3"/>
  <c r="AD313" i="3"/>
  <c r="BG313" i="3"/>
  <c r="AE313" i="3"/>
  <c r="AF313" i="3"/>
  <c r="AD314" i="3"/>
  <c r="BG314" i="3"/>
  <c r="AE314" i="3"/>
  <c r="AF314" i="3"/>
  <c r="AD315" i="3"/>
  <c r="BG315" i="3"/>
  <c r="AE315" i="3"/>
  <c r="AF315" i="3"/>
  <c r="AD316" i="3"/>
  <c r="BG316" i="3"/>
  <c r="AE316" i="3"/>
  <c r="AF316" i="3"/>
  <c r="AD317" i="3"/>
  <c r="BG317" i="3"/>
  <c r="AE317" i="3"/>
  <c r="AF317" i="3"/>
  <c r="AD318" i="3"/>
  <c r="BG318" i="3"/>
  <c r="AE318" i="3"/>
  <c r="AF318" i="3"/>
  <c r="AD319" i="3"/>
  <c r="BG319" i="3"/>
  <c r="AE319" i="3"/>
  <c r="AF319" i="3"/>
  <c r="AD320" i="3"/>
  <c r="BG320" i="3"/>
  <c r="AE320" i="3"/>
  <c r="AF320" i="3"/>
  <c r="AD321" i="3"/>
  <c r="BG321" i="3"/>
  <c r="AE321" i="3"/>
  <c r="AF321" i="3"/>
  <c r="AD322" i="3"/>
  <c r="BG322" i="3"/>
  <c r="AE322" i="3"/>
  <c r="AF322" i="3"/>
  <c r="AD323" i="3"/>
  <c r="BG323" i="3"/>
  <c r="AE323" i="3"/>
  <c r="AF323" i="3"/>
  <c r="AD324" i="3"/>
  <c r="BG324" i="3"/>
  <c r="AE324" i="3"/>
  <c r="AF324" i="3"/>
  <c r="AD325" i="3"/>
  <c r="BG325" i="3"/>
  <c r="AE325" i="3"/>
  <c r="AF325" i="3"/>
  <c r="AD326" i="3"/>
  <c r="BG326" i="3"/>
  <c r="AE326" i="3"/>
  <c r="AF326" i="3"/>
  <c r="AF297" i="3"/>
  <c r="AE297" i="3"/>
  <c r="AD297" i="3"/>
  <c r="BG297" i="3"/>
  <c r="BH324" i="3"/>
  <c r="BI324" i="3"/>
  <c r="BH316" i="3"/>
  <c r="BI316" i="3"/>
  <c r="BH312" i="3"/>
  <c r="BI312" i="3"/>
  <c r="BH304" i="3"/>
  <c r="BI304" i="3"/>
  <c r="BH321" i="3"/>
  <c r="BI321" i="3"/>
  <c r="BH313" i="3"/>
  <c r="BI313" i="3"/>
  <c r="BH305" i="3"/>
  <c r="BI305" i="3"/>
  <c r="BH326" i="3"/>
  <c r="BI326" i="3"/>
  <c r="BH322" i="3"/>
  <c r="BI322" i="3"/>
  <c r="BH314" i="3"/>
  <c r="BI314" i="3"/>
  <c r="BH310" i="3"/>
  <c r="BI310" i="3"/>
  <c r="BH306" i="3"/>
  <c r="BI306" i="3"/>
  <c r="BH302" i="3"/>
  <c r="BI302" i="3"/>
  <c r="BH298" i="3"/>
  <c r="BI298" i="3"/>
  <c r="BH320" i="3"/>
  <c r="BI320" i="3"/>
  <c r="BH308" i="3"/>
  <c r="BI308" i="3"/>
  <c r="BH300" i="3"/>
  <c r="BI300" i="3"/>
  <c r="BH297" i="3"/>
  <c r="BI297" i="3"/>
  <c r="BH325" i="3"/>
  <c r="BI325" i="3"/>
  <c r="BH317" i="3"/>
  <c r="BI317" i="3"/>
  <c r="BH309" i="3"/>
  <c r="BI309" i="3"/>
  <c r="BH301" i="3"/>
  <c r="BI301" i="3"/>
  <c r="BH318" i="3"/>
  <c r="BI318" i="3"/>
  <c r="BH323" i="3"/>
  <c r="BI323" i="3"/>
  <c r="BH319" i="3"/>
  <c r="BI319" i="3"/>
  <c r="BH315" i="3"/>
  <c r="BI315" i="3"/>
  <c r="BH311" i="3"/>
  <c r="BI311" i="3"/>
  <c r="BH307" i="3"/>
  <c r="BI307" i="3"/>
  <c r="BH303" i="3"/>
  <c r="BI303" i="3"/>
  <c r="BH299" i="3"/>
  <c r="BI299" i="3"/>
  <c r="BC296" i="3"/>
  <c r="BB296" i="3"/>
  <c r="BC295" i="3"/>
  <c r="BB295" i="3"/>
  <c r="BC294" i="3"/>
  <c r="BB294" i="3"/>
  <c r="BC293" i="3"/>
  <c r="BB293" i="3"/>
  <c r="BC292" i="3"/>
  <c r="BB292" i="3"/>
  <c r="BC290" i="3"/>
  <c r="BB290" i="3"/>
  <c r="BC289" i="3"/>
  <c r="BB289" i="3"/>
  <c r="BC288" i="3"/>
  <c r="BB288" i="3"/>
  <c r="BC287" i="3"/>
  <c r="BB287" i="3"/>
  <c r="BC286" i="3"/>
  <c r="BB286" i="3"/>
  <c r="BC285" i="3"/>
  <c r="BB285" i="3"/>
  <c r="BC284" i="3"/>
  <c r="BB284" i="3"/>
  <c r="BC283" i="3"/>
  <c r="BB283" i="3"/>
  <c r="BC282" i="3"/>
  <c r="BB282" i="3"/>
  <c r="BC281" i="3"/>
  <c r="BB281" i="3"/>
  <c r="BC280" i="3"/>
  <c r="BB280" i="3"/>
  <c r="BC279" i="3"/>
  <c r="BB279" i="3"/>
  <c r="BC278" i="3"/>
  <c r="BB278" i="3"/>
  <c r="BC277" i="3"/>
  <c r="BB277" i="3"/>
  <c r="BC276" i="3"/>
  <c r="BB276" i="3"/>
  <c r="BC275" i="3"/>
  <c r="BB275" i="3"/>
  <c r="AZ296" i="3"/>
  <c r="BJ296" i="3"/>
  <c r="BK296" i="3"/>
  <c r="AZ295" i="3"/>
  <c r="BJ295" i="3"/>
  <c r="BK295" i="3"/>
  <c r="AZ294" i="3"/>
  <c r="BJ294" i="3"/>
  <c r="BK294" i="3"/>
  <c r="AZ293" i="3"/>
  <c r="BJ293" i="3"/>
  <c r="BK293" i="3"/>
  <c r="AZ292" i="3"/>
  <c r="BJ292" i="3"/>
  <c r="BK292" i="3"/>
  <c r="AZ290" i="3"/>
  <c r="BJ290" i="3"/>
  <c r="BK290" i="3"/>
  <c r="AZ289" i="3"/>
  <c r="BJ289" i="3"/>
  <c r="BK289" i="3"/>
  <c r="AZ288" i="3"/>
  <c r="BJ288" i="3"/>
  <c r="BK288" i="3"/>
  <c r="AZ287" i="3"/>
  <c r="BJ287" i="3"/>
  <c r="BK287" i="3"/>
  <c r="AZ286" i="3"/>
  <c r="BJ286" i="3"/>
  <c r="BK286" i="3"/>
  <c r="AZ285" i="3"/>
  <c r="BJ285" i="3"/>
  <c r="BK285" i="3"/>
  <c r="AZ284" i="3"/>
  <c r="BJ284" i="3"/>
  <c r="BK284" i="3"/>
  <c r="AZ283" i="3"/>
  <c r="BJ283" i="3"/>
  <c r="BK283" i="3"/>
  <c r="AZ282" i="3"/>
  <c r="BJ282" i="3"/>
  <c r="BK282" i="3"/>
  <c r="AZ281" i="3"/>
  <c r="BJ281" i="3"/>
  <c r="BK281" i="3"/>
  <c r="AZ280" i="3"/>
  <c r="BJ280" i="3"/>
  <c r="BK280" i="3"/>
  <c r="AZ279" i="3"/>
  <c r="BJ279" i="3"/>
  <c r="BK279" i="3"/>
  <c r="AZ278" i="3"/>
  <c r="BJ278" i="3"/>
  <c r="BK278" i="3"/>
  <c r="AZ277" i="3"/>
  <c r="BJ277" i="3"/>
  <c r="BK277" i="3"/>
  <c r="AZ276" i="3"/>
  <c r="BJ276" i="3"/>
  <c r="BK276" i="3"/>
  <c r="AZ275" i="3"/>
  <c r="BJ275" i="3"/>
  <c r="BK275" i="3"/>
  <c r="AZ274" i="3"/>
  <c r="BJ274" i="3"/>
  <c r="BK274" i="3"/>
  <c r="BC274" i="3"/>
  <c r="BB274" i="3"/>
  <c r="AF296" i="3"/>
  <c r="AE296" i="3"/>
  <c r="AD296" i="3"/>
  <c r="BG296" i="3"/>
  <c r="AF295" i="3"/>
  <c r="AE295" i="3"/>
  <c r="AD295" i="3"/>
  <c r="BG295" i="3"/>
  <c r="AF294" i="3"/>
  <c r="AE294" i="3"/>
  <c r="AD294" i="3"/>
  <c r="BG294" i="3"/>
  <c r="AF293" i="3"/>
  <c r="AE293" i="3"/>
  <c r="AD293" i="3"/>
  <c r="BG293" i="3"/>
  <c r="AF292" i="3"/>
  <c r="AE292" i="3"/>
  <c r="AD292" i="3"/>
  <c r="BG292" i="3"/>
  <c r="AF290" i="3"/>
  <c r="AE290" i="3"/>
  <c r="AD290" i="3"/>
  <c r="BG290" i="3"/>
  <c r="AF289" i="3"/>
  <c r="AE289" i="3"/>
  <c r="AD289" i="3"/>
  <c r="BG289" i="3"/>
  <c r="AF288" i="3"/>
  <c r="AE288" i="3"/>
  <c r="AD288" i="3"/>
  <c r="BG288" i="3"/>
  <c r="AF287" i="3"/>
  <c r="AE287" i="3"/>
  <c r="AD287" i="3"/>
  <c r="BG287" i="3"/>
  <c r="AF286" i="3"/>
  <c r="AE286" i="3"/>
  <c r="AD286" i="3"/>
  <c r="BG286" i="3"/>
  <c r="AF285" i="3"/>
  <c r="AE285" i="3"/>
  <c r="AD285" i="3"/>
  <c r="BG285" i="3"/>
  <c r="AF284" i="3"/>
  <c r="AE284" i="3"/>
  <c r="AD284" i="3"/>
  <c r="BG284" i="3"/>
  <c r="AF283" i="3"/>
  <c r="AE283" i="3"/>
  <c r="AD283" i="3"/>
  <c r="BG283" i="3"/>
  <c r="AF282" i="3"/>
  <c r="AE282" i="3"/>
  <c r="AD282" i="3"/>
  <c r="BG282" i="3"/>
  <c r="AF281" i="3"/>
  <c r="AE281" i="3"/>
  <c r="AD281" i="3"/>
  <c r="BG281" i="3"/>
  <c r="AF280" i="3"/>
  <c r="AE280" i="3"/>
  <c r="AD280" i="3"/>
  <c r="BG280" i="3"/>
  <c r="AF279" i="3"/>
  <c r="AE279" i="3"/>
  <c r="AD279" i="3"/>
  <c r="BG279" i="3"/>
  <c r="AF278" i="3"/>
  <c r="AE278" i="3"/>
  <c r="AD278" i="3"/>
  <c r="BG278" i="3"/>
  <c r="AF277" i="3"/>
  <c r="AE277" i="3"/>
  <c r="AD277" i="3"/>
  <c r="BG277" i="3"/>
  <c r="AF276" i="3"/>
  <c r="AE276" i="3"/>
  <c r="AD276" i="3"/>
  <c r="BG276" i="3"/>
  <c r="AF275" i="3"/>
  <c r="AE275" i="3"/>
  <c r="AD275" i="3"/>
  <c r="BG275" i="3"/>
  <c r="AF274" i="3"/>
  <c r="AE274" i="3"/>
  <c r="AD274" i="3"/>
  <c r="BG274" i="3"/>
  <c r="BH295" i="3"/>
  <c r="BI295" i="3"/>
  <c r="BH277" i="3"/>
  <c r="BI277" i="3"/>
  <c r="BH285" i="3"/>
  <c r="BI285" i="3"/>
  <c r="BH280" i="3"/>
  <c r="BI280" i="3"/>
  <c r="BH288" i="3"/>
  <c r="BI288" i="3"/>
  <c r="BH293" i="3"/>
  <c r="BI293" i="3"/>
  <c r="BH274" i="3"/>
  <c r="BI274" i="3"/>
  <c r="BH278" i="3"/>
  <c r="BI278" i="3"/>
  <c r="BH282" i="3"/>
  <c r="BI282" i="3"/>
  <c r="BH286" i="3"/>
  <c r="BI286" i="3"/>
  <c r="BH290" i="3"/>
  <c r="BI290" i="3"/>
  <c r="BH281" i="3"/>
  <c r="BI281" i="3"/>
  <c r="BH289" i="3"/>
  <c r="BI289" i="3"/>
  <c r="BH294" i="3"/>
  <c r="BI294" i="3"/>
  <c r="BH276" i="3"/>
  <c r="BI276" i="3"/>
  <c r="BH284" i="3"/>
  <c r="BI284" i="3"/>
  <c r="BH275" i="3"/>
  <c r="BI275" i="3"/>
  <c r="BH279" i="3"/>
  <c r="BI279" i="3"/>
  <c r="BH283" i="3"/>
  <c r="BI283" i="3"/>
  <c r="BH287" i="3"/>
  <c r="BI287" i="3"/>
  <c r="BH292" i="3"/>
  <c r="BI292" i="3"/>
  <c r="BH296" i="3"/>
  <c r="BI296" i="3"/>
  <c r="BC272" i="3"/>
  <c r="BB272" i="3"/>
  <c r="BC271" i="3"/>
  <c r="BB271" i="3"/>
  <c r="BC270" i="3"/>
  <c r="BB270" i="3"/>
  <c r="BC269" i="3"/>
  <c r="BB269" i="3"/>
  <c r="BC268" i="3"/>
  <c r="BB268" i="3"/>
  <c r="BC267" i="3"/>
  <c r="BB267" i="3"/>
  <c r="BC266" i="3"/>
  <c r="BB266" i="3"/>
  <c r="BC265" i="3"/>
  <c r="BB265" i="3"/>
  <c r="BC264" i="3"/>
  <c r="BB264" i="3"/>
  <c r="BC263" i="3"/>
  <c r="BB263" i="3"/>
  <c r="BC262" i="3"/>
  <c r="BB262" i="3"/>
  <c r="BC261" i="3"/>
  <c r="BB261" i="3"/>
  <c r="AZ272" i="3"/>
  <c r="BJ272" i="3"/>
  <c r="BK272" i="3"/>
  <c r="AZ271" i="3"/>
  <c r="BJ271" i="3"/>
  <c r="BK271" i="3"/>
  <c r="AZ270" i="3"/>
  <c r="BJ270" i="3"/>
  <c r="BK270" i="3"/>
  <c r="AZ269" i="3"/>
  <c r="BJ269" i="3"/>
  <c r="BK269" i="3"/>
  <c r="AZ268" i="3"/>
  <c r="BJ268" i="3"/>
  <c r="BK268" i="3"/>
  <c r="AZ267" i="3"/>
  <c r="BJ267" i="3"/>
  <c r="BK267" i="3"/>
  <c r="AZ266" i="3"/>
  <c r="BJ266" i="3"/>
  <c r="BK266" i="3"/>
  <c r="AZ265" i="3"/>
  <c r="BJ265" i="3"/>
  <c r="BK265" i="3"/>
  <c r="AZ264" i="3"/>
  <c r="BJ264" i="3"/>
  <c r="BK264" i="3"/>
  <c r="AZ263" i="3"/>
  <c r="BJ263" i="3"/>
  <c r="BK263" i="3"/>
  <c r="AZ262" i="3"/>
  <c r="BJ262" i="3"/>
  <c r="BK262" i="3"/>
  <c r="AZ261" i="3"/>
  <c r="BJ261" i="3"/>
  <c r="BK261" i="3"/>
  <c r="BC260" i="3"/>
  <c r="BB260" i="3"/>
  <c r="AZ260" i="3"/>
  <c r="BJ260" i="3"/>
  <c r="BK260" i="3"/>
  <c r="AF272" i="3"/>
  <c r="AE272" i="3"/>
  <c r="AD272" i="3"/>
  <c r="BG272" i="3"/>
  <c r="AF271" i="3"/>
  <c r="AE271" i="3"/>
  <c r="AD271" i="3"/>
  <c r="BG271" i="3"/>
  <c r="AF270" i="3"/>
  <c r="AE270" i="3"/>
  <c r="AD270" i="3"/>
  <c r="BG270" i="3"/>
  <c r="AF269" i="3"/>
  <c r="AE269" i="3"/>
  <c r="AD269" i="3"/>
  <c r="BG269" i="3"/>
  <c r="AF268" i="3"/>
  <c r="AE268" i="3"/>
  <c r="AD268" i="3"/>
  <c r="BG268" i="3"/>
  <c r="AF267" i="3"/>
  <c r="AE267" i="3"/>
  <c r="AD267" i="3"/>
  <c r="BG267" i="3"/>
  <c r="AF266" i="3"/>
  <c r="AE266" i="3"/>
  <c r="AD266" i="3"/>
  <c r="BG266" i="3"/>
  <c r="AF265" i="3"/>
  <c r="AE265" i="3"/>
  <c r="AD265" i="3"/>
  <c r="BG265" i="3"/>
  <c r="AF264" i="3"/>
  <c r="AE264" i="3"/>
  <c r="AD264" i="3"/>
  <c r="BG264" i="3"/>
  <c r="AF263" i="3"/>
  <c r="AE263" i="3"/>
  <c r="AD263" i="3"/>
  <c r="BG263" i="3"/>
  <c r="AF262" i="3"/>
  <c r="AE262" i="3"/>
  <c r="AD262" i="3"/>
  <c r="BG262" i="3"/>
  <c r="AF261" i="3"/>
  <c r="AE261" i="3"/>
  <c r="AD261" i="3"/>
  <c r="BG261" i="3"/>
  <c r="AF260" i="3"/>
  <c r="AE260" i="3"/>
  <c r="AD260" i="3"/>
  <c r="BG260" i="3"/>
  <c r="BH261" i="3"/>
  <c r="BI261" i="3"/>
  <c r="BH260" i="3"/>
  <c r="BI260" i="3"/>
  <c r="BH264" i="3"/>
  <c r="BI264" i="3"/>
  <c r="BH268" i="3"/>
  <c r="BI268" i="3"/>
  <c r="BH272" i="3"/>
  <c r="BI272" i="3"/>
  <c r="BH262" i="3"/>
  <c r="BI262" i="3"/>
  <c r="BH266" i="3"/>
  <c r="BI266" i="3"/>
  <c r="BH270" i="3"/>
  <c r="BI270" i="3"/>
  <c r="BH265" i="3"/>
  <c r="BI265" i="3"/>
  <c r="BH269" i="3"/>
  <c r="BI269" i="3"/>
  <c r="BH263" i="3"/>
  <c r="BI263" i="3"/>
  <c r="BH267" i="3"/>
  <c r="BI267" i="3"/>
  <c r="BH271" i="3"/>
  <c r="BI271" i="3"/>
  <c r="BC259" i="3"/>
  <c r="BB259" i="3"/>
  <c r="BC258" i="3"/>
  <c r="BB258" i="3"/>
  <c r="BC257" i="3"/>
  <c r="BB257" i="3"/>
  <c r="BC256" i="3"/>
  <c r="BB256" i="3"/>
  <c r="BC255" i="3"/>
  <c r="BB255" i="3"/>
  <c r="BC254" i="3"/>
  <c r="BB254" i="3"/>
  <c r="AZ259" i="3"/>
  <c r="BJ259" i="3"/>
  <c r="BK259" i="3"/>
  <c r="AZ258" i="3"/>
  <c r="BJ258" i="3"/>
  <c r="BK258" i="3"/>
  <c r="AZ257" i="3"/>
  <c r="BJ257" i="3"/>
  <c r="BK257" i="3"/>
  <c r="AZ256" i="3"/>
  <c r="BJ256" i="3"/>
  <c r="BK256" i="3"/>
  <c r="AZ255" i="3"/>
  <c r="BJ255" i="3"/>
  <c r="BK255" i="3"/>
  <c r="AZ254" i="3"/>
  <c r="BJ254" i="3"/>
  <c r="BK254" i="3"/>
  <c r="BC253" i="3"/>
  <c r="BB253" i="3"/>
  <c r="AZ253" i="3"/>
  <c r="BJ253" i="3"/>
  <c r="BK253" i="3"/>
  <c r="AD254" i="3"/>
  <c r="BG254" i="3"/>
  <c r="AE254" i="3"/>
  <c r="AF254" i="3"/>
  <c r="AD255" i="3"/>
  <c r="BG255" i="3"/>
  <c r="AE255" i="3"/>
  <c r="AF255" i="3"/>
  <c r="AD256" i="3"/>
  <c r="BG256" i="3"/>
  <c r="AE256" i="3"/>
  <c r="AF256" i="3"/>
  <c r="AD257" i="3"/>
  <c r="BG257" i="3"/>
  <c r="AE257" i="3"/>
  <c r="AF257" i="3"/>
  <c r="AD258" i="3"/>
  <c r="BG258" i="3"/>
  <c r="AE258" i="3"/>
  <c r="AF258" i="3"/>
  <c r="AD259" i="3"/>
  <c r="BG259" i="3"/>
  <c r="AE259" i="3"/>
  <c r="AF259" i="3"/>
  <c r="AF253" i="3"/>
  <c r="AE253" i="3"/>
  <c r="AD253" i="3"/>
  <c r="BG253" i="3"/>
  <c r="BH254" i="3"/>
  <c r="BI254" i="3"/>
  <c r="BH259" i="3"/>
  <c r="BI259" i="3"/>
  <c r="BH253" i="3"/>
  <c r="BI253" i="3"/>
  <c r="BH258" i="3"/>
  <c r="BI258" i="3"/>
  <c r="BH255" i="3"/>
  <c r="BI255" i="3"/>
  <c r="BH256" i="3"/>
  <c r="BI256" i="3"/>
  <c r="BH257" i="3"/>
  <c r="BI257" i="3"/>
  <c r="BC252" i="3"/>
  <c r="BB252" i="3"/>
  <c r="BC251" i="3"/>
  <c r="BB251" i="3"/>
  <c r="BC250" i="3"/>
  <c r="BB250" i="3"/>
  <c r="BC249" i="3"/>
  <c r="BB249" i="3"/>
  <c r="BC248" i="3"/>
  <c r="BB248" i="3"/>
  <c r="BC247" i="3"/>
  <c r="BB247" i="3"/>
  <c r="BC246" i="3"/>
  <c r="BB246" i="3"/>
  <c r="BC245" i="3"/>
  <c r="BB245" i="3"/>
  <c r="BC244" i="3"/>
  <c r="BB244" i="3"/>
  <c r="BC243" i="3"/>
  <c r="BB243" i="3"/>
  <c r="BC242" i="3"/>
  <c r="BB242" i="3"/>
  <c r="BC241" i="3"/>
  <c r="BB241" i="3"/>
  <c r="BC240" i="3"/>
  <c r="BB240" i="3"/>
  <c r="BC239" i="3"/>
  <c r="BB239" i="3"/>
  <c r="BC238" i="3"/>
  <c r="BB238" i="3"/>
  <c r="BC237" i="3"/>
  <c r="BB237" i="3"/>
  <c r="BC236" i="3"/>
  <c r="BB236" i="3"/>
  <c r="BC235" i="3"/>
  <c r="BB235" i="3"/>
  <c r="BC234" i="3"/>
  <c r="BB234" i="3"/>
  <c r="BC233" i="3"/>
  <c r="BB233" i="3"/>
  <c r="BC232" i="3"/>
  <c r="BB232" i="3"/>
  <c r="BC231" i="3"/>
  <c r="BB231" i="3"/>
  <c r="BC230" i="3"/>
  <c r="BB230" i="3"/>
  <c r="BC229" i="3"/>
  <c r="BB229" i="3"/>
  <c r="BC228" i="3"/>
  <c r="BB228" i="3"/>
  <c r="BC227" i="3"/>
  <c r="BB227" i="3"/>
  <c r="BC226" i="3"/>
  <c r="BB226" i="3"/>
  <c r="BC225" i="3"/>
  <c r="BB225" i="3"/>
  <c r="BC224" i="3"/>
  <c r="BB224" i="3"/>
  <c r="BC223" i="3"/>
  <c r="BB223" i="3"/>
  <c r="BC222" i="3"/>
  <c r="BB222" i="3"/>
  <c r="BC221" i="3"/>
  <c r="BB221" i="3"/>
  <c r="BC220" i="3"/>
  <c r="BB220" i="3"/>
  <c r="BC219" i="3"/>
  <c r="BB219" i="3"/>
  <c r="BC218" i="3"/>
  <c r="BB218" i="3"/>
  <c r="BC217" i="3"/>
  <c r="BB217" i="3"/>
  <c r="BC216" i="3"/>
  <c r="BB216" i="3"/>
  <c r="BC215" i="3"/>
  <c r="BB215" i="3"/>
  <c r="BC214" i="3"/>
  <c r="BB214" i="3"/>
  <c r="BC213" i="3"/>
  <c r="BB213" i="3"/>
  <c r="BC212" i="3"/>
  <c r="BB212" i="3"/>
  <c r="BC211" i="3"/>
  <c r="BB211" i="3"/>
  <c r="BC210" i="3"/>
  <c r="BB210" i="3"/>
  <c r="BC209" i="3"/>
  <c r="BB209" i="3"/>
  <c r="AZ252" i="3"/>
  <c r="BJ252" i="3"/>
  <c r="BK252" i="3"/>
  <c r="AZ251" i="3"/>
  <c r="BJ251" i="3"/>
  <c r="BK251" i="3"/>
  <c r="AZ250" i="3"/>
  <c r="BJ250" i="3"/>
  <c r="BK250" i="3"/>
  <c r="AZ249" i="3"/>
  <c r="BJ249" i="3"/>
  <c r="BK249" i="3"/>
  <c r="AZ248" i="3"/>
  <c r="BJ248" i="3"/>
  <c r="BK248" i="3"/>
  <c r="AZ247" i="3"/>
  <c r="BJ247" i="3"/>
  <c r="BK247" i="3"/>
  <c r="AZ246" i="3"/>
  <c r="BJ246" i="3"/>
  <c r="BK246" i="3"/>
  <c r="AZ245" i="3"/>
  <c r="BJ245" i="3"/>
  <c r="BK245" i="3"/>
  <c r="AZ244" i="3"/>
  <c r="BJ244" i="3"/>
  <c r="BK244" i="3"/>
  <c r="AZ243" i="3"/>
  <c r="BJ243" i="3"/>
  <c r="BK243" i="3"/>
  <c r="AZ242" i="3"/>
  <c r="BJ242" i="3"/>
  <c r="BK242" i="3"/>
  <c r="AZ241" i="3"/>
  <c r="BJ241" i="3"/>
  <c r="BK241" i="3"/>
  <c r="AZ240" i="3"/>
  <c r="BJ240" i="3"/>
  <c r="BK240" i="3"/>
  <c r="AZ239" i="3"/>
  <c r="BJ239" i="3"/>
  <c r="BK239" i="3"/>
  <c r="AZ238" i="3"/>
  <c r="BJ238" i="3"/>
  <c r="BK238" i="3"/>
  <c r="AZ237" i="3"/>
  <c r="BJ237" i="3"/>
  <c r="BK237" i="3"/>
  <c r="AZ236" i="3"/>
  <c r="BJ236" i="3"/>
  <c r="BK236" i="3"/>
  <c r="AZ235" i="3"/>
  <c r="BJ235" i="3"/>
  <c r="BK235" i="3"/>
  <c r="AZ234" i="3"/>
  <c r="BJ234" i="3"/>
  <c r="BK234" i="3"/>
  <c r="AZ233" i="3"/>
  <c r="BJ233" i="3"/>
  <c r="BK233" i="3"/>
  <c r="AZ232" i="3"/>
  <c r="BJ232" i="3"/>
  <c r="BK232" i="3"/>
  <c r="AZ231" i="3"/>
  <c r="BJ231" i="3"/>
  <c r="BK231" i="3"/>
  <c r="AZ230" i="3"/>
  <c r="BJ230" i="3"/>
  <c r="BK230" i="3"/>
  <c r="AZ229" i="3"/>
  <c r="BJ229" i="3"/>
  <c r="BK229" i="3"/>
  <c r="AZ228" i="3"/>
  <c r="BJ228" i="3"/>
  <c r="BK228" i="3"/>
  <c r="AZ227" i="3"/>
  <c r="BJ227" i="3"/>
  <c r="BK227" i="3"/>
  <c r="AZ226" i="3"/>
  <c r="BJ226" i="3"/>
  <c r="BK226" i="3"/>
  <c r="AZ225" i="3"/>
  <c r="BJ225" i="3"/>
  <c r="BK225" i="3"/>
  <c r="AZ224" i="3"/>
  <c r="BJ224" i="3"/>
  <c r="BK224" i="3"/>
  <c r="AZ223" i="3"/>
  <c r="BJ223" i="3"/>
  <c r="BK223" i="3"/>
  <c r="AZ222" i="3"/>
  <c r="BJ222" i="3"/>
  <c r="BK222" i="3"/>
  <c r="AZ221" i="3"/>
  <c r="BJ221" i="3"/>
  <c r="BK221" i="3"/>
  <c r="AZ220" i="3"/>
  <c r="BJ220" i="3"/>
  <c r="BK220" i="3"/>
  <c r="AZ219" i="3"/>
  <c r="BJ219" i="3"/>
  <c r="BK219" i="3"/>
  <c r="AZ218" i="3"/>
  <c r="BJ218" i="3"/>
  <c r="BK218" i="3"/>
  <c r="AZ217" i="3"/>
  <c r="BJ217" i="3"/>
  <c r="BK217" i="3"/>
  <c r="AZ216" i="3"/>
  <c r="BJ216" i="3"/>
  <c r="BK216" i="3"/>
  <c r="AZ215" i="3"/>
  <c r="BJ215" i="3"/>
  <c r="BK215" i="3"/>
  <c r="AZ214" i="3"/>
  <c r="BJ214" i="3"/>
  <c r="BK214" i="3"/>
  <c r="AZ213" i="3"/>
  <c r="BJ213" i="3"/>
  <c r="BK213" i="3"/>
  <c r="AZ212" i="3"/>
  <c r="BJ212" i="3"/>
  <c r="BK212" i="3"/>
  <c r="AZ211" i="3"/>
  <c r="BJ211" i="3"/>
  <c r="BK211" i="3"/>
  <c r="AZ210" i="3"/>
  <c r="BJ210" i="3"/>
  <c r="BK210" i="3"/>
  <c r="AZ209" i="3"/>
  <c r="BJ209" i="3"/>
  <c r="BK209" i="3"/>
  <c r="BC208" i="3"/>
  <c r="BB208" i="3"/>
  <c r="AZ208" i="3"/>
  <c r="BJ208" i="3"/>
  <c r="BK208" i="3"/>
  <c r="AD209" i="3"/>
  <c r="BG209" i="3"/>
  <c r="AE209" i="3"/>
  <c r="AF209" i="3"/>
  <c r="AD210" i="3"/>
  <c r="BG210" i="3"/>
  <c r="AE210" i="3"/>
  <c r="AF210" i="3"/>
  <c r="AD211" i="3"/>
  <c r="BG211" i="3"/>
  <c r="AE211" i="3"/>
  <c r="AF211" i="3"/>
  <c r="AD212" i="3"/>
  <c r="BG212" i="3"/>
  <c r="AE212" i="3"/>
  <c r="AF212" i="3"/>
  <c r="AD213" i="3"/>
  <c r="BG213" i="3"/>
  <c r="AE213" i="3"/>
  <c r="AF213" i="3"/>
  <c r="AD214" i="3"/>
  <c r="BG214" i="3"/>
  <c r="AE214" i="3"/>
  <c r="AF214" i="3"/>
  <c r="AD215" i="3"/>
  <c r="BG215" i="3"/>
  <c r="AE215" i="3"/>
  <c r="AF215" i="3"/>
  <c r="AD216" i="3"/>
  <c r="BG216" i="3"/>
  <c r="AE216" i="3"/>
  <c r="AF216" i="3"/>
  <c r="AD217" i="3"/>
  <c r="BG217" i="3"/>
  <c r="AE217" i="3"/>
  <c r="AF217" i="3"/>
  <c r="AD218" i="3"/>
  <c r="BG218" i="3"/>
  <c r="AE218" i="3"/>
  <c r="AF218" i="3"/>
  <c r="AD219" i="3"/>
  <c r="BG219" i="3"/>
  <c r="AE219" i="3"/>
  <c r="AF219" i="3"/>
  <c r="AD220" i="3"/>
  <c r="BG220" i="3"/>
  <c r="AE220" i="3"/>
  <c r="AF220" i="3"/>
  <c r="AD221" i="3"/>
  <c r="BG221" i="3"/>
  <c r="AE221" i="3"/>
  <c r="AF221" i="3"/>
  <c r="AD222" i="3"/>
  <c r="BG222" i="3"/>
  <c r="AE222" i="3"/>
  <c r="AF222" i="3"/>
  <c r="AD223" i="3"/>
  <c r="BG223" i="3"/>
  <c r="AE223" i="3"/>
  <c r="AF223" i="3"/>
  <c r="AD224" i="3"/>
  <c r="BG224" i="3"/>
  <c r="AE224" i="3"/>
  <c r="AF224" i="3"/>
  <c r="AD225" i="3"/>
  <c r="BG225" i="3"/>
  <c r="AE225" i="3"/>
  <c r="AF225" i="3"/>
  <c r="AD226" i="3"/>
  <c r="BG226" i="3"/>
  <c r="AE226" i="3"/>
  <c r="AF226" i="3"/>
  <c r="AD227" i="3"/>
  <c r="BG227" i="3"/>
  <c r="AE227" i="3"/>
  <c r="AF227" i="3"/>
  <c r="AD228" i="3"/>
  <c r="BG228" i="3"/>
  <c r="AE228" i="3"/>
  <c r="AF228" i="3"/>
  <c r="AD229" i="3"/>
  <c r="BG229" i="3"/>
  <c r="AE229" i="3"/>
  <c r="AF229" i="3"/>
  <c r="AD230" i="3"/>
  <c r="BG230" i="3"/>
  <c r="AE230" i="3"/>
  <c r="AF230" i="3"/>
  <c r="AD231" i="3"/>
  <c r="BG231" i="3"/>
  <c r="AE231" i="3"/>
  <c r="AF231" i="3"/>
  <c r="AD232" i="3"/>
  <c r="BG232" i="3"/>
  <c r="AE232" i="3"/>
  <c r="AF232" i="3"/>
  <c r="AD233" i="3"/>
  <c r="BG233" i="3"/>
  <c r="AE233" i="3"/>
  <c r="AF233" i="3"/>
  <c r="AD234" i="3"/>
  <c r="BG234" i="3"/>
  <c r="AE234" i="3"/>
  <c r="AF234" i="3"/>
  <c r="AD235" i="3"/>
  <c r="BG235" i="3"/>
  <c r="AE235" i="3"/>
  <c r="AF235" i="3"/>
  <c r="AD236" i="3"/>
  <c r="BG236" i="3"/>
  <c r="AE236" i="3"/>
  <c r="AF236" i="3"/>
  <c r="AD237" i="3"/>
  <c r="BG237" i="3"/>
  <c r="AE237" i="3"/>
  <c r="AF237" i="3"/>
  <c r="AD238" i="3"/>
  <c r="BG238" i="3"/>
  <c r="AE238" i="3"/>
  <c r="AF238" i="3"/>
  <c r="AD239" i="3"/>
  <c r="BG239" i="3"/>
  <c r="AE239" i="3"/>
  <c r="AF239" i="3"/>
  <c r="AD240" i="3"/>
  <c r="BG240" i="3"/>
  <c r="AE240" i="3"/>
  <c r="AF240" i="3"/>
  <c r="AD241" i="3"/>
  <c r="BG241" i="3"/>
  <c r="AE241" i="3"/>
  <c r="AF241" i="3"/>
  <c r="AD242" i="3"/>
  <c r="BG242" i="3"/>
  <c r="AE242" i="3"/>
  <c r="AF242" i="3"/>
  <c r="AD243" i="3"/>
  <c r="BG243" i="3"/>
  <c r="AE243" i="3"/>
  <c r="AF243" i="3"/>
  <c r="AD244" i="3"/>
  <c r="BG244" i="3"/>
  <c r="AE244" i="3"/>
  <c r="AF244" i="3"/>
  <c r="AD245" i="3"/>
  <c r="BG245" i="3"/>
  <c r="AE245" i="3"/>
  <c r="AF245" i="3"/>
  <c r="AD246" i="3"/>
  <c r="BG246" i="3"/>
  <c r="AE246" i="3"/>
  <c r="AF246" i="3"/>
  <c r="AD247" i="3"/>
  <c r="BG247" i="3"/>
  <c r="AE247" i="3"/>
  <c r="AF247" i="3"/>
  <c r="AD248" i="3"/>
  <c r="BG248" i="3"/>
  <c r="AE248" i="3"/>
  <c r="AF248" i="3"/>
  <c r="AD249" i="3"/>
  <c r="BG249" i="3"/>
  <c r="AE249" i="3"/>
  <c r="AF249" i="3"/>
  <c r="AD250" i="3"/>
  <c r="BG250" i="3"/>
  <c r="AE250" i="3"/>
  <c r="AF250" i="3"/>
  <c r="AD251" i="3"/>
  <c r="BG251" i="3"/>
  <c r="AE251" i="3"/>
  <c r="AF251" i="3"/>
  <c r="AD252" i="3"/>
  <c r="BG252" i="3"/>
  <c r="AE252" i="3"/>
  <c r="AF252" i="3"/>
  <c r="AF208" i="3"/>
  <c r="AE208" i="3"/>
  <c r="AD208" i="3"/>
  <c r="BG208" i="3"/>
  <c r="BH239" i="3"/>
  <c r="BI239" i="3"/>
  <c r="BH227" i="3"/>
  <c r="BI227" i="3"/>
  <c r="BH248" i="3"/>
  <c r="BI248" i="3"/>
  <c r="BH244" i="3"/>
  <c r="BI244" i="3"/>
  <c r="BH240" i="3"/>
  <c r="BI240" i="3"/>
  <c r="BH236" i="3"/>
  <c r="BI236" i="3"/>
  <c r="BH232" i="3"/>
  <c r="BI232" i="3"/>
  <c r="BH228" i="3"/>
  <c r="BI228" i="3"/>
  <c r="BH224" i="3"/>
  <c r="BI224" i="3"/>
  <c r="BH220" i="3"/>
  <c r="BI220" i="3"/>
  <c r="BH216" i="3"/>
  <c r="BI216" i="3"/>
  <c r="BH212" i="3"/>
  <c r="BI212" i="3"/>
  <c r="BH247" i="3"/>
  <c r="BI247" i="3"/>
  <c r="BH235" i="3"/>
  <c r="BI235" i="3"/>
  <c r="BH219" i="3"/>
  <c r="BI219" i="3"/>
  <c r="BH252" i="3"/>
  <c r="BI252" i="3"/>
  <c r="BH245" i="3"/>
  <c r="BI245" i="3"/>
  <c r="BH241" i="3"/>
  <c r="BI241" i="3"/>
  <c r="BH237" i="3"/>
  <c r="BI237" i="3"/>
  <c r="BH233" i="3"/>
  <c r="BI233" i="3"/>
  <c r="BH229" i="3"/>
  <c r="BI229" i="3"/>
  <c r="BH225" i="3"/>
  <c r="BI225" i="3"/>
  <c r="BH221" i="3"/>
  <c r="BI221" i="3"/>
  <c r="BH217" i="3"/>
  <c r="BI217" i="3"/>
  <c r="BH213" i="3"/>
  <c r="BI213" i="3"/>
  <c r="BH209" i="3"/>
  <c r="BI209" i="3"/>
  <c r="BH208" i="3"/>
  <c r="BI208" i="3"/>
  <c r="BH251" i="3"/>
  <c r="BI251" i="3"/>
  <c r="BH243" i="3"/>
  <c r="BI243" i="3"/>
  <c r="BH231" i="3"/>
  <c r="BI231" i="3"/>
  <c r="BH223" i="3"/>
  <c r="BI223" i="3"/>
  <c r="BH215" i="3"/>
  <c r="BI215" i="3"/>
  <c r="BH211" i="3"/>
  <c r="BI211" i="3"/>
  <c r="BH249" i="3"/>
  <c r="BI249" i="3"/>
  <c r="BH250" i="3"/>
  <c r="BI250" i="3"/>
  <c r="BH246" i="3"/>
  <c r="BI246" i="3"/>
  <c r="BH242" i="3"/>
  <c r="BI242" i="3"/>
  <c r="BH238" i="3"/>
  <c r="BI238" i="3"/>
  <c r="BH234" i="3"/>
  <c r="BI234" i="3"/>
  <c r="BH230" i="3"/>
  <c r="BI230" i="3"/>
  <c r="BH226" i="3"/>
  <c r="BI226" i="3"/>
  <c r="BH222" i="3"/>
  <c r="BI222" i="3"/>
  <c r="BH218" i="3"/>
  <c r="BI218" i="3"/>
  <c r="BH214" i="3"/>
  <c r="BI214" i="3"/>
  <c r="BH210" i="3"/>
  <c r="BI210" i="3"/>
  <c r="BC186" i="3"/>
  <c r="BB186" i="3"/>
  <c r="BC185" i="3"/>
  <c r="BB185" i="3"/>
  <c r="BC184" i="3"/>
  <c r="BB184" i="3"/>
  <c r="BC183" i="3"/>
  <c r="BB183" i="3"/>
  <c r="BC182" i="3"/>
  <c r="BB182" i="3"/>
  <c r="BC180" i="3"/>
  <c r="BB180" i="3"/>
  <c r="BC179" i="3"/>
  <c r="BB179" i="3"/>
  <c r="BC178" i="3"/>
  <c r="BB178" i="3"/>
  <c r="BC177" i="3"/>
  <c r="BB177" i="3"/>
  <c r="BC176" i="3"/>
  <c r="BB176" i="3"/>
  <c r="BC175" i="3"/>
  <c r="BB175" i="3"/>
  <c r="BC174" i="3"/>
  <c r="BB174" i="3"/>
  <c r="BC171" i="3"/>
  <c r="BB171" i="3"/>
  <c r="BC170" i="3"/>
  <c r="BB170" i="3"/>
  <c r="BC169" i="3"/>
  <c r="BB169" i="3"/>
  <c r="BC168" i="3"/>
  <c r="BB168" i="3"/>
  <c r="BC167" i="3"/>
  <c r="BB167" i="3"/>
  <c r="BC166" i="3"/>
  <c r="BB166" i="3"/>
  <c r="BC165" i="3"/>
  <c r="BB165" i="3"/>
  <c r="BC164" i="3"/>
  <c r="BB164" i="3"/>
  <c r="BC163" i="3"/>
  <c r="BB163" i="3"/>
  <c r="BC162" i="3"/>
  <c r="BB162" i="3"/>
  <c r="BC161" i="3"/>
  <c r="BB161" i="3"/>
  <c r="BC160" i="3"/>
  <c r="BB160" i="3"/>
  <c r="BC159" i="3"/>
  <c r="BB159" i="3"/>
  <c r="BC158" i="3"/>
  <c r="BB158" i="3"/>
  <c r="BC157" i="3"/>
  <c r="BB157" i="3"/>
  <c r="BC156" i="3"/>
  <c r="BB156" i="3"/>
  <c r="BC155" i="3"/>
  <c r="BB155" i="3"/>
  <c r="BC154" i="3"/>
  <c r="BB154" i="3"/>
  <c r="BC153" i="3"/>
  <c r="BB153" i="3"/>
  <c r="BC152" i="3"/>
  <c r="BB152" i="3"/>
  <c r="BC151" i="3"/>
  <c r="BB151" i="3"/>
  <c r="BC150" i="3"/>
  <c r="BB150" i="3"/>
  <c r="BC149" i="3"/>
  <c r="BB149" i="3"/>
  <c r="BC148" i="3"/>
  <c r="BB148" i="3"/>
  <c r="BC146" i="3"/>
  <c r="BB146" i="3"/>
  <c r="BC145" i="3"/>
  <c r="BB145" i="3"/>
  <c r="BC144" i="3"/>
  <c r="BB144" i="3"/>
  <c r="BC143" i="3"/>
  <c r="BB143" i="3"/>
  <c r="BC142" i="3"/>
  <c r="BB142" i="3"/>
  <c r="BC141" i="3"/>
  <c r="BB141" i="3"/>
  <c r="BC140" i="3"/>
  <c r="BB140" i="3"/>
  <c r="BC139" i="3"/>
  <c r="BB139" i="3"/>
  <c r="BC138" i="3"/>
  <c r="BB138" i="3"/>
  <c r="BC137" i="3"/>
  <c r="BB137" i="3"/>
  <c r="BC136" i="3"/>
  <c r="BB136" i="3"/>
  <c r="BC135" i="3"/>
  <c r="BB135" i="3"/>
  <c r="BC134" i="3"/>
  <c r="BB134" i="3"/>
  <c r="BC133" i="3"/>
  <c r="BB133" i="3"/>
  <c r="BC132" i="3"/>
  <c r="BB132" i="3"/>
  <c r="BC131" i="3"/>
  <c r="BB131" i="3"/>
  <c r="BC130" i="3"/>
  <c r="BB130" i="3"/>
  <c r="BC129" i="3"/>
  <c r="BB129" i="3"/>
  <c r="BC128" i="3"/>
  <c r="BB128" i="3"/>
  <c r="BC127" i="3"/>
  <c r="BB127" i="3"/>
  <c r="BC126" i="3"/>
  <c r="BB126" i="3"/>
  <c r="BC125" i="3"/>
  <c r="BB125" i="3"/>
  <c r="BC124" i="3"/>
  <c r="BB124" i="3"/>
  <c r="BC123" i="3"/>
  <c r="BB123" i="3"/>
  <c r="BC122" i="3"/>
  <c r="BB122" i="3"/>
  <c r="BC121" i="3"/>
  <c r="BB121" i="3"/>
  <c r="BC120" i="3"/>
  <c r="BB120" i="3"/>
  <c r="BC119" i="3"/>
  <c r="BB119" i="3"/>
  <c r="BC118" i="3"/>
  <c r="BB118" i="3"/>
  <c r="BC117" i="3"/>
  <c r="BB117" i="3"/>
  <c r="BC116" i="3"/>
  <c r="BB116" i="3"/>
  <c r="BC115" i="3"/>
  <c r="BB115" i="3"/>
  <c r="BC114" i="3"/>
  <c r="BB114" i="3"/>
  <c r="BC113" i="3"/>
  <c r="BB113" i="3"/>
  <c r="BC112" i="3"/>
  <c r="BB112" i="3"/>
  <c r="BC111" i="3"/>
  <c r="BB111" i="3"/>
  <c r="BC110" i="3"/>
  <c r="BB110" i="3"/>
  <c r="BC109" i="3"/>
  <c r="BB109" i="3"/>
  <c r="BC108" i="3"/>
  <c r="BB108" i="3"/>
  <c r="BC107" i="3"/>
  <c r="BB107" i="3"/>
  <c r="BC106" i="3"/>
  <c r="BB106" i="3"/>
  <c r="BC105" i="3"/>
  <c r="BB105" i="3"/>
  <c r="BC104" i="3"/>
  <c r="BB104" i="3"/>
  <c r="BC103" i="3"/>
  <c r="BB103" i="3"/>
  <c r="BC102" i="3"/>
  <c r="BB102" i="3"/>
  <c r="BC101" i="3"/>
  <c r="BB101" i="3"/>
  <c r="BC100" i="3"/>
  <c r="BB100" i="3"/>
  <c r="BC99" i="3"/>
  <c r="BB99" i="3"/>
  <c r="BC98" i="3"/>
  <c r="BB98" i="3"/>
  <c r="BC97" i="3"/>
  <c r="BB97" i="3"/>
  <c r="BC96" i="3"/>
  <c r="BB96" i="3"/>
  <c r="BC95" i="3"/>
  <c r="BB95" i="3"/>
  <c r="BC94" i="3"/>
  <c r="BB94" i="3"/>
  <c r="BC93" i="3"/>
  <c r="BB93" i="3"/>
  <c r="BC92" i="3"/>
  <c r="BB92" i="3"/>
  <c r="BC91" i="3"/>
  <c r="BB91" i="3"/>
  <c r="BC90" i="3"/>
  <c r="BB90" i="3"/>
  <c r="BC89" i="3"/>
  <c r="BB89" i="3"/>
  <c r="BC88" i="3"/>
  <c r="BB88" i="3"/>
  <c r="BC87" i="3"/>
  <c r="BB87" i="3"/>
  <c r="BC86" i="3"/>
  <c r="BB86" i="3"/>
  <c r="BC85" i="3"/>
  <c r="BB85" i="3"/>
  <c r="BC84" i="3"/>
  <c r="BB84" i="3"/>
  <c r="BC83" i="3"/>
  <c r="BB83" i="3"/>
  <c r="BC82" i="3"/>
  <c r="BB82" i="3"/>
  <c r="BC81" i="3"/>
  <c r="BB81" i="3"/>
  <c r="BC80" i="3"/>
  <c r="BB80" i="3"/>
  <c r="BC79" i="3"/>
  <c r="BB79" i="3"/>
  <c r="BC78" i="3"/>
  <c r="BB78" i="3"/>
  <c r="BC77" i="3"/>
  <c r="BB77" i="3"/>
  <c r="BC76" i="3"/>
  <c r="BB76" i="3"/>
  <c r="BC75" i="3"/>
  <c r="BB75" i="3"/>
  <c r="BC74" i="3"/>
  <c r="BB74" i="3"/>
  <c r="BC73" i="3"/>
  <c r="BB73" i="3"/>
  <c r="BC72" i="3"/>
  <c r="BB72" i="3"/>
  <c r="BC71" i="3"/>
  <c r="BB71" i="3"/>
  <c r="AZ186" i="3"/>
  <c r="BJ186" i="3"/>
  <c r="BK186" i="3"/>
  <c r="AZ185" i="3"/>
  <c r="BJ185" i="3"/>
  <c r="BK185" i="3"/>
  <c r="AZ184" i="3"/>
  <c r="BJ184" i="3"/>
  <c r="BK184" i="3"/>
  <c r="AZ183" i="3"/>
  <c r="BJ183" i="3"/>
  <c r="BK183" i="3"/>
  <c r="AZ182" i="3"/>
  <c r="BJ182" i="3"/>
  <c r="BK182" i="3"/>
  <c r="AZ180" i="3"/>
  <c r="BJ180" i="3"/>
  <c r="BK180" i="3"/>
  <c r="AZ179" i="3"/>
  <c r="BJ179" i="3"/>
  <c r="BK179" i="3"/>
  <c r="AZ178" i="3"/>
  <c r="BJ178" i="3"/>
  <c r="BK178" i="3"/>
  <c r="AZ177" i="3"/>
  <c r="BJ177" i="3"/>
  <c r="BK177" i="3"/>
  <c r="AZ176" i="3"/>
  <c r="BJ176" i="3"/>
  <c r="BK176" i="3"/>
  <c r="AZ175" i="3"/>
  <c r="BJ175" i="3"/>
  <c r="BK175" i="3"/>
  <c r="AZ174" i="3"/>
  <c r="BJ174" i="3"/>
  <c r="BK174" i="3"/>
  <c r="AZ171" i="3"/>
  <c r="BJ171" i="3"/>
  <c r="BK171" i="3"/>
  <c r="AZ170" i="3"/>
  <c r="BJ170" i="3"/>
  <c r="BK170" i="3"/>
  <c r="AZ169" i="3"/>
  <c r="BJ169" i="3"/>
  <c r="BK169" i="3"/>
  <c r="AZ168" i="3"/>
  <c r="BJ168" i="3"/>
  <c r="BK168" i="3"/>
  <c r="AZ167" i="3"/>
  <c r="BJ167" i="3"/>
  <c r="BK167" i="3"/>
  <c r="AZ166" i="3"/>
  <c r="BJ166" i="3"/>
  <c r="BK166" i="3"/>
  <c r="AZ165" i="3"/>
  <c r="BJ165" i="3"/>
  <c r="BK165" i="3"/>
  <c r="AZ164" i="3"/>
  <c r="BJ164" i="3"/>
  <c r="BK164" i="3"/>
  <c r="AZ163" i="3"/>
  <c r="BJ163" i="3"/>
  <c r="BK163" i="3"/>
  <c r="AZ162" i="3"/>
  <c r="BJ162" i="3"/>
  <c r="BK162" i="3"/>
  <c r="AZ161" i="3"/>
  <c r="BJ161" i="3"/>
  <c r="BK161" i="3"/>
  <c r="AZ160" i="3"/>
  <c r="BJ160" i="3"/>
  <c r="BK160" i="3"/>
  <c r="AZ159" i="3"/>
  <c r="BJ159" i="3"/>
  <c r="BK159" i="3"/>
  <c r="AZ158" i="3"/>
  <c r="BJ158" i="3"/>
  <c r="BK158" i="3"/>
  <c r="AZ157" i="3"/>
  <c r="BJ157" i="3"/>
  <c r="BK157" i="3"/>
  <c r="AZ156" i="3"/>
  <c r="BJ156" i="3"/>
  <c r="BK156" i="3"/>
  <c r="AZ155" i="3"/>
  <c r="BJ155" i="3"/>
  <c r="BK155" i="3"/>
  <c r="AZ154" i="3"/>
  <c r="BJ154" i="3"/>
  <c r="BK154" i="3"/>
  <c r="AZ153" i="3"/>
  <c r="BJ153" i="3"/>
  <c r="BK153" i="3"/>
  <c r="AZ152" i="3"/>
  <c r="BJ152" i="3"/>
  <c r="BK152" i="3"/>
  <c r="AZ151" i="3"/>
  <c r="BJ151" i="3"/>
  <c r="BK151" i="3"/>
  <c r="AZ150" i="3"/>
  <c r="BJ150" i="3"/>
  <c r="BK150" i="3"/>
  <c r="AZ149" i="3"/>
  <c r="BJ149" i="3"/>
  <c r="BK149" i="3"/>
  <c r="AZ148" i="3"/>
  <c r="BJ148" i="3"/>
  <c r="BK148" i="3"/>
  <c r="AZ146" i="3"/>
  <c r="BJ146" i="3"/>
  <c r="BK146" i="3"/>
  <c r="AZ145" i="3"/>
  <c r="BJ145" i="3"/>
  <c r="BK145" i="3"/>
  <c r="AZ144" i="3"/>
  <c r="BJ144" i="3"/>
  <c r="BK144" i="3"/>
  <c r="AZ143" i="3"/>
  <c r="BJ143" i="3"/>
  <c r="BK143" i="3"/>
  <c r="AZ142" i="3"/>
  <c r="BJ142" i="3"/>
  <c r="BK142" i="3"/>
  <c r="AZ141" i="3"/>
  <c r="BJ141" i="3"/>
  <c r="BK141" i="3"/>
  <c r="AZ140" i="3"/>
  <c r="BJ140" i="3"/>
  <c r="BK140" i="3"/>
  <c r="AZ139" i="3"/>
  <c r="BJ139" i="3"/>
  <c r="BK139" i="3"/>
  <c r="AZ138" i="3"/>
  <c r="BJ138" i="3"/>
  <c r="BK138" i="3"/>
  <c r="AZ137" i="3"/>
  <c r="BJ137" i="3"/>
  <c r="BK137" i="3"/>
  <c r="AZ136" i="3"/>
  <c r="BJ136" i="3"/>
  <c r="BK136" i="3"/>
  <c r="AZ135" i="3"/>
  <c r="BJ135" i="3"/>
  <c r="BK135" i="3"/>
  <c r="AZ134" i="3"/>
  <c r="BJ134" i="3"/>
  <c r="BK134" i="3"/>
  <c r="AZ133" i="3"/>
  <c r="BJ133" i="3"/>
  <c r="BK133" i="3"/>
  <c r="AZ132" i="3"/>
  <c r="BJ132" i="3"/>
  <c r="BK132" i="3"/>
  <c r="AZ131" i="3"/>
  <c r="BJ131" i="3"/>
  <c r="BK131" i="3"/>
  <c r="AZ130" i="3"/>
  <c r="BJ130" i="3"/>
  <c r="BK130" i="3"/>
  <c r="AZ129" i="3"/>
  <c r="BJ129" i="3"/>
  <c r="BK129" i="3"/>
  <c r="AZ128" i="3"/>
  <c r="BJ128" i="3"/>
  <c r="BK128" i="3"/>
  <c r="AZ127" i="3"/>
  <c r="BJ127" i="3"/>
  <c r="BK127" i="3"/>
  <c r="AZ126" i="3"/>
  <c r="BJ126" i="3"/>
  <c r="BK126" i="3"/>
  <c r="AZ125" i="3"/>
  <c r="BJ125" i="3"/>
  <c r="BK125" i="3"/>
  <c r="AZ124" i="3"/>
  <c r="BJ124" i="3"/>
  <c r="BK124" i="3"/>
  <c r="AZ123" i="3"/>
  <c r="BJ123" i="3"/>
  <c r="BK123" i="3"/>
  <c r="AZ122" i="3"/>
  <c r="BJ122" i="3"/>
  <c r="BK122" i="3"/>
  <c r="AZ121" i="3"/>
  <c r="BJ121" i="3"/>
  <c r="BK121" i="3"/>
  <c r="AZ120" i="3"/>
  <c r="BJ120" i="3"/>
  <c r="BK120" i="3"/>
  <c r="AZ119" i="3"/>
  <c r="BJ119" i="3"/>
  <c r="BK119" i="3"/>
  <c r="AZ118" i="3"/>
  <c r="BJ118" i="3"/>
  <c r="BK118" i="3"/>
  <c r="AZ117" i="3"/>
  <c r="BJ117" i="3"/>
  <c r="BK117" i="3"/>
  <c r="AZ116" i="3"/>
  <c r="BJ116" i="3"/>
  <c r="BK116" i="3"/>
  <c r="AZ115" i="3"/>
  <c r="BJ115" i="3"/>
  <c r="BK115" i="3"/>
  <c r="AZ114" i="3"/>
  <c r="BJ114" i="3"/>
  <c r="BK114" i="3"/>
  <c r="AZ113" i="3"/>
  <c r="BJ113" i="3"/>
  <c r="BK113" i="3"/>
  <c r="AZ112" i="3"/>
  <c r="BJ112" i="3"/>
  <c r="BK112" i="3"/>
  <c r="AZ111" i="3"/>
  <c r="BJ111" i="3"/>
  <c r="BK111" i="3"/>
  <c r="AZ110" i="3"/>
  <c r="BJ110" i="3"/>
  <c r="BK110" i="3"/>
  <c r="AZ109" i="3"/>
  <c r="BJ109" i="3"/>
  <c r="BK109" i="3"/>
  <c r="AZ108" i="3"/>
  <c r="BJ108" i="3"/>
  <c r="BK108" i="3"/>
  <c r="AZ107" i="3"/>
  <c r="BJ107" i="3"/>
  <c r="BK107" i="3"/>
  <c r="AZ106" i="3"/>
  <c r="BJ106" i="3"/>
  <c r="BK106" i="3"/>
  <c r="AZ105" i="3"/>
  <c r="BJ105" i="3"/>
  <c r="BK105" i="3"/>
  <c r="AZ104" i="3"/>
  <c r="BJ104" i="3"/>
  <c r="BK104" i="3"/>
  <c r="AZ103" i="3"/>
  <c r="BJ103" i="3"/>
  <c r="BK103" i="3"/>
  <c r="AZ102" i="3"/>
  <c r="BJ102" i="3"/>
  <c r="BK102" i="3"/>
  <c r="AZ101" i="3"/>
  <c r="BJ101" i="3"/>
  <c r="BK101" i="3"/>
  <c r="AZ100" i="3"/>
  <c r="BJ100" i="3"/>
  <c r="BK100" i="3"/>
  <c r="AZ99" i="3"/>
  <c r="BJ99" i="3"/>
  <c r="BK99" i="3"/>
  <c r="AZ98" i="3"/>
  <c r="BJ98" i="3"/>
  <c r="BK98" i="3"/>
  <c r="AZ97" i="3"/>
  <c r="BJ97" i="3"/>
  <c r="BK97" i="3"/>
  <c r="AZ96" i="3"/>
  <c r="BJ96" i="3"/>
  <c r="BK96" i="3"/>
  <c r="AZ95" i="3"/>
  <c r="BJ95" i="3"/>
  <c r="BK95" i="3"/>
  <c r="AZ94" i="3"/>
  <c r="BJ94" i="3"/>
  <c r="BK94" i="3"/>
  <c r="AZ93" i="3"/>
  <c r="BJ93" i="3"/>
  <c r="BK93" i="3"/>
  <c r="AZ92" i="3"/>
  <c r="BJ92" i="3"/>
  <c r="BK92" i="3"/>
  <c r="AZ91" i="3"/>
  <c r="BJ91" i="3"/>
  <c r="BK91" i="3"/>
  <c r="AZ90" i="3"/>
  <c r="BJ90" i="3"/>
  <c r="BK90" i="3"/>
  <c r="AZ89" i="3"/>
  <c r="BJ89" i="3"/>
  <c r="BK89" i="3"/>
  <c r="AZ88" i="3"/>
  <c r="BJ88" i="3"/>
  <c r="BK88" i="3"/>
  <c r="AZ87" i="3"/>
  <c r="BJ87" i="3"/>
  <c r="BK87" i="3"/>
  <c r="AZ86" i="3"/>
  <c r="BJ86" i="3"/>
  <c r="BK86" i="3"/>
  <c r="AZ85" i="3"/>
  <c r="BJ85" i="3"/>
  <c r="BK85" i="3"/>
  <c r="AZ84" i="3"/>
  <c r="BJ84" i="3"/>
  <c r="BK84" i="3"/>
  <c r="AZ83" i="3"/>
  <c r="BJ83" i="3"/>
  <c r="BK83" i="3"/>
  <c r="AZ82" i="3"/>
  <c r="BJ82" i="3"/>
  <c r="BK82" i="3"/>
  <c r="AZ81" i="3"/>
  <c r="BJ81" i="3"/>
  <c r="BK81" i="3"/>
  <c r="AZ80" i="3"/>
  <c r="BJ80" i="3"/>
  <c r="BK80" i="3"/>
  <c r="AZ79" i="3"/>
  <c r="BJ79" i="3"/>
  <c r="BK79" i="3"/>
  <c r="AZ78" i="3"/>
  <c r="BJ78" i="3"/>
  <c r="BK78" i="3"/>
  <c r="AZ77" i="3"/>
  <c r="BJ77" i="3"/>
  <c r="BK77" i="3"/>
  <c r="AZ76" i="3"/>
  <c r="BJ76" i="3"/>
  <c r="BK76" i="3"/>
  <c r="AZ75" i="3"/>
  <c r="BJ75" i="3"/>
  <c r="BK75" i="3"/>
  <c r="AZ74" i="3"/>
  <c r="BJ74" i="3"/>
  <c r="BK74" i="3"/>
  <c r="AZ73" i="3"/>
  <c r="BJ73" i="3"/>
  <c r="BK73" i="3"/>
  <c r="AZ72" i="3"/>
  <c r="BJ72" i="3"/>
  <c r="BK72" i="3"/>
  <c r="AZ71" i="3"/>
  <c r="BJ71" i="3"/>
  <c r="BK71" i="3"/>
  <c r="BC70" i="3"/>
  <c r="BB70" i="3"/>
  <c r="AZ70" i="3"/>
  <c r="BJ70" i="3"/>
  <c r="BK70" i="3"/>
  <c r="AF186" i="3"/>
  <c r="AE186" i="3"/>
  <c r="AD186" i="3"/>
  <c r="BG186" i="3"/>
  <c r="AF185" i="3"/>
  <c r="AE185" i="3"/>
  <c r="AD185" i="3"/>
  <c r="BG185" i="3"/>
  <c r="AF184" i="3"/>
  <c r="AE184" i="3"/>
  <c r="AD184" i="3"/>
  <c r="BG184" i="3"/>
  <c r="AF183" i="3"/>
  <c r="AE183" i="3"/>
  <c r="AD183" i="3"/>
  <c r="BG183" i="3"/>
  <c r="AF182" i="3"/>
  <c r="AE182" i="3"/>
  <c r="AD182" i="3"/>
  <c r="BG182" i="3"/>
  <c r="AF180" i="3"/>
  <c r="AE180" i="3"/>
  <c r="AD180" i="3"/>
  <c r="BG180" i="3"/>
  <c r="AF179" i="3"/>
  <c r="AE179" i="3"/>
  <c r="AD179" i="3"/>
  <c r="BG179" i="3"/>
  <c r="AF178" i="3"/>
  <c r="AE178" i="3"/>
  <c r="AD178" i="3"/>
  <c r="BG178" i="3"/>
  <c r="AF177" i="3"/>
  <c r="AE177" i="3"/>
  <c r="AD177" i="3"/>
  <c r="BG177" i="3"/>
  <c r="AF176" i="3"/>
  <c r="AE176" i="3"/>
  <c r="AD176" i="3"/>
  <c r="BG176" i="3"/>
  <c r="AF175" i="3"/>
  <c r="AE175" i="3"/>
  <c r="AD175" i="3"/>
  <c r="BG175" i="3"/>
  <c r="AF174" i="3"/>
  <c r="AE174" i="3"/>
  <c r="AD174" i="3"/>
  <c r="BG174" i="3"/>
  <c r="AF171" i="3"/>
  <c r="AE171" i="3"/>
  <c r="AD171" i="3"/>
  <c r="BG171" i="3"/>
  <c r="AF170" i="3"/>
  <c r="AE170" i="3"/>
  <c r="AD170" i="3"/>
  <c r="BG170" i="3"/>
  <c r="AF169" i="3"/>
  <c r="AE169" i="3"/>
  <c r="AD169" i="3"/>
  <c r="BG169" i="3"/>
  <c r="AF168" i="3"/>
  <c r="AE168" i="3"/>
  <c r="AD168" i="3"/>
  <c r="BG168" i="3"/>
  <c r="AF167" i="3"/>
  <c r="AE167" i="3"/>
  <c r="BG167" i="3"/>
  <c r="AF166" i="3"/>
  <c r="AE166" i="3"/>
  <c r="AD166" i="3"/>
  <c r="BG166" i="3"/>
  <c r="AF165" i="3"/>
  <c r="AE165" i="3"/>
  <c r="AD165" i="3"/>
  <c r="BG165" i="3"/>
  <c r="AF164" i="3"/>
  <c r="AE164" i="3"/>
  <c r="AD164" i="3"/>
  <c r="BG164" i="3"/>
  <c r="AF163" i="3"/>
  <c r="AE163" i="3"/>
  <c r="AD163" i="3"/>
  <c r="BG163" i="3"/>
  <c r="AF162" i="3"/>
  <c r="AE162" i="3"/>
  <c r="AD162" i="3"/>
  <c r="BG162" i="3"/>
  <c r="AF161" i="3"/>
  <c r="AE161" i="3"/>
  <c r="AD161" i="3"/>
  <c r="BG161" i="3"/>
  <c r="AF160" i="3"/>
  <c r="AE160" i="3"/>
  <c r="AD160" i="3"/>
  <c r="BG160" i="3"/>
  <c r="AF159" i="3"/>
  <c r="AE159" i="3"/>
  <c r="AD159" i="3"/>
  <c r="BG159" i="3"/>
  <c r="AF158" i="3"/>
  <c r="AE158" i="3"/>
  <c r="AD158" i="3"/>
  <c r="BG158" i="3"/>
  <c r="AF157" i="3"/>
  <c r="AE157" i="3"/>
  <c r="AD157" i="3"/>
  <c r="BG157" i="3"/>
  <c r="AF156" i="3"/>
  <c r="AE156" i="3"/>
  <c r="AD156" i="3"/>
  <c r="BG156" i="3"/>
  <c r="AF155" i="3"/>
  <c r="AE155" i="3"/>
  <c r="AD155" i="3"/>
  <c r="BG155" i="3"/>
  <c r="AF154" i="3"/>
  <c r="AE154" i="3"/>
  <c r="AD154" i="3"/>
  <c r="BG154" i="3"/>
  <c r="AF153" i="3"/>
  <c r="AE153" i="3"/>
  <c r="AD153" i="3"/>
  <c r="BG153" i="3"/>
  <c r="AF152" i="3"/>
  <c r="AE152" i="3"/>
  <c r="AD152" i="3"/>
  <c r="BG152" i="3"/>
  <c r="AF151" i="3"/>
  <c r="AE151" i="3"/>
  <c r="AD151" i="3"/>
  <c r="BG151" i="3"/>
  <c r="AF150" i="3"/>
  <c r="AE150" i="3"/>
  <c r="AD150" i="3"/>
  <c r="BG150" i="3"/>
  <c r="AF149" i="3"/>
  <c r="AE149" i="3"/>
  <c r="AD149" i="3"/>
  <c r="BG149" i="3"/>
  <c r="AF148" i="3"/>
  <c r="AE148" i="3"/>
  <c r="AD148" i="3"/>
  <c r="BG148" i="3"/>
  <c r="AF146" i="3"/>
  <c r="AE146" i="3"/>
  <c r="AD146" i="3"/>
  <c r="BG146" i="3"/>
  <c r="AF145" i="3"/>
  <c r="AE145" i="3"/>
  <c r="AD145" i="3"/>
  <c r="BG145" i="3"/>
  <c r="AF144" i="3"/>
  <c r="AE144" i="3"/>
  <c r="AD144" i="3"/>
  <c r="BG144" i="3"/>
  <c r="AF143" i="3"/>
  <c r="AE143" i="3"/>
  <c r="AD143" i="3"/>
  <c r="BG143" i="3"/>
  <c r="AF142" i="3"/>
  <c r="AE142" i="3"/>
  <c r="AD142" i="3"/>
  <c r="BG142" i="3"/>
  <c r="AF141" i="3"/>
  <c r="AE141" i="3"/>
  <c r="AD141" i="3"/>
  <c r="BG141" i="3"/>
  <c r="AF140" i="3"/>
  <c r="AE140" i="3"/>
  <c r="AD140" i="3"/>
  <c r="BG140" i="3"/>
  <c r="AF139" i="3"/>
  <c r="AE139" i="3"/>
  <c r="AD139" i="3"/>
  <c r="BG139" i="3"/>
  <c r="AF138" i="3"/>
  <c r="AE138" i="3"/>
  <c r="AD138" i="3"/>
  <c r="BG138" i="3"/>
  <c r="AF137" i="3"/>
  <c r="AE137" i="3"/>
  <c r="AD137" i="3"/>
  <c r="BG137" i="3"/>
  <c r="AF136" i="3"/>
  <c r="AE136" i="3"/>
  <c r="AD136" i="3"/>
  <c r="BG136" i="3"/>
  <c r="AF135" i="3"/>
  <c r="AE135" i="3"/>
  <c r="AD135" i="3"/>
  <c r="BG135" i="3"/>
  <c r="AF134" i="3"/>
  <c r="AE134" i="3"/>
  <c r="AD134" i="3"/>
  <c r="BG134" i="3"/>
  <c r="AF133" i="3"/>
  <c r="AE133" i="3"/>
  <c r="AD133" i="3"/>
  <c r="BG133" i="3"/>
  <c r="AF132" i="3"/>
  <c r="AE132" i="3"/>
  <c r="AD132" i="3"/>
  <c r="BG132" i="3"/>
  <c r="AF131" i="3"/>
  <c r="AE131" i="3"/>
  <c r="AD131" i="3"/>
  <c r="BG131" i="3"/>
  <c r="AF130" i="3"/>
  <c r="AE130" i="3"/>
  <c r="AD130" i="3"/>
  <c r="BG130" i="3"/>
  <c r="AF129" i="3"/>
  <c r="AE129" i="3"/>
  <c r="AD129" i="3"/>
  <c r="BG129" i="3"/>
  <c r="AF128" i="3"/>
  <c r="AE128" i="3"/>
  <c r="AD128" i="3"/>
  <c r="BG128" i="3"/>
  <c r="AF127" i="3"/>
  <c r="AE127" i="3"/>
  <c r="AD127" i="3"/>
  <c r="BG127" i="3"/>
  <c r="AF126" i="3"/>
  <c r="AE126" i="3"/>
  <c r="AD126" i="3"/>
  <c r="BG126" i="3"/>
  <c r="AF125" i="3"/>
  <c r="AE125" i="3"/>
  <c r="AD125" i="3"/>
  <c r="BG125" i="3"/>
  <c r="AF124" i="3"/>
  <c r="AE124" i="3"/>
  <c r="AD124" i="3"/>
  <c r="BG124" i="3"/>
  <c r="AF123" i="3"/>
  <c r="AE123" i="3"/>
  <c r="AD123" i="3"/>
  <c r="BG123" i="3"/>
  <c r="AF122" i="3"/>
  <c r="AE122" i="3"/>
  <c r="AD122" i="3"/>
  <c r="BG122" i="3"/>
  <c r="AF121" i="3"/>
  <c r="AE121" i="3"/>
  <c r="AD121" i="3"/>
  <c r="BG121" i="3"/>
  <c r="AF120" i="3"/>
  <c r="AE120" i="3"/>
  <c r="AD120" i="3"/>
  <c r="BG120" i="3"/>
  <c r="AF119" i="3"/>
  <c r="AE119" i="3"/>
  <c r="AD119" i="3"/>
  <c r="BG119" i="3"/>
  <c r="AF118" i="3"/>
  <c r="AE118" i="3"/>
  <c r="AD118" i="3"/>
  <c r="BG118" i="3"/>
  <c r="AF117" i="3"/>
  <c r="AE117" i="3"/>
  <c r="AD117" i="3"/>
  <c r="BG117" i="3"/>
  <c r="AF116" i="3"/>
  <c r="AE116" i="3"/>
  <c r="AD116" i="3"/>
  <c r="BG116" i="3"/>
  <c r="AF115" i="3"/>
  <c r="AE115" i="3"/>
  <c r="AD115" i="3"/>
  <c r="BG115" i="3"/>
  <c r="AF114" i="3"/>
  <c r="AE114" i="3"/>
  <c r="AD114" i="3"/>
  <c r="BG114" i="3"/>
  <c r="AF113" i="3"/>
  <c r="AE113" i="3"/>
  <c r="AD113" i="3"/>
  <c r="BG113" i="3"/>
  <c r="AF112" i="3"/>
  <c r="AE112" i="3"/>
  <c r="AD112" i="3"/>
  <c r="BG112" i="3"/>
  <c r="AF111" i="3"/>
  <c r="AE111" i="3"/>
  <c r="AD111" i="3"/>
  <c r="BG111" i="3"/>
  <c r="AF110" i="3"/>
  <c r="AE110" i="3"/>
  <c r="AD110" i="3"/>
  <c r="BG110" i="3"/>
  <c r="AF109" i="3"/>
  <c r="AE109" i="3"/>
  <c r="AD109" i="3"/>
  <c r="BG109" i="3"/>
  <c r="AF108" i="3"/>
  <c r="AE108" i="3"/>
  <c r="AD108" i="3"/>
  <c r="BG108" i="3"/>
  <c r="AF107" i="3"/>
  <c r="AE107" i="3"/>
  <c r="AD107" i="3"/>
  <c r="BG107" i="3"/>
  <c r="AF106" i="3"/>
  <c r="AE106" i="3"/>
  <c r="AD106" i="3"/>
  <c r="BG106" i="3"/>
  <c r="AF105" i="3"/>
  <c r="AE105" i="3"/>
  <c r="AD105" i="3"/>
  <c r="BG105" i="3"/>
  <c r="AF104" i="3"/>
  <c r="AE104" i="3"/>
  <c r="AD104" i="3"/>
  <c r="BG104" i="3"/>
  <c r="AF103" i="3"/>
  <c r="AE103" i="3"/>
  <c r="AD103" i="3"/>
  <c r="BG103" i="3"/>
  <c r="AF102" i="3"/>
  <c r="AE102" i="3"/>
  <c r="AD102" i="3"/>
  <c r="BG102" i="3"/>
  <c r="AF101" i="3"/>
  <c r="AE101" i="3"/>
  <c r="AD101" i="3"/>
  <c r="BG101" i="3"/>
  <c r="AF100" i="3"/>
  <c r="AE100" i="3"/>
  <c r="AD100" i="3"/>
  <c r="BG100" i="3"/>
  <c r="AF99" i="3"/>
  <c r="AE99" i="3"/>
  <c r="AD99" i="3"/>
  <c r="BG99" i="3"/>
  <c r="AF98" i="3"/>
  <c r="AE98" i="3"/>
  <c r="AD98" i="3"/>
  <c r="BG98" i="3"/>
  <c r="AF97" i="3"/>
  <c r="AE97" i="3"/>
  <c r="AD97" i="3"/>
  <c r="BG97" i="3"/>
  <c r="AF96" i="3"/>
  <c r="AE96" i="3"/>
  <c r="AD96" i="3"/>
  <c r="BG96" i="3"/>
  <c r="AF95" i="3"/>
  <c r="AE95" i="3"/>
  <c r="AD95" i="3"/>
  <c r="BG95" i="3"/>
  <c r="AF94" i="3"/>
  <c r="AE94" i="3"/>
  <c r="AD94" i="3"/>
  <c r="BG94" i="3"/>
  <c r="AF93" i="3"/>
  <c r="AE93" i="3"/>
  <c r="AD93" i="3"/>
  <c r="BG93" i="3"/>
  <c r="AF92" i="3"/>
  <c r="AE92" i="3"/>
  <c r="AD92" i="3"/>
  <c r="BG92" i="3"/>
  <c r="AF91" i="3"/>
  <c r="AE91" i="3"/>
  <c r="AD91" i="3"/>
  <c r="BG91" i="3"/>
  <c r="AF90" i="3"/>
  <c r="AE90" i="3"/>
  <c r="AD90" i="3"/>
  <c r="BG90" i="3"/>
  <c r="AF89" i="3"/>
  <c r="AE89" i="3"/>
  <c r="AD89" i="3"/>
  <c r="BG89" i="3"/>
  <c r="AF88" i="3"/>
  <c r="AE88" i="3"/>
  <c r="AD88" i="3"/>
  <c r="BG88" i="3"/>
  <c r="AF87" i="3"/>
  <c r="AE87" i="3"/>
  <c r="AD87" i="3"/>
  <c r="BG87" i="3"/>
  <c r="AF86" i="3"/>
  <c r="AE86" i="3"/>
  <c r="AD86" i="3"/>
  <c r="BG86" i="3"/>
  <c r="AF85" i="3"/>
  <c r="AE85" i="3"/>
  <c r="AD85" i="3"/>
  <c r="BG85" i="3"/>
  <c r="AF84" i="3"/>
  <c r="AE84" i="3"/>
  <c r="AD84" i="3"/>
  <c r="BG84" i="3"/>
  <c r="AF83" i="3"/>
  <c r="AE83" i="3"/>
  <c r="AD83" i="3"/>
  <c r="BG83" i="3"/>
  <c r="AF82" i="3"/>
  <c r="AE82" i="3"/>
  <c r="AD82" i="3"/>
  <c r="BG82" i="3"/>
  <c r="AF81" i="3"/>
  <c r="AE81" i="3"/>
  <c r="AD81" i="3"/>
  <c r="BG81" i="3"/>
  <c r="AF80" i="3"/>
  <c r="AE80" i="3"/>
  <c r="AD80" i="3"/>
  <c r="BG80" i="3"/>
  <c r="AF79" i="3"/>
  <c r="AE79" i="3"/>
  <c r="AD79" i="3"/>
  <c r="BG79" i="3"/>
  <c r="AF78" i="3"/>
  <c r="AE78" i="3"/>
  <c r="AD78" i="3"/>
  <c r="BG78" i="3"/>
  <c r="AF77" i="3"/>
  <c r="AE77" i="3"/>
  <c r="AD77" i="3"/>
  <c r="BG77" i="3"/>
  <c r="AF76" i="3"/>
  <c r="AE76" i="3"/>
  <c r="AD76" i="3"/>
  <c r="BG76" i="3"/>
  <c r="AF75" i="3"/>
  <c r="AE75" i="3"/>
  <c r="AD75" i="3"/>
  <c r="BG75" i="3"/>
  <c r="AF74" i="3"/>
  <c r="AE74" i="3"/>
  <c r="AD74" i="3"/>
  <c r="BG74" i="3"/>
  <c r="AF73" i="3"/>
  <c r="AE73" i="3"/>
  <c r="AD73" i="3"/>
  <c r="BG73" i="3"/>
  <c r="AF72" i="3"/>
  <c r="AE72" i="3"/>
  <c r="AD72" i="3"/>
  <c r="BG72" i="3"/>
  <c r="AF71" i="3"/>
  <c r="AE71" i="3"/>
  <c r="AD71" i="3"/>
  <c r="BG71" i="3"/>
  <c r="AF70" i="3"/>
  <c r="AE70" i="3"/>
  <c r="AD70" i="3"/>
  <c r="BG70" i="3"/>
  <c r="BH70" i="3"/>
  <c r="BI70" i="3"/>
  <c r="BH78" i="3"/>
  <c r="BI78" i="3"/>
  <c r="BH90" i="3"/>
  <c r="BI90" i="3"/>
  <c r="BH102" i="3"/>
  <c r="BI102" i="3"/>
  <c r="BH130" i="3"/>
  <c r="BI130" i="3"/>
  <c r="BH142" i="3"/>
  <c r="BI142" i="3"/>
  <c r="BH159" i="3"/>
  <c r="BI159" i="3"/>
  <c r="BH97" i="3"/>
  <c r="BI97" i="3"/>
  <c r="BH101" i="3"/>
  <c r="BI101" i="3"/>
  <c r="BH105" i="3"/>
  <c r="BI105" i="3"/>
  <c r="BH133" i="3"/>
  <c r="BI133" i="3"/>
  <c r="BH137" i="3"/>
  <c r="BI137" i="3"/>
  <c r="BH141" i="3"/>
  <c r="BI141" i="3"/>
  <c r="BH145" i="3"/>
  <c r="BI145" i="3"/>
  <c r="BH150" i="3"/>
  <c r="BI150" i="3"/>
  <c r="BH154" i="3"/>
  <c r="BI154" i="3"/>
  <c r="BH158" i="3"/>
  <c r="BI158" i="3"/>
  <c r="BH162" i="3"/>
  <c r="BI162" i="3"/>
  <c r="BH166" i="3"/>
  <c r="BI166" i="3"/>
  <c r="BH170" i="3"/>
  <c r="BI170" i="3"/>
  <c r="BH176" i="3"/>
  <c r="BI176" i="3"/>
  <c r="BH180" i="3"/>
  <c r="BI180" i="3"/>
  <c r="BH185" i="3"/>
  <c r="BI185" i="3"/>
  <c r="BH74" i="3"/>
  <c r="BI74" i="3"/>
  <c r="BH82" i="3"/>
  <c r="BI82" i="3"/>
  <c r="BH86" i="3"/>
  <c r="BI86" i="3"/>
  <c r="BH94" i="3"/>
  <c r="BI94" i="3"/>
  <c r="BH106" i="3"/>
  <c r="BI106" i="3"/>
  <c r="BH114" i="3"/>
  <c r="BI114" i="3"/>
  <c r="BH118" i="3"/>
  <c r="BI118" i="3"/>
  <c r="BH126" i="3"/>
  <c r="BI126" i="3"/>
  <c r="BH138" i="3"/>
  <c r="BI138" i="3"/>
  <c r="BH146" i="3"/>
  <c r="BI146" i="3"/>
  <c r="BH151" i="3"/>
  <c r="BI151" i="3"/>
  <c r="BH155" i="3"/>
  <c r="BI155" i="3"/>
  <c r="BH163" i="3"/>
  <c r="BI163" i="3"/>
  <c r="BH167" i="3"/>
  <c r="BI167" i="3"/>
  <c r="BH171" i="3"/>
  <c r="BI171" i="3"/>
  <c r="BH177" i="3"/>
  <c r="BI177" i="3"/>
  <c r="BH182" i="3"/>
  <c r="BI182" i="3"/>
  <c r="BH186" i="3"/>
  <c r="BI186" i="3"/>
  <c r="BH73" i="3"/>
  <c r="BI73" i="3"/>
  <c r="BH77" i="3"/>
  <c r="BI77" i="3"/>
  <c r="BH81" i="3"/>
  <c r="BI81" i="3"/>
  <c r="BH85" i="3"/>
  <c r="BI85" i="3"/>
  <c r="BH89" i="3"/>
  <c r="BI89" i="3"/>
  <c r="BH93" i="3"/>
  <c r="BI93" i="3"/>
  <c r="BH109" i="3"/>
  <c r="BI109" i="3"/>
  <c r="BH113" i="3"/>
  <c r="BI113" i="3"/>
  <c r="BH117" i="3"/>
  <c r="BI117" i="3"/>
  <c r="BH121" i="3"/>
  <c r="BI121" i="3"/>
  <c r="BH125" i="3"/>
  <c r="BI125" i="3"/>
  <c r="BH129" i="3"/>
  <c r="BI129" i="3"/>
  <c r="BH72" i="3"/>
  <c r="BI72" i="3"/>
  <c r="BH76" i="3"/>
  <c r="BI76" i="3"/>
  <c r="BH80" i="3"/>
  <c r="BI80" i="3"/>
  <c r="BH84" i="3"/>
  <c r="BI84" i="3"/>
  <c r="BH88" i="3"/>
  <c r="BI88" i="3"/>
  <c r="BH92" i="3"/>
  <c r="BI92" i="3"/>
  <c r="BH96" i="3"/>
  <c r="BI96" i="3"/>
  <c r="BH100" i="3"/>
  <c r="BI100" i="3"/>
  <c r="BH104" i="3"/>
  <c r="BI104" i="3"/>
  <c r="BH108" i="3"/>
  <c r="BI108" i="3"/>
  <c r="BH112" i="3"/>
  <c r="BI112" i="3"/>
  <c r="BH116" i="3"/>
  <c r="BI116" i="3"/>
  <c r="BH120" i="3"/>
  <c r="BI120" i="3"/>
  <c r="BH124" i="3"/>
  <c r="BI124" i="3"/>
  <c r="BH128" i="3"/>
  <c r="BI128" i="3"/>
  <c r="BH132" i="3"/>
  <c r="BI132" i="3"/>
  <c r="BH136" i="3"/>
  <c r="BI136" i="3"/>
  <c r="BH140" i="3"/>
  <c r="BI140" i="3"/>
  <c r="BH144" i="3"/>
  <c r="BI144" i="3"/>
  <c r="BH149" i="3"/>
  <c r="BI149" i="3"/>
  <c r="BH153" i="3"/>
  <c r="BI153" i="3"/>
  <c r="BH157" i="3"/>
  <c r="BI157" i="3"/>
  <c r="BH161" i="3"/>
  <c r="BI161" i="3"/>
  <c r="BH165" i="3"/>
  <c r="BI165" i="3"/>
  <c r="BH169" i="3"/>
  <c r="BI169" i="3"/>
  <c r="BH175" i="3"/>
  <c r="BI175" i="3"/>
  <c r="BH179" i="3"/>
  <c r="BI179" i="3"/>
  <c r="BH184" i="3"/>
  <c r="BI184" i="3"/>
  <c r="BH98" i="3"/>
  <c r="BI98" i="3"/>
  <c r="BH110" i="3"/>
  <c r="BI110" i="3"/>
  <c r="BH122" i="3"/>
  <c r="BI122" i="3"/>
  <c r="BH134" i="3"/>
  <c r="BI134" i="3"/>
  <c r="BH71" i="3"/>
  <c r="BI71" i="3"/>
  <c r="BH75" i="3"/>
  <c r="BI75" i="3"/>
  <c r="BH79" i="3"/>
  <c r="BI79" i="3"/>
  <c r="BH83" i="3"/>
  <c r="BI83" i="3"/>
  <c r="BH87" i="3"/>
  <c r="BI87" i="3"/>
  <c r="BH91" i="3"/>
  <c r="BI91" i="3"/>
  <c r="BH95" i="3"/>
  <c r="BI95" i="3"/>
  <c r="BH99" i="3"/>
  <c r="BI99" i="3"/>
  <c r="BH103" i="3"/>
  <c r="BI103" i="3"/>
  <c r="BH107" i="3"/>
  <c r="BI107" i="3"/>
  <c r="BH111" i="3"/>
  <c r="BI111" i="3"/>
  <c r="BH115" i="3"/>
  <c r="BI115" i="3"/>
  <c r="BH119" i="3"/>
  <c r="BI119" i="3"/>
  <c r="BH123" i="3"/>
  <c r="BI123" i="3"/>
  <c r="BH127" i="3"/>
  <c r="BI127" i="3"/>
  <c r="BH131" i="3"/>
  <c r="BI131" i="3"/>
  <c r="BH135" i="3"/>
  <c r="BI135" i="3"/>
  <c r="BH139" i="3"/>
  <c r="BI139" i="3"/>
  <c r="BH143" i="3"/>
  <c r="BI143" i="3"/>
  <c r="BH148" i="3"/>
  <c r="BI148" i="3"/>
  <c r="BH152" i="3"/>
  <c r="BI152" i="3"/>
  <c r="BH156" i="3"/>
  <c r="BI156" i="3"/>
  <c r="BH160" i="3"/>
  <c r="BI160" i="3"/>
  <c r="BH164" i="3"/>
  <c r="BI164" i="3"/>
  <c r="BH168" i="3"/>
  <c r="BI168" i="3"/>
  <c r="BH174" i="3"/>
  <c r="BI174" i="3"/>
  <c r="BH178" i="3"/>
  <c r="BI178" i="3"/>
  <c r="BH183" i="3"/>
  <c r="BI183" i="3"/>
  <c r="BC69" i="3"/>
  <c r="BB69" i="3"/>
  <c r="BC68" i="3"/>
  <c r="BB68" i="3"/>
  <c r="BC67" i="3"/>
  <c r="BB67" i="3"/>
  <c r="BC66" i="3"/>
  <c r="BB66" i="3"/>
  <c r="BC65" i="3"/>
  <c r="BB65" i="3"/>
  <c r="BC64" i="3"/>
  <c r="BB64" i="3"/>
  <c r="BC63" i="3"/>
  <c r="BB63" i="3"/>
  <c r="BC62" i="3"/>
  <c r="BB62" i="3"/>
  <c r="BC61" i="3"/>
  <c r="BB61" i="3"/>
  <c r="BC60" i="3"/>
  <c r="BB60" i="3"/>
  <c r="BC59" i="3"/>
  <c r="BB59" i="3"/>
  <c r="BC58" i="3"/>
  <c r="BB58" i="3"/>
  <c r="BC57" i="3"/>
  <c r="BB57" i="3"/>
  <c r="BC56" i="3"/>
  <c r="BB56" i="3"/>
  <c r="BC55" i="3"/>
  <c r="BB55" i="3"/>
  <c r="BC51" i="3"/>
  <c r="BB51" i="3"/>
  <c r="BC50" i="3"/>
  <c r="BB50" i="3"/>
  <c r="BC49" i="3"/>
  <c r="BB49" i="3"/>
  <c r="BC48" i="3"/>
  <c r="BB48" i="3"/>
  <c r="BC47" i="3"/>
  <c r="BB47" i="3"/>
  <c r="BC46" i="3"/>
  <c r="BB46" i="3"/>
  <c r="BC45" i="3"/>
  <c r="BB45" i="3"/>
  <c r="BC44" i="3"/>
  <c r="BB44" i="3"/>
  <c r="BC43" i="3"/>
  <c r="BB43" i="3"/>
  <c r="BC42" i="3"/>
  <c r="BB42" i="3"/>
  <c r="BC37" i="3"/>
  <c r="BB37" i="3"/>
  <c r="BC36" i="3"/>
  <c r="BB36" i="3"/>
  <c r="BC35" i="3"/>
  <c r="BB35" i="3"/>
  <c r="BC34" i="3"/>
  <c r="BB34" i="3"/>
  <c r="BC33" i="3"/>
  <c r="BB33" i="3"/>
  <c r="BC32" i="3"/>
  <c r="BB32" i="3"/>
  <c r="BC31" i="3"/>
  <c r="BB31" i="3"/>
  <c r="BC30" i="3"/>
  <c r="BB30" i="3"/>
  <c r="BC29" i="3"/>
  <c r="BB29" i="3"/>
  <c r="BC28" i="3"/>
  <c r="BB28" i="3"/>
  <c r="BC27" i="3"/>
  <c r="BB27" i="3"/>
  <c r="BC26" i="3"/>
  <c r="BB26" i="3"/>
  <c r="BC25" i="3"/>
  <c r="BB25" i="3"/>
  <c r="BC24" i="3"/>
  <c r="BB24" i="3"/>
  <c r="BC23" i="3"/>
  <c r="BB23" i="3"/>
  <c r="BC22" i="3"/>
  <c r="BB22" i="3"/>
  <c r="BC21" i="3"/>
  <c r="BB21" i="3"/>
  <c r="BC20" i="3"/>
  <c r="BB20" i="3"/>
  <c r="BC19" i="3"/>
  <c r="BB19" i="3"/>
  <c r="BC18" i="3"/>
  <c r="BB18" i="3"/>
  <c r="BC17" i="3"/>
  <c r="BB17" i="3"/>
  <c r="BC16" i="3"/>
  <c r="BB16" i="3"/>
  <c r="BC11" i="3"/>
  <c r="BB11" i="3"/>
  <c r="BC10" i="3"/>
  <c r="BB10" i="3"/>
  <c r="BC9" i="3"/>
  <c r="BB9" i="3"/>
  <c r="AZ69" i="3"/>
  <c r="BJ69" i="3"/>
  <c r="BK69" i="3"/>
  <c r="AZ68" i="3"/>
  <c r="BJ68" i="3"/>
  <c r="BK68" i="3"/>
  <c r="AZ67" i="3"/>
  <c r="BJ67" i="3"/>
  <c r="BK67" i="3"/>
  <c r="AZ66" i="3"/>
  <c r="BJ66" i="3"/>
  <c r="BK66" i="3"/>
  <c r="AZ65" i="3"/>
  <c r="BJ65" i="3"/>
  <c r="BK65" i="3"/>
  <c r="AZ64" i="3"/>
  <c r="BJ64" i="3"/>
  <c r="BK64" i="3"/>
  <c r="AZ63" i="3"/>
  <c r="BJ63" i="3"/>
  <c r="BK63" i="3"/>
  <c r="AZ62" i="3"/>
  <c r="BJ62" i="3"/>
  <c r="BK62" i="3"/>
  <c r="AZ61" i="3"/>
  <c r="BJ61" i="3"/>
  <c r="BK61" i="3"/>
  <c r="AZ60" i="3"/>
  <c r="BJ60" i="3"/>
  <c r="BK60" i="3"/>
  <c r="AZ59" i="3"/>
  <c r="BJ59" i="3"/>
  <c r="BK59" i="3"/>
  <c r="AZ58" i="3"/>
  <c r="BJ58" i="3"/>
  <c r="BK58" i="3"/>
  <c r="AZ57" i="3"/>
  <c r="BJ57" i="3"/>
  <c r="BK57" i="3"/>
  <c r="AZ56" i="3"/>
  <c r="BJ56" i="3"/>
  <c r="BK56" i="3"/>
  <c r="AZ55" i="3"/>
  <c r="BJ55" i="3"/>
  <c r="BK55" i="3"/>
  <c r="AZ51" i="3"/>
  <c r="BJ51" i="3"/>
  <c r="BK51" i="3"/>
  <c r="AZ50" i="3"/>
  <c r="BJ50" i="3"/>
  <c r="BK50" i="3"/>
  <c r="AZ49" i="3"/>
  <c r="BJ49" i="3"/>
  <c r="BK49" i="3"/>
  <c r="AZ48" i="3"/>
  <c r="BJ48" i="3"/>
  <c r="BK48" i="3"/>
  <c r="AZ47" i="3"/>
  <c r="BJ47" i="3"/>
  <c r="BK47" i="3"/>
  <c r="AZ46" i="3"/>
  <c r="BJ46" i="3"/>
  <c r="BK46" i="3"/>
  <c r="AZ45" i="3"/>
  <c r="BJ45" i="3"/>
  <c r="BK45" i="3"/>
  <c r="AZ44" i="3"/>
  <c r="BJ44" i="3"/>
  <c r="BK44" i="3"/>
  <c r="AZ43" i="3"/>
  <c r="BJ43" i="3"/>
  <c r="BK43" i="3"/>
  <c r="AZ42" i="3"/>
  <c r="BJ42" i="3"/>
  <c r="BK42" i="3"/>
  <c r="AZ37" i="3"/>
  <c r="BJ37" i="3"/>
  <c r="BK37" i="3"/>
  <c r="AZ36" i="3"/>
  <c r="BJ36" i="3"/>
  <c r="BK36" i="3"/>
  <c r="AZ35" i="3"/>
  <c r="BJ35" i="3"/>
  <c r="BK35" i="3"/>
  <c r="AZ34" i="3"/>
  <c r="BJ34" i="3"/>
  <c r="BK34" i="3"/>
  <c r="AZ33" i="3"/>
  <c r="BJ33" i="3"/>
  <c r="BK33" i="3"/>
  <c r="AZ32" i="3"/>
  <c r="BJ32" i="3"/>
  <c r="BK32" i="3"/>
  <c r="AZ31" i="3"/>
  <c r="BJ31" i="3"/>
  <c r="BK31" i="3"/>
  <c r="AZ30" i="3"/>
  <c r="BJ30" i="3"/>
  <c r="BK30" i="3"/>
  <c r="AZ29" i="3"/>
  <c r="BJ29" i="3"/>
  <c r="BK29" i="3"/>
  <c r="AZ28" i="3"/>
  <c r="BJ28" i="3"/>
  <c r="BK28" i="3"/>
  <c r="AZ27" i="3"/>
  <c r="BJ27" i="3"/>
  <c r="BK27" i="3"/>
  <c r="AZ26" i="3"/>
  <c r="BJ26" i="3"/>
  <c r="BK26" i="3"/>
  <c r="AZ25" i="3"/>
  <c r="BJ25" i="3"/>
  <c r="BK25" i="3"/>
  <c r="AZ24" i="3"/>
  <c r="BJ24" i="3"/>
  <c r="BK24" i="3"/>
  <c r="AZ23" i="3"/>
  <c r="BJ23" i="3"/>
  <c r="BK23" i="3"/>
  <c r="AZ22" i="3"/>
  <c r="BJ22" i="3"/>
  <c r="BK22" i="3"/>
  <c r="AZ21" i="3"/>
  <c r="BJ21" i="3"/>
  <c r="BK21" i="3"/>
  <c r="AZ20" i="3"/>
  <c r="BJ20" i="3"/>
  <c r="BK20" i="3"/>
  <c r="AZ19" i="3"/>
  <c r="BJ19" i="3"/>
  <c r="BK19" i="3"/>
  <c r="AZ18" i="3"/>
  <c r="BJ18" i="3"/>
  <c r="BK18" i="3"/>
  <c r="AZ17" i="3"/>
  <c r="BJ17" i="3"/>
  <c r="BK17" i="3"/>
  <c r="AZ16" i="3"/>
  <c r="BJ16" i="3"/>
  <c r="BK16" i="3"/>
  <c r="AZ11" i="3"/>
  <c r="BJ11" i="3"/>
  <c r="BK11" i="3"/>
  <c r="AZ10" i="3"/>
  <c r="BJ10" i="3"/>
  <c r="BK10" i="3"/>
  <c r="AZ9" i="3"/>
  <c r="BJ9" i="3"/>
  <c r="BK9" i="3"/>
  <c r="BC8" i="3"/>
  <c r="BB8" i="3"/>
  <c r="AZ8" i="3"/>
  <c r="BJ8" i="3"/>
  <c r="BK8" i="3"/>
  <c r="AF69" i="3"/>
  <c r="AE69" i="3"/>
  <c r="AF68" i="3"/>
  <c r="AE68" i="3"/>
  <c r="AF67" i="3"/>
  <c r="AE67" i="3"/>
  <c r="AF66" i="3"/>
  <c r="AE66" i="3"/>
  <c r="AF65" i="3"/>
  <c r="AE65" i="3"/>
  <c r="AF64" i="3"/>
  <c r="AE64" i="3"/>
  <c r="AF63" i="3"/>
  <c r="AE63" i="3"/>
  <c r="AF62" i="3"/>
  <c r="AE62" i="3"/>
  <c r="AF61" i="3"/>
  <c r="AE61" i="3"/>
  <c r="AF60" i="3"/>
  <c r="AE60" i="3"/>
  <c r="AF59" i="3"/>
  <c r="AE59" i="3"/>
  <c r="AF58" i="3"/>
  <c r="AE58" i="3"/>
  <c r="AF57" i="3"/>
  <c r="AE57" i="3"/>
  <c r="AF56" i="3"/>
  <c r="AE56" i="3"/>
  <c r="AF55" i="3"/>
  <c r="AE55" i="3"/>
  <c r="AF51" i="3"/>
  <c r="AE51" i="3"/>
  <c r="AF50" i="3"/>
  <c r="AE50" i="3"/>
  <c r="AF49" i="3"/>
  <c r="AE49" i="3"/>
  <c r="AF48" i="3"/>
  <c r="AE48" i="3"/>
  <c r="AF47" i="3"/>
  <c r="AE47" i="3"/>
  <c r="AF46" i="3"/>
  <c r="AE46" i="3"/>
  <c r="AF45" i="3"/>
  <c r="AE45" i="3"/>
  <c r="AF44" i="3"/>
  <c r="AE44" i="3"/>
  <c r="AF43" i="3"/>
  <c r="AE43" i="3"/>
  <c r="AF42" i="3"/>
  <c r="AE42" i="3"/>
  <c r="AF37" i="3"/>
  <c r="AE37" i="3"/>
  <c r="AF36" i="3"/>
  <c r="AE36" i="3"/>
  <c r="AF35" i="3"/>
  <c r="AE35" i="3"/>
  <c r="AF34" i="3"/>
  <c r="AE34" i="3"/>
  <c r="AF33" i="3"/>
  <c r="AE33" i="3"/>
  <c r="AF32" i="3"/>
  <c r="AE32" i="3"/>
  <c r="AF31" i="3"/>
  <c r="AE31" i="3"/>
  <c r="AF30" i="3"/>
  <c r="AE30" i="3"/>
  <c r="AF29" i="3"/>
  <c r="AE29" i="3"/>
  <c r="AF28" i="3"/>
  <c r="AE28" i="3"/>
  <c r="AF27" i="3"/>
  <c r="AE27" i="3"/>
  <c r="AF26" i="3"/>
  <c r="AE26" i="3"/>
  <c r="AF25" i="3"/>
  <c r="AE25" i="3"/>
  <c r="AF24" i="3"/>
  <c r="AE24" i="3"/>
  <c r="AF23" i="3"/>
  <c r="AE23" i="3"/>
  <c r="AF22" i="3"/>
  <c r="AE22" i="3"/>
  <c r="AF21" i="3"/>
  <c r="AE21" i="3"/>
  <c r="AF20" i="3"/>
  <c r="AE20" i="3"/>
  <c r="AF19" i="3"/>
  <c r="AE19" i="3"/>
  <c r="AF18" i="3"/>
  <c r="AE18" i="3"/>
  <c r="AF17" i="3"/>
  <c r="AE17" i="3"/>
  <c r="AF16" i="3"/>
  <c r="AE16" i="3"/>
  <c r="AF11" i="3"/>
  <c r="AE11" i="3"/>
  <c r="AF10" i="3"/>
  <c r="AE10" i="3"/>
  <c r="AF9" i="3"/>
  <c r="AE9" i="3"/>
  <c r="AF8" i="3"/>
  <c r="AE8" i="3"/>
  <c r="AD69" i="3"/>
  <c r="BG69" i="3"/>
  <c r="AD68" i="3"/>
  <c r="BG68" i="3"/>
  <c r="AD67" i="3"/>
  <c r="BG67" i="3"/>
  <c r="AD66" i="3"/>
  <c r="BG66" i="3"/>
  <c r="AD65" i="3"/>
  <c r="BG65" i="3"/>
  <c r="AD64" i="3"/>
  <c r="BG64" i="3"/>
  <c r="AD63" i="3"/>
  <c r="BG63" i="3"/>
  <c r="AD62" i="3"/>
  <c r="BG62" i="3"/>
  <c r="AD61" i="3"/>
  <c r="BG61" i="3"/>
  <c r="AD60" i="3"/>
  <c r="BG60" i="3"/>
  <c r="AD59" i="3"/>
  <c r="BG59" i="3"/>
  <c r="AD58" i="3"/>
  <c r="BG58" i="3"/>
  <c r="AD57" i="3"/>
  <c r="BG57" i="3"/>
  <c r="AD56" i="3"/>
  <c r="BG56" i="3"/>
  <c r="AD55" i="3"/>
  <c r="BG55" i="3"/>
  <c r="AD51" i="3"/>
  <c r="BG51" i="3"/>
  <c r="AD50" i="3"/>
  <c r="BG50" i="3"/>
  <c r="AD49" i="3"/>
  <c r="BG49" i="3"/>
  <c r="AD48" i="3"/>
  <c r="BG48" i="3"/>
  <c r="AD47" i="3"/>
  <c r="BG47" i="3"/>
  <c r="AD46" i="3"/>
  <c r="BG46" i="3"/>
  <c r="AD45" i="3"/>
  <c r="BG45" i="3"/>
  <c r="AD44" i="3"/>
  <c r="BG44" i="3"/>
  <c r="AD43" i="3"/>
  <c r="BG43" i="3"/>
  <c r="AD42" i="3"/>
  <c r="BG42" i="3"/>
  <c r="AD37" i="3"/>
  <c r="BG37" i="3"/>
  <c r="AD36" i="3"/>
  <c r="BG36" i="3"/>
  <c r="AD35" i="3"/>
  <c r="BG35" i="3"/>
  <c r="AD34" i="3"/>
  <c r="BG34" i="3"/>
  <c r="AD33" i="3"/>
  <c r="BG33" i="3"/>
  <c r="AD32" i="3"/>
  <c r="BG32" i="3"/>
  <c r="AD31" i="3"/>
  <c r="BG31" i="3"/>
  <c r="AD30" i="3"/>
  <c r="BG30" i="3"/>
  <c r="AD29" i="3"/>
  <c r="BG29" i="3"/>
  <c r="AD28" i="3"/>
  <c r="BG28" i="3"/>
  <c r="AD27" i="3"/>
  <c r="BG27" i="3"/>
  <c r="AD26" i="3"/>
  <c r="BG26" i="3"/>
  <c r="AD25" i="3"/>
  <c r="BG25" i="3"/>
  <c r="AD24" i="3"/>
  <c r="BG24" i="3"/>
  <c r="AD23" i="3"/>
  <c r="BG23" i="3"/>
  <c r="AD22" i="3"/>
  <c r="BG22" i="3"/>
  <c r="AD21" i="3"/>
  <c r="BG21" i="3"/>
  <c r="AD20" i="3"/>
  <c r="BG20" i="3"/>
  <c r="AD19" i="3"/>
  <c r="BG19" i="3"/>
  <c r="AD18" i="3"/>
  <c r="BG18" i="3"/>
  <c r="AD17" i="3"/>
  <c r="BG17" i="3"/>
  <c r="AD16" i="3"/>
  <c r="BG16" i="3"/>
  <c r="AD11" i="3"/>
  <c r="BG11" i="3"/>
  <c r="AD10" i="3"/>
  <c r="BG10" i="3"/>
  <c r="AD9" i="3"/>
  <c r="BG9" i="3"/>
  <c r="AD8" i="3"/>
  <c r="BG8" i="3"/>
  <c r="BH8" i="3"/>
  <c r="BI8" i="3"/>
  <c r="BH44" i="3"/>
  <c r="BI44" i="3"/>
  <c r="BH63" i="3"/>
  <c r="BI63" i="3"/>
  <c r="BH17" i="3"/>
  <c r="BI17" i="3"/>
  <c r="BH45" i="3"/>
  <c r="BI45" i="3"/>
  <c r="BH60" i="3"/>
  <c r="BI60" i="3"/>
  <c r="BH16" i="3"/>
  <c r="BI16" i="3"/>
  <c r="BH36" i="3"/>
  <c r="BI36" i="3"/>
  <c r="BH67" i="3"/>
  <c r="BI67" i="3"/>
  <c r="BH21" i="3"/>
  <c r="BI21" i="3"/>
  <c r="BH37" i="3"/>
  <c r="BI37" i="3"/>
  <c r="BH68" i="3"/>
  <c r="BI68" i="3"/>
  <c r="BH18" i="3"/>
  <c r="BI18" i="3"/>
  <c r="BH34" i="3"/>
  <c r="BI34" i="3"/>
  <c r="BH50" i="3"/>
  <c r="BI50" i="3"/>
  <c r="BH65" i="3"/>
  <c r="BI65" i="3"/>
  <c r="BH20" i="3"/>
  <c r="BI20" i="3"/>
  <c r="BH24" i="3"/>
  <c r="BI24" i="3"/>
  <c r="BH28" i="3"/>
  <c r="BI28" i="3"/>
  <c r="BH32" i="3"/>
  <c r="BI32" i="3"/>
  <c r="BH48" i="3"/>
  <c r="BI48" i="3"/>
  <c r="BH55" i="3"/>
  <c r="BI55" i="3"/>
  <c r="BH59" i="3"/>
  <c r="BI59" i="3"/>
  <c r="BH9" i="3"/>
  <c r="BI9" i="3"/>
  <c r="BH25" i="3"/>
  <c r="BI25" i="3"/>
  <c r="BH29" i="3"/>
  <c r="BI29" i="3"/>
  <c r="BH33" i="3"/>
  <c r="BI33" i="3"/>
  <c r="BH49" i="3"/>
  <c r="BI49" i="3"/>
  <c r="BH56" i="3"/>
  <c r="BI56" i="3"/>
  <c r="BH64" i="3"/>
  <c r="BI64" i="3"/>
  <c r="BH10" i="3"/>
  <c r="BI10" i="3"/>
  <c r="BH22" i="3"/>
  <c r="BI22" i="3"/>
  <c r="BH26" i="3"/>
  <c r="BI26" i="3"/>
  <c r="BH30" i="3"/>
  <c r="BI30" i="3"/>
  <c r="BH42" i="3"/>
  <c r="BI42" i="3"/>
  <c r="BH46" i="3"/>
  <c r="BI46" i="3"/>
  <c r="BH57" i="3"/>
  <c r="BI57" i="3"/>
  <c r="BH61" i="3"/>
  <c r="BI61" i="3"/>
  <c r="BH69" i="3"/>
  <c r="BI69" i="3"/>
  <c r="BH11" i="3"/>
  <c r="BI11" i="3"/>
  <c r="BH19" i="3"/>
  <c r="BI19" i="3"/>
  <c r="BH23" i="3"/>
  <c r="BI23" i="3"/>
  <c r="BH27" i="3"/>
  <c r="BI27" i="3"/>
  <c r="BH31" i="3"/>
  <c r="BI31" i="3"/>
  <c r="BH35" i="3"/>
  <c r="BI35" i="3"/>
  <c r="BH43" i="3"/>
  <c r="BI43" i="3"/>
  <c r="BH47" i="3"/>
  <c r="BI47" i="3"/>
  <c r="BH51" i="3"/>
  <c r="BI51" i="3"/>
  <c r="BH58" i="3"/>
  <c r="BI58" i="3"/>
  <c r="BH62" i="3"/>
  <c r="BI62" i="3"/>
  <c r="BH66" i="3"/>
  <c r="BI66" i="3"/>
  <c r="I88" i="5"/>
  <c r="H88"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21" i="5"/>
  <c r="I17" i="5"/>
  <c r="I4" i="5"/>
  <c r="I5" i="5"/>
  <c r="I6" i="5"/>
  <c r="I7" i="5"/>
  <c r="I8" i="5"/>
  <c r="I9" i="5"/>
  <c r="I10" i="5"/>
  <c r="I11" i="5"/>
  <c r="I12" i="5"/>
  <c r="I13" i="5"/>
  <c r="I14" i="5"/>
  <c r="I15" i="5"/>
  <c r="I16" i="5"/>
  <c r="H6" i="5"/>
  <c r="H7" i="5"/>
  <c r="H8" i="5"/>
  <c r="H9" i="5"/>
  <c r="H10" i="5"/>
  <c r="H11" i="5"/>
  <c r="H12" i="5"/>
  <c r="H13" i="5"/>
  <c r="H14" i="5"/>
  <c r="H15" i="5"/>
  <c r="H16" i="5"/>
  <c r="H4" i="5"/>
  <c r="H5" i="5"/>
  <c r="H3" i="5"/>
  <c r="I3" i="5"/>
  <c r="AY517" i="3"/>
  <c r="AX517" i="3"/>
  <c r="AV517" i="3"/>
  <c r="AY498" i="3"/>
  <c r="AX498" i="3"/>
  <c r="AV498" i="3"/>
  <c r="AY497" i="3"/>
  <c r="AX497" i="3"/>
  <c r="AV497" i="3"/>
  <c r="AY496" i="3"/>
  <c r="AX496" i="3"/>
  <c r="AV496" i="3"/>
  <c r="AY495" i="3"/>
  <c r="AX495" i="3"/>
  <c r="AV495" i="3"/>
  <c r="AY494" i="3"/>
  <c r="AX494" i="3"/>
  <c r="AV494" i="3"/>
  <c r="AY484" i="3"/>
  <c r="AX484" i="3"/>
  <c r="AV484" i="3"/>
  <c r="AY477" i="3"/>
  <c r="AX477" i="3"/>
  <c r="AV477" i="3"/>
  <c r="AV474" i="3"/>
  <c r="AV473" i="3"/>
  <c r="AV469" i="3"/>
  <c r="AV468" i="3"/>
  <c r="AV467" i="3"/>
  <c r="AV466" i="3"/>
  <c r="AY474" i="3"/>
  <c r="AX474" i="3"/>
  <c r="AY473" i="3"/>
  <c r="AX473" i="3"/>
  <c r="AY469" i="3"/>
  <c r="AX469" i="3"/>
  <c r="AY468" i="3"/>
  <c r="AX468" i="3"/>
  <c r="AY467" i="3"/>
  <c r="AX467" i="3"/>
  <c r="AY466" i="3"/>
  <c r="AX466" i="3"/>
  <c r="AY201" i="3"/>
  <c r="AX201" i="3"/>
  <c r="AV201" i="3"/>
  <c r="AY192" i="3"/>
  <c r="AX192" i="3"/>
  <c r="AV192" i="3"/>
  <c r="AY190" i="3"/>
  <c r="AX190" i="3"/>
  <c r="AV190" i="3"/>
  <c r="AY178" i="3"/>
  <c r="AX178" i="3"/>
  <c r="AY176" i="3"/>
  <c r="AX176" i="3"/>
  <c r="AY150" i="3"/>
  <c r="AX150" i="3"/>
  <c r="BD36" i="3"/>
  <c r="AV376" i="3"/>
  <c r="AV375" i="3"/>
  <c r="AV393" i="3"/>
  <c r="AV388" i="3"/>
  <c r="AY383" i="3"/>
  <c r="AX383" i="3"/>
  <c r="AX382" i="3"/>
  <c r="AV383" i="3"/>
  <c r="AV382" i="3"/>
  <c r="AY563" i="3"/>
  <c r="AX563" i="3"/>
  <c r="AY561" i="3"/>
  <c r="AX561" i="3"/>
  <c r="AY558" i="3"/>
  <c r="AX558" i="3"/>
  <c r="AY557" i="3"/>
  <c r="AX557" i="3"/>
  <c r="AY555" i="3"/>
  <c r="AX555" i="3"/>
  <c r="AY552" i="3"/>
  <c r="AX552" i="3"/>
  <c r="AY551" i="3"/>
  <c r="AX551" i="3"/>
  <c r="AY543" i="3"/>
  <c r="AX543" i="3"/>
  <c r="AY539" i="3"/>
  <c r="AX539" i="3"/>
  <c r="AY536" i="3"/>
  <c r="AX536" i="3"/>
  <c r="AY535" i="3"/>
  <c r="AX535" i="3"/>
  <c r="AY530" i="3"/>
  <c r="AX530" i="3"/>
  <c r="AY529" i="3"/>
  <c r="AX529" i="3"/>
  <c r="AY528" i="3"/>
  <c r="AX528" i="3"/>
  <c r="AY527" i="3"/>
  <c r="AX527" i="3"/>
  <c r="AY521" i="3"/>
  <c r="AX521" i="3"/>
  <c r="AY520" i="3"/>
  <c r="AX520" i="3"/>
  <c r="AY188" i="3"/>
  <c r="AX188" i="3"/>
  <c r="AY187" i="3"/>
  <c r="AX187" i="3"/>
  <c r="AY293" i="3"/>
  <c r="AX293" i="3"/>
  <c r="AX292" i="3"/>
  <c r="AY288" i="3"/>
  <c r="AX288" i="3"/>
  <c r="AY287" i="3"/>
  <c r="AX287" i="3"/>
  <c r="AY285" i="3"/>
  <c r="AX285" i="3"/>
  <c r="AY281" i="3"/>
  <c r="AX281" i="3"/>
  <c r="AY280" i="3"/>
  <c r="AX280" i="3"/>
  <c r="AY279" i="3"/>
  <c r="AX279" i="3"/>
  <c r="AY275" i="3"/>
  <c r="AX275" i="3"/>
  <c r="AX274" i="3"/>
  <c r="AY322" i="3"/>
  <c r="AX322" i="3"/>
  <c r="AY321" i="3"/>
  <c r="AX321" i="3"/>
  <c r="AY318" i="3"/>
  <c r="AX318" i="3"/>
  <c r="AY317" i="3"/>
  <c r="AX317" i="3"/>
  <c r="AY308" i="3"/>
  <c r="AX308" i="3"/>
  <c r="AY307" i="3"/>
  <c r="AX307" i="3"/>
  <c r="AY306" i="3"/>
  <c r="AX306" i="3"/>
  <c r="AY305" i="3"/>
  <c r="AX305" i="3"/>
  <c r="AY304" i="3"/>
  <c r="AX304" i="3"/>
  <c r="AY303" i="3"/>
  <c r="AX303" i="3"/>
  <c r="AY302" i="3"/>
  <c r="AX302" i="3"/>
  <c r="AY299" i="3"/>
  <c r="AX299" i="3"/>
  <c r="AY298" i="3"/>
  <c r="AX298" i="3"/>
  <c r="AY297" i="3"/>
  <c r="AX297" i="3"/>
  <c r="AY355" i="3"/>
  <c r="AX355" i="3"/>
  <c r="AY354" i="3"/>
  <c r="AX354" i="3"/>
  <c r="AY353" i="3"/>
  <c r="AX353" i="3"/>
  <c r="AY345" i="3"/>
  <c r="AX345" i="3"/>
  <c r="AY344" i="3"/>
  <c r="AX344" i="3"/>
  <c r="AY462" i="3"/>
  <c r="AX462" i="3"/>
  <c r="AY458" i="3"/>
  <c r="AX458" i="3"/>
  <c r="AY457" i="3"/>
  <c r="AX457" i="3"/>
  <c r="AV436" i="3"/>
  <c r="AV563" i="3"/>
  <c r="AV561" i="3"/>
  <c r="AV558" i="3"/>
  <c r="AV557" i="3"/>
  <c r="AV555" i="3"/>
  <c r="AV552" i="3"/>
  <c r="AV551" i="3"/>
  <c r="AV547" i="3"/>
  <c r="AV543" i="3"/>
  <c r="AV539" i="3"/>
  <c r="AV536" i="3"/>
  <c r="AV535" i="3"/>
  <c r="AV530" i="3"/>
  <c r="AV529" i="3"/>
  <c r="AV528" i="3"/>
  <c r="AV527" i="3"/>
  <c r="AV521" i="3"/>
  <c r="AV520" i="3"/>
  <c r="AV188" i="3"/>
  <c r="AV187" i="3"/>
  <c r="AV293" i="3"/>
  <c r="AV292" i="3"/>
  <c r="AV288" i="3"/>
  <c r="AV287" i="3"/>
  <c r="AV285" i="3"/>
  <c r="AV281" i="3"/>
  <c r="AV280" i="3"/>
  <c r="AV279" i="3"/>
  <c r="AV275" i="3"/>
  <c r="AV274" i="3"/>
  <c r="AV322" i="3"/>
  <c r="AV321" i="3"/>
  <c r="AV318" i="3"/>
  <c r="AV317" i="3"/>
  <c r="AV308" i="3"/>
  <c r="AV307" i="3"/>
  <c r="AV306" i="3"/>
  <c r="AV305" i="3"/>
  <c r="AV304" i="3"/>
  <c r="AV303" i="3"/>
  <c r="AV302" i="3"/>
  <c r="AV299" i="3"/>
  <c r="AV298" i="3"/>
  <c r="AV297" i="3"/>
  <c r="AV355" i="3"/>
  <c r="AV354" i="3"/>
  <c r="AV353" i="3"/>
  <c r="AV345" i="3"/>
  <c r="AV344" i="3"/>
  <c r="AV458" i="3"/>
  <c r="AV457" i="3"/>
  <c r="AY356" i="3"/>
  <c r="AX356" i="3"/>
  <c r="AV356" i="3"/>
  <c r="BD9" i="3"/>
  <c r="BE9" i="3"/>
  <c r="BD10" i="3"/>
  <c r="BE10" i="3"/>
  <c r="BD11" i="3"/>
  <c r="BE11" i="3"/>
  <c r="BD12" i="3"/>
  <c r="BE12" i="3"/>
  <c r="BD13" i="3"/>
  <c r="BE13" i="3"/>
  <c r="BD14" i="3"/>
  <c r="BE14" i="3"/>
  <c r="BD15" i="3"/>
  <c r="BE15" i="3"/>
  <c r="BD16" i="3"/>
  <c r="BE16" i="3"/>
  <c r="BD17" i="3"/>
  <c r="BE17" i="3"/>
  <c r="BD18" i="3"/>
  <c r="BE18" i="3"/>
  <c r="BD19" i="3"/>
  <c r="BE19" i="3"/>
  <c r="BD20" i="3"/>
  <c r="BE20" i="3"/>
  <c r="BD21" i="3"/>
  <c r="BE21" i="3"/>
  <c r="BD22" i="3"/>
  <c r="BE22" i="3"/>
  <c r="BD23" i="3"/>
  <c r="BE23" i="3"/>
  <c r="BD24" i="3"/>
  <c r="BE24" i="3"/>
  <c r="BD25" i="3"/>
  <c r="BE25" i="3"/>
  <c r="BD26" i="3"/>
  <c r="BE26" i="3"/>
  <c r="BD27" i="3"/>
  <c r="BE27" i="3"/>
  <c r="BD28" i="3"/>
  <c r="BE28" i="3"/>
  <c r="BD29" i="3"/>
  <c r="BE29" i="3"/>
  <c r="BD30" i="3"/>
  <c r="BE30" i="3"/>
  <c r="BD31" i="3"/>
  <c r="BE31" i="3"/>
  <c r="BD32" i="3"/>
  <c r="BE32" i="3"/>
  <c r="BD33" i="3"/>
  <c r="BE33" i="3"/>
  <c r="BD34" i="3"/>
  <c r="BE34" i="3"/>
  <c r="BD35" i="3"/>
  <c r="BE35" i="3"/>
  <c r="BE36" i="3"/>
  <c r="BD37" i="3"/>
  <c r="BE37" i="3"/>
  <c r="BD38" i="3"/>
  <c r="BE38" i="3"/>
  <c r="BD39" i="3"/>
  <c r="BE39" i="3"/>
  <c r="BD40" i="3"/>
  <c r="BE40" i="3"/>
  <c r="BD41" i="3"/>
  <c r="BE41" i="3"/>
  <c r="BD42" i="3"/>
  <c r="BE42" i="3"/>
  <c r="BD43" i="3"/>
  <c r="BE43" i="3"/>
  <c r="BD44" i="3"/>
  <c r="BE44" i="3"/>
  <c r="BD45" i="3"/>
  <c r="BE45" i="3"/>
  <c r="BD46" i="3"/>
  <c r="BE46" i="3"/>
  <c r="BD47" i="3"/>
  <c r="BE47" i="3"/>
  <c r="BD48" i="3"/>
  <c r="BE48" i="3"/>
  <c r="BD49" i="3"/>
  <c r="BE49" i="3"/>
  <c r="BD50" i="3"/>
  <c r="BE50" i="3"/>
  <c r="BD51" i="3"/>
  <c r="BE51" i="3"/>
  <c r="BD52" i="3"/>
  <c r="BE52" i="3"/>
  <c r="BD53" i="3"/>
  <c r="BE53" i="3"/>
  <c r="BD54" i="3"/>
  <c r="BE54" i="3"/>
  <c r="BD55" i="3"/>
  <c r="BE55" i="3"/>
  <c r="BD56" i="3"/>
  <c r="BE56" i="3"/>
  <c r="BD57" i="3"/>
  <c r="BE57" i="3"/>
  <c r="BD58" i="3"/>
  <c r="BE58" i="3"/>
  <c r="BD59" i="3"/>
  <c r="BE59" i="3"/>
  <c r="BD60" i="3"/>
  <c r="BE60" i="3"/>
  <c r="BD61" i="3"/>
  <c r="BE61" i="3"/>
  <c r="BD62" i="3"/>
  <c r="BE62" i="3"/>
  <c r="BD63" i="3"/>
  <c r="BE63" i="3"/>
  <c r="BD64" i="3"/>
  <c r="BE64" i="3"/>
  <c r="BD65" i="3"/>
  <c r="BE65" i="3"/>
  <c r="BD66" i="3"/>
  <c r="BE66" i="3"/>
  <c r="BD67" i="3"/>
  <c r="BE67" i="3"/>
  <c r="BD68" i="3"/>
  <c r="BE68" i="3"/>
  <c r="BD69" i="3"/>
  <c r="BE69" i="3"/>
  <c r="BD70" i="3"/>
  <c r="BE70" i="3"/>
  <c r="BD71" i="3"/>
  <c r="BE71" i="3"/>
  <c r="BD72" i="3"/>
  <c r="BE72" i="3"/>
  <c r="BD73" i="3"/>
  <c r="BE73" i="3"/>
  <c r="BD74" i="3"/>
  <c r="BE74" i="3"/>
  <c r="BD75" i="3"/>
  <c r="BE75" i="3"/>
  <c r="BD76" i="3"/>
  <c r="BE76" i="3"/>
  <c r="BD77" i="3"/>
  <c r="BE77" i="3"/>
  <c r="BD78" i="3"/>
  <c r="BE78" i="3"/>
  <c r="BD79" i="3"/>
  <c r="BE79" i="3"/>
  <c r="BD80" i="3"/>
  <c r="BE80" i="3"/>
  <c r="BD81" i="3"/>
  <c r="BE81" i="3"/>
  <c r="BD82" i="3"/>
  <c r="BE82" i="3"/>
  <c r="BD83" i="3"/>
  <c r="BE83" i="3"/>
  <c r="BD84" i="3"/>
  <c r="BE84" i="3"/>
  <c r="BD85" i="3"/>
  <c r="BE85" i="3"/>
  <c r="BD86" i="3"/>
  <c r="BE86" i="3"/>
  <c r="BD87" i="3"/>
  <c r="BE87" i="3"/>
  <c r="BD88" i="3"/>
  <c r="BE88" i="3"/>
  <c r="BD89" i="3"/>
  <c r="BE89" i="3"/>
  <c r="BD90" i="3"/>
  <c r="BE90" i="3"/>
  <c r="BD91" i="3"/>
  <c r="BE91" i="3"/>
  <c r="BD92" i="3"/>
  <c r="BE92" i="3"/>
  <c r="BD93" i="3"/>
  <c r="BE93" i="3"/>
  <c r="BD94" i="3"/>
  <c r="BE94" i="3"/>
  <c r="BD95" i="3"/>
  <c r="BE95" i="3"/>
  <c r="BD96" i="3"/>
  <c r="BE96" i="3"/>
  <c r="BD97" i="3"/>
  <c r="BE97" i="3"/>
  <c r="BD98" i="3"/>
  <c r="BE98" i="3"/>
  <c r="BD99" i="3"/>
  <c r="BE99" i="3"/>
  <c r="BD100" i="3"/>
  <c r="BE100" i="3"/>
  <c r="BD101" i="3"/>
  <c r="BE101" i="3"/>
  <c r="BD102" i="3"/>
  <c r="BE102" i="3"/>
  <c r="BD103" i="3"/>
  <c r="BE103" i="3"/>
  <c r="BD104" i="3"/>
  <c r="BE104" i="3"/>
  <c r="BD105" i="3"/>
  <c r="BE105" i="3"/>
  <c r="BD106" i="3"/>
  <c r="BE106" i="3"/>
  <c r="BD107" i="3"/>
  <c r="BE107" i="3"/>
  <c r="BD108" i="3"/>
  <c r="BE108" i="3"/>
  <c r="BD109" i="3"/>
  <c r="BE109" i="3"/>
  <c r="BD110" i="3"/>
  <c r="BE110" i="3"/>
  <c r="BD111" i="3"/>
  <c r="BE111" i="3"/>
  <c r="BD112" i="3"/>
  <c r="BE112" i="3"/>
  <c r="BD113" i="3"/>
  <c r="BE113" i="3"/>
  <c r="BD114" i="3"/>
  <c r="BE114" i="3"/>
  <c r="BD115" i="3"/>
  <c r="BE115" i="3"/>
  <c r="BD116" i="3"/>
  <c r="BE116" i="3"/>
  <c r="BD117" i="3"/>
  <c r="BE117" i="3"/>
  <c r="BD118" i="3"/>
  <c r="BE118" i="3"/>
  <c r="BD119" i="3"/>
  <c r="BE119" i="3"/>
  <c r="BD120" i="3"/>
  <c r="BE120" i="3"/>
  <c r="BD121" i="3"/>
  <c r="BE121" i="3"/>
  <c r="BD122" i="3"/>
  <c r="BE122" i="3"/>
  <c r="BD123" i="3"/>
  <c r="BE123" i="3"/>
  <c r="BD124" i="3"/>
  <c r="BE124" i="3"/>
  <c r="BD125" i="3"/>
  <c r="BE125" i="3"/>
  <c r="BD126" i="3"/>
  <c r="BE126" i="3"/>
  <c r="BD127" i="3"/>
  <c r="BE127" i="3"/>
  <c r="BD128" i="3"/>
  <c r="BE128" i="3"/>
  <c r="BD129" i="3"/>
  <c r="BE129" i="3"/>
  <c r="BD130" i="3"/>
  <c r="BE130" i="3"/>
  <c r="BD131" i="3"/>
  <c r="BE131" i="3"/>
  <c r="BD132" i="3"/>
  <c r="BE132" i="3"/>
  <c r="BD133" i="3"/>
  <c r="BE133" i="3"/>
  <c r="BD134" i="3"/>
  <c r="BE134" i="3"/>
  <c r="BD135" i="3"/>
  <c r="BE135" i="3"/>
  <c r="BD136" i="3"/>
  <c r="BE136" i="3"/>
  <c r="BD137" i="3"/>
  <c r="BE137" i="3"/>
  <c r="BD138" i="3"/>
  <c r="BE138" i="3"/>
  <c r="BD139" i="3"/>
  <c r="BE139" i="3"/>
  <c r="BD140" i="3"/>
  <c r="BE140" i="3"/>
  <c r="BD141" i="3"/>
  <c r="BE141" i="3"/>
  <c r="BD142" i="3"/>
  <c r="BE142" i="3"/>
  <c r="BD143" i="3"/>
  <c r="BE143" i="3"/>
  <c r="BD144" i="3"/>
  <c r="BE144" i="3"/>
  <c r="BD145" i="3"/>
  <c r="BE145" i="3"/>
  <c r="BD146" i="3"/>
  <c r="BE146" i="3"/>
  <c r="BD147" i="3"/>
  <c r="BE147" i="3"/>
  <c r="BD148" i="3"/>
  <c r="BE148" i="3"/>
  <c r="BD149" i="3"/>
  <c r="BE149" i="3"/>
  <c r="BD150" i="3"/>
  <c r="BE150" i="3"/>
  <c r="BD151" i="3"/>
  <c r="BE151" i="3"/>
  <c r="BD152" i="3"/>
  <c r="BE152" i="3"/>
  <c r="BD153" i="3"/>
  <c r="BE153" i="3"/>
  <c r="BD154" i="3"/>
  <c r="BE154" i="3"/>
  <c r="BD155" i="3"/>
  <c r="BE155" i="3"/>
  <c r="BD156" i="3"/>
  <c r="BE156" i="3"/>
  <c r="BD157" i="3"/>
  <c r="BE157" i="3"/>
  <c r="BD158" i="3"/>
  <c r="BE158" i="3"/>
  <c r="BD159" i="3"/>
  <c r="BE159" i="3"/>
  <c r="BD160" i="3"/>
  <c r="BE160" i="3"/>
  <c r="BD161" i="3"/>
  <c r="BE161" i="3"/>
  <c r="BD162" i="3"/>
  <c r="BE162" i="3"/>
  <c r="BD163" i="3"/>
  <c r="BE163" i="3"/>
  <c r="BD164" i="3"/>
  <c r="BE164" i="3"/>
  <c r="BD165" i="3"/>
  <c r="BE165" i="3"/>
  <c r="BD166" i="3"/>
  <c r="BE166" i="3"/>
  <c r="BD167" i="3"/>
  <c r="BE167" i="3"/>
  <c r="BD168" i="3"/>
  <c r="BE168" i="3"/>
  <c r="BD169" i="3"/>
  <c r="BE169" i="3"/>
  <c r="BD170" i="3"/>
  <c r="BE170" i="3"/>
  <c r="BD171" i="3"/>
  <c r="BE171" i="3"/>
  <c r="BD172" i="3"/>
  <c r="BE172" i="3"/>
  <c r="BD173" i="3"/>
  <c r="BE173" i="3"/>
  <c r="BD174" i="3"/>
  <c r="BE174" i="3"/>
  <c r="BD175" i="3"/>
  <c r="BE175" i="3"/>
  <c r="BD176" i="3"/>
  <c r="BE176" i="3"/>
  <c r="BD177" i="3"/>
  <c r="BE177" i="3"/>
  <c r="BD178" i="3"/>
  <c r="BE178" i="3"/>
  <c r="BD179" i="3"/>
  <c r="BE179" i="3"/>
  <c r="BD180" i="3"/>
  <c r="BE180" i="3"/>
  <c r="BD181" i="3"/>
  <c r="BE181" i="3"/>
  <c r="BD182" i="3"/>
  <c r="BE182" i="3"/>
  <c r="BD183" i="3"/>
  <c r="BE183" i="3"/>
  <c r="BD184" i="3"/>
  <c r="BE184" i="3"/>
  <c r="BD185" i="3"/>
  <c r="BE185" i="3"/>
  <c r="BD186" i="3"/>
  <c r="BE186" i="3"/>
  <c r="BD187" i="3"/>
  <c r="BE187" i="3"/>
  <c r="BD188" i="3"/>
  <c r="BE188" i="3"/>
  <c r="BD189" i="3"/>
  <c r="BE189" i="3"/>
  <c r="BD190" i="3"/>
  <c r="BE190" i="3"/>
  <c r="BD191" i="3"/>
  <c r="BE191" i="3"/>
  <c r="BD192" i="3"/>
  <c r="BE192" i="3"/>
  <c r="BD193" i="3"/>
  <c r="BE193" i="3"/>
  <c r="BD194" i="3"/>
  <c r="BE194" i="3"/>
  <c r="BD195" i="3"/>
  <c r="BE195" i="3"/>
  <c r="BD196" i="3"/>
  <c r="BE196" i="3"/>
  <c r="BD197" i="3"/>
  <c r="BE197" i="3"/>
  <c r="BD198" i="3"/>
  <c r="BE198" i="3"/>
  <c r="BD199" i="3"/>
  <c r="BE199" i="3"/>
  <c r="BD200" i="3"/>
  <c r="BE200" i="3"/>
  <c r="BD201" i="3"/>
  <c r="BE201" i="3"/>
  <c r="BD202" i="3"/>
  <c r="BE202" i="3"/>
  <c r="BD203" i="3"/>
  <c r="BE203" i="3"/>
  <c r="BD204" i="3"/>
  <c r="BE204" i="3"/>
  <c r="BD205" i="3"/>
  <c r="BE205" i="3"/>
  <c r="BD206" i="3"/>
  <c r="BE206" i="3"/>
  <c r="BD207" i="3"/>
  <c r="BE207" i="3"/>
  <c r="BD208" i="3"/>
  <c r="BE208" i="3"/>
  <c r="BD209" i="3"/>
  <c r="BE209" i="3"/>
  <c r="BD210" i="3"/>
  <c r="BE210" i="3"/>
  <c r="BD211" i="3"/>
  <c r="BE211" i="3"/>
  <c r="BD212" i="3"/>
  <c r="BE212" i="3"/>
  <c r="BD213" i="3"/>
  <c r="BE213" i="3"/>
  <c r="BD214" i="3"/>
  <c r="BE214" i="3"/>
  <c r="BD215" i="3"/>
  <c r="BE215" i="3"/>
  <c r="BD216" i="3"/>
  <c r="BE216" i="3"/>
  <c r="BD217" i="3"/>
  <c r="BE217" i="3"/>
  <c r="BD218" i="3"/>
  <c r="BE218" i="3"/>
  <c r="BD219" i="3"/>
  <c r="BE219" i="3"/>
  <c r="BD220" i="3"/>
  <c r="BE220" i="3"/>
  <c r="BD221" i="3"/>
  <c r="BE221" i="3"/>
  <c r="BD222" i="3"/>
  <c r="BE222" i="3"/>
  <c r="BD223" i="3"/>
  <c r="BE223" i="3"/>
  <c r="BD224" i="3"/>
  <c r="BE224" i="3"/>
  <c r="BD225" i="3"/>
  <c r="BE225" i="3"/>
  <c r="BD226" i="3"/>
  <c r="BE226" i="3"/>
  <c r="BD227" i="3"/>
  <c r="BE227" i="3"/>
  <c r="BD228" i="3"/>
  <c r="BE228" i="3"/>
  <c r="BD229" i="3"/>
  <c r="BE229" i="3"/>
  <c r="BD230" i="3"/>
  <c r="BE230" i="3"/>
  <c r="BD231" i="3"/>
  <c r="BE231" i="3"/>
  <c r="BD232" i="3"/>
  <c r="BE232" i="3"/>
  <c r="BD233" i="3"/>
  <c r="BE233" i="3"/>
  <c r="BD234" i="3"/>
  <c r="BE234" i="3"/>
  <c r="BD235" i="3"/>
  <c r="BE235" i="3"/>
  <c r="BD236" i="3"/>
  <c r="BE236" i="3"/>
  <c r="BD237" i="3"/>
  <c r="BE237" i="3"/>
  <c r="BD238" i="3"/>
  <c r="BE238" i="3"/>
  <c r="BD239" i="3"/>
  <c r="BE239" i="3"/>
  <c r="BD240" i="3"/>
  <c r="BE240" i="3"/>
  <c r="BD241" i="3"/>
  <c r="BE241" i="3"/>
  <c r="BD242" i="3"/>
  <c r="BE242" i="3"/>
  <c r="BD243" i="3"/>
  <c r="BE243" i="3"/>
  <c r="BD244" i="3"/>
  <c r="BE244" i="3"/>
  <c r="BD245" i="3"/>
  <c r="BE245" i="3"/>
  <c r="BD246" i="3"/>
  <c r="BE246" i="3"/>
  <c r="BD247" i="3"/>
  <c r="BE247" i="3"/>
  <c r="BD248" i="3"/>
  <c r="BE248" i="3"/>
  <c r="BD249" i="3"/>
  <c r="BE249" i="3"/>
  <c r="BD250" i="3"/>
  <c r="BE250" i="3"/>
  <c r="BD251" i="3"/>
  <c r="BE251" i="3"/>
  <c r="BD252" i="3"/>
  <c r="BE252" i="3"/>
  <c r="BD253" i="3"/>
  <c r="BE253" i="3"/>
  <c r="BD254" i="3"/>
  <c r="BE254" i="3"/>
  <c r="BD255" i="3"/>
  <c r="BE255" i="3"/>
  <c r="BD256" i="3"/>
  <c r="BE256" i="3"/>
  <c r="BD257" i="3"/>
  <c r="BE257" i="3"/>
  <c r="BD258" i="3"/>
  <c r="BE258" i="3"/>
  <c r="BD259" i="3"/>
  <c r="BE259" i="3"/>
  <c r="BD260" i="3"/>
  <c r="BE260" i="3"/>
  <c r="BD261" i="3"/>
  <c r="BE261" i="3"/>
  <c r="BD262" i="3"/>
  <c r="BE262" i="3"/>
  <c r="BD263" i="3"/>
  <c r="BE263" i="3"/>
  <c r="BD264" i="3"/>
  <c r="BE264" i="3"/>
  <c r="BD265" i="3"/>
  <c r="BE265" i="3"/>
  <c r="BD266" i="3"/>
  <c r="BE266" i="3"/>
  <c r="BD267" i="3"/>
  <c r="BE267" i="3"/>
  <c r="BD268" i="3"/>
  <c r="BE268" i="3"/>
  <c r="BD269" i="3"/>
  <c r="BE269" i="3"/>
  <c r="BD270" i="3"/>
  <c r="BE270" i="3"/>
  <c r="BD271" i="3"/>
  <c r="BE271" i="3"/>
  <c r="BD272" i="3"/>
  <c r="BE272" i="3"/>
  <c r="BD273" i="3"/>
  <c r="BE273" i="3"/>
  <c r="BD274" i="3"/>
  <c r="BE274" i="3"/>
  <c r="BD275" i="3"/>
  <c r="BE275" i="3"/>
  <c r="BD276" i="3"/>
  <c r="BE276" i="3"/>
  <c r="BD277" i="3"/>
  <c r="BE277" i="3"/>
  <c r="BD278" i="3"/>
  <c r="BE278" i="3"/>
  <c r="BD279" i="3"/>
  <c r="BE279" i="3"/>
  <c r="BD280" i="3"/>
  <c r="BE280" i="3"/>
  <c r="BD281" i="3"/>
  <c r="BE281" i="3"/>
  <c r="BD282" i="3"/>
  <c r="BE282" i="3"/>
  <c r="BD283" i="3"/>
  <c r="BE283" i="3"/>
  <c r="BD284" i="3"/>
  <c r="BE284" i="3"/>
  <c r="BD285" i="3"/>
  <c r="BE285" i="3"/>
  <c r="BD286" i="3"/>
  <c r="BE286" i="3"/>
  <c r="BD287" i="3"/>
  <c r="BE287" i="3"/>
  <c r="BD288" i="3"/>
  <c r="BE288" i="3"/>
  <c r="BD289" i="3"/>
  <c r="BE289" i="3"/>
  <c r="BD290" i="3"/>
  <c r="BE290" i="3"/>
  <c r="BD291" i="3"/>
  <c r="BE291" i="3"/>
  <c r="BD292" i="3"/>
  <c r="BE292" i="3"/>
  <c r="BD293" i="3"/>
  <c r="BE293" i="3"/>
  <c r="BD294" i="3"/>
  <c r="BE294" i="3"/>
  <c r="BD295" i="3"/>
  <c r="BE295" i="3"/>
  <c r="BD296" i="3"/>
  <c r="BE296" i="3"/>
  <c r="BD297" i="3"/>
  <c r="BE297" i="3"/>
  <c r="BD298" i="3"/>
  <c r="BE298" i="3"/>
  <c r="BD299" i="3"/>
  <c r="BE299" i="3"/>
  <c r="BD300" i="3"/>
  <c r="BE300" i="3"/>
  <c r="BD301" i="3"/>
  <c r="BE301" i="3"/>
  <c r="BD302" i="3"/>
  <c r="BE302" i="3"/>
  <c r="BD303" i="3"/>
  <c r="BE303" i="3"/>
  <c r="BD304" i="3"/>
  <c r="BE304" i="3"/>
  <c r="BD305" i="3"/>
  <c r="BE305" i="3"/>
  <c r="BD306" i="3"/>
  <c r="BE306" i="3"/>
  <c r="BD307" i="3"/>
  <c r="BE307" i="3"/>
  <c r="BD308" i="3"/>
  <c r="BE308" i="3"/>
  <c r="BD309" i="3"/>
  <c r="BE309" i="3"/>
  <c r="BD310" i="3"/>
  <c r="BE310" i="3"/>
  <c r="BD311" i="3"/>
  <c r="BE311" i="3"/>
  <c r="BD312" i="3"/>
  <c r="BE312" i="3"/>
  <c r="BD313" i="3"/>
  <c r="BE313" i="3"/>
  <c r="BD314" i="3"/>
  <c r="BE314" i="3"/>
  <c r="BD315" i="3"/>
  <c r="BE315" i="3"/>
  <c r="BD316" i="3"/>
  <c r="BE316" i="3"/>
  <c r="BD317" i="3"/>
  <c r="BE317" i="3"/>
  <c r="BD318" i="3"/>
  <c r="BE318" i="3"/>
  <c r="BD319" i="3"/>
  <c r="BE319" i="3"/>
  <c r="BD320" i="3"/>
  <c r="BE320" i="3"/>
  <c r="BD321" i="3"/>
  <c r="BE321" i="3"/>
  <c r="BD322" i="3"/>
  <c r="BE322" i="3"/>
  <c r="BD323" i="3"/>
  <c r="BE323" i="3"/>
  <c r="BD324" i="3"/>
  <c r="BE324" i="3"/>
  <c r="BD325" i="3"/>
  <c r="BE325" i="3"/>
  <c r="BD326" i="3"/>
  <c r="BE326" i="3"/>
  <c r="BD327" i="3"/>
  <c r="BE327" i="3"/>
  <c r="BD328" i="3"/>
  <c r="BE328" i="3"/>
  <c r="BD329" i="3"/>
  <c r="BE329" i="3"/>
  <c r="BD330" i="3"/>
  <c r="BE330" i="3"/>
  <c r="BD331" i="3"/>
  <c r="BE331" i="3"/>
  <c r="BD332" i="3"/>
  <c r="BE332" i="3"/>
  <c r="BD333" i="3"/>
  <c r="BE333" i="3"/>
  <c r="BD334" i="3"/>
  <c r="BE334" i="3"/>
  <c r="BD335" i="3"/>
  <c r="BE335" i="3"/>
  <c r="BD336" i="3"/>
  <c r="BE336" i="3"/>
  <c r="BD337" i="3"/>
  <c r="BE337" i="3"/>
  <c r="BD338" i="3"/>
  <c r="BE338" i="3"/>
  <c r="BD339" i="3"/>
  <c r="BE339" i="3"/>
  <c r="BD340" i="3"/>
  <c r="BE340" i="3"/>
  <c r="BD341" i="3"/>
  <c r="BE341" i="3"/>
  <c r="BD342" i="3"/>
  <c r="BE342" i="3"/>
  <c r="BD343" i="3"/>
  <c r="BE343" i="3"/>
  <c r="BD344" i="3"/>
  <c r="BE344" i="3"/>
  <c r="BD345" i="3"/>
  <c r="BE345" i="3"/>
  <c r="BD346" i="3"/>
  <c r="BE346" i="3"/>
  <c r="BD347" i="3"/>
  <c r="BE347" i="3"/>
  <c r="BD348" i="3"/>
  <c r="BE348" i="3"/>
  <c r="BD349" i="3"/>
  <c r="BE349" i="3"/>
  <c r="BD350" i="3"/>
  <c r="BE350" i="3"/>
  <c r="BD351" i="3"/>
  <c r="BE351" i="3"/>
  <c r="BD352" i="3"/>
  <c r="BE352" i="3"/>
  <c r="BD353" i="3"/>
  <c r="BE353" i="3"/>
  <c r="BD354" i="3"/>
  <c r="BE354" i="3"/>
  <c r="BD355" i="3"/>
  <c r="BE355" i="3"/>
  <c r="BD356" i="3"/>
  <c r="BE356" i="3"/>
  <c r="BD357" i="3"/>
  <c r="BE357" i="3"/>
  <c r="BD358" i="3"/>
  <c r="BE358" i="3"/>
  <c r="BD359" i="3"/>
  <c r="BE359" i="3"/>
  <c r="BD360" i="3"/>
  <c r="BE360" i="3"/>
  <c r="BD361" i="3"/>
  <c r="BE361" i="3"/>
  <c r="BD362" i="3"/>
  <c r="BE362" i="3"/>
  <c r="BD363" i="3"/>
  <c r="BE363" i="3"/>
  <c r="BD364" i="3"/>
  <c r="BE364" i="3"/>
  <c r="BD365" i="3"/>
  <c r="BE365" i="3"/>
  <c r="BD366" i="3"/>
  <c r="BE366" i="3"/>
  <c r="BD367" i="3"/>
  <c r="BE367" i="3"/>
  <c r="BD368" i="3"/>
  <c r="BE368" i="3"/>
  <c r="BD369" i="3"/>
  <c r="BE369" i="3"/>
  <c r="BD370" i="3"/>
  <c r="BE370" i="3"/>
  <c r="BD371" i="3"/>
  <c r="BE371" i="3"/>
  <c r="BD372" i="3"/>
  <c r="BE372" i="3"/>
  <c r="BD373" i="3"/>
  <c r="BE373" i="3"/>
  <c r="BD374" i="3"/>
  <c r="BE374" i="3"/>
  <c r="BD375" i="3"/>
  <c r="BE375" i="3"/>
  <c r="BD376" i="3"/>
  <c r="BE376" i="3"/>
  <c r="BD377" i="3"/>
  <c r="BE377" i="3"/>
  <c r="BD378" i="3"/>
  <c r="BE378" i="3"/>
  <c r="BD379" i="3"/>
  <c r="BE379" i="3"/>
  <c r="BD380" i="3"/>
  <c r="BE380" i="3"/>
  <c r="BD381" i="3"/>
  <c r="BE381" i="3"/>
  <c r="BD382" i="3"/>
  <c r="BE382" i="3"/>
  <c r="BD383" i="3"/>
  <c r="BE383" i="3"/>
  <c r="BD384" i="3"/>
  <c r="BE384" i="3"/>
  <c r="BD385" i="3"/>
  <c r="BE385" i="3"/>
  <c r="BD386" i="3"/>
  <c r="BE386" i="3"/>
  <c r="BD387" i="3"/>
  <c r="BE387" i="3"/>
  <c r="BD388" i="3"/>
  <c r="BE388" i="3"/>
  <c r="BD389" i="3"/>
  <c r="BE389" i="3"/>
  <c r="BD390" i="3"/>
  <c r="BE390" i="3"/>
  <c r="BD391" i="3"/>
  <c r="BE391" i="3"/>
  <c r="BD392" i="3"/>
  <c r="BE392" i="3"/>
  <c r="BD393" i="3"/>
  <c r="BE393" i="3"/>
  <c r="BD394" i="3"/>
  <c r="BE394" i="3"/>
  <c r="BD395" i="3"/>
  <c r="BE395" i="3"/>
  <c r="BD396" i="3"/>
  <c r="BE396" i="3"/>
  <c r="BD397" i="3"/>
  <c r="BE397" i="3"/>
  <c r="BD398" i="3"/>
  <c r="BE398" i="3"/>
  <c r="BD399" i="3"/>
  <c r="BE399" i="3"/>
  <c r="BD400" i="3"/>
  <c r="BE400" i="3"/>
  <c r="BD401" i="3"/>
  <c r="BE401" i="3"/>
  <c r="BD402" i="3"/>
  <c r="BE402" i="3"/>
  <c r="BD403" i="3"/>
  <c r="BE403" i="3"/>
  <c r="BD404" i="3"/>
  <c r="BE404" i="3"/>
  <c r="BD405" i="3"/>
  <c r="BE405" i="3"/>
  <c r="BD406" i="3"/>
  <c r="BE406" i="3"/>
  <c r="BD407" i="3"/>
  <c r="BE407" i="3"/>
  <c r="BD408" i="3"/>
  <c r="BE408" i="3"/>
  <c r="BD409" i="3"/>
  <c r="BE409" i="3"/>
  <c r="BD410" i="3"/>
  <c r="BE410" i="3"/>
  <c r="BD411" i="3"/>
  <c r="BE411" i="3"/>
  <c r="BD412" i="3"/>
  <c r="BE412" i="3"/>
  <c r="BD413" i="3"/>
  <c r="BE413" i="3"/>
  <c r="BD414" i="3"/>
  <c r="BE414" i="3"/>
  <c r="BD415" i="3"/>
  <c r="BE415" i="3"/>
  <c r="BD416" i="3"/>
  <c r="BE416" i="3"/>
  <c r="BD417" i="3"/>
  <c r="BE417" i="3"/>
  <c r="BD418" i="3"/>
  <c r="BE418" i="3"/>
  <c r="BD419" i="3"/>
  <c r="BE419" i="3"/>
  <c r="BD420" i="3"/>
  <c r="BE420" i="3"/>
  <c r="BD421" i="3"/>
  <c r="BE421" i="3"/>
  <c r="BD422" i="3"/>
  <c r="BE422" i="3"/>
  <c r="BD423" i="3"/>
  <c r="BE423" i="3"/>
  <c r="BD424" i="3"/>
  <c r="BE424" i="3"/>
  <c r="BD425" i="3"/>
  <c r="BE425" i="3"/>
  <c r="BD426" i="3"/>
  <c r="BE426" i="3"/>
  <c r="BD427" i="3"/>
  <c r="BE427" i="3"/>
  <c r="BD428" i="3"/>
  <c r="BE428" i="3"/>
  <c r="BD429" i="3"/>
  <c r="BE429" i="3"/>
  <c r="BD430" i="3"/>
  <c r="BE430" i="3"/>
  <c r="BD431" i="3"/>
  <c r="BE431" i="3"/>
  <c r="BD432" i="3"/>
  <c r="BE432" i="3"/>
  <c r="BD433" i="3"/>
  <c r="BE433" i="3"/>
  <c r="BD434" i="3"/>
  <c r="BE434" i="3"/>
  <c r="BD435" i="3"/>
  <c r="BE435" i="3"/>
  <c r="BD436" i="3"/>
  <c r="BE436" i="3"/>
  <c r="BD437" i="3"/>
  <c r="BE437" i="3"/>
  <c r="BD438" i="3"/>
  <c r="BE438" i="3"/>
  <c r="BD439" i="3"/>
  <c r="BE439" i="3"/>
  <c r="BD440" i="3"/>
  <c r="BE440" i="3"/>
  <c r="BD441" i="3"/>
  <c r="BE441" i="3"/>
  <c r="BD442" i="3"/>
  <c r="BE442" i="3"/>
  <c r="BD443" i="3"/>
  <c r="BE443" i="3"/>
  <c r="BD444" i="3"/>
  <c r="BE444" i="3"/>
  <c r="BD445" i="3"/>
  <c r="BE445" i="3"/>
  <c r="BD446" i="3"/>
  <c r="BE446" i="3"/>
  <c r="BD447" i="3"/>
  <c r="BE447" i="3"/>
  <c r="BD448" i="3"/>
  <c r="BE448" i="3"/>
  <c r="BD449" i="3"/>
  <c r="BE449" i="3"/>
  <c r="BD450" i="3"/>
  <c r="BE450" i="3"/>
  <c r="BD451" i="3"/>
  <c r="BE451" i="3"/>
  <c r="BD452" i="3"/>
  <c r="BE452" i="3"/>
  <c r="BD453" i="3"/>
  <c r="BE453" i="3"/>
  <c r="BD454" i="3"/>
  <c r="BE454" i="3"/>
  <c r="BD455" i="3"/>
  <c r="BE455" i="3"/>
  <c r="BD456" i="3"/>
  <c r="BE456" i="3"/>
  <c r="BD457" i="3"/>
  <c r="BE457" i="3"/>
  <c r="BD458" i="3"/>
  <c r="BE458" i="3"/>
  <c r="BD459" i="3"/>
  <c r="BE459" i="3"/>
  <c r="BD460" i="3"/>
  <c r="BE460" i="3"/>
  <c r="BD461" i="3"/>
  <c r="BE461" i="3"/>
  <c r="BD462" i="3"/>
  <c r="BE462" i="3"/>
  <c r="BD463" i="3"/>
  <c r="BE463" i="3"/>
  <c r="BD464" i="3"/>
  <c r="BE464" i="3"/>
  <c r="BD465" i="3"/>
  <c r="BE465" i="3"/>
  <c r="BD466" i="3"/>
  <c r="BE466" i="3"/>
  <c r="BD467" i="3"/>
  <c r="BE467" i="3"/>
  <c r="BD468" i="3"/>
  <c r="BE468" i="3"/>
  <c r="BD469" i="3"/>
  <c r="BE469" i="3"/>
  <c r="BD470" i="3"/>
  <c r="BE470" i="3"/>
  <c r="BD471" i="3"/>
  <c r="BE471" i="3"/>
  <c r="BD472" i="3"/>
  <c r="BE472" i="3"/>
  <c r="BD473" i="3"/>
  <c r="BE473" i="3"/>
  <c r="BD474" i="3"/>
  <c r="BE474" i="3"/>
  <c r="BD475" i="3"/>
  <c r="BE475" i="3"/>
  <c r="BD476" i="3"/>
  <c r="BE476" i="3"/>
  <c r="BD477" i="3"/>
  <c r="BE477" i="3"/>
  <c r="BD478" i="3"/>
  <c r="BE478" i="3"/>
  <c r="BD479" i="3"/>
  <c r="BE479" i="3"/>
  <c r="BD480" i="3"/>
  <c r="BE480" i="3"/>
  <c r="BD481" i="3"/>
  <c r="BE481" i="3"/>
  <c r="BD482" i="3"/>
  <c r="BE482" i="3"/>
  <c r="BD483" i="3"/>
  <c r="BE483" i="3"/>
  <c r="BD484" i="3"/>
  <c r="BE484" i="3"/>
  <c r="BD485" i="3"/>
  <c r="BE485" i="3"/>
  <c r="BD486" i="3"/>
  <c r="BE486" i="3"/>
  <c r="BD487" i="3"/>
  <c r="BE487" i="3"/>
  <c r="BD488" i="3"/>
  <c r="BE488" i="3"/>
  <c r="BD489" i="3"/>
  <c r="BE489" i="3"/>
  <c r="BD490" i="3"/>
  <c r="BE490" i="3"/>
  <c r="BD491" i="3"/>
  <c r="BE491" i="3"/>
  <c r="BD492" i="3"/>
  <c r="BE492" i="3"/>
  <c r="BD493" i="3"/>
  <c r="BE493" i="3"/>
  <c r="BD494" i="3"/>
  <c r="BE494" i="3"/>
  <c r="BD495" i="3"/>
  <c r="BE495" i="3"/>
  <c r="BD496" i="3"/>
  <c r="BE496" i="3"/>
  <c r="BD497" i="3"/>
  <c r="BE497" i="3"/>
  <c r="BD498" i="3"/>
  <c r="BE498" i="3"/>
  <c r="BD499" i="3"/>
  <c r="BE499" i="3"/>
  <c r="BD500" i="3"/>
  <c r="BE500" i="3"/>
  <c r="BD501" i="3"/>
  <c r="BE501" i="3"/>
  <c r="BD502" i="3"/>
  <c r="BE502" i="3"/>
  <c r="BD503" i="3"/>
  <c r="BE503" i="3"/>
  <c r="BD504" i="3"/>
  <c r="BE504" i="3"/>
  <c r="BD505" i="3"/>
  <c r="BE505" i="3"/>
  <c r="BD506" i="3"/>
  <c r="BE506" i="3"/>
  <c r="BD507" i="3"/>
  <c r="BE507" i="3"/>
  <c r="BD508" i="3"/>
  <c r="BE508" i="3"/>
  <c r="BD509" i="3"/>
  <c r="BE509" i="3"/>
  <c r="BD510" i="3"/>
  <c r="BE510" i="3"/>
  <c r="BD511" i="3"/>
  <c r="BE511" i="3"/>
  <c r="BD512" i="3"/>
  <c r="BE512" i="3"/>
  <c r="BD513" i="3"/>
  <c r="BE513" i="3"/>
  <c r="BD514" i="3"/>
  <c r="BE514" i="3"/>
  <c r="BD515" i="3"/>
  <c r="BE515" i="3"/>
  <c r="BD516" i="3"/>
  <c r="BE516" i="3"/>
  <c r="BD517" i="3"/>
  <c r="BE517" i="3"/>
  <c r="BD518" i="3"/>
  <c r="BE518" i="3"/>
  <c r="BD519" i="3"/>
  <c r="BE519" i="3"/>
  <c r="BD520" i="3"/>
  <c r="BE520" i="3"/>
  <c r="BD521" i="3"/>
  <c r="BE521" i="3"/>
  <c r="BD522" i="3"/>
  <c r="BE522" i="3"/>
  <c r="BD523" i="3"/>
  <c r="BE523" i="3"/>
  <c r="BD524" i="3"/>
  <c r="BE524" i="3"/>
  <c r="BD525" i="3"/>
  <c r="BE525" i="3"/>
  <c r="BD526" i="3"/>
  <c r="BE526" i="3"/>
  <c r="BD527" i="3"/>
  <c r="BE527" i="3"/>
  <c r="BD528" i="3"/>
  <c r="BE528" i="3"/>
  <c r="BD529" i="3"/>
  <c r="BE529" i="3"/>
  <c r="BD530" i="3"/>
  <c r="BE530" i="3"/>
  <c r="BD531" i="3"/>
  <c r="BE531" i="3"/>
  <c r="BD532" i="3"/>
  <c r="BE532" i="3"/>
  <c r="BD533" i="3"/>
  <c r="BE533" i="3"/>
  <c r="BD534" i="3"/>
  <c r="BE534" i="3"/>
  <c r="BD535" i="3"/>
  <c r="BE535" i="3"/>
  <c r="BD536" i="3"/>
  <c r="BE536" i="3"/>
  <c r="BD537" i="3"/>
  <c r="BE537" i="3"/>
  <c r="BD538" i="3"/>
  <c r="BE538" i="3"/>
  <c r="BD539" i="3"/>
  <c r="BE539" i="3"/>
  <c r="BD540" i="3"/>
  <c r="BE540" i="3"/>
  <c r="BD541" i="3"/>
  <c r="BE541" i="3"/>
  <c r="BD542" i="3"/>
  <c r="BE542" i="3"/>
  <c r="BD543" i="3"/>
  <c r="BE543" i="3"/>
  <c r="BD544" i="3"/>
  <c r="BE544" i="3"/>
  <c r="BD545" i="3"/>
  <c r="BE545" i="3"/>
  <c r="BD546" i="3"/>
  <c r="BE546" i="3"/>
  <c r="BD547" i="3"/>
  <c r="BE547" i="3"/>
  <c r="BD548" i="3"/>
  <c r="BE548" i="3"/>
  <c r="BD549" i="3"/>
  <c r="BE549" i="3"/>
  <c r="BD550" i="3"/>
  <c r="BE550" i="3"/>
  <c r="BD551" i="3"/>
  <c r="BE551" i="3"/>
  <c r="BD552" i="3"/>
  <c r="BE552" i="3"/>
  <c r="BD553" i="3"/>
  <c r="BE553" i="3"/>
  <c r="BD554" i="3"/>
  <c r="BE554" i="3"/>
  <c r="BD555" i="3"/>
  <c r="BE555" i="3"/>
  <c r="BD556" i="3"/>
  <c r="BE556" i="3"/>
  <c r="BD557" i="3"/>
  <c r="BE557" i="3"/>
  <c r="BD558" i="3"/>
  <c r="BE558" i="3"/>
  <c r="BD559" i="3"/>
  <c r="BE559" i="3"/>
  <c r="BD560" i="3"/>
  <c r="BE560" i="3"/>
  <c r="BD561" i="3"/>
  <c r="BE561" i="3"/>
  <c r="BD562" i="3"/>
  <c r="BE562" i="3"/>
  <c r="BD563" i="3"/>
  <c r="BE563" i="3"/>
  <c r="BD564" i="3"/>
  <c r="BE564" i="3"/>
  <c r="BD565" i="3"/>
  <c r="BE565" i="3"/>
  <c r="BD566" i="3"/>
  <c r="BE566" i="3"/>
  <c r="BD567" i="3"/>
  <c r="BE567" i="3"/>
  <c r="BD568" i="3"/>
  <c r="BE568" i="3"/>
  <c r="BD8" i="3"/>
  <c r="BE8" i="3"/>
  <c r="BF537" i="3"/>
  <c r="BA537" i="3"/>
  <c r="BF533" i="3"/>
  <c r="BA533" i="3"/>
  <c r="BF525" i="3"/>
  <c r="BA525" i="3"/>
  <c r="BF8" i="3"/>
  <c r="BA8" i="3"/>
  <c r="BF565" i="3"/>
  <c r="BA565" i="3"/>
  <c r="BF561" i="3"/>
  <c r="BA561" i="3"/>
  <c r="BF557" i="3"/>
  <c r="BA557" i="3"/>
  <c r="BF553" i="3"/>
  <c r="BA553" i="3"/>
  <c r="BF549" i="3"/>
  <c r="BA549" i="3"/>
  <c r="BF545" i="3"/>
  <c r="BA545" i="3"/>
  <c r="BF541" i="3"/>
  <c r="BA541" i="3"/>
  <c r="BF529" i="3"/>
  <c r="BA529" i="3"/>
  <c r="BF518" i="3"/>
  <c r="BA518" i="3"/>
  <c r="BF510" i="3"/>
  <c r="BA510" i="3"/>
  <c r="BF502" i="3"/>
  <c r="BA502" i="3"/>
  <c r="BF494" i="3"/>
  <c r="BA494" i="3"/>
  <c r="BF486" i="3"/>
  <c r="BA486" i="3"/>
  <c r="BF482" i="3"/>
  <c r="BA482" i="3"/>
  <c r="BF474" i="3"/>
  <c r="BA474" i="3"/>
  <c r="BF470" i="3"/>
  <c r="BA470" i="3"/>
  <c r="BF462" i="3"/>
  <c r="BA462" i="3"/>
  <c r="BF455" i="3"/>
  <c r="BA455" i="3"/>
  <c r="BF447" i="3"/>
  <c r="BA447" i="3"/>
  <c r="BF435" i="3"/>
  <c r="BA435" i="3"/>
  <c r="BF427" i="3"/>
  <c r="BA427" i="3"/>
  <c r="BF423" i="3"/>
  <c r="BA423" i="3"/>
  <c r="BF411" i="3"/>
  <c r="BA411" i="3"/>
  <c r="BF407" i="3"/>
  <c r="BA407" i="3"/>
  <c r="BF395" i="3"/>
  <c r="BA395" i="3"/>
  <c r="BF391" i="3"/>
  <c r="BA391" i="3"/>
  <c r="BF383" i="3"/>
  <c r="BA383" i="3"/>
  <c r="BF375" i="3"/>
  <c r="BA375" i="3"/>
  <c r="BF367" i="3"/>
  <c r="BA367" i="3"/>
  <c r="BF359" i="3"/>
  <c r="BA359" i="3"/>
  <c r="BF351" i="3"/>
  <c r="BA351" i="3"/>
  <c r="BF343" i="3"/>
  <c r="BA343" i="3"/>
  <c r="BF335" i="3"/>
  <c r="BA335" i="3"/>
  <c r="BF327" i="3"/>
  <c r="BA327" i="3"/>
  <c r="BF319" i="3"/>
  <c r="BA319" i="3"/>
  <c r="BF311" i="3"/>
  <c r="BA311" i="3"/>
  <c r="BF303" i="3"/>
  <c r="BA303" i="3"/>
  <c r="BF295" i="3"/>
  <c r="BA295" i="3"/>
  <c r="BF287" i="3"/>
  <c r="BA287" i="3"/>
  <c r="BF280" i="3"/>
  <c r="BA280" i="3"/>
  <c r="BF272" i="3"/>
  <c r="BF264" i="3"/>
  <c r="BF256" i="3"/>
  <c r="BA256" i="3"/>
  <c r="BF248" i="3"/>
  <c r="BA248" i="3"/>
  <c r="BF240" i="3"/>
  <c r="BA240" i="3"/>
  <c r="BF232" i="3"/>
  <c r="BA232" i="3"/>
  <c r="BF224" i="3"/>
  <c r="BA224" i="3"/>
  <c r="BF220" i="3"/>
  <c r="BA220" i="3"/>
  <c r="BF212" i="3"/>
  <c r="BA212" i="3"/>
  <c r="BF200" i="3"/>
  <c r="BA200" i="3"/>
  <c r="BF176" i="3"/>
  <c r="BA176" i="3"/>
  <c r="BF540" i="3"/>
  <c r="BA540" i="3"/>
  <c r="BF532" i="3"/>
  <c r="BA532" i="3"/>
  <c r="BF524" i="3"/>
  <c r="BA524" i="3"/>
  <c r="BF517" i="3"/>
  <c r="BA517" i="3"/>
  <c r="BF513" i="3"/>
  <c r="BA513" i="3"/>
  <c r="BF501" i="3"/>
  <c r="BA501" i="3"/>
  <c r="BF493" i="3"/>
  <c r="BA493" i="3"/>
  <c r="BF481" i="3"/>
  <c r="BA481" i="3"/>
  <c r="BF473" i="3"/>
  <c r="BA473" i="3"/>
  <c r="BF465" i="3"/>
  <c r="BA465" i="3"/>
  <c r="BF461" i="3"/>
  <c r="BA461" i="3"/>
  <c r="BF450" i="3"/>
  <c r="BA450" i="3"/>
  <c r="BF442" i="3"/>
  <c r="BA442" i="3"/>
  <c r="BF434" i="3"/>
  <c r="BA434" i="3"/>
  <c r="BF426" i="3"/>
  <c r="BA426" i="3"/>
  <c r="BF422" i="3"/>
  <c r="BA422" i="3"/>
  <c r="BF414" i="3"/>
  <c r="BA414" i="3"/>
  <c r="BF402" i="3"/>
  <c r="BA402" i="3"/>
  <c r="BF398" i="3"/>
  <c r="BA398" i="3"/>
  <c r="BF390" i="3"/>
  <c r="BA390" i="3"/>
  <c r="BF382" i="3"/>
  <c r="BA382" i="3"/>
  <c r="BF378" i="3"/>
  <c r="BA378" i="3"/>
  <c r="BF370" i="3"/>
  <c r="BA370" i="3"/>
  <c r="BF366" i="3"/>
  <c r="BA366" i="3"/>
  <c r="BF358" i="3"/>
  <c r="BA358" i="3"/>
  <c r="BF350" i="3"/>
  <c r="BA350" i="3"/>
  <c r="BF334" i="3"/>
  <c r="BA334" i="3"/>
  <c r="BF330" i="3"/>
  <c r="BA330" i="3"/>
  <c r="BF318" i="3"/>
  <c r="BA318" i="3"/>
  <c r="BF314" i="3"/>
  <c r="BA314" i="3"/>
  <c r="BF302" i="3"/>
  <c r="BA302" i="3"/>
  <c r="BF298" i="3"/>
  <c r="BA298" i="3"/>
  <c r="BF290" i="3"/>
  <c r="BA290" i="3"/>
  <c r="BF283" i="3"/>
  <c r="BA283" i="3"/>
  <c r="BF275" i="3"/>
  <c r="BA275" i="3"/>
  <c r="BF267" i="3"/>
  <c r="BF259" i="3"/>
  <c r="BA259" i="3"/>
  <c r="BF255" i="3"/>
  <c r="BA255" i="3"/>
  <c r="BF247" i="3"/>
  <c r="BA247" i="3"/>
  <c r="BF239" i="3"/>
  <c r="BA239" i="3"/>
  <c r="BF231" i="3"/>
  <c r="BA231" i="3"/>
  <c r="BF223" i="3"/>
  <c r="BA223" i="3"/>
  <c r="BF215" i="3"/>
  <c r="BA215" i="3"/>
  <c r="BF207" i="3"/>
  <c r="BA207" i="3"/>
  <c r="BF199" i="3"/>
  <c r="BA199" i="3"/>
  <c r="BF191" i="3"/>
  <c r="BA191" i="3"/>
  <c r="BF183" i="3"/>
  <c r="BA183" i="3"/>
  <c r="BF175" i="3"/>
  <c r="BA175" i="3"/>
  <c r="BF167" i="3"/>
  <c r="BA167" i="3"/>
  <c r="BF159" i="3"/>
  <c r="BA159" i="3"/>
  <c r="BF151" i="3"/>
  <c r="BA151" i="3"/>
  <c r="BF143" i="3"/>
  <c r="BA143" i="3"/>
  <c r="BF135" i="3"/>
  <c r="BA135" i="3"/>
  <c r="BF119" i="3"/>
  <c r="BA119" i="3"/>
  <c r="BF111" i="3"/>
  <c r="BA111" i="3"/>
  <c r="BF103" i="3"/>
  <c r="BA103" i="3"/>
  <c r="BF95" i="3"/>
  <c r="BA95" i="3"/>
  <c r="BF83" i="3"/>
  <c r="BA83" i="3"/>
  <c r="BF75" i="3"/>
  <c r="BA75" i="3"/>
  <c r="BF67" i="3"/>
  <c r="BA67" i="3"/>
  <c r="BF55" i="3"/>
  <c r="BA55" i="3"/>
  <c r="BF47" i="3"/>
  <c r="BA47" i="3"/>
  <c r="BF35" i="3"/>
  <c r="BA35" i="3"/>
  <c r="BF23" i="3"/>
  <c r="BA23" i="3"/>
  <c r="BF19" i="3"/>
  <c r="BA19" i="3"/>
  <c r="BF11" i="3"/>
  <c r="BA11" i="3"/>
  <c r="BF567" i="3"/>
  <c r="BA567" i="3"/>
  <c r="BF563" i="3"/>
  <c r="BA563" i="3"/>
  <c r="BF559" i="3"/>
  <c r="BA559" i="3"/>
  <c r="BF555" i="3"/>
  <c r="BA555" i="3"/>
  <c r="BF551" i="3"/>
  <c r="BA551" i="3"/>
  <c r="BF547" i="3"/>
  <c r="BA547" i="3"/>
  <c r="BF543" i="3"/>
  <c r="BA543" i="3"/>
  <c r="BF539" i="3"/>
  <c r="BA539" i="3"/>
  <c r="BF535" i="3"/>
  <c r="BA535" i="3"/>
  <c r="BF531" i="3"/>
  <c r="BA531" i="3"/>
  <c r="BF527" i="3"/>
  <c r="BA527" i="3"/>
  <c r="BF520" i="3"/>
  <c r="BA520" i="3"/>
  <c r="BF516" i="3"/>
  <c r="BA516" i="3"/>
  <c r="BF512" i="3"/>
  <c r="BA512" i="3"/>
  <c r="BF508" i="3"/>
  <c r="BA508" i="3"/>
  <c r="BF504" i="3"/>
  <c r="BA504" i="3"/>
  <c r="BF500" i="3"/>
  <c r="BA500" i="3"/>
  <c r="BF496" i="3"/>
  <c r="BA496" i="3"/>
  <c r="BF492" i="3"/>
  <c r="BA492" i="3"/>
  <c r="BF488" i="3"/>
  <c r="BA488" i="3"/>
  <c r="BF484" i="3"/>
  <c r="BA484" i="3"/>
  <c r="BF480" i="3"/>
  <c r="BA480" i="3"/>
  <c r="BF476" i="3"/>
  <c r="BA476" i="3"/>
  <c r="BF472" i="3"/>
  <c r="BA472" i="3"/>
  <c r="BF468" i="3"/>
  <c r="BA468" i="3"/>
  <c r="BF464" i="3"/>
  <c r="BA464" i="3"/>
  <c r="BF460" i="3"/>
  <c r="BA460" i="3"/>
  <c r="BF453" i="3"/>
  <c r="BA453" i="3"/>
  <c r="BF449" i="3"/>
  <c r="BA449" i="3"/>
  <c r="BF445" i="3"/>
  <c r="BA445" i="3"/>
  <c r="BF441" i="3"/>
  <c r="BA441" i="3"/>
  <c r="BF437" i="3"/>
  <c r="BA437" i="3"/>
  <c r="BF433" i="3"/>
  <c r="BA433" i="3"/>
  <c r="BF429" i="3"/>
  <c r="BA429" i="3"/>
  <c r="BF425" i="3"/>
  <c r="BA425" i="3"/>
  <c r="BF421" i="3"/>
  <c r="BA421" i="3"/>
  <c r="BF417" i="3"/>
  <c r="BA417" i="3"/>
  <c r="BF413" i="3"/>
  <c r="BA413" i="3"/>
  <c r="BF409" i="3"/>
  <c r="BA409" i="3"/>
  <c r="BF405" i="3"/>
  <c r="BA405" i="3"/>
  <c r="BF401" i="3"/>
  <c r="BA401" i="3"/>
  <c r="BF397" i="3"/>
  <c r="BA397" i="3"/>
  <c r="BF393" i="3"/>
  <c r="BA393" i="3"/>
  <c r="BF389" i="3"/>
  <c r="BA389" i="3"/>
  <c r="BF385" i="3"/>
  <c r="BA385" i="3"/>
  <c r="BF381" i="3"/>
  <c r="BA381" i="3"/>
  <c r="BF377" i="3"/>
  <c r="BA377" i="3"/>
  <c r="BF373" i="3"/>
  <c r="BA373" i="3"/>
  <c r="BF369" i="3"/>
  <c r="BA369" i="3"/>
  <c r="BF365" i="3"/>
  <c r="BA365" i="3"/>
  <c r="BF361" i="3"/>
  <c r="BA361" i="3"/>
  <c r="BF357" i="3"/>
  <c r="BA357" i="3"/>
  <c r="BF353" i="3"/>
  <c r="BA353" i="3"/>
  <c r="BF349" i="3"/>
  <c r="BA349" i="3"/>
  <c r="BF345" i="3"/>
  <c r="BA345" i="3"/>
  <c r="BF341" i="3"/>
  <c r="BA341" i="3"/>
  <c r="BF337" i="3"/>
  <c r="BA337" i="3"/>
  <c r="BF333" i="3"/>
  <c r="BA333" i="3"/>
  <c r="BF329" i="3"/>
  <c r="BA329" i="3"/>
  <c r="BF325" i="3"/>
  <c r="BA325" i="3"/>
  <c r="BF321" i="3"/>
  <c r="BA321" i="3"/>
  <c r="BF317" i="3"/>
  <c r="BA317" i="3"/>
  <c r="BF313" i="3"/>
  <c r="BA313" i="3"/>
  <c r="BF309" i="3"/>
  <c r="BA309" i="3"/>
  <c r="BF305" i="3"/>
  <c r="BA305" i="3"/>
  <c r="BF301" i="3"/>
  <c r="BA301" i="3"/>
  <c r="BF297" i="3"/>
  <c r="BA297" i="3"/>
  <c r="BF293" i="3"/>
  <c r="BA293" i="3"/>
  <c r="BF289" i="3"/>
  <c r="BA289" i="3"/>
  <c r="BF282" i="3"/>
  <c r="BA282" i="3"/>
  <c r="BF278" i="3"/>
  <c r="BA278" i="3"/>
  <c r="BF274" i="3"/>
  <c r="BA274" i="3"/>
  <c r="BF270" i="3"/>
  <c r="BF266" i="3"/>
  <c r="BF262" i="3"/>
  <c r="BF258" i="3"/>
  <c r="BA258" i="3"/>
  <c r="BF254" i="3"/>
  <c r="BA254" i="3"/>
  <c r="BF250" i="3"/>
  <c r="BA250" i="3"/>
  <c r="BF246" i="3"/>
  <c r="BA246" i="3"/>
  <c r="BF242" i="3"/>
  <c r="BA242" i="3"/>
  <c r="BF238" i="3"/>
  <c r="BA238" i="3"/>
  <c r="BF234" i="3"/>
  <c r="BA234" i="3"/>
  <c r="BF230" i="3"/>
  <c r="BA230" i="3"/>
  <c r="BF226" i="3"/>
  <c r="BA226" i="3"/>
  <c r="BF222" i="3"/>
  <c r="BA222" i="3"/>
  <c r="BF218" i="3"/>
  <c r="BA218" i="3"/>
  <c r="BF214" i="3"/>
  <c r="BA214" i="3"/>
  <c r="BF210" i="3"/>
  <c r="BA210" i="3"/>
  <c r="BF206" i="3"/>
  <c r="BA206" i="3"/>
  <c r="BF202" i="3"/>
  <c r="BA202" i="3"/>
  <c r="BF198" i="3"/>
  <c r="BA198" i="3"/>
  <c r="BF194" i="3"/>
  <c r="BA194" i="3"/>
  <c r="BF190" i="3"/>
  <c r="BA190" i="3"/>
  <c r="BF186" i="3"/>
  <c r="BA186" i="3"/>
  <c r="BF182" i="3"/>
  <c r="BA182" i="3"/>
  <c r="BF178" i="3"/>
  <c r="BA178" i="3"/>
  <c r="BF174" i="3"/>
  <c r="BA174" i="3"/>
  <c r="BF170" i="3"/>
  <c r="BA170" i="3"/>
  <c r="BF166" i="3"/>
  <c r="BA166" i="3"/>
  <c r="BF162" i="3"/>
  <c r="BA162" i="3"/>
  <c r="BF158" i="3"/>
  <c r="BA158" i="3"/>
  <c r="BF154" i="3"/>
  <c r="BA154" i="3"/>
  <c r="BF150" i="3"/>
  <c r="BA150" i="3"/>
  <c r="BF146" i="3"/>
  <c r="BA146" i="3"/>
  <c r="BF142" i="3"/>
  <c r="BA142" i="3"/>
  <c r="BF138" i="3"/>
  <c r="BA138" i="3"/>
  <c r="BF134" i="3"/>
  <c r="BA134" i="3"/>
  <c r="BF130" i="3"/>
  <c r="BA130" i="3"/>
  <c r="BF126" i="3"/>
  <c r="BA126" i="3"/>
  <c r="BF122" i="3"/>
  <c r="BA122" i="3"/>
  <c r="BF118" i="3"/>
  <c r="BA118" i="3"/>
  <c r="BF114" i="3"/>
  <c r="BA114" i="3"/>
  <c r="BF110" i="3"/>
  <c r="BA110" i="3"/>
  <c r="BF106" i="3"/>
  <c r="BA106" i="3"/>
  <c r="BF102" i="3"/>
  <c r="BA102" i="3"/>
  <c r="BF98" i="3"/>
  <c r="BA98" i="3"/>
  <c r="BF94" i="3"/>
  <c r="BA94" i="3"/>
  <c r="BF90" i="3"/>
  <c r="BA90" i="3"/>
  <c r="BF86" i="3"/>
  <c r="BA86" i="3"/>
  <c r="BF82" i="3"/>
  <c r="BA82" i="3"/>
  <c r="BF78" i="3"/>
  <c r="BA78" i="3"/>
  <c r="BF74" i="3"/>
  <c r="BA74" i="3"/>
  <c r="BF70" i="3"/>
  <c r="BA70" i="3"/>
  <c r="BF66" i="3"/>
  <c r="BA66" i="3"/>
  <c r="BF62" i="3"/>
  <c r="BA62" i="3"/>
  <c r="BF58" i="3"/>
  <c r="BA58" i="3"/>
  <c r="BF54" i="3"/>
  <c r="BA54" i="3"/>
  <c r="BF50" i="3"/>
  <c r="BA50" i="3"/>
  <c r="BF46" i="3"/>
  <c r="BA46" i="3"/>
  <c r="BF42" i="3"/>
  <c r="BA42" i="3"/>
  <c r="BF38" i="3"/>
  <c r="BA38" i="3"/>
  <c r="BF34" i="3"/>
  <c r="BA34" i="3"/>
  <c r="BF30" i="3"/>
  <c r="BA30" i="3"/>
  <c r="BF26" i="3"/>
  <c r="BA26" i="3"/>
  <c r="BF22" i="3"/>
  <c r="BA22" i="3"/>
  <c r="BF18" i="3"/>
  <c r="BA18" i="3"/>
  <c r="BF14" i="3"/>
  <c r="BA14" i="3"/>
  <c r="BF10" i="3"/>
  <c r="BA10" i="3"/>
  <c r="BF522" i="3"/>
  <c r="BA522" i="3"/>
  <c r="BF514" i="3"/>
  <c r="BA514" i="3"/>
  <c r="BF506" i="3"/>
  <c r="BA506" i="3"/>
  <c r="BF498" i="3"/>
  <c r="BA498" i="3"/>
  <c r="BF490" i="3"/>
  <c r="BA490" i="3"/>
  <c r="BF478" i="3"/>
  <c r="BA478" i="3"/>
  <c r="BF466" i="3"/>
  <c r="BA466" i="3"/>
  <c r="BF458" i="3"/>
  <c r="BA458" i="3"/>
  <c r="BF451" i="3"/>
  <c r="BA451" i="3"/>
  <c r="BF443" i="3"/>
  <c r="BA443" i="3"/>
  <c r="BF439" i="3"/>
  <c r="BA439" i="3"/>
  <c r="BF431" i="3"/>
  <c r="BA431" i="3"/>
  <c r="BF419" i="3"/>
  <c r="BA419" i="3"/>
  <c r="BF415" i="3"/>
  <c r="BA415" i="3"/>
  <c r="BF403" i="3"/>
  <c r="BA403" i="3"/>
  <c r="BF399" i="3"/>
  <c r="BA399" i="3"/>
  <c r="BF387" i="3"/>
  <c r="BA387" i="3"/>
  <c r="BF379" i="3"/>
  <c r="BA379" i="3"/>
  <c r="BF371" i="3"/>
  <c r="BA371" i="3"/>
  <c r="BF363" i="3"/>
  <c r="BA363" i="3"/>
  <c r="BF355" i="3"/>
  <c r="BA355" i="3"/>
  <c r="BF347" i="3"/>
  <c r="BA347" i="3"/>
  <c r="BF339" i="3"/>
  <c r="BA339" i="3"/>
  <c r="BF331" i="3"/>
  <c r="BA331" i="3"/>
  <c r="BF323" i="3"/>
  <c r="BA323" i="3"/>
  <c r="BF315" i="3"/>
  <c r="BA315" i="3"/>
  <c r="BF307" i="3"/>
  <c r="BA307" i="3"/>
  <c r="BF299" i="3"/>
  <c r="BA299" i="3"/>
  <c r="BF291" i="3"/>
  <c r="BA291" i="3"/>
  <c r="BF284" i="3"/>
  <c r="BA284" i="3"/>
  <c r="BF276" i="3"/>
  <c r="BA276" i="3"/>
  <c r="BF268" i="3"/>
  <c r="BF260" i="3"/>
  <c r="BA260" i="3"/>
  <c r="BF252" i="3"/>
  <c r="BA252" i="3"/>
  <c r="BF244" i="3"/>
  <c r="BA244" i="3"/>
  <c r="BF236" i="3"/>
  <c r="BA236" i="3"/>
  <c r="BF228" i="3"/>
  <c r="BA228" i="3"/>
  <c r="BF216" i="3"/>
  <c r="BA216" i="3"/>
  <c r="BF208" i="3"/>
  <c r="BA208" i="3"/>
  <c r="BF204" i="3"/>
  <c r="BA204" i="3"/>
  <c r="BF196" i="3"/>
  <c r="BA196" i="3"/>
  <c r="BF192" i="3"/>
  <c r="BA192" i="3"/>
  <c r="BF188" i="3"/>
  <c r="BA188" i="3"/>
  <c r="BF184" i="3"/>
  <c r="BA184" i="3"/>
  <c r="BF180" i="3"/>
  <c r="BA180" i="3"/>
  <c r="BF172" i="3"/>
  <c r="BA172" i="3"/>
  <c r="BF168" i="3"/>
  <c r="BA168" i="3"/>
  <c r="BF164" i="3"/>
  <c r="BA164" i="3"/>
  <c r="BF160" i="3"/>
  <c r="BA160" i="3"/>
  <c r="BF156" i="3"/>
  <c r="BA156" i="3"/>
  <c r="BF152" i="3"/>
  <c r="BA152" i="3"/>
  <c r="BF148" i="3"/>
  <c r="BA148" i="3"/>
  <c r="BF144" i="3"/>
  <c r="BA144" i="3"/>
  <c r="BF140" i="3"/>
  <c r="BA140" i="3"/>
  <c r="BF136" i="3"/>
  <c r="BA136" i="3"/>
  <c r="BF132" i="3"/>
  <c r="BA132" i="3"/>
  <c r="BF128" i="3"/>
  <c r="BA128" i="3"/>
  <c r="BF124" i="3"/>
  <c r="BA124" i="3"/>
  <c r="BF120" i="3"/>
  <c r="BA120" i="3"/>
  <c r="BF116" i="3"/>
  <c r="BA116" i="3"/>
  <c r="BF112" i="3"/>
  <c r="BA112" i="3"/>
  <c r="BF108" i="3"/>
  <c r="BA108" i="3"/>
  <c r="BF104" i="3"/>
  <c r="BA104" i="3"/>
  <c r="BF100" i="3"/>
  <c r="BA100" i="3"/>
  <c r="BF96" i="3"/>
  <c r="BA96" i="3"/>
  <c r="BF92" i="3"/>
  <c r="BA92" i="3"/>
  <c r="BF88" i="3"/>
  <c r="BA88" i="3"/>
  <c r="BF84" i="3"/>
  <c r="BA84" i="3"/>
  <c r="BF80" i="3"/>
  <c r="BA80" i="3"/>
  <c r="BF76" i="3"/>
  <c r="BA76" i="3"/>
  <c r="BF72" i="3"/>
  <c r="BA72" i="3"/>
  <c r="BF68" i="3"/>
  <c r="BA68" i="3"/>
  <c r="BF64" i="3"/>
  <c r="BA64" i="3"/>
  <c r="BF60" i="3"/>
  <c r="BA60" i="3"/>
  <c r="BF56" i="3"/>
  <c r="BA56" i="3"/>
  <c r="BF52" i="3"/>
  <c r="BA52" i="3"/>
  <c r="BF48" i="3"/>
  <c r="BA48" i="3"/>
  <c r="BF44" i="3"/>
  <c r="BA44" i="3"/>
  <c r="BF40" i="3"/>
  <c r="BA40" i="3"/>
  <c r="BF36" i="3"/>
  <c r="BA36" i="3"/>
  <c r="BF32" i="3"/>
  <c r="BA32" i="3"/>
  <c r="BF28" i="3"/>
  <c r="BA28" i="3"/>
  <c r="BF24" i="3"/>
  <c r="BA24" i="3"/>
  <c r="BF20" i="3"/>
  <c r="BA20" i="3"/>
  <c r="BF16" i="3"/>
  <c r="BA16" i="3"/>
  <c r="BF12" i="3"/>
  <c r="BA12" i="3"/>
  <c r="BF568" i="3"/>
  <c r="BA568" i="3"/>
  <c r="BF564" i="3"/>
  <c r="BA564" i="3"/>
  <c r="BF560" i="3"/>
  <c r="BA560" i="3"/>
  <c r="BF556" i="3"/>
  <c r="BA556" i="3"/>
  <c r="BF552" i="3"/>
  <c r="BA552" i="3"/>
  <c r="BF548" i="3"/>
  <c r="BA548" i="3"/>
  <c r="BF544" i="3"/>
  <c r="BA544" i="3"/>
  <c r="BF536" i="3"/>
  <c r="BA536" i="3"/>
  <c r="BF528" i="3"/>
  <c r="BA528" i="3"/>
  <c r="BF521" i="3"/>
  <c r="BA521" i="3"/>
  <c r="BF509" i="3"/>
  <c r="BA509" i="3"/>
  <c r="BF505" i="3"/>
  <c r="BA505" i="3"/>
  <c r="BF497" i="3"/>
  <c r="BA497" i="3"/>
  <c r="BF489" i="3"/>
  <c r="BA489" i="3"/>
  <c r="BF485" i="3"/>
  <c r="BA485" i="3"/>
  <c r="BF477" i="3"/>
  <c r="BA477" i="3"/>
  <c r="BF469" i="3"/>
  <c r="BA469" i="3"/>
  <c r="BF457" i="3"/>
  <c r="BA457" i="3"/>
  <c r="BF454" i="3"/>
  <c r="BA454" i="3"/>
  <c r="BF446" i="3"/>
  <c r="BA446" i="3"/>
  <c r="BF438" i="3"/>
  <c r="BA438" i="3"/>
  <c r="BF430" i="3"/>
  <c r="BA430" i="3"/>
  <c r="BF418" i="3"/>
  <c r="BA418" i="3"/>
  <c r="BF410" i="3"/>
  <c r="BA410" i="3"/>
  <c r="BF406" i="3"/>
  <c r="BA406" i="3"/>
  <c r="BF394" i="3"/>
  <c r="BA394" i="3"/>
  <c r="BF386" i="3"/>
  <c r="BA386" i="3"/>
  <c r="BF374" i="3"/>
  <c r="BA374" i="3"/>
  <c r="BF362" i="3"/>
  <c r="BA362" i="3"/>
  <c r="BF354" i="3"/>
  <c r="BA354" i="3"/>
  <c r="BF346" i="3"/>
  <c r="BA346" i="3"/>
  <c r="BF342" i="3"/>
  <c r="BA342" i="3"/>
  <c r="BF338" i="3"/>
  <c r="BA338" i="3"/>
  <c r="BF326" i="3"/>
  <c r="BA326" i="3"/>
  <c r="BF322" i="3"/>
  <c r="BA322" i="3"/>
  <c r="BF310" i="3"/>
  <c r="BA310" i="3"/>
  <c r="BF306" i="3"/>
  <c r="BA306" i="3"/>
  <c r="BF294" i="3"/>
  <c r="BA294" i="3"/>
  <c r="BF286" i="3"/>
  <c r="BA286" i="3"/>
  <c r="BF279" i="3"/>
  <c r="BA279" i="3"/>
  <c r="BF271" i="3"/>
  <c r="BF263" i="3"/>
  <c r="BF251" i="3"/>
  <c r="BA251" i="3"/>
  <c r="BF243" i="3"/>
  <c r="BA243" i="3"/>
  <c r="BF235" i="3"/>
  <c r="BA235" i="3"/>
  <c r="BF227" i="3"/>
  <c r="BA227" i="3"/>
  <c r="BF219" i="3"/>
  <c r="BA219" i="3"/>
  <c r="BF211" i="3"/>
  <c r="BA211" i="3"/>
  <c r="BF203" i="3"/>
  <c r="BA203" i="3"/>
  <c r="BF195" i="3"/>
  <c r="BA195" i="3"/>
  <c r="BF187" i="3"/>
  <c r="BA187" i="3"/>
  <c r="BF179" i="3"/>
  <c r="BA179" i="3"/>
  <c r="BF171" i="3"/>
  <c r="BA171" i="3"/>
  <c r="BF163" i="3"/>
  <c r="BA163" i="3"/>
  <c r="BF155" i="3"/>
  <c r="BA155" i="3"/>
  <c r="BF147" i="3"/>
  <c r="BA147" i="3"/>
  <c r="BF139" i="3"/>
  <c r="BA139" i="3"/>
  <c r="BF131" i="3"/>
  <c r="BA131" i="3"/>
  <c r="BF127" i="3"/>
  <c r="BA127" i="3"/>
  <c r="BF123" i="3"/>
  <c r="BA123" i="3"/>
  <c r="BF115" i="3"/>
  <c r="BA115" i="3"/>
  <c r="BF107" i="3"/>
  <c r="BA107" i="3"/>
  <c r="BF99" i="3"/>
  <c r="BA99" i="3"/>
  <c r="BF91" i="3"/>
  <c r="BA91" i="3"/>
  <c r="BF87" i="3"/>
  <c r="BA87" i="3"/>
  <c r="BF79" i="3"/>
  <c r="BA79" i="3"/>
  <c r="BF71" i="3"/>
  <c r="BA71" i="3"/>
  <c r="BF63" i="3"/>
  <c r="BA63" i="3"/>
  <c r="BF59" i="3"/>
  <c r="BA59" i="3"/>
  <c r="BF51" i="3"/>
  <c r="BA51" i="3"/>
  <c r="BF43" i="3"/>
  <c r="BA43" i="3"/>
  <c r="BF39" i="3"/>
  <c r="BA39" i="3"/>
  <c r="BF31" i="3"/>
  <c r="BA31" i="3"/>
  <c r="BF27" i="3"/>
  <c r="BA27" i="3"/>
  <c r="BF15" i="3"/>
  <c r="BA15" i="3"/>
  <c r="BF566" i="3"/>
  <c r="BA566" i="3"/>
  <c r="BF562" i="3"/>
  <c r="BA562" i="3"/>
  <c r="BF558" i="3"/>
  <c r="BA558" i="3"/>
  <c r="BF554" i="3"/>
  <c r="BA554" i="3"/>
  <c r="BF550" i="3"/>
  <c r="BA550" i="3"/>
  <c r="BF546" i="3"/>
  <c r="BA546" i="3"/>
  <c r="BF542" i="3"/>
  <c r="BA542" i="3"/>
  <c r="BF538" i="3"/>
  <c r="BA538" i="3"/>
  <c r="BF534" i="3"/>
  <c r="BA534" i="3"/>
  <c r="BF530" i="3"/>
  <c r="BA530" i="3"/>
  <c r="BF526" i="3"/>
  <c r="BA526" i="3"/>
  <c r="BF523" i="3"/>
  <c r="BA523" i="3"/>
  <c r="BF519" i="3"/>
  <c r="BA519" i="3"/>
  <c r="BF515" i="3"/>
  <c r="BA515" i="3"/>
  <c r="BF511" i="3"/>
  <c r="BA511" i="3"/>
  <c r="BF507" i="3"/>
  <c r="BA507" i="3"/>
  <c r="BF503" i="3"/>
  <c r="BA503" i="3"/>
  <c r="BF499" i="3"/>
  <c r="BA499" i="3"/>
  <c r="BF495" i="3"/>
  <c r="BA495" i="3"/>
  <c r="BF491" i="3"/>
  <c r="BA491" i="3"/>
  <c r="BF487" i="3"/>
  <c r="BA487" i="3"/>
  <c r="BF483" i="3"/>
  <c r="BA483" i="3"/>
  <c r="BF479" i="3"/>
  <c r="BA479" i="3"/>
  <c r="BF475" i="3"/>
  <c r="BA475" i="3"/>
  <c r="BF471" i="3"/>
  <c r="BA471" i="3"/>
  <c r="BF467" i="3"/>
  <c r="BA467" i="3"/>
  <c r="BF463" i="3"/>
  <c r="BA463" i="3"/>
  <c r="BF459" i="3"/>
  <c r="BA459" i="3"/>
  <c r="BF456" i="3"/>
  <c r="BA456" i="3"/>
  <c r="BF452" i="3"/>
  <c r="BA452" i="3"/>
  <c r="BF448" i="3"/>
  <c r="BA448" i="3"/>
  <c r="BF444" i="3"/>
  <c r="BA444" i="3"/>
  <c r="BF440" i="3"/>
  <c r="BA440" i="3"/>
  <c r="BF436" i="3"/>
  <c r="BA436" i="3"/>
  <c r="BF432" i="3"/>
  <c r="BA432" i="3"/>
  <c r="BF428" i="3"/>
  <c r="BA428" i="3"/>
  <c r="BF424" i="3"/>
  <c r="BA424" i="3"/>
  <c r="BF420" i="3"/>
  <c r="BA420" i="3"/>
  <c r="BF416" i="3"/>
  <c r="BA416" i="3"/>
  <c r="BF412" i="3"/>
  <c r="BA412" i="3"/>
  <c r="BF408" i="3"/>
  <c r="BA408" i="3"/>
  <c r="BF404" i="3"/>
  <c r="BA404" i="3"/>
  <c r="BF400" i="3"/>
  <c r="BA400" i="3"/>
  <c r="BF396" i="3"/>
  <c r="BA396" i="3"/>
  <c r="BF392" i="3"/>
  <c r="BA392" i="3"/>
  <c r="BF388" i="3"/>
  <c r="BA388" i="3"/>
  <c r="BF384" i="3"/>
  <c r="BA384" i="3"/>
  <c r="BF380" i="3"/>
  <c r="BA380" i="3"/>
  <c r="BF376" i="3"/>
  <c r="BA376" i="3"/>
  <c r="BF372" i="3"/>
  <c r="BA372" i="3"/>
  <c r="BF368" i="3"/>
  <c r="BA368" i="3"/>
  <c r="BF364" i="3"/>
  <c r="BA364" i="3"/>
  <c r="BF360" i="3"/>
  <c r="BA360" i="3"/>
  <c r="BF356" i="3"/>
  <c r="BA356" i="3"/>
  <c r="BF352" i="3"/>
  <c r="BA352" i="3"/>
  <c r="BF348" i="3"/>
  <c r="BA348" i="3"/>
  <c r="BF344" i="3"/>
  <c r="BA344" i="3"/>
  <c r="BF340" i="3"/>
  <c r="BA340" i="3"/>
  <c r="BF336" i="3"/>
  <c r="BA336" i="3"/>
  <c r="BF332" i="3"/>
  <c r="BA332" i="3"/>
  <c r="BF328" i="3"/>
  <c r="BA328" i="3"/>
  <c r="BF324" i="3"/>
  <c r="BA324" i="3"/>
  <c r="BF320" i="3"/>
  <c r="BA320" i="3"/>
  <c r="BF316" i="3"/>
  <c r="BA316" i="3"/>
  <c r="BF312" i="3"/>
  <c r="BA312" i="3"/>
  <c r="BF308" i="3"/>
  <c r="BA308" i="3"/>
  <c r="BF304" i="3"/>
  <c r="BA304" i="3"/>
  <c r="BF300" i="3"/>
  <c r="BA300" i="3"/>
  <c r="BF296" i="3"/>
  <c r="BA296" i="3"/>
  <c r="BF292" i="3"/>
  <c r="BA292" i="3"/>
  <c r="BF288" i="3"/>
  <c r="BA288" i="3"/>
  <c r="BF285" i="3"/>
  <c r="BA285" i="3"/>
  <c r="BF281" i="3"/>
  <c r="BA281" i="3"/>
  <c r="BF277" i="3"/>
  <c r="BA277" i="3"/>
  <c r="BF273" i="3"/>
  <c r="BA273" i="3"/>
  <c r="BF269" i="3"/>
  <c r="BF265" i="3"/>
  <c r="BF261" i="3"/>
  <c r="BF257" i="3"/>
  <c r="BA257" i="3"/>
  <c r="BF253" i="3"/>
  <c r="BA253" i="3"/>
  <c r="BF249" i="3"/>
  <c r="BA249" i="3"/>
  <c r="BF245" i="3"/>
  <c r="BA245" i="3"/>
  <c r="BF241" i="3"/>
  <c r="BA241" i="3"/>
  <c r="BF237" i="3"/>
  <c r="BA237" i="3"/>
  <c r="BF233" i="3"/>
  <c r="BA233" i="3"/>
  <c r="BF229" i="3"/>
  <c r="BA229" i="3"/>
  <c r="BF225" i="3"/>
  <c r="BA225" i="3"/>
  <c r="BF221" i="3"/>
  <c r="BA221" i="3"/>
  <c r="BF217" i="3"/>
  <c r="BA217" i="3"/>
  <c r="BF213" i="3"/>
  <c r="BA213" i="3"/>
  <c r="BF209" i="3"/>
  <c r="BA209" i="3"/>
  <c r="BF205" i="3"/>
  <c r="BA205" i="3"/>
  <c r="BF201" i="3"/>
  <c r="BA201" i="3"/>
  <c r="BF197" i="3"/>
  <c r="BA197" i="3"/>
  <c r="BF193" i="3"/>
  <c r="BA193" i="3"/>
  <c r="BF189" i="3"/>
  <c r="BA189" i="3"/>
  <c r="BF185" i="3"/>
  <c r="BA185" i="3"/>
  <c r="BF181" i="3"/>
  <c r="BA181" i="3"/>
  <c r="BF177" i="3"/>
  <c r="BA177" i="3"/>
  <c r="BF173" i="3"/>
  <c r="BA173" i="3"/>
  <c r="BF169" i="3"/>
  <c r="BA169" i="3"/>
  <c r="BF165" i="3"/>
  <c r="BA165" i="3"/>
  <c r="BF161" i="3"/>
  <c r="BA161" i="3"/>
  <c r="BF157" i="3"/>
  <c r="BA157" i="3"/>
  <c r="BF153" i="3"/>
  <c r="BA153" i="3"/>
  <c r="BF149" i="3"/>
  <c r="BA149" i="3"/>
  <c r="BF145" i="3"/>
  <c r="BA145" i="3"/>
  <c r="BF141" i="3"/>
  <c r="BA141" i="3"/>
  <c r="BF137" i="3"/>
  <c r="BA137" i="3"/>
  <c r="BF133" i="3"/>
  <c r="BA133" i="3"/>
  <c r="BF129" i="3"/>
  <c r="BA129" i="3"/>
  <c r="BF125" i="3"/>
  <c r="BA125" i="3"/>
  <c r="BF121" i="3"/>
  <c r="BA121" i="3"/>
  <c r="BF117" i="3"/>
  <c r="BA117" i="3"/>
  <c r="BF113" i="3"/>
  <c r="BA113" i="3"/>
  <c r="BF109" i="3"/>
  <c r="BA109" i="3"/>
  <c r="BF105" i="3"/>
  <c r="BA105" i="3"/>
  <c r="BF101" i="3"/>
  <c r="BA101" i="3"/>
  <c r="BF97" i="3"/>
  <c r="BA97" i="3"/>
  <c r="BF93" i="3"/>
  <c r="BA93" i="3"/>
  <c r="BF89" i="3"/>
  <c r="BA89" i="3"/>
  <c r="BF85" i="3"/>
  <c r="BA85" i="3"/>
  <c r="BF81" i="3"/>
  <c r="BA81" i="3"/>
  <c r="BF77" i="3"/>
  <c r="BA77" i="3"/>
  <c r="BF73" i="3"/>
  <c r="BA73" i="3"/>
  <c r="BF69" i="3"/>
  <c r="BA69" i="3"/>
  <c r="BF65" i="3"/>
  <c r="BA65" i="3"/>
  <c r="BF61" i="3"/>
  <c r="BA61" i="3"/>
  <c r="BF57" i="3"/>
  <c r="BA57" i="3"/>
  <c r="BF53" i="3"/>
  <c r="BA53" i="3"/>
  <c r="BF49" i="3"/>
  <c r="BA49" i="3"/>
  <c r="BF45" i="3"/>
  <c r="BA45" i="3"/>
  <c r="BF41" i="3"/>
  <c r="BA41" i="3"/>
  <c r="BF37" i="3"/>
  <c r="BA37" i="3"/>
  <c r="BF33" i="3"/>
  <c r="BA33" i="3"/>
  <c r="BF29" i="3"/>
  <c r="BA29" i="3"/>
  <c r="BF25" i="3"/>
  <c r="BA25" i="3"/>
  <c r="BF21" i="3"/>
  <c r="BA21" i="3"/>
  <c r="BF17" i="3"/>
  <c r="BA17" i="3"/>
  <c r="BF13" i="3"/>
  <c r="BA13" i="3"/>
  <c r="BF9" i="3"/>
  <c r="BA9" i="3"/>
  <c r="BB201" i="3"/>
</calcChain>
</file>

<file path=xl/comments1.xml><?xml version="1.0" encoding="utf-8"?>
<comments xmlns="http://schemas.openxmlformats.org/spreadsheetml/2006/main">
  <authors>
    <author>Familia Saavedra</author>
    <author/>
    <author>Anderson Emilio Saavedra Gutierrez</author>
  </authors>
  <commentList>
    <comment ref="O70" authorId="0" shapeId="0">
      <text>
        <r>
          <rPr>
            <b/>
            <sz val="9"/>
            <color indexed="81"/>
            <rFont val="Tahoma"/>
            <family val="2"/>
          </rPr>
          <t>Familia Saavedra:</t>
        </r>
        <r>
          <rPr>
            <sz val="9"/>
            <color indexed="81"/>
            <rFont val="Tahoma"/>
            <family val="2"/>
          </rPr>
          <t xml:space="preserve">
Se ajusta de 4 a 3</t>
        </r>
      </text>
    </comment>
    <comment ref="O71" authorId="0" shapeId="0">
      <text>
        <r>
          <rPr>
            <b/>
            <sz val="9"/>
            <color indexed="81"/>
            <rFont val="Tahoma"/>
            <family val="2"/>
          </rPr>
          <t>Familia Saavedra:</t>
        </r>
        <r>
          <rPr>
            <sz val="9"/>
            <color indexed="81"/>
            <rFont val="Tahoma"/>
            <family val="2"/>
          </rPr>
          <t xml:space="preserve">
Se ajusta de 4 a 3</t>
        </r>
      </text>
    </comment>
    <comment ref="O72" authorId="0" shapeId="0">
      <text>
        <r>
          <rPr>
            <b/>
            <sz val="9"/>
            <color indexed="81"/>
            <rFont val="Tahoma"/>
            <family val="2"/>
          </rPr>
          <t>Familia Saavedra:</t>
        </r>
        <r>
          <rPr>
            <sz val="9"/>
            <color indexed="81"/>
            <rFont val="Tahoma"/>
            <family val="2"/>
          </rPr>
          <t xml:space="preserve">
Se ajusta de 4 a 3</t>
        </r>
      </text>
    </comment>
    <comment ref="O73" authorId="0" shapeId="0">
      <text>
        <r>
          <rPr>
            <b/>
            <sz val="9"/>
            <color indexed="81"/>
            <rFont val="Tahoma"/>
            <family val="2"/>
          </rPr>
          <t>Familia Saavedra:</t>
        </r>
        <r>
          <rPr>
            <sz val="9"/>
            <color indexed="81"/>
            <rFont val="Tahoma"/>
            <family val="2"/>
          </rPr>
          <t xml:space="preserve">
Se ajusta de 4 a 3</t>
        </r>
      </text>
    </comment>
    <comment ref="O178" authorId="0" shapeId="0">
      <text>
        <r>
          <rPr>
            <b/>
            <sz val="9"/>
            <color indexed="81"/>
            <rFont val="Tahoma"/>
            <family val="2"/>
          </rPr>
          <t>Familia Saavedra:</t>
        </r>
        <r>
          <rPr>
            <sz val="9"/>
            <color indexed="81"/>
            <rFont val="Tahoma"/>
            <family val="2"/>
          </rPr>
          <t xml:space="preserve">
Se ajusta de 4 a 3</t>
        </r>
      </text>
    </comment>
    <comment ref="O179" authorId="0" shapeId="0">
      <text>
        <r>
          <rPr>
            <b/>
            <sz val="9"/>
            <color indexed="81"/>
            <rFont val="Tahoma"/>
            <family val="2"/>
          </rPr>
          <t>Familia Saavedra:</t>
        </r>
        <r>
          <rPr>
            <sz val="9"/>
            <color indexed="81"/>
            <rFont val="Tahoma"/>
            <family val="2"/>
          </rPr>
          <t xml:space="preserve">
Se ajusta de 4 a 3</t>
        </r>
      </text>
    </comment>
    <comment ref="O180" authorId="0" shapeId="0">
      <text>
        <r>
          <rPr>
            <b/>
            <sz val="9"/>
            <color indexed="81"/>
            <rFont val="Tahoma"/>
            <family val="2"/>
          </rPr>
          <t>Familia Saavedra:</t>
        </r>
        <r>
          <rPr>
            <sz val="9"/>
            <color indexed="81"/>
            <rFont val="Tahoma"/>
            <family val="2"/>
          </rPr>
          <t xml:space="preserve">
Se ajusta de 4 a 3</t>
        </r>
      </text>
    </comment>
    <comment ref="O181" authorId="0" shapeId="0">
      <text>
        <r>
          <rPr>
            <b/>
            <sz val="9"/>
            <color indexed="81"/>
            <rFont val="Tahoma"/>
            <family val="2"/>
          </rPr>
          <t>Familia Saavedra:</t>
        </r>
        <r>
          <rPr>
            <sz val="9"/>
            <color indexed="81"/>
            <rFont val="Tahoma"/>
            <family val="2"/>
          </rPr>
          <t xml:space="preserve">
Se ajusta de 4 a 3</t>
        </r>
      </text>
    </comment>
    <comment ref="O182" authorId="0" shapeId="0">
      <text>
        <r>
          <rPr>
            <b/>
            <sz val="9"/>
            <color indexed="81"/>
            <rFont val="Tahoma"/>
            <family val="2"/>
          </rPr>
          <t>Familia Saavedra:</t>
        </r>
        <r>
          <rPr>
            <sz val="9"/>
            <color indexed="81"/>
            <rFont val="Tahoma"/>
            <family val="2"/>
          </rPr>
          <t xml:space="preserve">
Se ajusta de 4 a 3</t>
        </r>
      </text>
    </comment>
    <comment ref="AH201" authorId="1" shapeId="0">
      <text>
        <r>
          <rPr>
            <sz val="11"/>
            <color rgb="FF000000"/>
            <rFont val="Calibri"/>
            <family val="2"/>
          </rPr>
          <t xml:space="preserve">Actividad de PLANTIC </t>
        </r>
      </text>
    </comment>
    <comment ref="O242" authorId="0" shapeId="0">
      <text>
        <r>
          <rPr>
            <b/>
            <sz val="9"/>
            <color indexed="81"/>
            <rFont val="Tahoma"/>
            <family val="2"/>
          </rPr>
          <t>Familia Saavedra:</t>
        </r>
        <r>
          <rPr>
            <sz val="9"/>
            <color indexed="81"/>
            <rFont val="Tahoma"/>
            <family val="2"/>
          </rPr>
          <t xml:space="preserve">
Se modifico ponderación por solicitud de correo de 5 a 3.</t>
        </r>
      </text>
    </comment>
    <comment ref="O243" authorId="0" shapeId="0">
      <text>
        <r>
          <rPr>
            <b/>
            <sz val="9"/>
            <color indexed="81"/>
            <rFont val="Tahoma"/>
            <family val="2"/>
          </rPr>
          <t>Familia Saavedra:</t>
        </r>
        <r>
          <rPr>
            <sz val="9"/>
            <color indexed="81"/>
            <rFont val="Tahoma"/>
            <family val="2"/>
          </rPr>
          <t xml:space="preserve">
Se modifico ponderación por solicitud de correo de 5 a 3.</t>
        </r>
      </text>
    </comment>
    <comment ref="O285" authorId="0" shapeId="0">
      <text>
        <r>
          <rPr>
            <b/>
            <sz val="9"/>
            <color indexed="81"/>
            <rFont val="Tahoma"/>
            <family val="2"/>
          </rPr>
          <t>Familia Saavedra:</t>
        </r>
        <r>
          <rPr>
            <sz val="9"/>
            <color indexed="81"/>
            <rFont val="Tahoma"/>
            <family val="2"/>
          </rPr>
          <t xml:space="preserve">
El producto tenia una ponderación de 20</t>
        </r>
      </text>
    </comment>
    <comment ref="O286" authorId="0" shapeId="0">
      <text>
        <r>
          <rPr>
            <b/>
            <sz val="9"/>
            <color indexed="81"/>
            <rFont val="Tahoma"/>
            <family val="2"/>
          </rPr>
          <t>Familia Saavedra:</t>
        </r>
        <r>
          <rPr>
            <sz val="9"/>
            <color indexed="81"/>
            <rFont val="Tahoma"/>
            <family val="2"/>
          </rPr>
          <t xml:space="preserve">
El producto tenia una ponderación de 20</t>
        </r>
      </text>
    </comment>
    <comment ref="O287" authorId="0" shapeId="0">
      <text>
        <r>
          <rPr>
            <b/>
            <sz val="9"/>
            <color indexed="81"/>
            <rFont val="Tahoma"/>
            <family val="2"/>
          </rPr>
          <t>Familia Saavedra:</t>
        </r>
        <r>
          <rPr>
            <sz val="9"/>
            <color indexed="81"/>
            <rFont val="Tahoma"/>
            <family val="2"/>
          </rPr>
          <t xml:space="preserve">
El producto tenia una ponderación de 20</t>
        </r>
      </text>
    </comment>
    <comment ref="O292" authorId="0" shapeId="0">
      <text>
        <r>
          <rPr>
            <b/>
            <sz val="9"/>
            <color indexed="81"/>
            <rFont val="Tahoma"/>
            <family val="2"/>
          </rPr>
          <t>Familia Saavedra:</t>
        </r>
        <r>
          <rPr>
            <sz val="9"/>
            <color indexed="81"/>
            <rFont val="Tahoma"/>
            <family val="2"/>
          </rPr>
          <t xml:space="preserve">
El producto tenia una ponderación de 20</t>
        </r>
      </text>
    </comment>
    <comment ref="O293" authorId="0" shapeId="0">
      <text>
        <r>
          <rPr>
            <b/>
            <sz val="9"/>
            <color indexed="81"/>
            <rFont val="Tahoma"/>
            <family val="2"/>
          </rPr>
          <t>Familia Saavedra:</t>
        </r>
        <r>
          <rPr>
            <sz val="9"/>
            <color indexed="81"/>
            <rFont val="Tahoma"/>
            <family val="2"/>
          </rPr>
          <t xml:space="preserve">
El producto tenia una ponderación de 20</t>
        </r>
      </text>
    </comment>
    <comment ref="O361" authorId="0" shapeId="0">
      <text>
        <r>
          <rPr>
            <b/>
            <sz val="9"/>
            <color indexed="81"/>
            <rFont val="Tahoma"/>
            <family val="2"/>
          </rPr>
          <t>Familia Saavedra:</t>
        </r>
        <r>
          <rPr>
            <sz val="9"/>
            <color indexed="81"/>
            <rFont val="Tahoma"/>
            <family val="2"/>
          </rPr>
          <t xml:space="preserve">
El producto tenia una ponderación de 6</t>
        </r>
      </text>
    </comment>
    <comment ref="O362" authorId="0" shapeId="0">
      <text>
        <r>
          <rPr>
            <b/>
            <sz val="9"/>
            <color indexed="81"/>
            <rFont val="Tahoma"/>
            <family val="2"/>
          </rPr>
          <t>Familia Saavedra:</t>
        </r>
        <r>
          <rPr>
            <sz val="9"/>
            <color indexed="81"/>
            <rFont val="Tahoma"/>
            <family val="2"/>
          </rPr>
          <t xml:space="preserve">
El producto tenia una ponderación de 6</t>
        </r>
      </text>
    </comment>
    <comment ref="O363" authorId="0" shapeId="0">
      <text>
        <r>
          <rPr>
            <b/>
            <sz val="9"/>
            <color indexed="81"/>
            <rFont val="Tahoma"/>
            <family val="2"/>
          </rPr>
          <t>Familia Saavedra:</t>
        </r>
        <r>
          <rPr>
            <sz val="9"/>
            <color indexed="81"/>
            <rFont val="Tahoma"/>
            <family val="2"/>
          </rPr>
          <t xml:space="preserve">
El producto tenia una ponderación de 6</t>
        </r>
      </text>
    </comment>
    <comment ref="O364" authorId="0" shapeId="0">
      <text>
        <r>
          <rPr>
            <b/>
            <sz val="9"/>
            <color indexed="81"/>
            <rFont val="Tahoma"/>
            <family val="2"/>
          </rPr>
          <t>Familia Saavedra:</t>
        </r>
        <r>
          <rPr>
            <sz val="9"/>
            <color indexed="81"/>
            <rFont val="Tahoma"/>
            <family val="2"/>
          </rPr>
          <t xml:space="preserve">
El producto tenia una ponderación de 6</t>
        </r>
      </text>
    </comment>
    <comment ref="O365" authorId="0" shapeId="0">
      <text>
        <r>
          <rPr>
            <b/>
            <sz val="9"/>
            <color indexed="81"/>
            <rFont val="Tahoma"/>
            <family val="2"/>
          </rPr>
          <t>Familia Saavedra:</t>
        </r>
        <r>
          <rPr>
            <sz val="9"/>
            <color indexed="81"/>
            <rFont val="Tahoma"/>
            <family val="2"/>
          </rPr>
          <t xml:space="preserve">
El producto tenia una ponderación de 6</t>
        </r>
      </text>
    </comment>
    <comment ref="O366" authorId="0" shapeId="0">
      <text>
        <r>
          <rPr>
            <b/>
            <sz val="9"/>
            <color indexed="81"/>
            <rFont val="Tahoma"/>
            <family val="2"/>
          </rPr>
          <t>Familia Saavedra:</t>
        </r>
        <r>
          <rPr>
            <sz val="9"/>
            <color indexed="81"/>
            <rFont val="Tahoma"/>
            <family val="2"/>
          </rPr>
          <t xml:space="preserve">
El producto tenia una ponderación de 6</t>
        </r>
      </text>
    </comment>
    <comment ref="O367" authorId="0" shapeId="0">
      <text>
        <r>
          <rPr>
            <b/>
            <sz val="9"/>
            <color indexed="81"/>
            <rFont val="Tahoma"/>
            <family val="2"/>
          </rPr>
          <t>Familia Saavedra:</t>
        </r>
        <r>
          <rPr>
            <sz val="9"/>
            <color indexed="81"/>
            <rFont val="Tahoma"/>
            <family val="2"/>
          </rPr>
          <t xml:space="preserve">
El producto tenia una ponderación de 6</t>
        </r>
      </text>
    </comment>
    <comment ref="O368" authorId="0" shapeId="0">
      <text>
        <r>
          <rPr>
            <b/>
            <sz val="9"/>
            <color indexed="81"/>
            <rFont val="Tahoma"/>
            <family val="2"/>
          </rPr>
          <t>Familia Saavedra:</t>
        </r>
        <r>
          <rPr>
            <sz val="9"/>
            <color indexed="81"/>
            <rFont val="Tahoma"/>
            <family val="2"/>
          </rPr>
          <t xml:space="preserve">
El producto tenia una ponderación de 6</t>
        </r>
      </text>
    </comment>
    <comment ref="O369" authorId="0" shapeId="0">
      <text>
        <r>
          <rPr>
            <b/>
            <sz val="9"/>
            <color indexed="81"/>
            <rFont val="Tahoma"/>
            <family val="2"/>
          </rPr>
          <t>Familia Saavedra:</t>
        </r>
        <r>
          <rPr>
            <sz val="9"/>
            <color indexed="81"/>
            <rFont val="Tahoma"/>
            <family val="2"/>
          </rPr>
          <t xml:space="preserve">
El producto tenia una ponderación de 6</t>
        </r>
      </text>
    </comment>
    <comment ref="O370" authorId="0" shapeId="0">
      <text>
        <r>
          <rPr>
            <b/>
            <sz val="9"/>
            <color indexed="81"/>
            <rFont val="Tahoma"/>
            <family val="2"/>
          </rPr>
          <t>Familia Saavedra:</t>
        </r>
        <r>
          <rPr>
            <sz val="9"/>
            <color indexed="81"/>
            <rFont val="Tahoma"/>
            <family val="2"/>
          </rPr>
          <t xml:space="preserve">
El producto tenia una ponderación de 6</t>
        </r>
      </text>
    </comment>
    <comment ref="O371" authorId="0" shapeId="0">
      <text>
        <r>
          <rPr>
            <b/>
            <sz val="9"/>
            <color indexed="81"/>
            <rFont val="Tahoma"/>
            <family val="2"/>
          </rPr>
          <t>Familia Saavedra:</t>
        </r>
        <r>
          <rPr>
            <sz val="9"/>
            <color indexed="81"/>
            <rFont val="Tahoma"/>
            <family val="2"/>
          </rPr>
          <t xml:space="preserve">
El producto tenia una ponderación de 6</t>
        </r>
      </text>
    </comment>
    <comment ref="O372" authorId="0" shapeId="0">
      <text>
        <r>
          <rPr>
            <b/>
            <sz val="9"/>
            <color indexed="81"/>
            <rFont val="Tahoma"/>
            <family val="2"/>
          </rPr>
          <t>Familia Saavedra:</t>
        </r>
        <r>
          <rPr>
            <sz val="9"/>
            <color indexed="81"/>
            <rFont val="Tahoma"/>
            <family val="2"/>
          </rPr>
          <t xml:space="preserve">
El producto tenia una ponderación de 6</t>
        </r>
      </text>
    </comment>
    <comment ref="O373" authorId="0" shapeId="0">
      <text>
        <r>
          <rPr>
            <b/>
            <sz val="9"/>
            <color indexed="81"/>
            <rFont val="Tahoma"/>
            <family val="2"/>
          </rPr>
          <t>Familia Saavedra:</t>
        </r>
        <r>
          <rPr>
            <sz val="9"/>
            <color indexed="81"/>
            <rFont val="Tahoma"/>
            <family val="2"/>
          </rPr>
          <t xml:space="preserve">
El producto tenia una ponderación de 6</t>
        </r>
      </text>
    </comment>
    <comment ref="O374" authorId="0" shapeId="0">
      <text>
        <r>
          <rPr>
            <b/>
            <sz val="9"/>
            <color indexed="81"/>
            <rFont val="Tahoma"/>
            <family val="2"/>
          </rPr>
          <t>Familia Saavedra:</t>
        </r>
        <r>
          <rPr>
            <sz val="9"/>
            <color indexed="81"/>
            <rFont val="Tahoma"/>
            <family val="2"/>
          </rPr>
          <t xml:space="preserve">
El producto tenia una ponderación de 6</t>
        </r>
      </text>
    </comment>
    <comment ref="AL379" authorId="2" shapeId="0">
      <text>
        <r>
          <rPr>
            <b/>
            <sz val="9"/>
            <color indexed="81"/>
            <rFont val="Tahoma"/>
            <family val="2"/>
          </rPr>
          <t>Anderson Emilio Saavedra Gutierrez:</t>
        </r>
        <r>
          <rPr>
            <sz val="9"/>
            <color indexed="81"/>
            <rFont val="Tahoma"/>
            <family val="2"/>
          </rPr>
          <t xml:space="preserve">
Actualmente estaba en 25 sin embargo, no da 100% la sumatoria de la actividad</t>
        </r>
      </text>
    </comment>
    <comment ref="AL385" authorId="2" shapeId="0">
      <text>
        <r>
          <rPr>
            <b/>
            <sz val="9"/>
            <color indexed="81"/>
            <rFont val="Tahoma"/>
            <family val="2"/>
          </rPr>
          <t>Anderson Emilio Saavedra Gutierrez:</t>
        </r>
        <r>
          <rPr>
            <sz val="9"/>
            <color indexed="81"/>
            <rFont val="Tahoma"/>
            <family val="2"/>
          </rPr>
          <t xml:space="preserve">
Actualmente estaba en 15, pero se paso a 50 pues no da 100% el producto</t>
        </r>
      </text>
    </comment>
    <comment ref="O460" authorId="0" shapeId="0">
      <text>
        <r>
          <rPr>
            <b/>
            <sz val="9"/>
            <color indexed="81"/>
            <rFont val="Tahoma"/>
            <family val="2"/>
          </rPr>
          <t>Familia Saavedra:</t>
        </r>
        <r>
          <rPr>
            <sz val="9"/>
            <color indexed="81"/>
            <rFont val="Tahoma"/>
            <family val="2"/>
          </rPr>
          <t xml:space="preserve">
El producto tenia una ponderación de 15</t>
        </r>
      </text>
    </comment>
    <comment ref="O461" authorId="0" shapeId="0">
      <text>
        <r>
          <rPr>
            <b/>
            <sz val="9"/>
            <color indexed="81"/>
            <rFont val="Tahoma"/>
            <family val="2"/>
          </rPr>
          <t>Familia Saavedra:</t>
        </r>
        <r>
          <rPr>
            <sz val="9"/>
            <color indexed="81"/>
            <rFont val="Tahoma"/>
            <family val="2"/>
          </rPr>
          <t xml:space="preserve">
El producto tenia una ponderación de 15</t>
        </r>
      </text>
    </comment>
    <comment ref="O462" authorId="0" shapeId="0">
      <text>
        <r>
          <rPr>
            <b/>
            <sz val="9"/>
            <color indexed="81"/>
            <rFont val="Tahoma"/>
            <family val="2"/>
          </rPr>
          <t>Familia Saavedra:</t>
        </r>
        <r>
          <rPr>
            <sz val="9"/>
            <color indexed="81"/>
            <rFont val="Tahoma"/>
            <family val="2"/>
          </rPr>
          <t xml:space="preserve">
El producto tenia una ponderación de 15</t>
        </r>
      </text>
    </comment>
    <comment ref="O463" authorId="0" shapeId="0">
      <text>
        <r>
          <rPr>
            <b/>
            <sz val="9"/>
            <color indexed="81"/>
            <rFont val="Tahoma"/>
            <family val="2"/>
          </rPr>
          <t>Familia Saavedra:</t>
        </r>
        <r>
          <rPr>
            <sz val="9"/>
            <color indexed="81"/>
            <rFont val="Tahoma"/>
            <family val="2"/>
          </rPr>
          <t xml:space="preserve">
El producto tenia una ponderación de 15</t>
        </r>
      </text>
    </comment>
    <comment ref="O464" authorId="0" shapeId="0">
      <text>
        <r>
          <rPr>
            <b/>
            <sz val="9"/>
            <color indexed="81"/>
            <rFont val="Tahoma"/>
            <family val="2"/>
          </rPr>
          <t>Familia Saavedra:</t>
        </r>
        <r>
          <rPr>
            <sz val="9"/>
            <color indexed="81"/>
            <rFont val="Tahoma"/>
            <family val="2"/>
          </rPr>
          <t xml:space="preserve">
El producto tenia una ponderación de 15</t>
        </r>
      </text>
    </comment>
    <comment ref="O465" authorId="0" shapeId="0">
      <text>
        <r>
          <rPr>
            <b/>
            <sz val="9"/>
            <color indexed="81"/>
            <rFont val="Tahoma"/>
            <family val="2"/>
          </rPr>
          <t>Familia Saavedra:</t>
        </r>
        <r>
          <rPr>
            <sz val="9"/>
            <color indexed="81"/>
            <rFont val="Tahoma"/>
            <family val="2"/>
          </rPr>
          <t xml:space="preserve">
El producto tenia una ponderación de 15</t>
        </r>
      </text>
    </comment>
    <comment ref="AL472" authorId="0" shapeId="0">
      <text>
        <r>
          <rPr>
            <b/>
            <sz val="9"/>
            <color indexed="81"/>
            <rFont val="Tahoma"/>
            <family val="2"/>
          </rPr>
          <t>Familia Saavedra:</t>
        </r>
        <r>
          <rPr>
            <sz val="9"/>
            <color indexed="81"/>
            <rFont val="Tahoma"/>
            <family val="2"/>
          </rPr>
          <t xml:space="preserve">
La actividad tenia una ponderación de 11, pero por eliminación de las actividades 647 y 648 fue necesario actualizar la ponderación.</t>
        </r>
      </text>
    </comment>
    <comment ref="AL474" authorId="0" shapeId="0">
      <text>
        <r>
          <rPr>
            <b/>
            <sz val="9"/>
            <color indexed="81"/>
            <rFont val="Tahoma"/>
            <family val="2"/>
          </rPr>
          <t>Familia Saavedra:</t>
        </r>
        <r>
          <rPr>
            <sz val="9"/>
            <color indexed="81"/>
            <rFont val="Tahoma"/>
            <family val="2"/>
          </rPr>
          <t xml:space="preserve">
La actividad tenia una ponderación de 12, pero por eliminación de las actividades 647 y 648 fue necesario actualizar la ponderación.</t>
        </r>
      </text>
    </comment>
    <comment ref="AL524" authorId="0" shapeId="0">
      <text>
        <r>
          <rPr>
            <b/>
            <sz val="9"/>
            <color indexed="81"/>
            <rFont val="Tahoma"/>
            <family val="2"/>
          </rPr>
          <t>Familia Saavedra:</t>
        </r>
        <r>
          <rPr>
            <sz val="9"/>
            <color indexed="81"/>
            <rFont val="Tahoma"/>
            <family val="2"/>
          </rPr>
          <t xml:space="preserve">
La actividad tenia el 100% pero por activación de la actividad 1115 se baja la ponderación al 50%</t>
        </r>
      </text>
    </comment>
    <comment ref="AL532" authorId="0" shapeId="0">
      <text>
        <r>
          <rPr>
            <b/>
            <sz val="9"/>
            <color indexed="81"/>
            <rFont val="Tahoma"/>
            <family val="2"/>
          </rPr>
          <t>Familia Saavedra:</t>
        </r>
        <r>
          <rPr>
            <sz val="9"/>
            <color indexed="81"/>
            <rFont val="Tahoma"/>
            <family val="2"/>
          </rPr>
          <t xml:space="preserve">
La actividad tenia el 100% pero por activación de la actividad 1115 se baja la ponderación al 50%</t>
        </r>
      </text>
    </comment>
  </commentList>
</comments>
</file>

<file path=xl/sharedStrings.xml><?xml version="1.0" encoding="utf-8"?>
<sst xmlns="http://schemas.openxmlformats.org/spreadsheetml/2006/main" count="18085" uniqueCount="3166">
  <si>
    <t>MINISTERIO DE JUSTICIA Y DEL DERECHO</t>
  </si>
  <si>
    <t>Cod. Sector</t>
  </si>
  <si>
    <t>INSTITUTO NACIONAL PENITENCIARIO Y CARCELARIO -INPEC</t>
  </si>
  <si>
    <t xml:space="preserve">Dependencia / Regional </t>
  </si>
  <si>
    <t>Sigla</t>
  </si>
  <si>
    <t>Subdirección/Grupo</t>
  </si>
  <si>
    <t>Cod Obj</t>
  </si>
  <si>
    <t>Objetivo Estrategico</t>
  </si>
  <si>
    <t>Sector</t>
  </si>
  <si>
    <t>Cod Res</t>
  </si>
  <si>
    <t xml:space="preserve">Resultado Estrategico </t>
  </si>
  <si>
    <t>O1</t>
  </si>
  <si>
    <t>Meta resultado año 2016</t>
  </si>
  <si>
    <t>Unidad de medida</t>
  </si>
  <si>
    <t>Cod. Producto</t>
  </si>
  <si>
    <t xml:space="preserve">Producto </t>
  </si>
  <si>
    <t>Ponderador  Producto</t>
  </si>
  <si>
    <t>Meta 2016</t>
  </si>
  <si>
    <t>Responsable</t>
  </si>
  <si>
    <t>Cargo</t>
  </si>
  <si>
    <t>S6</t>
  </si>
  <si>
    <t>I1</t>
  </si>
  <si>
    <t>Cód. Act.</t>
  </si>
  <si>
    <t>Actividad</t>
  </si>
  <si>
    <t>Actividad por demanda</t>
  </si>
  <si>
    <t>Fecha Inicio</t>
  </si>
  <si>
    <t>Fecha Fin</t>
  </si>
  <si>
    <t>Ponderador
Actividad</t>
  </si>
  <si>
    <t>Colaborador</t>
  </si>
  <si>
    <t>Dependencia 1</t>
  </si>
  <si>
    <t>OFPLA</t>
  </si>
  <si>
    <t>OFICINA ASESORA DE PLANEACIÓN</t>
  </si>
  <si>
    <t>DIRAT</t>
  </si>
  <si>
    <t>O6</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</si>
  <si>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</si>
  <si>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</si>
  <si>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</si>
  <si>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</si>
  <si>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t>
  </si>
  <si>
    <t>P153</t>
  </si>
  <si>
    <t>Plan de Direccionamiento estratégico con seguimiento anual</t>
  </si>
  <si>
    <t>Número</t>
  </si>
  <si>
    <t>Juan Manuel Riaño Vargas</t>
  </si>
  <si>
    <t>Jefe de Oficina Asesora</t>
  </si>
  <si>
    <t>Se realzó seguimiento al PDE del año 2015</t>
  </si>
  <si>
    <t>-</t>
  </si>
  <si>
    <t xml:space="preserve">Elaborar el informe de seguimiento al plan de Direccionamiento estratégico a 31 diciembre de 2015 </t>
  </si>
  <si>
    <t>NO</t>
  </si>
  <si>
    <t>Mery Melguizo Báez</t>
  </si>
  <si>
    <t>Contratista</t>
  </si>
  <si>
    <t>Se realizaron calculos de indicadores de Eficacia y gestión de cada uno de los niveles del PDE</t>
  </si>
  <si>
    <t>DIRECCIÓN DE ATENCIÓN Y TRATAMIENTO</t>
  </si>
  <si>
    <t xml:space="preserve">Archivo Calculo de Indicadores PDE 2015 Carpeta Evidencias OFPLA Seguimiento I TRIM DRIVE </t>
  </si>
  <si>
    <t>Se elaboro informe de plan de direccionamiento estrategico de acuerdo con cada uno de los niv eles definidos por su estructura (Factor, Sector y objetivo)</t>
  </si>
  <si>
    <t>URL: http://www.inpec.gov.co/portal/page/portal/Inpec/Institucion/PlanesInstitucionales/Plan_Accion_2014/Plan%20Estrat%E9gico</t>
  </si>
  <si>
    <t xml:space="preserve">Elaborar el informe de seguimiento al plan de Direccionamiento estratégico a 30 de junio de 2016 </t>
  </si>
  <si>
    <t>P155</t>
  </si>
  <si>
    <t xml:space="preserve">Indicadores sectoriales, institucionales SINERGIA con seguimiento </t>
  </si>
  <si>
    <t>se realizo seguimiento a los indicadores de "asinamiento", "bloqueo", "tecnologia biometrica" y "clasificación en fase"</t>
  </si>
  <si>
    <t>Solicitar el primero de cada mes a los responsables de indicadores SINERGIA, los avances cuantitativos y cualitativos.</t>
  </si>
  <si>
    <t>Leonel Ríos Soto</t>
  </si>
  <si>
    <t>Oficial Logístico</t>
  </si>
  <si>
    <t>se llevo a cabo durante los primeros 5 dias de cada mes, los responsables de cada indicador emitieron su avanze tanto cualitativo como cuantitativo</t>
  </si>
  <si>
    <t>Correo electronico emitido por los responsables</t>
  </si>
  <si>
    <t>P179</t>
  </si>
  <si>
    <t>Registrar durante los 10 primeros días de cada mes, en la pagina de SINERGIA los avances cualitativos y cuantitativos de los indicadores del PND.</t>
  </si>
  <si>
    <t xml:space="preserve"> se llevaron a cabo el registro de los indicadores SINERGIA de acuerdo a los avances reportados por los mismos. Bloqueo de señales 0%,  Biometria 32,1%, Clasificación 130,3% y Racionamiento 55,3% 
</t>
  </si>
  <si>
    <t>URL: http://sinergiapp.dnp.gov.co/#IndicEntidad/132/45/26</t>
  </si>
  <si>
    <t>se llevaron a cabo el registro de los indicadores SINERGIA de acuerdo a los avances reportados por los mismos. I bloqueo de señales 0%; I tratamiento penitenciario 56,2%, I biometria 0%, I hacinamiento -106,18%</t>
  </si>
  <si>
    <t xml:space="preserve">Realizar los ajustes de los indicador SINERGIA,  que sean requeridos por DNP </t>
  </si>
  <si>
    <t>SI</t>
  </si>
  <si>
    <t>los indicadores sinergia del instituto en el primer semestre fueron aprobados por el DNP sin solicitar ningun ajuste</t>
  </si>
  <si>
    <t>P47</t>
  </si>
  <si>
    <t>Herramientas de planeación formuladas y monitoreadas. (planes de Acción, Plan anticorrupción, FURAG, Modelo integrado de Planeación y Gestión, Plan Indicativo)</t>
  </si>
  <si>
    <t>Sostener la Atención Social a la PPL, que les otorgue condiciones dignas en la  Prisionalización.</t>
  </si>
  <si>
    <t>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t>
  </si>
  <si>
    <t>Asesorar y acompañar la formulación de Plan de Acción 2016</t>
  </si>
  <si>
    <t xml:space="preserve">Se asesoró y acompaño a los enlaces de planeación de cada una de las areas en la formulación de los Planes de Acción 2016 </t>
  </si>
  <si>
    <t xml:space="preserve">Carpeta Evidencias OFPLA Seguimiento I TRIM DRIVE </t>
  </si>
  <si>
    <t>Se asesoró y acompaño a los enlaces de planeación de cada una de las areas en la formulación de los Planes de Acción 2016</t>
  </si>
  <si>
    <t>Carpeta Evidencias OFPLA Seguimiento I TRIM DRIVE</t>
  </si>
  <si>
    <t>Consolidar el Plan de Acción Institucional 2016</t>
  </si>
  <si>
    <t xml:space="preserve">Se revisaron y aprobaron los planes de Acción 2016 que luego fueron consolidados en el Plan de Acción Institucional 2016 que fue publicado en la pagina Web de l INPEC </t>
  </si>
  <si>
    <t>Carpeta Evidencias OFPLA Plan Acción Institucional Publicado DRIVE 
Página Web
http://www.inpec.gov.co/portal/page/portal/Inpec/Institucion/PlanesInstitucionales/Plan_Accion_2014/Plan%20de%20Acci%F3n</t>
  </si>
  <si>
    <t>Se revisaron y aprobaron los planes de Acción 2016 que luego fueron consolidados en el Plan de Acción Institucional 2016 que fue publicado en la pagina Web de l INPEC</t>
  </si>
  <si>
    <t>Carpeta Evidencias OFPLA Plan Acción Institucional Publicado DRIVE 
 Página Web
 http://www.inpec.gov.co/portal/page/portal/Inpec/Institucion/PlanesInstitucionales/Plan_Accion_2014/Plan%20de%20Acci%F3n</t>
  </si>
  <si>
    <t>P256</t>
  </si>
  <si>
    <t xml:space="preserve">Presentar ante el comité de coordinación institucional el Plan de acción Institucional para su aprobación, Publicar y divulgar en la página Web </t>
  </si>
  <si>
    <t xml:space="preserve">El 28 de enero se presentó ante el comite de cordinación institucional el plan de Acción Institucional, el cual fue aprobado </t>
  </si>
  <si>
    <t>Resolución No. XXXXX del 28 de enero de 2016</t>
  </si>
  <si>
    <t>El 28 de enero se presentó ante el comite de cordinación institucional el plan de Acción Institucional, el cual fue aprobado</t>
  </si>
  <si>
    <t>Asesorar y acompañar la formulación de Plan de Acción 2017</t>
  </si>
  <si>
    <t xml:space="preserve">Elaborar y publicar el informe de gestión  2015 de Plan de Acción </t>
  </si>
  <si>
    <t>S10</t>
  </si>
  <si>
    <t xml:space="preserve">Se elaboró y publicó el informe de gestión de 2015 con base en el seguimiento de los planes de acción de cada una de las areas </t>
  </si>
  <si>
    <t>I2</t>
  </si>
  <si>
    <t>ALIMENTACIÓN</t>
  </si>
  <si>
    <t>Informes de análisis y concepto técnico de las actas de los comités de seguimiento al suministro de alimentación para la PPL.</t>
  </si>
  <si>
    <t>Se elaboró y publicó el informe de gestión de 2015 con base en el seguimiento de los planes de acción de cada una de las areas</t>
  </si>
  <si>
    <t>http://www.inpec.gov.co/portal/page/portal/Inpec/Institucion/PlanesInstitucionales/Plan_Accion_2014/Plan%20de%20Acci%F3n</t>
  </si>
  <si>
    <t xml:space="preserve">Realizar el acompañamiento para  el registro de seguimiento trimestral  Plan de Acción 2016;  elaborar los informes y publicarlos. </t>
  </si>
  <si>
    <t>Se realizó acompañamiento para registro de seguimiento del cuarto trimestre del 2015 y primer trimestre del 2016, Se elaboró el informe de seguimiento de cumplimiento plan de acción 2015 y avance de cumplimiento de 1 trimestre</t>
  </si>
  <si>
    <t>URL: http://www.inpec.gov.co/portal/page/portal/Inpec/Institucion/PlanesInstitucionales/Plan_Accion_2014/Plan%20de%20Acci%F3n</t>
  </si>
  <si>
    <t>Elaborar documento de Plan Anticorrupción y atención al ciudadano 2016</t>
  </si>
  <si>
    <t>Profesional Universitario</t>
  </si>
  <si>
    <t>El documento de Plan Anticorrupción y atención al ciudadano 2016 publicado en la web en el LINK:http://www.inpec.gov.co/portal/page/portal/Inpec/ServiciosDeInformacionAlCiudadano/PlanAnticorrupcion/Tab3</t>
  </si>
  <si>
    <t>(SCENTRAL/YVirguezr) ESCRITORIO: CARPETA PLANTIC 2016 - DOCUMENTO WORD PLAN ANTICORRUPCION Y ATENCION AL CIUDADANO 2016</t>
  </si>
  <si>
    <t>Difusión del plan de acción y el Plan Anticorrupción a las Direcciones Regionales.</t>
  </si>
  <si>
    <t>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t>
  </si>
  <si>
    <t>COMUNICADO 008 POR CORREO masivo.inpec@inpec.gov.co POR ASUNTO «​¡CONOZCA LO NUEVO DEL PLAN ANTICORRUPCIÓN Y DE ATENCIÓN AL CIUDADANO! (PLANTIC INPEC2016)​»</t>
  </si>
  <si>
    <t>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t>
  </si>
  <si>
    <t xml:space="preserve">Presentar el PLANTIC 2016 ante el comité institucional de desarrollo administrativo y publicarlo previa aprobación </t>
  </si>
  <si>
    <t xml:space="preserve">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 </t>
  </si>
  <si>
    <t>Acta N°01 del 18 de enero de 2016
Resolución N°1349 del 28 de marzo de 2016
URL: http://www.inpec.gov.co/portal/page/portal/Inpec/ServiciosDeInformacionAlCiudadano/PlanAnticorrupcion/Tab3
Boletin interno N° 0008</t>
  </si>
  <si>
    <t>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t>
  </si>
  <si>
    <t>Acta N°01 del 18 de enero de 2016
 Resolución N°1349 del 28 de marzo de 2016
 URL: http://www.inpec.gov.co/portal/page/portal/Inpec/ServiciosDeInformacionAlCiudadano/PlanAnticorrupcion/Tab3
 Boletin interno N° 0008</t>
  </si>
  <si>
    <t xml:space="preserve">Socializar el Informe de Seguimiento al PLANTIC 2015  ante el comité institucional de desarrollo administrativo y publicarlo previa aprobación </t>
  </si>
  <si>
    <t xml:space="preserve">La socialización del informe del seguimiento al PLANTIC se realizó ante el Comité Institucional de Desarrollo Administrativo y se aprobó mediante acta N° 01 del 18 de enero del  2016 se encuentra publicado en la página web institucional. </t>
  </si>
  <si>
    <t>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t>
  </si>
  <si>
    <t>La socialización del informe del seguimiento al PLANTIC se realizó ante el Comité Institucional de Desarrollo Administrativo y se aprobó mediante acta N° 01 del 18 de enero del 2016 se encuentra publicado en la página web institucional.</t>
  </si>
  <si>
    <t>Realizar 2 Monitoreo al PLANTIC 2016  en coordinación con los responsables de los componentes.</t>
  </si>
  <si>
    <t>El monitoreo al PLANTIC se encuentra programado para el mes de abril de 2016,</t>
  </si>
  <si>
    <t>Se realizó el primer monitoreo a corte el 15 de abril y el siguiente monitoreo se realizara el 31 de agosto</t>
  </si>
  <si>
    <t>Carpeta de evidencias google drive</t>
  </si>
  <si>
    <t xml:space="preserve">Asesorar y acompañar el diligenciamiento del formulario FURAG-2015 y enviarlo al DAFP  </t>
  </si>
  <si>
    <t>Elvira Isabel Rowlands</t>
  </si>
  <si>
    <t>Se diligencio y se encuentra publicado en la Página de DAFP-Modelo Integrado de Planeación y Gestión-FURAG el 23 de marzo del año en curso.</t>
  </si>
  <si>
    <t>El DAFP publico los resultados del FURAG 2015, en la Página de DAFP-Modelo Integrado de Planeación y Gestión, ocupando el INPEC el primer lugar</t>
  </si>
  <si>
    <t>https://www.funcionpublica.gov.co/hs/faces/reportes/filtroReporteFurag.jsf?_adf.ctrl-state=844vmwh8a_3</t>
  </si>
  <si>
    <t xml:space="preserve">Generar trimestralmente el Informe de seguimiento del Modelo integrado de Planeación y Gestión y presentarlo ante el ministerio y comité institucional de desarrollo administrativo (IV trim 2015 - I,II,III- 2016) </t>
  </si>
  <si>
    <t>Se realizo informe trimestral del modelo integrado de planeación y gestión del instituto, este informe corresponde al del IV Trimestre del año 2015</t>
  </si>
  <si>
    <t>Se realizo informe trimestral del modelo integrado de planeación y gestión del instituto, este informe corresponde al del I Trimestre del año 2016</t>
  </si>
  <si>
    <t>Scentral/Danielrr/Carpeta MIPG/Carpeta I Seguimiento MIPG 2016</t>
  </si>
  <si>
    <t>P89</t>
  </si>
  <si>
    <t>Revisar con las dependencias el plan Indicativo, realizar los ajustes aprobados y publicarlo</t>
  </si>
  <si>
    <t xml:space="preserve">Se revisó, ajustó y publicó el plan Indicativo 2015 con base en el plan de direccionaminto estratégico y la formulación de los planes de acción de cada una de las areas </t>
  </si>
  <si>
    <t>Se revisó, ajustó y publicó el plan Indicativo 2015 con base en el plan de direccionaminto estratégico y la formulación de los planes de acción de cada una de las areas</t>
  </si>
  <si>
    <t>P51</t>
  </si>
  <si>
    <t>Instrumentos para la operación Estadística del INPEC adicionados e Implementados.</t>
  </si>
  <si>
    <t>Se tiene el instrumento del Tablero virtual de extranjeros, Delitos y reinsidencia</t>
  </si>
  <si>
    <t>Diseñar las variables que serán revisadas en el tablero virtual</t>
  </si>
  <si>
    <t xml:space="preserve">Luis Eduardo Castro </t>
  </si>
  <si>
    <t>Profesional Especializado</t>
  </si>
  <si>
    <t xml:space="preserve">se remitieron dos variables para incorporar al tablero virtual de datos, sujeto a incorporación en el tablero virtual de datos por la firma Jaspersof contratada entre otras para tal fin </t>
  </si>
  <si>
    <t>Se envío carpeta comprimida con evidencias (Correos electronicos, actas, BBP con las variables solicitadas, conversaciones y demas soportes)los cuales fueron enviados al grupo administracion de la informacion.</t>
  </si>
  <si>
    <t>se remitieron dos variables para incorporar al tablero virtual de datos, sujeto a incorporación en el tablero virtual de datos por la firma Jaspersof contratada entre otras para tal fin</t>
  </si>
  <si>
    <t>Solicitar el desarrollo del tablero virtual</t>
  </si>
  <si>
    <t xml:space="preserve">depende de la contratación con la firma Jaspersof a cargo de la oficina de sistema de información </t>
  </si>
  <si>
    <t>Con la entrega de los BBP se solicita el desarrollo de los proyectos recidencia, extranjeros y delitos los cuales ya fuero desarrollados por el grupo administracion de la informacion.</t>
  </si>
  <si>
    <t>La Oficina Asesora de Planeacion en Conjunto con la Oficina de Sistema realizan los BBP Proyecto BI Jaspersoft INPEC de los tableros de control Reincidencia, Extranjeros y Delitos en las tres modalidades (Intramural, Delitos y Vigilancia electronica)</t>
  </si>
  <si>
    <t>Con la entrega de los BBP se solicita el desarrollo de los proyectos recidencia, extranjeros y delitos los cuales ya fueron desarrollados por el grupo administracion de la informacion.</t>
  </si>
  <si>
    <t>Realizar la implementación de la aplicación en coordinación con la Oficina de Sistemas de Información.</t>
  </si>
  <si>
    <t xml:space="preserve">depende de la contratación con la firma Jaspersof a cargo de la oficina de sistema de información. En el momento en proceso de contratación con la firma Jaspersof </t>
  </si>
  <si>
    <t>Los proyectos rencidencia, extranjeros fueron terminados en el primer trimestre del año en curso y se encuentran publicados en el sitio web http://www.inpec.gov.co/portal/page/portal/Inpec/Institucion/Estad%EDsticas/Estadisticas/Tab1</t>
  </si>
  <si>
    <t>Se realiza acta de cierre de los proyectos Reincidencia, Extranjeros y Delitos en las tres modalidades (Intramural, Delitos y Vigilancia electronica ) los cuales son publicados en la pagina web del Instituto.</t>
  </si>
  <si>
    <t>S14</t>
  </si>
  <si>
    <t>TRANSPARENCIA, PARTICIPACION Y SERVICIO AL CIUDADANO</t>
  </si>
  <si>
    <t>I25</t>
  </si>
  <si>
    <t>Porcentaje del Índice de Transparencia Nacional</t>
  </si>
  <si>
    <t>P37</t>
  </si>
  <si>
    <t xml:space="preserve">Estrategias para soportar la Transparencia, participación y servicio al Ciudadano presentadas </t>
  </si>
  <si>
    <t>se divulgo el mapa de riesgos de corrupción y se realizaron acciones programadas para el ejercicio de la rendición de cuentas</t>
  </si>
  <si>
    <t>Divulgar el mapa de riesgos de corrupción a través de la canales de comunicación del instituto</t>
  </si>
  <si>
    <t>Informes de análisis de las actas de Comité de Seguimiento al Suministro de Alimentación COSAL</t>
  </si>
  <si>
    <t>Mapa publicado en la web en el enlace http://www.inpec.gov.co/portal/page/portal/Inpec/ServiciosDeInformacionAlCiudadano/PlanAnticorrupcion/Tab3/PLANTIC%20INPEC%202016.pdf en espera de respuesta por parte de Oficina Asesora de comunicaciones para la participacion en TWITTER  , FACEBOOK Y CHAT</t>
  </si>
  <si>
    <t>SALUD</t>
  </si>
  <si>
    <t>Porcentaje de población asegurada al sistema de salud en las condiciones exigidas al instituto por normatividad vigente (para personas privadas de libertad PPL)*</t>
  </si>
  <si>
    <t>Mapa publicado en la web en el enlace http://www.inpec.gov.co/portal/page/portal/Inpec/ServiciosDeInformacionAlCiudadano/PlanAnticorrupcion/Tab3/PLANTIC%20INPEC%202016.pdf en espera de respuesta por parte de Oficina Asesora de comunicaciones para la participacion en TWITTER , FACEBOOK Y CHAT</t>
  </si>
  <si>
    <t>http://www.inpec.gov.co/portal/page/portal/Inpec/ServiciosDeInformacionAlCiudadano/PlanAnticorrupcion/Tab3</t>
  </si>
  <si>
    <t xml:space="preserve">Realizar las acciones programas para el Ejercicio de Audiencia de rendición de cuentas </t>
  </si>
  <si>
    <t>Johanna Velasco Atuesta</t>
  </si>
  <si>
    <t>Se realizo mediante Resolución N° 1607 del 6 de abril del 2016, Aprobación y adopción de la guia de rendición de cuentas</t>
  </si>
  <si>
    <t>-Resolución N° 1607 del 6 de abril del 2017
- Guia de rendición de cuentas codigo PE-PI-G04</t>
  </si>
  <si>
    <t>Acta N° 07 del 21 de abril del 2016, del comité institucional de desarrollo administrativo, donde se presenta la primera acción del diagnostico del estado de la rendicion de cuentas del 2014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Acta N° 09 del 16 de junio del 2016 del comité institucional de desarrollo administrativo, se define la fecha de la audiencia publica de rendición de cuentas de la vigencia 2015 
 se realiza actualización de la información del proceso RDC en la pagina web institucional</t>
  </si>
  <si>
    <t>Acta N° 7,8 y 9 del comité institucional de desarrollo administrativo
 URL: http://www.inpec.gov.co/portal/page/portal/Inpec/Institucion/InformesDeGestion/RendicionDeCuentas/Informe</t>
  </si>
  <si>
    <t xml:space="preserve">Adoptar  a través de acto administrativo los tres instrumentos de gestión de la información:  Inventario de activos; esquema de publicación y el índice de información clasificada y reservada  </t>
  </si>
  <si>
    <t>Elvira Rowlands</t>
  </si>
  <si>
    <t>N.A</t>
  </si>
  <si>
    <t>Seguimiento a la notificación obligatoria de los eventos de interés en salud pública por los ERON considerados como UPGD</t>
  </si>
  <si>
    <t>Actualizar y publicar el Estudio de Caracterización de la población reclusa indígena y afrodescendiente a cargo del INPEC.</t>
  </si>
  <si>
    <t xml:space="preserve">El estudio se encuentra en proceso de elaboración </t>
  </si>
  <si>
    <t>Se esta trabajando en el estudio (hay tiempo de presentarlo hasta el 31de agosto del año en curso)</t>
  </si>
  <si>
    <t>P157</t>
  </si>
  <si>
    <t>Estrategia Gobierno en Línea implementada</t>
  </si>
  <si>
    <t>Durante el mes de junio se hicieron reuniones con el ministerio de justicia con el fin de dar a conocer el plan de acción de GEL de la entidad</t>
  </si>
  <si>
    <t>Realizar la verificación del Esquema de publicación de la Ley de Transparencia y Acceso a la información Pública propuesto por el Manual de Gobierno en línea.</t>
  </si>
  <si>
    <t>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t>
  </si>
  <si>
    <t>http://www.inpec.gov.co/portal/page/portal/Inpec/Institucion/PlanesInstitucionales/Plan_Accion_2014/MIPG</t>
  </si>
  <si>
    <t>P198</t>
  </si>
  <si>
    <t>Jornadas Cívicas penitenciarias en salud a nivel nacional realizadas</t>
  </si>
  <si>
    <t>Elaboración de informe de resultados, logros y dificultades y publicación en la página web, para informar a los usuarios.</t>
  </si>
  <si>
    <t>P90</t>
  </si>
  <si>
    <t>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t>
  </si>
  <si>
    <t>Publicación en el link de rendicion de cuentas la información correspondiente a: Cronograma propuesto rendición de cuentas 2015
 2. Información de consulta para ciudadania y grupos de interes
 3. información correspondiente al analisis del estado de la rendición de cuentas 2014</t>
  </si>
  <si>
    <t>URL:http://www.inpec.gov.co/portal/page/portal/Inpec/Institucion/InformesDeGestion/RendicionDeCuentas/Informe</t>
  </si>
  <si>
    <t>Realizar la verificación, identificación y actualización de datos abiertos.</t>
  </si>
  <si>
    <t>se realizo verificación e identificación de datos abiertos</t>
  </si>
  <si>
    <t>P77</t>
  </si>
  <si>
    <t>Revisión de los procesos para identificar procedimientos administrativos regulados (trámites) y no regulados</t>
  </si>
  <si>
    <t>Se encuentran aprobados y publicados en pagina WEB, Suit, SIVIRTUAL los 3 tramites y los 2 servicios</t>
  </si>
  <si>
    <t>URL: http://www.inpec.gov.co/portal/page/portal/Inpec/ServiciosDeInformacionAlCiudadano/Tramites
 URL: http://www.inpec.gov.co/portal/page/portal/Inpec/ServiciosDeInformacionAlCiudadano/ServiciosEnLineaVisitaVirtualAUnInterno</t>
  </si>
  <si>
    <t>URL: http://www.inpec.gov.co/portal/page/portal/Inpec/ServiciosDeInformacionAlCiudadano/Tramites
  URL: http://www.inpec.gov.co/portal/page/portal/Inpec/ServiciosDeInformacionAlCiudadano/ServiciosEnLineaVisitaVirtualAUnInterno</t>
  </si>
  <si>
    <t>Priorización de trámites a intervenir</t>
  </si>
  <si>
    <t>P180</t>
  </si>
  <si>
    <t>Manual Técnico administrativo para la prestación de los servicios de salud a la población privada de la libertad elaborado en coordinación con la USPEC</t>
  </si>
  <si>
    <t>La OP Asignación de Visitas a Internos</t>
  </si>
  <si>
    <t>Nueva ruta de acceso para solicitud de turnos de visita vía internet http://186.179.97.230:8080/Mat/</t>
  </si>
  <si>
    <t>Se actualizo y se encuentra en revision en el DAFP la OPA "ASIGNACIÓN DE VISITAS A INTERNOS",</t>
  </si>
  <si>
    <t>http://www.suit.gov.co/registro-web/faces/home.jsf?_adf.ctrl-state=hnxdb9q96_3</t>
  </si>
  <si>
    <t>P181</t>
  </si>
  <si>
    <t>Adaptación del contexto penitenciario del SOGCS documentado</t>
  </si>
  <si>
    <t>Implementar 1 acción efectiva que permitan mejorar los tramites (Normativas, Administrativas o tecnológica)</t>
  </si>
  <si>
    <t>P94</t>
  </si>
  <si>
    <t>Lineamientos para seguimiento y mejoramiento continuo de las acciones, de salud pública y prevención del riesgo elaborados.</t>
  </si>
  <si>
    <t>Se encuentra en revisión por parte del jefe de la oficina asesora de planeación</t>
  </si>
  <si>
    <t>(SCENTRAL/EIROWLANDSG) - escritorio/carpeta DIAGNOSTICO/documento word/ELABORAR DIASGOSTICO Y PRIORIZAR TRAMITES</t>
  </si>
  <si>
    <t>Estrategias de promoción de hábitos saludables y fomento de la lactancia materna diseñados e implementados</t>
  </si>
  <si>
    <t xml:space="preserve">Se realizo mediante el Acta N° 05 de 15 de marzo del 2016, comite institucional de desarrollo administrativo, se realizo ejercicio con matriz de autodiagnostico para el cumplimiento de la ley 1712 del 2014, procuraduria general de la nación </t>
  </si>
  <si>
    <t>-Acta N° 05 del 15 de marzo del 2016</t>
  </si>
  <si>
    <t>Actualizar la ruta virtual del Instituto con relación a circulares y directivas que emane la Dirección General, posteriormente su socialización a nivel nacional</t>
  </si>
  <si>
    <t>Eduardo Guzman Guzman</t>
  </si>
  <si>
    <t>Se envia correo electronico con el link de ubicación en la ruta virtual de la calidad de los documentos circular o directiva para conocimiento de las dependencias involucradas.</t>
  </si>
  <si>
    <t>ttps://mail.google.com/mail/u/0/#search/evidencia+publicaci%C3%B3n/152560dc71489942</t>
  </si>
  <si>
    <t>Publicar en la pagina web institucional, mediante link de acceso a la información publica que permita al usuario tener acceso al índice de información general del instituto y posteriormente al tema especifico de su interés.</t>
  </si>
  <si>
    <t>se realizo actualización de la información correspondiente a: Misión y Visión, principios y valores, plan de acción, plan anticorrupción y atención a ciudadano, plan de mejoramiento, modelo integrado de planeación y gestión , informe de gestión .</t>
  </si>
  <si>
    <t>URL: http://www.inpec.gov.co/portal/page/portal/Inpec/ServiciosDeInformacionAlCiudadano/TransparenciaInformacionPublica</t>
  </si>
  <si>
    <t>se realizo actualización de la información correspondiente al: proceso de rendición de cuentas vigencia 2015 URL: http://www.inpec.gov.co/portal/page/portal/Inpec/Institucion/InformesDeGestion/RendicionDeCuentas/Informe</t>
  </si>
  <si>
    <t>URL: http://www.inpec.gov.co/portal/page/portal/Inpec/Institucion/InformesDeGestion/RendicionDeCuentas/Informe</t>
  </si>
  <si>
    <t>P159</t>
  </si>
  <si>
    <t>Ejercicio de rendición de cuentas realizado</t>
  </si>
  <si>
    <t>El ejercicio de rendición de cuentas se realizara el 30 de septiembre</t>
  </si>
  <si>
    <t xml:space="preserve">Estructurar la Guía de Rendición de Cuentas del Instituto de acuerdo a lineamientos DAFP. </t>
  </si>
  <si>
    <t>P78</t>
  </si>
  <si>
    <t>-Resolución N° 1607 del 6 de abril del 2017
 - Guia de rendición de cuentas codigo PE-PI-G04</t>
  </si>
  <si>
    <t>Realizar el análisis del estado de la rendición de cuentas en la entidad.</t>
  </si>
  <si>
    <t>Para el 20 de abril del 2016 se ha citado a comite institucional de desarrollo administrativo para presentar el lineamiento metodologio de analisis del estudio de rendición de cuentas de la entidad a fin de ser aprobado por dicho comite .</t>
  </si>
  <si>
    <t>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t>
  </si>
  <si>
    <t>Acta N° 07 y 08 del comité institucional de desarrollo administrativo y URL: http://www.inpec.gov.co/portal/page/portal/Inpec/Institucion/InformesDeGestion/RendicionDeCuentas/Informe</t>
  </si>
  <si>
    <t xml:space="preserve">Desarrollar las acciones programas para el Ejercicio de audiencia pública de rendición de cuentas. </t>
  </si>
  <si>
    <t>Mediante Acta N°07 del comité institucional de desarrollo administrativo del 21 de abril del 2016 se presenta la guia de rendición de cuentas y los 4 componentes que debe implementar la entidad a fin de dar cumplimiento.
 Mediante Acta N° 113 del 12 de mayo del 2016 se reunen en la oficina de planeación GATEC, OFICO, OFISI, GREPU Y DIRES para acordar fechas de entrega del analisis del estado de la rendición de cuentas
 mediante Acta N° 08 se presenta a comite la estrategia de rendicion de cuentas, el analisis del estado de rendición de cuentas, los resultados de la encuesta de opinion publica y se socializa las estrategias de RDC para que se seleccionen 
 Se publica en pagina web cronograma RDC preliminar</t>
  </si>
  <si>
    <t>Acta N° 07 y 08 del comité institucional de desarrollo administrativo, Acta N° 113 del 12 de mayo del 2016 y URL: http://www.inpec.gov.co/portal/page/portal/Inpec/Institucion/InformesDeGestion/RendicionDeCuentas/Informe</t>
  </si>
  <si>
    <t>Efectuar la evaluación interna y externa del proceso de rendición de cuentas.</t>
  </si>
  <si>
    <t>P7</t>
  </si>
  <si>
    <t>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t>
  </si>
  <si>
    <t>Acta N°09 del comité institucional de desarrollo administrativo</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</si>
  <si>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</si>
  <si>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Elaborar un (1) informe de resultados, logros y dificultades de la Audiencia pública con publicación en la página web.</t>
  </si>
  <si>
    <t>P87</t>
  </si>
  <si>
    <t>ERON capacitados en  prevención del consumo de sustancias psicoactivas (SPA)</t>
  </si>
  <si>
    <t>Diseñar el plan de mejoramiento de rendición de cuentas.</t>
  </si>
  <si>
    <t>S11</t>
  </si>
  <si>
    <t>EFICIENCIA ADMINISTRATIVA</t>
  </si>
  <si>
    <t>I26</t>
  </si>
  <si>
    <t>Porcentaje de avance de Implementación del SGI en el  INPEC</t>
  </si>
  <si>
    <t>P206</t>
  </si>
  <si>
    <t>Sistema de Gestión de la Calidad Nivel Nacional  implementado y en mantenimiento</t>
  </si>
  <si>
    <t>Sistema de gestion de la calidad implementado y con mantenimiento en un 46% el resultado equivale al cumplimiento hasta la fecha respecto a las actividades planificadas para este producto</t>
  </si>
  <si>
    <t xml:space="preserve">Elaborar el Manual del Sistema de Gestión Integrado  </t>
  </si>
  <si>
    <t>Angélica Patiño</t>
  </si>
  <si>
    <t>El manual se encuentra elaborado y aprobado mediante resolución 1489 del 01 de abril de 2016</t>
  </si>
  <si>
    <t>Ruta virtual de la calidad
 http://rutavirtual.inpec.gov.co/moodle/course/view.php?id=1414</t>
  </si>
  <si>
    <t>Ruta virtual de la calidad
  http://rutavirtual.inpec.gov.co/moodle/course/view.php?id=1414</t>
  </si>
  <si>
    <t xml:space="preserve">Implementar los módulos, manual,  proceso y documentación del aplicativo Solución en la sede central </t>
  </si>
  <si>
    <t>aprobación de procedimiento de control de documentos mediante resolución 1489 del 01 de abril de 2016</t>
  </si>
  <si>
    <t>Ruta virtual de la calidad 
 http://rutavirtual.inpec.gov.co/moodle/course/view.php?id=1415</t>
  </si>
  <si>
    <t>* Mediante Resolución No. 2673 del 31 de mayo de 2016, se realizó la adopción del software de ISOlución. 
 * A través de Boletín interno No. 015 se realizó la socialización a nivel institucional del aplicativo ISOlución. 
 * Se han realizado capacitaciones en el uso del modulo documentación a los integrantes del equipo operativo calidad MECI de 8 procesos</t>
  </si>
  <si>
    <t>Se remite mediante correo electronico
 Actividad 
 No. 0 1</t>
  </si>
  <si>
    <t xml:space="preserve">Capacitar al equipo operativo calidad - meci, en el uso del modulo de documentación </t>
  </si>
  <si>
    <t>P257</t>
  </si>
  <si>
    <t>Lineamiento e implementación de acciones de prácticas de salubridad e higiene en la gestión del riesgo de desastres y atención de emergencias en los ERON</t>
  </si>
  <si>
    <t>La actividad estan programada para el mes de abril</t>
  </si>
  <si>
    <t>* A traves de comunicación , se programo la capacitación al Equipo operativo Calidad MECI de los procesos. 
 * Mediante correo electronico se realizó la citación al equipo operativo calidad MECI de cada proceso 
 * Se han realizado 8 capacitaciones en el uso del modulo documentación a los integrantes del equipo operativo calidad MECI de 8 procesos</t>
  </si>
  <si>
    <t>Se remite mediante correo electronico 
 Actividad 
 No. 02</t>
  </si>
  <si>
    <t>Elaborar  el Procedimiento Revisión del Sistema de Gestión de la Calidad.</t>
  </si>
  <si>
    <t>I3</t>
  </si>
  <si>
    <t>Se realizo la revisión del Procedimiento Revisión del Sistema de Gestión de la Calidad, con el fin de identificar la necesidades de mejora</t>
  </si>
  <si>
    <t>ATENCIÓN PSICOSOCIAL</t>
  </si>
  <si>
    <t>C:\DOCUMENTOS EN REVISIÓN\PROCESO PLANIFICACIÓN INSTITUCIONAL\2016\Procedimiento Revisión del Sistema de Gestión de la Calidad</t>
  </si>
  <si>
    <t>Mediante Resolución No. 2324 del 02 de mayo de 2016, se aprobo y adopto el procedimiento PE-PI-P06 V01 Revisión por la Dirección del Sistema de Gestión Integrado</t>
  </si>
  <si>
    <t>Se remite mediante correo electronico
 Actividad 
 No. 03</t>
  </si>
  <si>
    <t>Revisar el Procedimiento Identificación, Tratamiento y Seguimiento del Producto/Servicio No Conforme.</t>
  </si>
  <si>
    <t>Se realizo una revisión inicial al Procedimiento Identificación, Tratamiento y Seguimiento del Producto/Servicio No Conforme.</t>
  </si>
  <si>
    <t>:\DOCUMENTOS EN REVISIÓN\PROCESO PLANIFICACIÓN INSTITUCIONAL\2016\Procedimiento Identificación, Tratamiento y Seguimiento del ProductoServicio No Conforme</t>
  </si>
  <si>
    <t>Mediante Resolución No. 2324 del 02 de mayo de 2016, se aprobo y adopto el procedimiento PE-PI-P05 V01 Identificación, Tratamiento y Seguimiento al Servicio no Conforme documento PDF</t>
  </si>
  <si>
    <t>Se remite mediante correo electronico
 Actividad 
 No. 04</t>
  </si>
  <si>
    <t xml:space="preserve">Actualizar el proceso de Planificación Institucional vinculando indicadores de eficiencia. </t>
  </si>
  <si>
    <t>P99</t>
  </si>
  <si>
    <t>se presento borrador para revisión del manual de indicadores del instituto por medio de correo institucional al jefe de la oficina asesora de planeación }</t>
  </si>
  <si>
    <t>Curso virtual  para servidores penitenciarios como un proceso de formación frente a la problemática de tentativa de suicidio y casos suicidas para internos  diseñado y realizado.</t>
  </si>
  <si>
    <t>P81</t>
  </si>
  <si>
    <t>SGI actualizado acorde con las necesidades identificadas</t>
  </si>
  <si>
    <t>SGI actualizado acorde con las necesidades identificadas en un 40% el resultado equivale al cumplimiento hasta la fecha respecto a las actividades planificadas para este producto</t>
  </si>
  <si>
    <t>Realizar mesas de trabajo con los integrantes del equipo operativo Calidad -MECI, para la revisión de documentos del SGI</t>
  </si>
  <si>
    <t>Se realizaron XXX mesas de trabajo con los integrantes del equipo operativo calidad MECI desde el mes de febrero a la fecha</t>
  </si>
  <si>
    <t>Las actas digitalizadas Se envian por correo electronico a Daniel</t>
  </si>
  <si>
    <t>Se realizaron 31 mesas de trabajo con los integrantes del equipo operativo calidad MECI durante el trimestre</t>
  </si>
  <si>
    <t>Se remite mediante correo electronico
 Actividad 
 No. 05</t>
  </si>
  <si>
    <t>Atender las solicitudes de revisión de documentos del SGI, radicadas a la Oficina Asesora de Planeación</t>
  </si>
  <si>
    <t>P100</t>
  </si>
  <si>
    <t>Informes de seguimiento a los proyectos y programas tendientes a la atención psicosocial de la población de internos, elaborados.</t>
  </si>
  <si>
    <t>Se realizo de la siguiente manera: 
 * Solicitudesfisicas recibidas y atendidas 17
 * Solicitudes correo electronico: 
 * Reuniones: 24</t>
  </si>
  <si>
    <t>Actas digitalizadas</t>
  </si>
  <si>
    <t>Se realizo de la siguiente manera: 
  * Solicitudesfisicas recibidas y atendidas 26
  * Solicitudes correo electronico: 10
  * Reuniones: 31</t>
  </si>
  <si>
    <t>P212</t>
  </si>
  <si>
    <t xml:space="preserve">MECI actualizado </t>
  </si>
  <si>
    <t>P101</t>
  </si>
  <si>
    <t>El valor asignado corresponde al porcentaje de avance del MECI en ISOLUCION</t>
  </si>
  <si>
    <t>Presentación de Informe Estado actual de la actualización del MECI por parte del representante MECI ante la Dirección.</t>
  </si>
  <si>
    <t>Se solicito el espacio en la agenda del General pero no fue posible realizar la presentación</t>
  </si>
  <si>
    <t>En el primer trimestre se solicito el espacio en la agenda del General pero no fue posible realizar la presentación</t>
  </si>
  <si>
    <t>P102</t>
  </si>
  <si>
    <t>Solicitud para presentación del Avance implementación MECI ante el Comité de Coordinación de control Interno</t>
  </si>
  <si>
    <t>Realizar sensibilización con el equipo operativo MECI</t>
  </si>
  <si>
    <t>P103</t>
  </si>
  <si>
    <t xml:space="preserve">Lineamientos que garanticen la libertad de cultos de la población privada de la libertad, diseñados </t>
  </si>
  <si>
    <t>El 31 de marzo se realizó sensibilización en el tema de MECI y sistema de gestión de calidad al equipo opoerativo calidad MECI</t>
  </si>
  <si>
    <t>Acta de capacitación realizada el 31 de marzo al Equipo Calidad MECI</t>
  </si>
  <si>
    <t>Realizar Talleres de Autoevaluación.</t>
  </si>
  <si>
    <t>P104</t>
  </si>
  <si>
    <t>se realizaron 12 mesas de trabajo con los integrantes del equipo operativo calidad MECI de los proceso con el fin de explicar la implementación del formato de autoevaluación</t>
  </si>
  <si>
    <t>12 Actas de reunion con equipo operativo calidad MECI</t>
  </si>
  <si>
    <t>se realizaron 10mesas de trabajo con los integrantes del equipo operativo calidad MECI de los proceso con el fin de explicar la implementación del formato de autoevaluación</t>
  </si>
  <si>
    <t>10 Acta de reunion</t>
  </si>
  <si>
    <t>Aplicar encuesta de autoevaluación a lideres de proceso</t>
  </si>
  <si>
    <t>P105</t>
  </si>
  <si>
    <t xml:space="preserve">Estrategias que fortalezcan los vínculos entre la población privada de la libertad y su familia definida </t>
  </si>
  <si>
    <t>se envio comunicación 8110-OFPLA-037 2016IE001087 solicitando a los dueños del proceso solicitandoles se iniciara el proceso de autoevaluación</t>
  </si>
  <si>
    <t>Comunicación 8110-OFPLA-037 2016IE001087</t>
  </si>
  <si>
    <t>Mediante comunicación 8110-OFPLA-00393 del 01 de junio de 2016 se solicito la segunda autoevaluación</t>
  </si>
  <si>
    <t>1 comunicación</t>
  </si>
  <si>
    <t>Realizar matriz de responsabilidades de comunicaciones</t>
  </si>
  <si>
    <t xml:space="preserve">Se realizo matriz de responsabilidades de comunicaciones  </t>
  </si>
  <si>
    <t>Carpeta de evidencias Google Drive</t>
  </si>
  <si>
    <t>P96</t>
  </si>
  <si>
    <t>Realizar 3 monitoreaos anuales de avance de implementación MECI</t>
  </si>
  <si>
    <t>Se emitio informe de avance de estado del MECI en correo electronico del 15 de marzo de 2016</t>
  </si>
  <si>
    <t>Se remite la evidencia pos Correo electronico a Daniel Alberto Rodriguez</t>
  </si>
  <si>
    <t>* Mediante Resolución No. 2673 del 31 de mayo de 2016, se realizó la adopción del software de ISOlución.
 * El software cuenta con un modulo de MECI, desde el cual se puede monitorea cnstantemente el avance de implementación del mismo.</t>
  </si>
  <si>
    <t>Se remite mediante correo electronico
 Actividad 
 No. 06</t>
  </si>
  <si>
    <t>S12</t>
  </si>
  <si>
    <t>GESTIÓN FINANCIERA</t>
  </si>
  <si>
    <t>I27</t>
  </si>
  <si>
    <t>Porcentaje  de Ejecución Presupuestal</t>
  </si>
  <si>
    <t>P215</t>
  </si>
  <si>
    <t>Programación y seguimiento a la Ejecución Presupuestal realizada</t>
  </si>
  <si>
    <t>Se realizó seguimiento a la ejecución presupuestal y se realizarón 2 modificaciones</t>
  </si>
  <si>
    <t>Elaboración Actos Administrativos de desagregación y Asignación Presupuestal</t>
  </si>
  <si>
    <t>Javier Vega Pulido</t>
  </si>
  <si>
    <t>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t>
  </si>
  <si>
    <t>Resolucion 000001 a 000008 del 02 de enero de 2016</t>
  </si>
  <si>
    <t>I4</t>
  </si>
  <si>
    <t>DESARROLLO ESPIRITUAL</t>
  </si>
  <si>
    <t>Porcentaje de población objetivo beneficiada con programas de desarrollo espiritual</t>
  </si>
  <si>
    <t xml:space="preserve">Informe de Seguimiento mensual a la ejecución Presupuestal </t>
  </si>
  <si>
    <t>GRUPO DE APOYO ESPIRITUAL</t>
  </si>
  <si>
    <t xml:space="preserve">se elaboraron informes de ejecución presupuestal de funcionamiento e inversión de los meses de enero, febrero y marzo de 2016 </t>
  </si>
  <si>
    <t>Carpeta ejecución presupuestal 2016: 3 informes ( Enero, Febrero y Marzo)</t>
  </si>
  <si>
    <t>Se elaboro informe de ejecución presupuestal de funcionamiento de inversión de los meses de Abril, Mayo y Junio</t>
  </si>
  <si>
    <t>Carpeta ejecución presupuestal 2016: 3 informes ( Abril, Mayo y Junio)</t>
  </si>
  <si>
    <t>P29</t>
  </si>
  <si>
    <t>Establecimientos beneficiados con la campaña de fortalecimiento de la "UNIÓN FAMILIAR"</t>
  </si>
  <si>
    <t>Realizar el 100% de las modificaciones presupuestales solicitadas y viabilizadas.</t>
  </si>
  <si>
    <t xml:space="preserve">Se han elaborado dos modificaciones presupuestales por valor de $ 1.462, 7 Millones y 197, 3 Millones respectivamente </t>
  </si>
  <si>
    <t>Mediante resoluciones 000340 de Enero 29 de 2016 se realizaron las modificaciones presupuestales ( $ 1.462, 7 Millones) y 001076 de marzo 9 de 2016 (197,3 Millones)</t>
  </si>
  <si>
    <t>Se han elaborado tres modificaciones presupuestales por valor de 133,2 Millones, 134.5 Millones y 205,2 Millones respectivamente</t>
  </si>
  <si>
    <t>P30</t>
  </si>
  <si>
    <t>Resoluciones 002076, 002572 y 003134 de abril 22, mayo 25 y junio 22 del 2016 respectivamente</t>
  </si>
  <si>
    <t>Realizar el 100% de las modificaciones del Plan Anual de Adquisiciones solicitadas y viabilizadas.</t>
  </si>
  <si>
    <t>P216</t>
  </si>
  <si>
    <t>Proyectos de Inversión formulados y con seguimiento</t>
  </si>
  <si>
    <t>se formulo el proyecto de sustancias psicoactivas y 6 proyectos con seguimiento</t>
  </si>
  <si>
    <t>Registrar en el Banco de Programas y Proyectos de Inversión los proyectos aprobados por el DNP.</t>
  </si>
  <si>
    <t>P106</t>
  </si>
  <si>
    <t>Programa de asistencia espiritual y religiosa desarrollado con los funcionarios del Instituto y a los internos, velando por el respeto a la libertad de cultos y el cumplimiento de la normativa vigente.</t>
  </si>
  <si>
    <t xml:space="preserve">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t>
  </si>
  <si>
    <t>Carpeta proyectos de inversión 2015</t>
  </si>
  <si>
    <t xml:space="preserve">se dio cumplimiento a las observaciones emitidas por el DNP para el cierre a corte de 31 de mayo, de 7 proyectos "Desarrollo tecnologico" " modelo educativo", "herramientas de evaluacion", "carceles para la paz", "gestion documental", "atención al ciudadano" y "promocion y prevencion de SPA", los cuales quedaron uno en observación, dos fueron aprobados, y cuatro en concepto ´previo </t>
  </si>
  <si>
    <t>P76</t>
  </si>
  <si>
    <t xml:space="preserve">Asesoría y acompañamiento en la formulación de nuevos proyectos </t>
  </si>
  <si>
    <t>se acompaño en la formulación del nuevo proyecto de Prevencion, uso indebido de sustancias psicoactivas en los ERON</t>
  </si>
  <si>
    <t>Carpeta proyectos de inversión 2016</t>
  </si>
  <si>
    <t>el DNP genero su aprobación para el proyecto de sustancias psicoactivas</t>
  </si>
  <si>
    <t>Verificar y validar el seguimiento en el aplicativo SPI mensualmente</t>
  </si>
  <si>
    <t>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t>
  </si>
  <si>
    <t>Aplicativo SPI, seguimientos proyectos de inversión, entidad INPEC</t>
  </si>
  <si>
    <t>Se registro el seguimiento de 6 proyectos</t>
  </si>
  <si>
    <t>I5</t>
  </si>
  <si>
    <t>ASISTENCIA JURIDICA</t>
  </si>
  <si>
    <t>Porcentaje de demanda atendida con asistencia jurídica</t>
  </si>
  <si>
    <t>OFICINA ASESORA JURIDICA</t>
  </si>
  <si>
    <t>P50</t>
  </si>
  <si>
    <t xml:space="preserve">Instrumentos de ejecución presupuestal formulados y  monitoreados </t>
  </si>
  <si>
    <t xml:space="preserve">Informe bimensual de seguimiento de Compromisos y Obligaciones presupuestales por Regional y sus Establecimientos de Reclusión adscritos </t>
  </si>
  <si>
    <t>P36</t>
  </si>
  <si>
    <t>Establecimientos y Regional Noroeste utilizando el modulo para crear solicitudes de traslado del SISIPEC</t>
  </si>
  <si>
    <t>se elaboro Informe bimensual de seguimiento de Compromisos y Obligaciones presupuestales por Regional y sus Establecimientos de Reclusión adscritos</t>
  </si>
  <si>
    <t>mediante comunicación 8110 OFPLA 000173 de marzo 07 de 2016 se envio a la dirección general, dirección de gestión corporativa y dirección de atención y tratamiento el informe correspondiente</t>
  </si>
  <si>
    <t>GRUPO DE ASUNTOS PENITENCIARIOS</t>
  </si>
  <si>
    <t>mediante comunicación 8110 OFPLA 000332 de Mayo 05 y 000406 de Junio 07 del 2016 se envio a la dirección general, dirección de gestión corporativa y dirección de atención y tratamiento el informe correspondiente</t>
  </si>
  <si>
    <t>Informe bimensual de Seguimiento presupuestal de recursos propios - cajas especiales por proyectos productivos x Regional y Establecimiento de Reclusión</t>
  </si>
  <si>
    <t>se elaboro Informe bimensual de Seguimiento presupuestal de recursos propios - cajas especiales por proyectos productivos x Regional y Establecimiento de Reclusión</t>
  </si>
  <si>
    <t>P250</t>
  </si>
  <si>
    <t>Fases de la política de racionalización de tramites (identificación, priorización y racionalización de tramites) implementadas</t>
  </si>
  <si>
    <t>Sandra Patricia Cárdenas Briceño</t>
  </si>
  <si>
    <t>Subdirector Técnico</t>
  </si>
  <si>
    <t>la politica de racionalización de tramites se encuentra implementada en un 35%</t>
  </si>
  <si>
    <t xml:space="preserve">Elabora un inventario de tramites de los procesos misionales </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</si>
  <si>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</si>
  <si>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</si>
  <si>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SE REALIZO ESTUDIO Y SE PRESENTO PROPUESTA PARA REVISIÓN, UNA VEZ APROBADA SE HARA LA SOLICITUD AL DAFP PARA SU APROBACIÓN Y FUTURA PUBLICACIÓN</t>
  </si>
  <si>
    <t xml:space="preserve">Realizar un listado numerado por orden de importancia con los nombres de cada tramite a intervenir </t>
  </si>
  <si>
    <t>se esta priorizando el VISITEL</t>
  </si>
  <si>
    <t xml:space="preserve">Implementar la acción normativa para mejorar los trámites </t>
  </si>
  <si>
    <t>se realizo propuesta, la cual se encuentra en proceso de aprobación</t>
  </si>
  <si>
    <t>P251</t>
  </si>
  <si>
    <t>Mapa de riesgo de corrupción estructurado, divulgado, monitoreado y revisado</t>
  </si>
  <si>
    <t>O2</t>
  </si>
  <si>
    <t>Se realizó estructuración, divulgación, revisión y el 1 de 3 monitoreos al mapa de riesgo de corrupción</t>
  </si>
  <si>
    <t>Brindar programas pertinentes de tratamiento penitenciario orientados a la PPL que les permita su resocialización para la vida en libertad.</t>
  </si>
  <si>
    <t xml:space="preserve">Identificar los riesgos de corrupción de los Procesos Estratégicos, Misionales, Apoyo y Evaluación, Determinar factores externos e internos de corrupción que afectan la institución. </t>
  </si>
  <si>
    <t>I6</t>
  </si>
  <si>
    <t>TRATAMIENTO PENITENCIARIO</t>
  </si>
  <si>
    <t xml:space="preserve">Personas que acceden a programas de tratamiento penitenciario para su resocialización (clasificados fase de tratamiento de minima y confianza) </t>
  </si>
  <si>
    <t xml:space="preserve">Se identificaron 16 riesgos para los procesOs Estrategicos(2) Misionales(5) Apoyo(8) y Evaluación(1) </t>
  </si>
  <si>
    <t>(SCENTRAL/YVirguezr) ESCRITORIO: RIEGOS- CORRUPCION- MAPA DE RIESGOS DE CORRUPCION (2)</t>
  </si>
  <si>
    <t>Se identificaron 16 riesgos para los procesOs Estrategicos(2) Misionales(5) Apoyo(8) y Evaluación(1)</t>
  </si>
  <si>
    <t xml:space="preserve">Valorar el riesgo de Corrupción, determinando la probabilidad de materialización y sus consecuencias o su impacto; definiendo las acciones para evitar o reducirlo; realizando su medición. </t>
  </si>
  <si>
    <t>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t>
  </si>
  <si>
    <t>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t>
  </si>
  <si>
    <t>I42</t>
  </si>
  <si>
    <t xml:space="preserve">Socializar el Mapa de riesgos al 100% de los servidores públicos del INPEC,  publicarlo en la página web  y demás medios de comunicación  </t>
  </si>
  <si>
    <t>El mapa de Riesgos esta publicado en la web se esta a la espera de aprobacion de circular para socializar a los servidores publicos.</t>
  </si>
  <si>
    <t>El mapa de Riesgos se socializo al 100% y se encuentra publicado en la pagina web</t>
  </si>
  <si>
    <t>P109</t>
  </si>
  <si>
    <t xml:space="preserve">Seguimiento y retroalimentación trimestralmente a la clasificación en fase de tratamiento penitenciario de los ERON </t>
  </si>
  <si>
    <t xml:space="preserve">Consolidar el Mapa de Riesgos de Corrupción en la matriz  propuesta por la Secretaría de la Transparencia  y realizar los ajustes y modificaciones necesarios. </t>
  </si>
  <si>
    <t>La construccion del mapa se realizo bajo los lineamientos establecidos en  la guia para la gestión del Riesgo de corrupcion  propuesta por la Secretaría de la Transparencia asi como la matriz propuesta</t>
  </si>
  <si>
    <t>P33</t>
  </si>
  <si>
    <t>Establecimientos de reclusión del orden nacional cubiertos con programas psicosociales de Tratamiento Penitenciario implementado a los internos clasificados en fase de tratamiento</t>
  </si>
  <si>
    <t>La construccion del mapa se realizo bajo los lineamientos establecidos en la guia para la gestión del Riesgo de corrupcion propuesta por la Secretaría de la Transparencia asi como la matriz propuesta</t>
  </si>
  <si>
    <t>http://www.secretariatransparencia.gov.co/secretaria/Documents/guia-gestion-riesgo-corrupcion-2015.pdf</t>
  </si>
  <si>
    <t xml:space="preserve">Realizar proceso para involucrar a regionales y la ciudadanía en la construcción del mapa de riesgos de Corrupción. </t>
  </si>
  <si>
    <t>P110</t>
  </si>
  <si>
    <t>Seguimiento y retroalimentación trimestral a la asignación a programas  ocupacionales de trabajo, estudio y enseñanza a las Regionales y ERON.</t>
  </si>
  <si>
    <t>Se realiza encuesta participativa para la ciudadania Tienen el fin de conocer la Percepción de las personas respecto a l mapa de Riesgos y al Plan anticorrupción publicado por el instituto</t>
  </si>
  <si>
    <t>http://www.inpec.gov.co/portal/page/portal/Inpec/ServiciosDeInformacionAlCiudadano/PlanAnticorrupcion</t>
  </si>
  <si>
    <t>P97</t>
  </si>
  <si>
    <t xml:space="preserve">Instrumento de Valoración Integral al Condenado -IVIC actualizado </t>
  </si>
  <si>
    <t>Realizar 3 Monitoreo a la ejecución de las actividades asociadas al mapa de riesgos,  la efectividad de los controles establecidos y establecer los ajustes de acuerdo al  informe semestral de Defensoría del Pueblo y PGN.</t>
  </si>
  <si>
    <t>Se tiene programado iniciar el monitoreo en la semana del 18 de abril al 22 de abril</t>
  </si>
  <si>
    <t>se realizo el primer monitoreo no ejecutado con corte al 30 de abril y presentado a la oficina de control interno</t>
  </si>
  <si>
    <t>I7</t>
  </si>
  <si>
    <t>EDUCACIÓN, DEPORTE, RECREACIÓN Y CULTURA</t>
  </si>
  <si>
    <t>Cobertura en el programa de educación</t>
  </si>
  <si>
    <t>I8</t>
  </si>
  <si>
    <t>Porcentaje de ERON con programas de deporte, recreación y cultura planeados en SISIPEC implementados.</t>
  </si>
  <si>
    <t>P184</t>
  </si>
  <si>
    <t>Modelo educativo institucional del Instituto Penitenciario y Carcelario actualizado</t>
  </si>
  <si>
    <t>P112</t>
  </si>
  <si>
    <t xml:space="preserve">ERON fortalecidos con elementos  para el desarrollo del modelo educativo  </t>
  </si>
  <si>
    <t>P113</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</si>
  <si>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</si>
  <si>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</si>
  <si>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</si>
  <si>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</si>
  <si>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</si>
  <si>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</si>
  <si>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</si>
  <si>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</si>
  <si>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</si>
  <si>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</si>
  <si>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I9</t>
  </si>
  <si>
    <t>LABORAL Y PRODUCTIVO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</si>
  <si>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</si>
  <si>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</si>
  <si>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P120</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</si>
  <si>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</si>
  <si>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</si>
  <si>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</si>
  <si>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</si>
  <si>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</si>
  <si>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</si>
  <si>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</si>
  <si>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</si>
  <si>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</si>
  <si>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</si>
  <si>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</si>
  <si>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</si>
  <si>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I10</t>
  </si>
  <si>
    <t>PAZ Y RESOCIALIZACIÓN</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</si>
  <si>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</si>
  <si>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</si>
  <si>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</si>
  <si>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I11</t>
  </si>
  <si>
    <t>POSPENADOS</t>
  </si>
  <si>
    <t>Porcentaje de población beneficiada con el programa de pos penados.</t>
  </si>
  <si>
    <t>P126</t>
  </si>
  <si>
    <t>P188</t>
  </si>
  <si>
    <t xml:space="preserve">Presentación de un proyecto para la caracterización y diagnóstico ocupacional de la PPL, que incluya posibilidades productivas  para pos penados </t>
  </si>
  <si>
    <t>O3</t>
  </si>
  <si>
    <t>Generar condiciones permanentes de seguridad en los ERON.</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</si>
  <si>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</si>
  <si>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</si>
  <si>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</si>
  <si>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</si>
  <si>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</si>
  <si>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</si>
  <si>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P247</t>
  </si>
  <si>
    <t>P248</t>
  </si>
  <si>
    <t>P249</t>
  </si>
  <si>
    <t>P127</t>
  </si>
  <si>
    <t>Operativos de registro y control en los ERON realizados</t>
  </si>
  <si>
    <t>P128</t>
  </si>
  <si>
    <t>Hechos punibles judicializados en los ERON.</t>
  </si>
  <si>
    <t>P189</t>
  </si>
  <si>
    <t>P241</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</si>
  <si>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</si>
  <si>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</si>
  <si>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</si>
  <si>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</si>
  <si>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</si>
  <si>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</si>
  <si>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I14</t>
  </si>
  <si>
    <t>CUERPO DE CUSTODIA</t>
  </si>
  <si>
    <t>Encuentro de Comandantes de Vigilancia para fortalecer el proceso de seguridad  penitenciaria y carcelaria realizado</t>
  </si>
  <si>
    <t>P130</t>
  </si>
  <si>
    <t>Encuentro de Comandantes  operativos de los Centros de Instrucción  realizado</t>
  </si>
  <si>
    <t>P131</t>
  </si>
  <si>
    <t>P133</t>
  </si>
  <si>
    <t>Requerimiento de  selección de dragoneantes, suboficiales y oficiales del cuerpo de custodia tramitado</t>
  </si>
  <si>
    <t>P134</t>
  </si>
  <si>
    <t xml:space="preserve">Número de ERON con el personal del CCV proporcional a la cantidad de internos </t>
  </si>
  <si>
    <t>O4</t>
  </si>
  <si>
    <t>Gestionar los programas académicos de acuerdo con los lineamientos establecidos en la legislación vigente con el fin de producir una oferta educativa pertinente y de calidad.</t>
  </si>
  <si>
    <t xml:space="preserve">DIRECCIÓN ESCUELA DE FORMACIÓN  </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</si>
  <si>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</si>
  <si>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</si>
  <si>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</si>
  <si>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</si>
  <si>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</si>
  <si>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</si>
  <si>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</si>
  <si>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S5</t>
  </si>
  <si>
    <t>NA</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</si>
  <si>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</si>
  <si>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</si>
  <si>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</si>
  <si>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</si>
  <si>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</si>
  <si>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</si>
  <si>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P13</t>
  </si>
  <si>
    <t>Bachilleres con instrucción para prestar el servicio militar en el INPEC</t>
  </si>
  <si>
    <t>P40</t>
  </si>
  <si>
    <t>Funcionarios del INPEC capacitados a través de la Red de Apoyo</t>
  </si>
  <si>
    <t>S8</t>
  </si>
  <si>
    <t>P41</t>
  </si>
  <si>
    <t>Funcionarios del INPEC capacitados a través de los programas de  educación informal contratados por la EPN.</t>
  </si>
  <si>
    <t>P42</t>
  </si>
  <si>
    <t>Funcionarios del INPEC capacitados mediante cursos virtuales diseñados y desarrollados por la EPN</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</si>
  <si>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</si>
  <si>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</si>
  <si>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</si>
  <si>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</si>
  <si>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</si>
  <si>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</si>
  <si>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P86</t>
  </si>
  <si>
    <t xml:space="preserve">Taller: "Estrategias para la buena gestión de las Relaciones Públicas y Protocolo Institucional - Sede Central" realizado y evaluado. </t>
  </si>
  <si>
    <t>GRUPO DE RELACIONES PUBLICAS Y PROTOCOLO</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</si>
  <si>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</si>
  <si>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</si>
  <si>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</si>
  <si>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</si>
  <si>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</si>
  <si>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</si>
  <si>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</si>
  <si>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</si>
  <si>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</si>
  <si>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</si>
  <si>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</si>
  <si>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</si>
  <si>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</si>
  <si>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</si>
  <si>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O5</t>
  </si>
  <si>
    <t>Garantizar la gestión del Talento Humano, para que los servidores penitenciarios desarrollen de manera competente y comprometida la Nacionalidad de la Institucional.</t>
  </si>
  <si>
    <t>SUBDIRECCIÓN DE TALENTO HUMANO</t>
  </si>
  <si>
    <t>I19</t>
  </si>
  <si>
    <t xml:space="preserve">INDUCCIÓN    </t>
  </si>
  <si>
    <t>Porcentaje de servidores  penitenciarios nombrados con inducción</t>
  </si>
  <si>
    <t>P142</t>
  </si>
  <si>
    <t>Plan de Inducción del INPEC, revisado, ajustado e implementado</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</si>
  <si>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</si>
  <si>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</si>
  <si>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</si>
  <si>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</si>
  <si>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</si>
  <si>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</si>
  <si>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</si>
  <si>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</si>
  <si>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</si>
  <si>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</si>
  <si>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</si>
  <si>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</si>
  <si>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</si>
  <si>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</si>
  <si>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</si>
  <si>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I21</t>
  </si>
  <si>
    <t>BIENESTAR E INCENTIVOS</t>
  </si>
  <si>
    <t>Porcentaje del Sistema de estímulos e Incentivos del INPEC, actualizado e implementado.</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</si>
  <si>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</si>
  <si>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</si>
  <si>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</si>
  <si>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</si>
  <si>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</si>
  <si>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P148</t>
  </si>
  <si>
    <t>Servidores penitenciarios beneficiados con incentivos pecuniarios y no pecuniarios</t>
  </si>
  <si>
    <t>P149</t>
  </si>
  <si>
    <t>Seguimiento anual a la herramienta de medición del clima laboral realizado</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</si>
  <si>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</si>
  <si>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</si>
  <si>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</si>
  <si>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</si>
  <si>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</si>
  <si>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</si>
  <si>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</si>
  <si>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</si>
  <si>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</si>
  <si>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</si>
  <si>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</si>
  <si>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</si>
  <si>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</si>
  <si>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</si>
  <si>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</si>
  <si>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P242</t>
  </si>
  <si>
    <t xml:space="preserve">Plan Estratégico de Seguridad Vial elaborado </t>
  </si>
  <si>
    <t>P158</t>
  </si>
  <si>
    <t>Celebración Día de la Transparencia.</t>
  </si>
  <si>
    <t>DIRECCIÓN DE GESTIÓN CORPORATIVA</t>
  </si>
  <si>
    <t>P254</t>
  </si>
  <si>
    <t>GRUPO DE ATENCIÓN AL CIUDADANO</t>
  </si>
  <si>
    <t>P23</t>
  </si>
  <si>
    <t>P10</t>
  </si>
  <si>
    <t xml:space="preserve">Aplicativo de quejas web evaluado en su uso. </t>
  </si>
  <si>
    <t>P22</t>
  </si>
  <si>
    <t>P204</t>
  </si>
  <si>
    <t>Mecanismos de participación ciudadana ejecutados</t>
  </si>
  <si>
    <t>P205</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</si>
  <si>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</si>
  <si>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</si>
  <si>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</si>
  <si>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</si>
  <si>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</si>
  <si>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</si>
  <si>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</si>
  <si>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S9</t>
  </si>
  <si>
    <t>P252</t>
  </si>
  <si>
    <t>Información Institucional actualizada y disponible a traves de medios fisicos y electrónicos de acuerdo al articulo  9 de la ley 1712 de 2014</t>
  </si>
  <si>
    <t xml:space="preserve">OFICINA DE SISTEMAS DE INFORMACIÓN </t>
  </si>
  <si>
    <t>GAPOE</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</si>
  <si>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</si>
  <si>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</si>
  <si>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</si>
  <si>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</si>
  <si>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</si>
  <si>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</si>
  <si>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P210</t>
  </si>
  <si>
    <t>P9</t>
  </si>
  <si>
    <t>Alianzas estratégicas gestionadas</t>
  </si>
  <si>
    <t>GRUPO DE RELACIONES INTERNACIONALES</t>
  </si>
  <si>
    <t>I28</t>
  </si>
  <si>
    <t>Porcentaje de Ejecución del  PAC programado</t>
  </si>
  <si>
    <t>P217</t>
  </si>
  <si>
    <t>Plan Anual de Adquisiciones (PAA) elaborado y publicado en la pagina web</t>
  </si>
  <si>
    <t>P214</t>
  </si>
  <si>
    <t>Programa Anual Mensual izado de Caja - PAC elaborado</t>
  </si>
  <si>
    <t>P83</t>
  </si>
  <si>
    <t>Sistema de Control Interno Contable del INPEC, realizado e implementado</t>
  </si>
  <si>
    <t>S7</t>
  </si>
  <si>
    <t>O7</t>
  </si>
  <si>
    <t xml:space="preserve">Realizar asesoría jurídica y orientar las políticas a nivel nacional sobre la aplicación de normas jurídicas para la defensa judicial y directrices normativas del Inpec. </t>
  </si>
  <si>
    <t>I29</t>
  </si>
  <si>
    <t>JURIDICA Y DEFENSA</t>
  </si>
  <si>
    <t>I30</t>
  </si>
  <si>
    <t>Porcentaje de procesos disciplinarios resueltos</t>
  </si>
  <si>
    <t>OFICINA DE CONTROL INTERNO DISCIPLINARIO</t>
  </si>
  <si>
    <t>P84</t>
  </si>
  <si>
    <t>Solicitudes de conciliación prejudicial y/o judicial estudiadas y presentadas al comité</t>
  </si>
  <si>
    <t>GASUP</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</si>
  <si>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</si>
  <si>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</si>
  <si>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</si>
  <si>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</si>
  <si>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P139</t>
  </si>
  <si>
    <t xml:space="preserve">Conceptos jurídicos en materia de régimen penitenciario y carcelario, administrativo y legal. solicitados y resueltos </t>
  </si>
  <si>
    <t>P221</t>
  </si>
  <si>
    <t>Procesos de jurisdicción coactiva gestionados de las vigencias  2005-2015</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</si>
  <si>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</si>
  <si>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</si>
  <si>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</si>
  <si>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</si>
  <si>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</si>
  <si>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</si>
  <si>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</si>
  <si>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</si>
  <si>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</si>
  <si>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</si>
  <si>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</si>
  <si>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P220</t>
  </si>
  <si>
    <t>OFAJU</t>
  </si>
  <si>
    <t>PROMOCIÓN DE LOS DERECHOS HUMANOS</t>
  </si>
  <si>
    <t>GRUPO DE DERECHOS HUMANOS</t>
  </si>
  <si>
    <t>O8</t>
  </si>
  <si>
    <t xml:space="preserve">Contribuir a la protección y el fomento de los derechos humanos de la población privada de la libertad en la prestación de los servicios penitenciarios y carcelarios. </t>
  </si>
  <si>
    <t>I31</t>
  </si>
  <si>
    <t>Número de herramientas  realizadas para la Promoción de los Derechos Humanos</t>
  </si>
  <si>
    <t>P226</t>
  </si>
  <si>
    <t xml:space="preserve">Estrategia de comunicación para la Promoción de los Derechos Humanos realizada </t>
  </si>
  <si>
    <t>P227</t>
  </si>
  <si>
    <t xml:space="preserve"> Cápsula informativa en Derechos Humanos diseñada, elaborada y difundida</t>
  </si>
  <si>
    <t>P228</t>
  </si>
  <si>
    <t>Vídeo sobre Derechos Humanos diseñado, elaborado y difundido</t>
  </si>
  <si>
    <t>P229</t>
  </si>
  <si>
    <t>P35</t>
  </si>
  <si>
    <t>Establecimientos sensibilizados en el tema de Derechos Humanos</t>
  </si>
  <si>
    <t>I32</t>
  </si>
  <si>
    <t>RESPETO DE LOS DH CON ENFOQUE DIFERENCIAL</t>
  </si>
  <si>
    <t>Número de Actividades realizadas con enfoque diferencial</t>
  </si>
  <si>
    <t>P230</t>
  </si>
  <si>
    <t>P231</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</si>
  <si>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</si>
  <si>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</si>
  <si>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</si>
  <si>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</si>
  <si>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</si>
  <si>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</si>
  <si>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</si>
  <si>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</si>
  <si>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P17</t>
  </si>
  <si>
    <t>Diagnósticos regionales sobre la situación actual de DDHH realizados</t>
  </si>
  <si>
    <t>O9</t>
  </si>
  <si>
    <t>Administrar, promover el uso y apropiación de las tecnologías de la información y las comunicaciones como soporte de la gestión administrativa del sistema penitenciario y carcelario.</t>
  </si>
  <si>
    <t>I34</t>
  </si>
  <si>
    <t>DESARROLLO TECNOLOGICO</t>
  </si>
  <si>
    <t>I33</t>
  </si>
  <si>
    <t>Porcentaje de ERON con sistemas de bloqueadores de señal</t>
  </si>
  <si>
    <t>I16</t>
  </si>
  <si>
    <t>Porcentaje de ERON, Sedes Regionales, Sede Central y EPN  con renovación tecnológica</t>
  </si>
  <si>
    <t>P236</t>
  </si>
  <si>
    <t>Sistema de Gestión de Seguridad de la Información SGSI, implementado</t>
  </si>
  <si>
    <t>P6</t>
  </si>
  <si>
    <t>Tableros de control estadístico con la información de los internos en SISIPEC</t>
  </si>
  <si>
    <t>P25</t>
  </si>
  <si>
    <t>S1</t>
  </si>
  <si>
    <t>P143</t>
  </si>
  <si>
    <t>ERON con sistemas bloqueadores de señal implementados</t>
  </si>
  <si>
    <t>P194</t>
  </si>
  <si>
    <t>Proyecto de inversión para el fortalecimiento del programa de audiencias virtuales en coordinación con el Consejo Superior de la Judicatura ejecutado</t>
  </si>
  <si>
    <t>P70</t>
  </si>
  <si>
    <t>Proyecto de Dominio único para el INPEC elaborado.</t>
  </si>
  <si>
    <t>P239</t>
  </si>
  <si>
    <t>Soporte y desarrollo de nuevas funcionalidades de aplicativos de apoyo SIORD, SIJUR, QUEJAS WEB., realizado</t>
  </si>
  <si>
    <t>P195</t>
  </si>
  <si>
    <t xml:space="preserve">Protocolo de Internet IPv6 elaborado </t>
  </si>
  <si>
    <t>Establecimientos dotados de hardware y software  para instalar la fase 2- SISIPEC WEB</t>
  </si>
  <si>
    <t>P238</t>
  </si>
  <si>
    <t>Herramienta GESDOC a nivel Nacional, implementadas.</t>
  </si>
  <si>
    <t>Soporte y mantenimiento de la solución biométrica realizado</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</si>
  <si>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</si>
  <si>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</si>
  <si>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</si>
  <si>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</si>
  <si>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</si>
  <si>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</si>
  <si>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</si>
  <si>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</si>
  <si>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</si>
  <si>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</si>
  <si>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</si>
  <si>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</si>
  <si>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</si>
  <si>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</si>
  <si>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</si>
  <si>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</si>
  <si>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</si>
  <si>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</si>
  <si>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</si>
  <si>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</si>
  <si>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</si>
  <si>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</si>
  <si>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P243</t>
  </si>
  <si>
    <t xml:space="preserve">Requerimientos asociados a eventos y/o logistica que conlleven a mejorar la percepción de la comunidad y la potenciaolización de la imagen de la entidad ante los grupos de interés, atendidos.  </t>
  </si>
  <si>
    <t>I38</t>
  </si>
  <si>
    <t>SISIPEC</t>
  </si>
  <si>
    <t>Porcentaje de Implementación de la estrategia de interoperabilidad de los sistemas de información de las entidades del sector justicia.</t>
  </si>
  <si>
    <t>I35</t>
  </si>
  <si>
    <t>Porcentaje de sistemas de información migrados y creados SISIPEC</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</si>
  <si>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</si>
  <si>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</si>
  <si>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</si>
  <si>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</si>
  <si>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P27</t>
  </si>
  <si>
    <t>P173</t>
  </si>
  <si>
    <t>Integración del Sistema Biométrico con Visitel del personal visitante registrado en los ERON</t>
  </si>
  <si>
    <t>P172</t>
  </si>
  <si>
    <t>S2</t>
  </si>
  <si>
    <t>S3</t>
  </si>
  <si>
    <t>S4</t>
  </si>
  <si>
    <t>S20</t>
  </si>
  <si>
    <t>DICUV</t>
  </si>
  <si>
    <t>S19</t>
  </si>
  <si>
    <t>DIRES</t>
  </si>
  <si>
    <t>S26</t>
  </si>
  <si>
    <t>GREPU</t>
  </si>
  <si>
    <t>S29</t>
  </si>
  <si>
    <t>S28</t>
  </si>
  <si>
    <t>S27</t>
  </si>
  <si>
    <t>SUTAH</t>
  </si>
  <si>
    <t>S24</t>
  </si>
  <si>
    <t>S25</t>
  </si>
  <si>
    <t>S30</t>
  </si>
  <si>
    <t>DIGEC</t>
  </si>
  <si>
    <t>GATEC</t>
  </si>
  <si>
    <t>OFICI</t>
  </si>
  <si>
    <t>OFISI</t>
  </si>
  <si>
    <t>GRURI</t>
  </si>
  <si>
    <t>S15</t>
  </si>
  <si>
    <t>OFIDI</t>
  </si>
  <si>
    <t>S17</t>
  </si>
  <si>
    <t>GODHU</t>
  </si>
  <si>
    <t>S18</t>
  </si>
  <si>
    <t>S16</t>
  </si>
  <si>
    <t>S22</t>
  </si>
  <si>
    <t>S21</t>
  </si>
  <si>
    <t>OFICO</t>
  </si>
  <si>
    <t>S23</t>
  </si>
  <si>
    <t>Omaria Moreno Cortes</t>
  </si>
  <si>
    <t>Se realizó la instrucción básica para 1,180 auxiliares bachilleres del primer contingente 2016 que prestarán el servicio militar en el INPEC</t>
  </si>
  <si>
    <t>Grupo formción: Carpeta Auxiliares Bachilleres I - 2016</t>
  </si>
  <si>
    <t>Diseñar el curso de instrucción</t>
  </si>
  <si>
    <t>Carlos Antonio Peñaloza Contreras</t>
  </si>
  <si>
    <t>Teniente de Prisiones</t>
  </si>
  <si>
    <t>Se elaboró la orden de servicios , cronograma de actividades y horarios para el desarrollo del curso de instrucción</t>
  </si>
  <si>
    <t>Grupo Formación:
Carpeta Auxiliares Primer Contingente 2016</t>
  </si>
  <si>
    <t>Desarrollar el curso de instrucción</t>
  </si>
  <si>
    <t>Se realizó la instrucción básica para 1,180 auxiliares bachilleres del primer contingente 2016 que prestarán el servicio militar en el INPEC.
El 09 de Junio de 2016, se incorporaron 453 auxiliares bachilleres para el II contingente de 2016, los cuales se encuentran en su etapa de instrucción.</t>
  </si>
  <si>
    <t xml:space="preserve"> Grupo Formación:
Carpeta Auxiliares Primer Contingente 2016.
Carpeta Auxiliares Primer Contingente 2016. </t>
  </si>
  <si>
    <t>Evaluar el desarrollo curso de instrucción</t>
  </si>
  <si>
    <t>Se realizó la evaluación del curso de Instrucción Básica de Auxiliares Bachilleres del Primer Contingente 2016.</t>
  </si>
  <si>
    <t xml:space="preserve"> Grupo Formación:
Carpeta Auxiliares Primer Contingente 2016. </t>
  </si>
  <si>
    <t>Socializar los lineamientos para las Direcciones Regionales y de ERON  con el fin que se gestione su vinculación a los programas de capacitación ofertados por la Red de Apoyo</t>
  </si>
  <si>
    <t>Doris Gerena Parra</t>
  </si>
  <si>
    <t>El 05-04-2016, se socializó mediante mail a las seis Regionales, oficio con los lineamientos para la vinculación a la Red de Apoyo.</t>
  </si>
  <si>
    <t xml:space="preserve">Grupo Educación Continuada:
Carpeta Red de Apoyo 2016 </t>
  </si>
  <si>
    <t>Realizar seguimiento mensual a la ejecución de programas de capacitación gestionados  por los ERON, las Direcciones Regionales y dependencias de la Sede Central, con entidades vinculadas a la Red de Apoyo.</t>
  </si>
  <si>
    <t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t>
  </si>
  <si>
    <t>Desarrollar el proceso precontractual</t>
  </si>
  <si>
    <t>Con respecto a la etapa precontractual, se han desarrollado los siguientes pasos:
- Certificado de Disponibilidad Presupuestal.
- Concepto Financiero.
- Concepto Jurídico.
- Estudios Previos para aprobación</t>
  </si>
  <si>
    <t>Grupo Educación Continuada:
Carpeta Contratación 2016</t>
  </si>
  <si>
    <t>Diseñar y validar los contenidos de los programas de capacitación.</t>
  </si>
  <si>
    <t>Convocar e inscribir los funcionarios interesados</t>
  </si>
  <si>
    <t>Ejecutar los programas de capacitación</t>
  </si>
  <si>
    <t>Evaluar los programas de capacitación contratados</t>
  </si>
  <si>
    <t>Se ejecutaron los cursos virtuales que se relacionan con los siguientes resultados:
-Tratamiento Penitenciario (48)
-Administración Penitenciaria (2)</t>
  </si>
  <si>
    <t>Grupo Educación Virtual:
-Carpeta de  cada uno de los Cursos Virtuales 2016</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</si>
  <si>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t>
  </si>
  <si>
    <t xml:space="preserve"> Grupo Educación Virtual:
-Carpeta de  cada uno de los Cursos Virtuales 2016 </t>
  </si>
  <si>
    <t>Elaborar la programación académica</t>
  </si>
  <si>
    <t>Inspector</t>
  </si>
  <si>
    <t>Se elaboró la programación académica de los cursos virtuales ofertados por la Escuela Penitenciaria, de acuerdo con el diagnóstico de necesidades reportadas por la Subdirección de talento humano</t>
  </si>
  <si>
    <t>Grupo Educación Virtual:
-Carpeta Programación Académica</t>
  </si>
  <si>
    <t>Diseñar y virtualizar los cursos de la programación académica</t>
  </si>
  <si>
    <t>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t>
  </si>
  <si>
    <t xml:space="preserve"> Grupo Educación Virtual:
-Carpeta Programación Académica </t>
  </si>
  <si>
    <t>Ejecutar los cursos virtuales programados</t>
  </si>
  <si>
    <t>Evaluar los cursos virtuales ejecutados</t>
  </si>
  <si>
    <t>Se evaluaron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t>
  </si>
  <si>
    <t>Se realizarón los cursos de especializacion con los siguientes resultados:
- Seminario Método MERC para caninos (13).
- Curso Instructores COPAN (16)</t>
  </si>
  <si>
    <t>Grupo de Formación:
- Carpeta correspondiente a cada uno de los cursos diseñados.</t>
  </si>
  <si>
    <t>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t>
  </si>
  <si>
    <t xml:space="preserve"> Grupo de Formación:
- Carpeta correspondiente a cada uno de los cursos diseñados. </t>
  </si>
  <si>
    <t>Diseñar los cursos de especialización</t>
  </si>
  <si>
    <t>Se diseñarón los cursos de especializacion con los siguientes resultados:
- Seminario Método MERC para caninos .
- Curso Instructores COPAN.
- Dactiloscopia Ibague.
- Dactiloscopia Establecimientos Bogotá.
- Seminario Centro Estratégico de Información Penitenciaria CEDIP.
- Curso de Traslado y Transporte de Internos.</t>
  </si>
  <si>
    <t>Desarrollar los cursos de especialización</t>
  </si>
  <si>
    <t>Evaluar el desarrollo de los cursos de especialización</t>
  </si>
  <si>
    <t>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t>
  </si>
  <si>
    <t>Se formó el 100% de los integrantes del CCV para desempeñar los cargos de Inspector e Inspector Jefe, en el marco de la Convocatoria 305 de 2014; así:
- Inspector (79)
- Inspector Jefe (8)
Total de funcionarios formados: 87 que corresponden al 100%</t>
  </si>
  <si>
    <t>Grupo de Formación:
- Carpeta curso Inspector.
- Carpeta curso Inspector Jefe.</t>
  </si>
  <si>
    <t>Desarrollar los cursos de ascenso a Inspector e Inspector Jefe</t>
  </si>
  <si>
    <t>Se desarrollaron los cursos de ascenso a Inspector e Inspector Jefe.</t>
  </si>
  <si>
    <t>Evaluar el desarrollo de los cursos de ascenso a Inspector e Inspector Jefe</t>
  </si>
  <si>
    <t>Se evaluaron los cursos de ascenso a Inspector e Inspector Jefe.</t>
  </si>
  <si>
    <t>Se desarrolló un curso de Administración Penitenciaria en modalidad presencial, solicitado por la Subdirección de Talento Humano, para un total de 23 personas.</t>
  </si>
  <si>
    <t>Grupo de Formación:
-Carpeta Curso de Administración Penitenciaria.</t>
  </si>
  <si>
    <t>Se recibieron tres (3) requerimientos para el desarrollo del Curso en Administración Penitenciaria, los cuales fueron atendidos mediante la modalidad virtual, capacitandose a un total de 56 personas</t>
  </si>
  <si>
    <t xml:space="preserve"> Grupo Educación Virtual:
-Carpeta Administración Penitenciaria </t>
  </si>
  <si>
    <t>Diseñar el diplomado en Gerencia de Administración Penitenciaria</t>
  </si>
  <si>
    <t>Se elaboró la orden de servicios para el desarrollo de los Cursos de Administración Penitenciaria.</t>
  </si>
  <si>
    <t>Desarrollar el diplomado en Gerencia de Administración Penitenciaria</t>
  </si>
  <si>
    <t>Se desarrolló un curso de Administración Penitenciaria en modalidad presencial, solicitado por la Subdirección de Talento Humano.</t>
  </si>
  <si>
    <t>Se desarrollaron tres cursos de Administración Penitenciaria correspondientes a tres requerimientos formulados por la Subdirección de Talento Humano</t>
  </si>
  <si>
    <t xml:space="preserve"> Grupo de Educación Virtual
-Carpeta Curso de Administración Penitenciaria. </t>
  </si>
  <si>
    <t>Evaluar el desarrollo diplomado en Gerencia de Administración Penitenciaria</t>
  </si>
  <si>
    <t>Se evaluó un curso de Administración Penitenciaria en modalidad presencial, solicitado por la Subdirección de Talento Humano.</t>
  </si>
  <si>
    <t>Se evaluaron tres cursos de Administración Penitenciaria correspondientes a tres requerimientos formulados por la Subdirección de Talento Humano</t>
  </si>
  <si>
    <t>Se desarrollaron cursos de reentrenamiento para el siguiente personal:
- Ejército: 96
- Cuerpo de Custodia y Vigilancia: 225</t>
  </si>
  <si>
    <t>Grupo de Formación:
-Carpeta Reentrenamientos correspondiente.</t>
  </si>
  <si>
    <t xml:space="preserve"> Se desarrollaron cursos de reentrenamiento para el siguiente personal:
- Ejército: 158
- Policia: 6
- Cuerpo de Custodia y Vigilancia: 922 </t>
  </si>
  <si>
    <t xml:space="preserve"> Grupo de Formación:
-Carpeta Reentrenamientos correspondiente. </t>
  </si>
  <si>
    <t>Diseñar los programas de entrenamiento y reentrenamiento.</t>
  </si>
  <si>
    <t>Se elaboró la orden de servicios para el desarrollo de los Cursos de Reentrenamiento</t>
  </si>
  <si>
    <t>Desarrollar los programas de entrenamiento y reentrenamiento.</t>
  </si>
  <si>
    <t>Evaluar los programas de entrenamiento y reentrenamiento</t>
  </si>
  <si>
    <t xml:space="preserve"> Se evaluaron cursos de reentrenamiento para el siguiente personal:
- Ejército: 158
- Policia: 6
- Cuerpo de Custodia y Vigilancia: 922 </t>
  </si>
  <si>
    <t xml:space="preserve">Estructurar los Programas de Profundización Técnica acorde a los parámetros establecidos. </t>
  </si>
  <si>
    <t>Se convocó un grupo interdisciplinario conformado por funcionarios INPEC de diferentes dependencias con el fin de estructurar el Plan de Estudios de los Programas de Ascenso para Teniente y Capitan.
Se cuenta con la primera versión del Plan de Estudios de los cursos de ascenso para Teniente y Capitan.  Así mismo, se diseñó la propuesta de perfiles para los cursos mencionados.</t>
  </si>
  <si>
    <t xml:space="preserve"> Grupo Formación:
Carpeta Cursos de Ascenso para Teniente y Capitán </t>
  </si>
  <si>
    <t xml:space="preserve"> Validar los Programas de Profundización Técnica por parte del Comité Curricular. </t>
  </si>
  <si>
    <t>La validación de los programas de profundización técnica solamente procede cuando se cuente con el documento consolidado de los mismos.</t>
  </si>
  <si>
    <t>No aplica</t>
  </si>
  <si>
    <t>Aprobar los Programas de Profundización Técnica por parte del Consejo Académico.</t>
  </si>
  <si>
    <t>La aprobación de los programas de profundización técnica solamente procede cuando se cuente con el documento consolidado de los mismos.</t>
  </si>
  <si>
    <t>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t>
  </si>
  <si>
    <t>Grupo Formación:
-Carpeta de cada uno de los programas técnico labores renovados.</t>
  </si>
  <si>
    <t>Realizar las correcciones formuladas por la Secretaría de Educación de Cundinamarca a los documentos radicados</t>
  </si>
  <si>
    <t>La Secretaría de Educación de Cundinamarca no formuló correcciones al documento radicado.</t>
  </si>
  <si>
    <t xml:space="preserve">Recibir los actos administrativos de renovación de los programas técnico labores de servicios penitenciarios y caninos </t>
  </si>
  <si>
    <t>La Dirección de la Escuela Penitenciaria Nacional se notificó del Acto Administrativo de Renovación de los programas técnico labores en servicios penitenciarios y manejo y adiestramiento de caninos.</t>
  </si>
  <si>
    <t>Se realizaron programs de Reentrenamiento al CCV en los siguientes establecimientos de la Regional Norte:
- Barranquilla (2)
- Santa Martha (1)
- Valledupar (1)</t>
  </si>
  <si>
    <t>Grupo de Formación:
-Carpeta Reentrenamientos CCV.</t>
  </si>
  <si>
    <t>Se realizaron programas de Reentrenamiento al CCV en los siguientes establecimientos de la Regional Norte:
- Barranquilla (2)
- Santa Martha (1)
- Valledupar (1)
- Cartagena (1)
- Rioacha (1)
- Sincelejo (1)
- Monteria (1)
- Magangue (1)
- San Andres (1)
- Guaduas (1)
- Tierralta (1)</t>
  </si>
  <si>
    <t xml:space="preserve"> Grupo de Formación:
-Carpeta Reentrenamientos CCV. </t>
  </si>
  <si>
    <t xml:space="preserve">Programar de acuerdo a las necesidades, los ERON que recibirán programas de reentrenamiento </t>
  </si>
  <si>
    <t>Dentro de la Orden de Servicios del Programa de Reentrenamiento al CCV, se definieron los establecimientos y fechas para el desarrollo de los mismos.</t>
  </si>
  <si>
    <t>Ejecutar los programas de reentrenamiento al personal del CCV en los ERON programados</t>
  </si>
  <si>
    <t>Elaborar el Plan de Reinducción del INPEC</t>
  </si>
  <si>
    <t>Se elaboró el Plan de Reinducción por parte de la Dirección Escuela de Formación, el cual fue enviado en versión final a la OFPLA para aprobación el 15 de Junio de 2016</t>
  </si>
  <si>
    <t>Grupo Educación Continuada:
-Carpeta Programa de Reinducción 2016</t>
  </si>
  <si>
    <t>Aprobar el Plan de Reinducción de la vigencia</t>
  </si>
  <si>
    <t>No</t>
  </si>
  <si>
    <t>Implementar el Plan de Reinducción aprobado para la vigencia</t>
  </si>
  <si>
    <t>Evaluar la implementación del Plan de Reinducción aprobado para la vigencia</t>
  </si>
  <si>
    <t>LUZ MIRAM TIERRADENTRO CACHAYA</t>
  </si>
  <si>
    <t>Se elaboró y aprobó el Plan Estratégico de Seguridad Vial del Instituto Nacional Penitenciario y Carcelario</t>
  </si>
  <si>
    <t>http://186.179.97.245/isolucion/FrameSetGeneral.asp?Pagina=ListadoMaestroDocumentos3.asp</t>
  </si>
  <si>
    <t>Designar las responsabilidades a las diferentes dependencias con respecto a la elaboración del Plan Estratégico de Seguridad Vial, acorde con la normatividad vigente.</t>
  </si>
  <si>
    <t>Leonardo Tellez</t>
  </si>
  <si>
    <t>Técnico Operativo</t>
  </si>
  <si>
    <t>Se designaron las responsabilidades a las diferentes Direcciones del Inpec, de acuerdo con su competencia con el fin de desarrollar los ejes temáticos de que trata la Resolución No. 1565 de 2014.
Además se conformó un equipo de trabajo para elaborar el PESV</t>
  </si>
  <si>
    <t>F:\Mis documentos\Anyela Ortiz\2016\PESV</t>
  </si>
  <si>
    <t>Consolidar el Plan Estratégico de Seguridad Vial acorde con los aportes realizados por cada dependencia del Instituto.</t>
  </si>
  <si>
    <t>Se consolidó el documento del Plan Estratégico de Seguridad Vial con los aportes de las diferentes dependencias y los realizados por el equipo de trabajo</t>
  </si>
  <si>
    <t>Aprobar el Plan Estratégico de Seguridad Vial por parte de la Dirección General del Inpec.</t>
  </si>
  <si>
    <t>El Plan Estratégico de Seguridad Vial fue aprobado por la Dirección General del INPEC mediante Resolución No. 003113 del 21 de Junio de 2016</t>
  </si>
  <si>
    <t>http://rutavirtual.inpec.gov.co/moodle/file.php/1454/R003113_21062016.PDF</t>
  </si>
  <si>
    <t>CT. (RA) Adriana Patricia Hernández Marín</t>
  </si>
  <si>
    <t>Directora Escuela de Formación</t>
  </si>
  <si>
    <t xml:space="preserve">Elaborar y aprobar el Plan Institucional de Capacitación. </t>
  </si>
  <si>
    <t>Coordinadora Grupo de Educación Continuada</t>
  </si>
  <si>
    <t>Se elaboró el Plan Institucional de Capacitación de acuerdo con la metodología de la Función Pública, el cual fue aprobado mediante Resolución No. 001402 del 30 de marzo de 2016</t>
  </si>
  <si>
    <t>Grupo de Educación Continuada:
Carpeta PIC</t>
  </si>
  <si>
    <t>Socializar el Plan Institucional de Capacitación PIC</t>
  </si>
  <si>
    <t>El PIC fue socializado mediante publicación en la página web de la Escuela Penitenciaria Nacional.</t>
  </si>
  <si>
    <t>http://epn.gov.co/index.php/item/442-pic-2016</t>
  </si>
  <si>
    <t>Ejecutar el Plan Institucional de Capacitación PIC</t>
  </si>
  <si>
    <t>El PIC se ha ejecutado de acuerdo con la programación académica publicada desde los ejes de formación, reentrenamiento y capacitación (Red de apoyo, Educación virtual, Educación Contratada)</t>
  </si>
  <si>
    <t>F:\Mis documentos\Anyela Ortiz\2016\Requerimiento Control Interno</t>
  </si>
  <si>
    <t>Evaluar el Plan Institucional de Capacitación PIC</t>
  </si>
  <si>
    <t xml:space="preserve">Ing, Adriana Cetina Hernandez </t>
  </si>
  <si>
    <t>Jefe de Oficina</t>
  </si>
  <si>
    <t>Estructurar la metodología y Mapa de Riesgos del SGSI</t>
  </si>
  <si>
    <t>Ing., Orlando Avelino</t>
  </si>
  <si>
    <t>Distinguido</t>
  </si>
  <si>
    <t xml:space="preserve">La actividad no se ha cumplido dentro de la fecha programada, por falta de presupuesto y personal. </t>
  </si>
  <si>
    <t>5</t>
  </si>
  <si>
    <t>Mediante acta No: 164, el grupo de Proyección e Implementación tecnologica, hizo previa revisión a la metodologia para la Gestión de Riesgos de Seguridad de la Información y la matriz evaluación de riesgos del SGSI.</t>
  </si>
  <si>
    <t>-AZ- SISTEMA DE GESTION DE SEGURIDAD DE LA INFORMACION - GRUPO PROYECCION E IMPLEMENTACION TECNOLOGICA - Las evidencias reposan en archivo mágnetico ruta: C:\Users\MARTHA CORDON SCENTRAL\Documentos\2016\PLAN DE ACCION 2016\EVIDENCIAS SEGUIMIENTO II TRIMESTRE.</t>
  </si>
  <si>
    <t>Implementar y sensibilizar el SGSI a los funcionarios del proceso Gestión Técnologica Sede Central Bogotá</t>
  </si>
  <si>
    <t>Mediante actas No: 80 y 86 los dias 19 y 27 de abril en el auditorio de la Dirección General, se realizo una capacitación y sensibilización de Seguridad de la Información a funcionarios del CEDIP, COMEB, RM BOGOTA, EC BOGOTA.</t>
  </si>
  <si>
    <t xml:space="preserve">Difundir la política de SGSI a nivel nacional </t>
  </si>
  <si>
    <t>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</si>
  <si>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t>-AZ-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t>
  </si>
  <si>
    <t>Diseñar e implementar Guía de las buenas prácticas</t>
  </si>
  <si>
    <t>La guía de las buenas prácticas se comenzo a elaborar a partir del 01 de abril.</t>
  </si>
  <si>
    <t>50</t>
  </si>
  <si>
    <t>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t>
  </si>
  <si>
    <t>-AZ- SISTEMA DE GESTION DE SEGURIDAD DE LA INFORMACION - maria.reyes@inpec.gov.co - El acta 136 reposa en archivo mágnetico ruta: C:\Users\MARTHA CORDON SCENTRAL\Documentos\2016\PLAN DE ACCION 2016\EVIDENCIAS SEGUIMIENTO II TRIMESTRE.</t>
  </si>
  <si>
    <t>Estrategias para la implementación del servicio de telefonía fija para internos, con bloqueo y/o inhibición de señales de comunicación móvil no autorizadas al interior de los ERON</t>
  </si>
  <si>
    <t>Solicitud de cotización, realizar diagnóstico y estructurar el proyecto financiero.</t>
  </si>
  <si>
    <t xml:space="preserve">Realizar el proceso pre contractual público </t>
  </si>
  <si>
    <t>Para el desarrollo del proyecto se conformo el Grupo interdiciplinario, para la realización de los estudios previos del proceso precontractual, se hizo una invitación pública a empresas interesadas en participar en la LICITACION PUBLICA, cuyo objeto es "PRESTACION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t>
  </si>
  <si>
    <t xml:space="preserve">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t>
  </si>
  <si>
    <t>40</t>
  </si>
  <si>
    <t xml:space="preserve">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
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t>
  </si>
  <si>
    <t xml:space="preserve">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t>
  </si>
  <si>
    <t>Realizar el proceso Contractual - apoyo técnico</t>
  </si>
  <si>
    <t>Mediante correo eléctronico del 28 de marzo,  Verificado el PA, se solicito cambiar la fecha final hasta el dia 31 de diciembre y No hasta el día 30/05/2016 - Pues nunca se solicito cambio en el formato de modificación - favor ajustar.</t>
  </si>
  <si>
    <t>0</t>
  </si>
  <si>
    <t>A la fecha no se han reportado avances para el cumplimiento de la actividad: Realizar el proceso Contractual - apoyo técnico</t>
  </si>
  <si>
    <t>GRUPO PROYECCION E IMPLEMENTACION TECNOLOGICA</t>
  </si>
  <si>
    <t>Continuar con el seguimiento técnico al proceso que desarrolle la alcaldía de Medellín para la adquisición del sistema de bloqueo para el ERON - Bellavista.</t>
  </si>
  <si>
    <t>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t>
  </si>
  <si>
    <t>CARPETA BLOQUEADORES MEDELLIN - GRUPO PROYECCION E IMPLEMENTACION TECNOLOGICA - El oficio reposa en archivo mágnetico ruta: C:\Users\MARTHA CORDON SCENTRAL\Documentos\2016\PLAN DE ACCION 2016\EVIDENCIAS SEGUIMIENTO I TRIMESTRE 2016.</t>
  </si>
  <si>
    <t xml:space="preserve">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t>
  </si>
  <si>
    <t>CARPETA BLOQUEADORES MEDELLIN BELLAVISTA GRUPO PROYECCION E IMPLEMENTACION TECNOLOGICA - Los oficios reportados en P.A reposan en archivo mágnetico ruta: C:\Users\MARTHA CORDON SCENTRAL\Documentos\2016\PLAN DE ACCION 2016\EVIDENCIAS SEGUIMIENTO II TRIMESTRE.</t>
  </si>
  <si>
    <t>Coordinar con operadores de telefonía móvil para ajustes conjuntos y puesta en operación del sistema adquirido por la alcaldía de Medellín.</t>
  </si>
  <si>
    <t>Elaborar y entregar la ficha técnica a la USPEC para adquirir una solución para gestionar las videoconferencias.</t>
  </si>
  <si>
    <t xml:space="preserve">Ing., Mario Rodríguez </t>
  </si>
  <si>
    <t>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t>
  </si>
  <si>
    <t>AZ - DIRECCION GENERAL (DINPE) - ARCHIVO OFICINA DE SISTEMAS DE INFORMACION - GRUPO ADMINISTRACION DE LAS TECNOLOGIAS DE LA INFORMACION.                                              El oficio reposa en archivo mágnetico ruta: C:\Users\MARTHA CORDON SCENTRAL\Documentos\2016\PLAN DE ACCION 2016\EVIDENCIAS SEGUIMIENTO I TRIMESTRE 2016.</t>
  </si>
  <si>
    <t>Mediante correo electrónico la USPEC solicito aclaración de dos items respecto a la ficha técnica de Videoconferencia, por lo anterior se origino respuesta a la solicitud mediante oficio 8100 -DINPE - OFISI -002095 del 27 de junio de 2016.</t>
  </si>
  <si>
    <t>AZ - DIRECCION GENERAL (DINPE) - ARCHIVO OFICINA DE SISTEMAS DE INFORMACION - GRUPO ADMINISTRACION DE LAS TECNOLOGIAS DE LA INFORMACION. El oficio 2095 reposa en archivo mágnetico ruta: C:\Users\MARTHA CORDON SCENTRAL\Documentos\2016\PLAN DE ACCION 2016\EVIDENCIAS SEGUIMIENTO II TRIMESTRE.</t>
  </si>
  <si>
    <t>Mantenimiento y desarrollo de nuevas funcionalidades al módulo de QUEJAS WEB</t>
  </si>
  <si>
    <t xml:space="preserve"> Nelson Romero </t>
  </si>
  <si>
    <t>Inspector Jefe</t>
  </si>
  <si>
    <t>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t>
  </si>
  <si>
    <t>- AZ- DIRECCION GENERAL (DINPE) - ARCHIVO OFICINA DE SISTEMAS DE INFORMACION-GRUPO ADMINISTRACION DE LA INFORMACION.  El oficio reposa en archivo mágnetico ruta: C:\Users\MARTHA CORDON SCENTRAL\Documentos\2016\PLAN DE ACCION 2016\EVIDENCIAS SEGUIMIENTO I TRIMESTRE 2016.</t>
  </si>
  <si>
    <t>25</t>
  </si>
  <si>
    <t xml:space="preserve">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t>
  </si>
  <si>
    <t>GRUPO ADMINISTRACION DE LA INFORMACION - Correo electrónico hernan.avila@inpec.gov.co -  pantallazos de correo en C:\Users\MARTHA CORDON SCENTRAL\Documentos\2016\PLAN DE ACCION 2016\EVIDENCIAS SEGUIMIENTO II TRIMESTRE.</t>
  </si>
  <si>
    <t>Actualizar y dar soporte a los aplicativos desarrollados en FORMS de ORACLE (Quejas, SIORD, DP</t>
  </si>
  <si>
    <t xml:space="preserve">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t>
  </si>
  <si>
    <t>-AZ - CONSECUTIVO DE ACTAS - ARCHIVO OFICINA DE SISTEMAS DE INFORMACION - GRUPO ADMINISTRACION DE LA INFORMACION - Correo electrónico hernan.avila@inpec.gov.co -  pantallazos de correo en C:\Users\MARTHA CORDON SCENTRAL\Documentos\2016\PLAN DE ACCION 2016\EVIDENCIAS SEGUIMIENTO I TRIMESTRE 2016.</t>
  </si>
  <si>
    <t>30</t>
  </si>
  <si>
    <t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t>
  </si>
  <si>
    <t>Elaborar diagnostico del estado actual de los equipos del INPEC frente al protocolo ipv6</t>
  </si>
  <si>
    <t>Actividad en proceso, se esta conformando el equipo de trabajo, para el diágnostico y recopilacion de infomación, respecto al protocolo IPV6 MINTIC - INPEC.</t>
  </si>
  <si>
    <t>LINEAMIENTOS MINTIC- PAGINA WEB</t>
  </si>
  <si>
    <t>A la fecha no se han reportado avances para el cumplimiento de la actividad: Elaborar diagnostico del estado actual de los equipos del INPEC frente al protocolo ipv6.</t>
  </si>
  <si>
    <t>GRUPO ADMINISTRACION DE LAS TECNOLOGIAS DE LA INFORMACION.</t>
  </si>
  <si>
    <t>Elaborar plan de implementación del protocolo ipv6 según lineamientos del MINTIC</t>
  </si>
  <si>
    <t>Realizar proceso de contratación</t>
  </si>
  <si>
    <t>Cielito Rambal</t>
  </si>
  <si>
    <t xml:space="preserve">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t>
  </si>
  <si>
    <t xml:space="preserve">-AZ- CONSECUTIVO ACTAS - ARCHIVO OFICINA DE SISTEMAS DE INFORMACION  - La evidencia del acta 022 y oficio 0125 reposa en la ruta eléctronica: C:\Users\MARTHA CORDON SCENTRAL\Documentos\2016\PLAN DE ACCION 2016\EVIDENCIAS SEGUIMIENTO I TRIMESTRE 2016. </t>
  </si>
  <si>
    <t>Recibir los elementos, configuración e instalación</t>
  </si>
  <si>
    <t>El día 01 de abril se informo al Doctor Juan Manuel Riaño, que la Oficina de Sistemas de Información NO FIJO actividades, fechas de inicio y fin para el producto P34, únicamente se solicito INACTIVACION del producto.</t>
  </si>
  <si>
    <t>Elaborar programación distribución equipos a establecimientos</t>
  </si>
  <si>
    <t>Entregar a Establecimientos</t>
  </si>
  <si>
    <t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t>
  </si>
  <si>
    <t>Página web http://www.inpec.gov.co/portal/page/portal/Inpec/Institucion/Estad%EDsticas/Estadisticas/Tab1 - anexo pantallazo enlaces tableros de control. Actas 148, 169, 173, 176, 177 y 178 de 2016.</t>
  </si>
  <si>
    <t>Realizar proceso pre contractual y contractual para la renovación de la licencia de software de la herramienta de inteligencia de negocios (Jaspersoft)</t>
  </si>
  <si>
    <t xml:space="preserve">Ing., Cielito Rambal, Everardo Muñoz </t>
  </si>
  <si>
    <t xml:space="preserve">Mediante oficio 0245 del 15/03/2016 se hace entrega de los estudios previos a la Subdirección de Gestión Contractual. Objeto a contratar "RENOVAR LA SUSCRIPCION Y SOPORTE DEL SOFTWARE JASPERSOFT BUSINESS INTELLIGENCE BI". De acuerdo al Presupuesto asignado en el Plan Anual de Adquisiciones vigencia fiscal de 2016. </t>
  </si>
  <si>
    <t xml:space="preserve">-AZ- CONTRATO 023 de 2015 - TABLEROS DE CONTROL - GRUPO ADMINISTRACION DE LA INFORMACION - La evidencia del oficio 0245 reposa ruta: C:\Users\MARTHA CORDON SCENTRAL\Documentos\2016\PLAN DE ACCION 2016\EVIDENCIAS SEGUIMIENTO I TRIMESTRE 2016. </t>
  </si>
  <si>
    <t>100</t>
  </si>
  <si>
    <t>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t>
  </si>
  <si>
    <t>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t>
  </si>
  <si>
    <t xml:space="preserve">Adquirir 400 horas de soporte (Jaspersoft) </t>
  </si>
  <si>
    <t>Mediante oficio 0245 del 15/03/2016 Dentro de los estudios previos, númeral 2.2 ALCANCE DEL OBJETO se estipulan las actividades a desarrollar por parte del CONTRATISTA. " 
• Soporte y acompañamiento de Jaspersoft adicional especializado, que proveerá la
cantidad de cuatrocientas horas (400) horas para ser consumidas.</t>
  </si>
  <si>
    <t>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t>
  </si>
  <si>
    <t>-AZ- CONTRATO 099 de 2016 - TABLEROS DE CONTROL - GRUPO ADMINISTRACION DE LA INFORMACION - El contrato 099 de 2016 reposa en la ruta: C:\Users\MARTHA CORDON SCENTRAL\Documentos\2016\PLAN DE ACCION 2016\EVIDENCIAS SEGUIMIENTO II TRIMESTRE.</t>
  </si>
  <si>
    <t>Realizar mantenimiento y actualización de los tableros de control publicados en la página WEB</t>
  </si>
  <si>
    <t>Mediante acta No 34 del 02/03/2016 se socializa el Cierre de proyecto Delitos Nacional, con compromiso del líder Técnico del Proyecto de la OFISI realizar la verificación correspondiente de las consultas que se generan en la información del tablero de Delitos y Extranjeros.</t>
  </si>
  <si>
    <t xml:space="preserve">-AZ- CONTRATO 023 de 2015 - TABLEROS DE CONTROL - GRUPO ADMINISTRACION DE LA INFORMACION - La evidencia del acta No 34 reposa en la ruta eléctronica: C:\Users\MARTHA CORDON SCENTRAL\Documentos\2016\PLAN DE ACCION 2016\EVIDENCIAS SEGUIMIENTO I TRIMESTRE 2016. </t>
  </si>
  <si>
    <t>Mediante actas No: 148 y 176 dentro de los compromisos; los lideres funcionales del proyecto realizan mantenimiento y actualización a los tableros de control publicados en la página WEB. Se realiza monitoreo a la plataforma cada 2 horas.</t>
  </si>
  <si>
    <t>-AZ- CONTRATO 099 de 2016 - TABLEROS DE CONTROL - GRUPO ADMINISTRACION DE LA INFORMACION - La evidencia de las actas No 148-176 reposan en la ruta eléctronica: C:\Users\MARTHA CORDON SCENTRAL\Documentos\2016\PLAN DE ACCION 2016\EVIDENCIAS SEGUIMIENTO II TRIMESTRE.</t>
  </si>
  <si>
    <t>Implementar la estrategia de interoperabilidad con las entidades en convenios interadministrativos</t>
  </si>
  <si>
    <t xml:space="preserve">Se desarrollo un web - service con la firma contratista PBM S.A.S para que las entidades del sector justicia en convenio puedan acceder a información especifica del sistema misional - SISIPEC. Mediante contrato 096, se crea acta de inicio el 24 de Nov de 2015. </t>
  </si>
  <si>
    <t xml:space="preserve">CARPETA 02 - GRUPO ADMINISTRACION DE LA INFORMACION. </t>
  </si>
  <si>
    <t>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t>
  </si>
  <si>
    <t>CARPETA 02 - GRUPO ADMINISTRACION DE LA INFORMACION - Se anexa acta de archivo y acta 40 auditoria de Control Interno ruta eléctronica: C:\Users\MARTHA CORDON SCENTRAL\Documentos\2016\PLAN DE ACCION 2016\EVIDENCIAS SEGUIMIENTO II TRIMESTRE.</t>
  </si>
  <si>
    <t>Socializar las herramientas tecnológicas implementadas en el INPEC (Web service – tableros de control)</t>
  </si>
  <si>
    <t>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t>
  </si>
  <si>
    <t xml:space="preserve">Las evidencias reposan en los siguientes correos electrónicos: soporte.sisipec@inpec.gov.co - edward.osorio@inpec.gov.co. GRUPO ADMINISTRACION DE LA INFORMACION </t>
  </si>
  <si>
    <t>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t>
  </si>
  <si>
    <t>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t>
  </si>
  <si>
    <t>Apoyo técnico a las entidades que requieran información del INPEC</t>
  </si>
  <si>
    <t xml:space="preserve">Mediante correo electrónico se brinda apoyo técnico a entidades en convenio que requieren soporte en cuanto a la creación y eliminación de usuarios en el aplicativo SISIPEC- WEB. De igual manera se realiza constante monitoreo a las conexiones interinstitucionales. </t>
  </si>
  <si>
    <t>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t>
  </si>
  <si>
    <t>CARPETA 02 - GRUPO ADMINISTRACION DE LA INFORMACION - Se anexa actas 087 y 137 ruta eléctronica: C:\Users\MARTHA CORDON SCENTRAL\Documentos\2016\PLAN DE ACCION 2016\EVIDENCIAS SEGUIMIENTO II TRIMESTRE.</t>
  </si>
  <si>
    <t>Establecimientos (Bogotá)  con modulo no dinero implementados</t>
  </si>
  <si>
    <t xml:space="preserve">Implementar el módulo NO DINERO en 2 ERON de Bogotá (EC MODELO y RM BUEN PASTOR) </t>
  </si>
  <si>
    <t>Se realizo Instalación de servidores en el establecimiento EPMSC PICOTA, Actualización del aplicativo Módulo no dinero para trabajar distribuidamente.</t>
  </si>
  <si>
    <t xml:space="preserve">GRUPO ADMINISTRACION DE LA INFORMACION. </t>
  </si>
  <si>
    <t>A la fecha no se han reportado avances para el cumplimiento de la actividad: Implementar el módulo NO DINERO en 2 ERON de Bogotá (EC MODELO y RM BUEN PASTOR)</t>
  </si>
  <si>
    <t xml:space="preserve">GRUPO ADMINISTRACION DE LA INFORMACION </t>
  </si>
  <si>
    <t>Capacitar a funcionarios de la Dirección de Gestión Corporativa y realizar pruebas de correcto funcionamiento.</t>
  </si>
  <si>
    <t>Esta actividad no la realiza la OFISI, el alcance únicamente va hacia el DESARROLLO de los módulos. La Dirección de Gestión Corporativa, debe capacitar a los usuarios y poner en marcha el aplicativo. Dentro del formato de modificación se solicitará INACTIVACION.</t>
  </si>
  <si>
    <t>A la fecha no se han reportado avances para el cumplimiento de la actividad: Capacitar a funcionarios de la Dirección de Gestión Corporativa y realizar pruebas de correcto funcionamiento.</t>
  </si>
  <si>
    <t xml:space="preserve">Tramitar proceso de contratación </t>
  </si>
  <si>
    <t>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t>
  </si>
  <si>
    <t>-AZ- CONSECUTIVO ACTAS - ARCHIVO OFICINA DE SISTEMAS DE INFORMACION  - La evidencia del acta 022 y oficio 0125 reposa en la ruta eléctronica: C:\Users\MARTHA CORDON SCENTRAL\Documentos\2016\PLAN DE ACCION 2016\EVIDENCIAS SEGUIMIENTO I TRIMESTRE 2016.</t>
  </si>
  <si>
    <t>Ejecución del contrato</t>
  </si>
  <si>
    <t>P261</t>
  </si>
  <si>
    <t>Rediseñar, adecuar e instalar la red lógica y eléctrica de la Sede Central</t>
  </si>
  <si>
    <t xml:space="preserve">Enviar requerimientos a la USPEC de las redes y equipos de cómputo </t>
  </si>
  <si>
    <t xml:space="preserve">NO </t>
  </si>
  <si>
    <t>Ing. Mario Rodriguez</t>
  </si>
  <si>
    <t>Mediante oficio No: 001437 de mayo 10 de 2016, firmado por el Director General, se remite a la Directora de la USPEC, el requerimiento sobre necesidades a nivel nacional de equipos para ERON. Pendiente enviar oficio requerimiento de redes.</t>
  </si>
  <si>
    <t>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t>
  </si>
  <si>
    <t>Adquirir,instalar y poner en funcionamiento la red eléctrica y logica para la Sede Central.</t>
  </si>
  <si>
    <t>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t>
  </si>
  <si>
    <t>AZ - ARCHIVO OFICINA DE SISTEMAS DE INFORMACION - GRUPO ADMINISTRACION DE LAS TECNOLOGIAS DE LA INFORMACION. El oficio reposa en archivo mágnetico ruta: C:\Users\MARTHA CORDON SCENTRAL\Documentos\2016\PLAN DE ACCION 2016\EVIDENCIAS SEGUIMIENTO II TRIMESTRE.</t>
  </si>
  <si>
    <t>Estructurar  un proyecto para la renovación tecnológica de la EPN</t>
  </si>
  <si>
    <t>10</t>
  </si>
  <si>
    <t>Mediante calendario en Google Apps, se programó para el mes de Julio, una mesa de trabajo con la EPN para definir las necesidades tecnicas respecto a la plataforma tecnológica. En trámite oficio radicado en el mes de julio,  para generar respuesta según GESDOC 2016IE0013119.</t>
  </si>
  <si>
    <t>AZ - ARCHIVO OFICINA DE SISTEMAS DE INFORMACION - GRUPO ADMINISTRACION DE LAS TECNOLOGIAS DE LA INFORMACION. El oficio 2016IE0013119 reposa en archivo mágnetico ruta: C:\Users\MARTHA CORDON SCENTRAL\Documentos\2016\PLAN DE ACCION 2016\EVIDENCIAS SEGUIMIENTO II TRIMESTRE.</t>
  </si>
  <si>
    <t>Implementar el sistema VISITEL en 28 ERON con Integración Biométrica</t>
  </si>
  <si>
    <t>Integración del sistema VISITEL en 7 ERON de la Regional Occidente. Epmsc Mocoa, El Bordo, Bolivar, Caloto, Puerto Tejada, Ipiales, Reclusión de Mujeres Popayán. La cual se tiene programada para el día 11 de abril. Respuesta al oficio No 01091-16 - marzo 29 de 2016.</t>
  </si>
  <si>
    <t xml:space="preserve">GRUPO ADMINISTRACION DE LA INFORMACION - La evidencia del Oficio 01091-16 - marzo 29 de 2016 y acta 0123 del 18/02/2016 reposa en la ruta: C:\Users\MARTHA CORDON SCENTRAL\Documentos\2016\PLAN DE ACCION 2016\EVIDENCIAS SEGUIMIENTO I TRIMESTRE 2016. </t>
  </si>
  <si>
    <t>Integración del sistema VISITEL en 2 ERON, EPMSC Dorada, anexo oficio 9701 y EPMSC Riohacha, anexo acta 112.</t>
  </si>
  <si>
    <t>GRUPO ADMINISTRACION DE LA INFORMACION - La evidencia del Oficio 9701 y acta 112 reposa en la ruta: C:\Users\MARTHA CORDON SCENTRAL\Documentos\2016\PLAN DE ACCION 2016\EVIDENCIAS SEGUIMIENTO II TRIMESTRE.</t>
  </si>
  <si>
    <t xml:space="preserve">Realizar auditorías de seguimiento en los 56 ERON que tienen implementado el sistema Visitel con el componente Biométrico. </t>
  </si>
  <si>
    <t>La actividad no se ha realizado dentro de las fechas previstas, ya que hasta el mes de abril se realizará el cronograma con la programación de auditorias.</t>
  </si>
  <si>
    <t>60</t>
  </si>
  <si>
    <t>Mediante actas 087, 115 y 154 se evidencia seguimiento a Enrolamiento de personal visitante en los ERON integrados a VISITEL en los meses abril, mayo y junio de 2016.</t>
  </si>
  <si>
    <t>GRUPO ADMINISTRACION DE LA INFORMACION - La evidencia de las actas 087, 115 y 154 reposan en la ruta: C:\Users\MARTHA CORDON SCENTRAL\Documentos\2016\PLAN DE ACCION 2016\EVIDENCIAS SEGUIMIENTO II TRIMESTRE.</t>
  </si>
  <si>
    <t>Integrar a la base de datos productiva de Visitel los ERON</t>
  </si>
  <si>
    <t>Desarrollar un módulo de salud en el Sistema de Información Penitenciaria y Carcelaria SISIPEC</t>
  </si>
  <si>
    <t>Levantar los requerimientos técnicos y funcionales con el grupo de salud de la Oficina de Atención y Tratamiento.</t>
  </si>
  <si>
    <t>Definir los requerimientos con el nuevo prestador de salud de l INPEC, realizar análisis del sector.</t>
  </si>
  <si>
    <t xml:space="preserve">Reforzar las capacitaciones del sistema SISIPEC en los ERON </t>
  </si>
  <si>
    <t>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t>
  </si>
  <si>
    <t xml:space="preserve">-AZ-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t>
  </si>
  <si>
    <t xml:space="preserve">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t>
  </si>
  <si>
    <t>GRUPO ADMINISTRACION DE LA INFORMACION - La evidencia de las actas reposan en la ruta: C:\Users\MARTHA CORDON SCENTRAL\Documentos\2016\PLAN DE ACCION 2016\EVIDENCIAS SEGUIMIENTO II TRIMESTRE.</t>
  </si>
  <si>
    <t>Verificar las inconsistencias de los registros de información en el aplicativo SISIPEC WEB mediante la realización de auditorías trimestrales reportadas por las direcciones regionales. </t>
  </si>
  <si>
    <t xml:space="preserve">La actividad no se ha realizado dentro de las fechas previstas, ya que las regionales, se encuentran consolidando la información y a mediados del mes de abril se estarán generando los reportes de auditorias.  </t>
  </si>
  <si>
    <t>Se reportan de auditorias de seguimiento por parte de la regional Central y Occidente. (anexo tablas)</t>
  </si>
  <si>
    <t>Etiquetas auditorias correo nelson.romero@inpec.gov.coGRUPO ADMINISTRACION DE LA INFORMACION - Las tablas anexas reposan en la ruta: C:\Users\MARTHA CORDON SCENTRAL\Documentos\2016\PLAN DE ACCION 2016\EVIDENCIAS SEGUIMIENTO II TRIMESTRE.</t>
  </si>
  <si>
    <t xml:space="preserve">Implementar el dominio único de los usuarios en la red del INPEC de la SEDE CENTRAL </t>
  </si>
  <si>
    <t>Ing., Mario Rodríguez</t>
  </si>
  <si>
    <t xml:space="preserve">Se elaboró el proyecto de diseño unico para el INPEC, en base a la consultoria por parte de ETB y asesoria de la Policia Nacional. En proceso de pruebas para dar inicio a la implementación del dominio en la Sede Central. </t>
  </si>
  <si>
    <t xml:space="preserve">-AZ-CARPETA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t>
  </si>
  <si>
    <t>20</t>
  </si>
  <si>
    <t>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
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t>
  </si>
  <si>
    <t>-AZ-CARPETA DOMINIO UNICO - GRUPO ADMINISTRACION DE LAS TECNOLOGIAS DE LA INFORMACION. Evidencias: acta 01,02,03,04 y 05 reposan en la ruta: C:\Users\MARTHA CORDON SCENTRAL\Documentos\2016\PLAN DE ACCION 2016\EVIDENCIAS SEGUIMIENTO II TRIMESTRE.</t>
  </si>
  <si>
    <t>Entregar estudios previos a la Subdirección de Gestión Contractual para su revisión y aprobación de la minuta del convenio</t>
  </si>
  <si>
    <t>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t>
  </si>
  <si>
    <t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t>
  </si>
  <si>
    <t>A la fecha no se han reportado avances para el cumplimiento de la actividad: Entregar estudios previos a la Subdirección de Gestión Contractual para su revisión y aprobación de la minuta del convenio</t>
  </si>
  <si>
    <t>En el momento que se formalice el convenio, el alcance de la OFISI es realizar seguimiento a la ejecución.</t>
  </si>
  <si>
    <t>A la fecha no se han reportado avances para el cumplimiento de la actividad: Seguimiento de la ejecución del convenio.</t>
  </si>
  <si>
    <t>Realizar la verificación de la matriz de autodiagnóstico de la PGN como herramienta de medición de aplicación de la ley 1712 de 2014..</t>
  </si>
  <si>
    <t>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t>
  </si>
  <si>
    <t xml:space="preserve">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t>
  </si>
  <si>
    <t>De acuerdo a los compromisos citados en las reunión del Comité Institucional de Desarrollo Administrativo, se realizo la verificación y actualización de la estructura al link de transparencia y acceso a la información pública. Anexo presentación.</t>
  </si>
  <si>
    <t>GRUPO ADMINISTRACION DE LA INFORMACION - Anexo PDF - Pantallazo de la estructura y presentación - ruta: C:\Users\MARTHA CORDON SCENTRAL\Documentos\2016\PLAN DE ACCION 2016\EVIDENCIAS SEGUIMIENTO II TRIMESTRE.</t>
  </si>
  <si>
    <t>Elaborar un (1) informe que incluya actividades encaminadas a mejorar la calidad de la información (contenido, forma y la satisfacción de las  necesidades del usuario de la información).</t>
  </si>
  <si>
    <t>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t>
  </si>
  <si>
    <t>A la fecha no se han reportado avances para el cumplimiento de la actividad: Elaborar un (1) informe que incluya actividades encaminadas a mejorar la calidad de la información (contenido, forma y la satisfacción de las  necesidades del usuario de la información)</t>
  </si>
  <si>
    <t>Publicar en formato de hoja de cálculo en el sitio web oficial de la entidad en el enlace “Transparencia y acceso a información pública” los instrumentos de gestión de la información.</t>
  </si>
  <si>
    <t>Actividad en proceso, se esta conformando el equipo de trabajo, para el diágnostico y recopilacion de información, respecto a los Instrumentos de gestión en base a los formatos publicados en la página de Gobierno en línea.</t>
  </si>
  <si>
    <t>A la fecha no se han reportado avances para el cumplimiento de la actividad: Publicar en formato de hoja de cálculo en el sitio web oficial de la entidad en el enlace “Transparencia y acceso a información pública” los instrumentos de gestión de la información.</t>
  </si>
  <si>
    <t>GRUPO ADMINISTRACION DE LA INFORMACION</t>
  </si>
  <si>
    <t xml:space="preserve">CONSTANZA CAÑON CHARRY </t>
  </si>
  <si>
    <t>Establecer un cronograma de actividades para el impulso de los expedientes.</t>
  </si>
  <si>
    <t>CONSTANZA CAÑON CHARRY</t>
  </si>
  <si>
    <t>Cronograma elaborado de actividades para el impulso de 7 expedientes vigencia 2011</t>
  </si>
  <si>
    <t>Plan de Acciòn 2016, hoja 6 Cronog Impul exped 2011, computador OFIDIS/Grupo Prevenciòn</t>
  </si>
  <si>
    <t>Archivo fisico OFIDI GRUVE Carpeta Plan de acciòn y carpeta virtual PC/Doris Sanchez/mis documentos/plan de acciòn Cronograma paraimpulso y seguimiento expedientes 2011.</t>
  </si>
  <si>
    <t>Realizar seguimiento y vigilancia de las actividades procesales desarrolladas por parte de los operadores disciplinarios.</t>
  </si>
  <si>
    <t>Cronograma elaborado con seguimiento a expedientes 2011</t>
  </si>
  <si>
    <t>Seguimiento realizado con oficios OFIDI-GOPEV-1235-2016 dirigidos a Dr. Nancy Mazuera y Germán Maldonado solicitud estado procesos casos 2011.</t>
  </si>
  <si>
    <t xml:space="preserve">Archivo fisico OFIDI GRUVE Carpeta Plan de acciòn </t>
  </si>
  <si>
    <t>Elaborar y presentar informe final de terminación de procesos hechos 2011.</t>
  </si>
  <si>
    <t>La actividad no ha iniciado, se presenta el informe una vez se culmine el proceso en su totalidad cuyos fallos estàn en revisiòn y aprobaciòn por parte de la Jefatura, hasta tanto se realicen las notificaciones los procesos no quedan totalmente tramitados.</t>
  </si>
  <si>
    <t>8 sesiones de Comité para estudio y análisis de quejas</t>
  </si>
  <si>
    <t>Actas Numeros: 03-2016, 4-2016, 5-2016, 6-2016, 3-2016, 6-2016, 7-2016 y 10-2016, carpeta física comite de quejas OFIDI/Grupo Prevenciòn. No se anexan por cuanto dan cuenta de hechos que estan sometidos a reserva legal dentro de las respectivas investigaciones.</t>
  </si>
  <si>
    <t>12  Sesiones del Comitè para Estudio y análisis de quejas recibidas durante el trimestre.</t>
  </si>
  <si>
    <t>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t>
  </si>
  <si>
    <t>Estudio y análisis de la queja o informe por parte del Comité de Evaluación de la Oficina de Control Interno Disciplinario</t>
  </si>
  <si>
    <t>Asignación de las quejas o informes a los funcionarios a través de reparto para la proyección de la decisión tomada en Comité.</t>
  </si>
  <si>
    <t>8 sesiones de asignaciòn de quejas o informes</t>
  </si>
  <si>
    <t>8 formatos de registro 13 y 26 de enero; 5, 12 y 22 de febrero y 2, 4 y 17 de marzo de 2016, carpeta fìsica OFIDI/Grupo Prevenciòn, Carpeta fìsica Reparto de quejas relaciòn de inhibitorios y reparto de quejas para indagación preliminar OFIDI</t>
  </si>
  <si>
    <t>12 Sesiones del Comitè para Estudio y análisis de 430 quejas recibidas durante el trimestre.</t>
  </si>
  <si>
    <t xml:space="preserve">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t>
  </si>
  <si>
    <t>Revisión y aprobación de la decisión proyectada por el funcionario, para la firma de la Jefatura.</t>
  </si>
  <si>
    <t>Se realiza revisión y aprobación a través del visto bueno del coordinador del Grupo de Investigaciones en los proyectos de autos, Decisión registrada en los libros de autos y decisiones y en SIID</t>
  </si>
  <si>
    <t>Libro Radicador de Expedientes folio 374 en adelante</t>
  </si>
  <si>
    <t xml:space="preserve">Revisiòn y aprobaciòn a través del visto bueno por parte del Coordinador del GINDI en los Proyectos de Autos.  Actuaciones registradas en el libro de Autos y en el SIID </t>
  </si>
  <si>
    <t>Libro radicador de Expedientes folios 384 en adelante ubicado en la Secretaría del Despacho.</t>
  </si>
  <si>
    <t>Finalizar el 100% de los procesos con hechos 2010.        25%        No permitir que opere la prescripción de la acción disciplinaria en la oficina.        15 de diciembre de 2015.        Finalizar 09 de 09 procesos, con hechos 2010</t>
  </si>
  <si>
    <t>2 Visitas de seguimiento de acuerdo con el Cronograma presentado y autorizado por la DINPE</t>
  </si>
  <si>
    <t>Visita durante los dìas 27, 28 y 29 de abril de 2016 a la DIREG NORTE ACTA No. 002-2016 y Visita durante los dìas 13, 14 y 15 de abril de 2016 a la DIREG CENTRAL, Acta 01-2016.  Reposan en carpeta fisica Plan de Acciòn ODIFI-GRUVE</t>
  </si>
  <si>
    <t>Elaboración del cronograma de atención e intervención, y selección de los establecimientos a intervenir con charlas de sensibilización y actualización de régimen disciplinario.</t>
  </si>
  <si>
    <t>Oficio contentivo del Cronograma presentado con fecha 23 de marzo a la DINPE.  cuenta con autorizaciòn y aprobaciòn del Sr Director General</t>
  </si>
  <si>
    <t xml:space="preserve">Carpeta Plan de Acciòn OFIDI  Actiovidad sujeta a modificaciòn en razon a lo aprobado por la DINPE en oficio del 23 de maro de 2016.  </t>
  </si>
  <si>
    <t>Visitas y ejecución de las actividades en los establecimientos seleccionados.( Presencial y/o Virtual)</t>
  </si>
  <si>
    <t>No ha iniciado</t>
  </si>
  <si>
    <t>2 Visitas de seguimiento de acuerdo con el Cronograma presentado y autorizado por la DINPE, en el cual se programaron 6 visitas.</t>
  </si>
  <si>
    <t>Presentación de informes de las actividades semestral y final, ante la Dirección General del Inpec.</t>
  </si>
  <si>
    <t>Informe semestral elaborado</t>
  </si>
  <si>
    <t>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t>
  </si>
  <si>
    <t>Carlos Alberto Zambrano</t>
  </si>
  <si>
    <t xml:space="preserve">Este producto es de realización y seguimiento para todo el año,a la fecha se han realizado los trámites al 100% de las solicitudes que se han radicado en la Oficina Asesora de Comunicaciones. </t>
  </si>
  <si>
    <t>Las evidencias se encuentran en archivos físicos (carpetas A-Z Nº 1,2,3, que se encuentran en la secretaría de la Oficina Asesora de Comunicaciones, así como en los correos electrónicos olga.padilla@inpec.gov.co y prensa@inpec.gov.co</t>
  </si>
  <si>
    <t xml:space="preserve">Tramitar solicitudes de los diferentes medios de comunicación para el desarrollo de sus actividades periodísticas con la población de internos. </t>
  </si>
  <si>
    <t>Carolina Padilla</t>
  </si>
  <si>
    <t>Secretario Ejecutivo</t>
  </si>
  <si>
    <t xml:space="preserve">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</si>
  <si>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</si>
  <si>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Acompañamiento a los diferentes medios de comunicación en el desarrollo de sus actividades periodísticas con la población de internos. </t>
  </si>
  <si>
    <t>Néstor Cárdenas</t>
  </si>
  <si>
    <t>Dragoneante</t>
  </si>
  <si>
    <t xml:space="preserve">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</si>
  <si>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 xml:space="preserve">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</si>
  <si>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t>
  </si>
  <si>
    <t xml:space="preserve">Este producto es de realización y seguimiento para todo el año, a la fecha se han implementado tres herramientas de comunicación dentro del marco de las políticas de Gobierno en Línea, discriminados en notas web, boletines de prensa y Notinpec. </t>
  </si>
  <si>
    <t>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t>
  </si>
  <si>
    <t>3</t>
  </si>
  <si>
    <t>Este producto es de realización y seguimiento para todo el año, a la fecha se han implementado tres herramientas de comunicación dentro del marco de las políticas de Gobierno en Línea, discriminados en notas web, boletines de prensa y Notinpec</t>
  </si>
  <si>
    <t>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t>
  </si>
  <si>
    <t xml:space="preserve">Implementar herramientas de comunicación dentro del marco de las políticas de Gobierno en Línea. </t>
  </si>
  <si>
    <t xml:space="preserve">María Catalina Canal - Marta Muriel - Lina María Pérez </t>
  </si>
  <si>
    <t xml:space="preserve">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t>
  </si>
  <si>
    <t xml:space="preserve">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t>
  </si>
  <si>
    <t xml:space="preserve">Se implementaron las herramientas de comunicación dentro del marco de las políticas de Gobierno en Línea (Notas Web, Boletines de Prensa, Notinpec). Se han realizado 43 notas web, 62 boletines de prensa y 26 ediciones de Notinpec. </t>
  </si>
  <si>
    <t>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t>
  </si>
  <si>
    <t xml:space="preserve">Generar contenido para alimentar las herramientas de comunicación implementadas dentro del marco de las políticas de Gobierno en Línea. </t>
  </si>
  <si>
    <t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t>
  </si>
  <si>
    <t xml:space="preserve"> Implementar herramientas de comunicación dentro del marco de las políticas de Gobierno en Línea. </t>
  </si>
  <si>
    <t xml:space="preserve">Se implementaron las herramientas de comunicación dentro del marco de las políticas de Gobierno en Línea (Notas Web, Boletines de Prensa, Notinpec). Se han realizado --- notas web, 27 boletines de prensa y 14 ediciones de Notinpec. </t>
  </si>
  <si>
    <t xml:space="preserve">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t>
  </si>
  <si>
    <t xml:space="preserve">En el primer trimestre del año se realizaron las dos campañas institucionales cumpliendo con la meta propuesta. </t>
  </si>
  <si>
    <t xml:space="preserve">Las evidencias de estas campañas se encuentras en los equipos de cómputo de las Oficina Asesora de Comunicaciones. </t>
  </si>
  <si>
    <t xml:space="preserve">Diseñar campaña institucional de mejora en la cultura y el clima organizacional. </t>
  </si>
  <si>
    <t>Edwards Rodríguez</t>
  </si>
  <si>
    <t xml:space="preserve">A la fecha se han realizado dos campañas institucionales. Se realizó un vídeo intitucional para la campaña II fase de derechos humanos y la divulgación de la campaña de Transportes relacionadas a la construcción del plan de seguridad vial. </t>
  </si>
  <si>
    <t xml:space="preserve">Implementar campaña institucional de mejora en la cultura y el clima organizacional. </t>
  </si>
  <si>
    <t xml:space="preserve">Se realizó un vídeo intitucional para la campaña II fase de derechos humanos y la divulgación de la campaña de Transportes relacionadas a la construcción del plan de seguridad vial. </t>
  </si>
  <si>
    <t>Carlos Albeto Zambrano</t>
  </si>
  <si>
    <t xml:space="preserve">La Política de Comunicaciones ya fue realizada, publicada y divulgada. </t>
  </si>
  <si>
    <t>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t>
  </si>
  <si>
    <t>Divulgación de la Política Institucional</t>
  </si>
  <si>
    <t>Lina María Pérez Toro</t>
  </si>
  <si>
    <t xml:space="preserve">La Política Institucional fue divulgada a nivel nacional el día 30 de marzo de 2016, mediante Boletín Interno Nº 007 </t>
  </si>
  <si>
    <t xml:space="preserve">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t>
  </si>
  <si>
    <t xml:space="preserve">Estas acciones se realizan a lo largo de todo el año, estas mediciones son correspondientes al I trismestre de 2016. </t>
  </si>
  <si>
    <t xml:space="preserve">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t>
  </si>
  <si>
    <t xml:space="preserve">Medición rating programa 'Reportajes de Libertad'. </t>
  </si>
  <si>
    <t>Arbey García</t>
  </si>
  <si>
    <t>Técnico Administrativo</t>
  </si>
  <si>
    <t xml:space="preserve">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t>
  </si>
  <si>
    <t xml:space="preserve">El archivo de medición de rating se encuentra en el equipo de cómputo 286125 de la Oficina Asesora de Comunicaciones, Grupo de Comunicación Organizacional, Sala de Edición, Bodega. Además de la carpeta de evidencias de OFICO del Drive. </t>
  </si>
  <si>
    <t>A la fecha se han emitido 4 programas de Reportajes de Libertad en las siguientes fechas 8 de mayo de 2016, 22 de mayo de 2016, 05 de junio de 2016 y 19 de junio de 2016</t>
  </si>
  <si>
    <t>Medir notas positivas publicadas en medios de comunicación.</t>
  </si>
  <si>
    <t xml:space="preserve">María Catalina Canal </t>
  </si>
  <si>
    <t xml:space="preserve">Se realizó la medición de las notas positivas publicadas en medios de comunicación. Se registraron 17 noticias positivas en el monitoreo diario a medios de comunicación. </t>
  </si>
  <si>
    <t>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t>
  </si>
  <si>
    <t>El esquema de publicación fue difundido mediante Boletín Interno Nº006 el día 15 de marzo de 2016.</t>
  </si>
  <si>
    <t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t>
  </si>
  <si>
    <t>Reenviar a través de correos electrónicos a todos los funcionarios de nivel nacional, el esquema de publicación adoptado</t>
  </si>
  <si>
    <t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t>
  </si>
  <si>
    <t xml:space="preserve">Se inició el proceso de cotizaciones para el diseño e impresión de la Revista Intitucional, dando así cumplimiento al fortalecimiento de esta.  </t>
  </si>
  <si>
    <t xml:space="preserve">El 1 de abril se solicitaron las cotizaciones a la Imprenta Nacional y otras particulares, para entregar los estudios previos. </t>
  </si>
  <si>
    <t xml:space="preserve">Diseño Revista Institucional. </t>
  </si>
  <si>
    <t>Marta Muriel</t>
  </si>
  <si>
    <t>Las cotizaciones fueron solicitadas a través del correo electrónico analucia.villavicencio@inpec.gov.co, mediante el Oficio Nº 0366</t>
  </si>
  <si>
    <t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t>
  </si>
  <si>
    <t xml:space="preserve">El contrato se encuentra en la carpeta de evidencias OFICO del Drive con el nombre P167 - Contrato No. 125 - Contratación Revista Insitucional. Así como en la AZ con nombre 'Contratos 125 - 2016 Editores CONARTE'. </t>
  </si>
  <si>
    <t xml:space="preserve">Proceso de impresión Revista Institucional. </t>
  </si>
  <si>
    <t>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Después del proceso de diseño la imprenta iniciará el proceso de impresión con fehca límite de entrega del 30 de septiembre de 2016.</t>
  </si>
  <si>
    <t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t>
  </si>
  <si>
    <t xml:space="preserve">Distribución de la Revista Institucional  </t>
  </si>
  <si>
    <t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t>
  </si>
  <si>
    <t xml:space="preserve">La actividad para este producto se ha realizado con asesoría de la Oficina Asesora de Planeación. </t>
  </si>
  <si>
    <t xml:space="preserve">Las evidencias reposan en el inercambio de correos electrónicos entre comunicacionorganizacional@inpec.gov.co y angelica.patino@inpec.gov.co. así como en la carpeta de evidencias OFICO del Drive. </t>
  </si>
  <si>
    <t xml:space="preserve">El Manual de Crisis fue elaborado por parte de OFICO, la aprobación se ha realizado por parte de la Oficina Asesora de Planeación mediante un trabajo conjunto con la funcionario Angélica Patiño. </t>
  </si>
  <si>
    <t>Realizar seguimiento a la aprobación del Manual de Comunicación de Crisis</t>
  </si>
  <si>
    <t xml:space="preserve">Se realizó el seguimiento a la aprobación del Manual de Crisis. Para dicho seguimiento se realizaron reuniones con Angélica Patiño, profesional de la Oficina de Planeación quien ha brindado asesoría para este procedimiento. </t>
  </si>
  <si>
    <t>Los vídeos institucionales fueron elaborados y editados en la Sala de Edición de la Oficina Asesora de Comunicaciones, resaltando que la meta eran 4 vídeos anuales y sólo en el I trimestre ya se realizaron 5.</t>
  </si>
  <si>
    <t>Los vídeos se encuentran en archivos audiovisuales en el equipo de cómputo  311105 ubicado en la Sala de Edición de la Oficina Asesora de Comunicaciones - Bodega y en el canal de youtube institucional https://www.youtube.com/user/Reportajesdelibertad</t>
  </si>
  <si>
    <t>Preproducción vídeos institucionales</t>
  </si>
  <si>
    <t>Edwards Rodríguez - Néstor Cárdenas</t>
  </si>
  <si>
    <t>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t>
  </si>
  <si>
    <t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t>
  </si>
  <si>
    <t xml:space="preserve">Edición videos institucionales </t>
  </si>
  <si>
    <t>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t>
  </si>
  <si>
    <t>Los vídeos se encuentran en archivos audiovisuales en el equipo de cómputo  311105 ubicado en la Sala de Edición de la Oficina Asesora de Comunicaciones - Bodega</t>
  </si>
  <si>
    <t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t>
  </si>
  <si>
    <t>Mario Jimenez Gayon</t>
  </si>
  <si>
    <t xml:space="preserve">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t>
  </si>
  <si>
    <t>1. Los soportes de las actividades del producto P75 reposan en la siguiente ruta:
C:\Users\NJACOSTAN.SCENTRAL\Documents\2016\PLAN DE ACCION 2016\PRODUCTO P75
2. Ruta Drive Google: 
https://drive.google.com/drive/u/1/folders/0B2yLbWtDgQU9eTNBMkd2STQwVGs</t>
  </si>
  <si>
    <t>96</t>
  </si>
  <si>
    <t xml:space="preserve">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t>
  </si>
  <si>
    <t>1. Los soportes de las actividades del producto P75 reposan en la siguiente ruta:
C:\Users\NJACOSTAN.SCENTRAL\Documents\2016\PLAN DE ACCION 2016\Segundo Trimestre\PRODUCTO P75
2. Ruta Drive Google: 
https://drive.google.com/drive/u/1/folders/0B2yLbWtDgQU9dGdSd2ttdzV3alU</t>
  </si>
  <si>
    <t>1.Elaborar y presentar al comité de coordinación de control interno el Programa Anual de Auditorias para su aprobación.</t>
  </si>
  <si>
    <t>Equipo Auditor OCI</t>
  </si>
  <si>
    <t>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t>
  </si>
  <si>
    <t>1.El acta correspondiente reposa en la siguienteRuta:
C:\Users\NJACOSTAN.SCENTRAL\Documents\2016\PLAN DE ACCION 2016\PRODUCTO P75\Elaborar y presentar al CCC Programa Anual Auditorias 2016 (ACTIV. 1)
2.  Ruta Drive Google: https://drive.google.com/drive/u/1/folders/0B2yLbWtDgQU9Vnc1VURvS2s5WnM</t>
  </si>
  <si>
    <t>1.El Programa Anual de Auditorias fue modificado en razon a factores externos de la oficina tales como vacaciones de funcionarios, movimiento de personal, solicitudes de Auditorias Especiales por parte de la Alta Direccion, etc.</t>
  </si>
  <si>
    <t>1.El acta correspondiente reposa en la siguienteRuta:
C:\Users\NJACOSTAN.SCENTRAL\Documents\2016\PLAN DE ACCION 2016\Segundo Trimestre\PRODUCTO P75\Elaborar y presentar al CCC Programa Anual Auditorias 2016 (ACTIV. 1)
2.  Ruta Drive Google: https://drive.google.com/drive/u/1/folders/0B2yLbWtDgQU9alBjZnpaU0lXQ0k</t>
  </si>
  <si>
    <t>2.Socializar el Programa Anual de Auditorias a través de la página WEB</t>
  </si>
  <si>
    <t>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t>
  </si>
  <si>
    <t>1.El soporte correspondiente reposa en la siguiente Ruta: C:\Users\NJACOSTAN.SCENTRAL\Documents\2016\PLAN DE ACCION 2016\PRODUCTO P75\Publicacion Pagina Web INPEC Programa Anual de Auditorias 2016 (ACTIV.2)
2.  Ruta Drive Google: https://drive.google.com/drive/u/1/folders/0B2yLbWtDgQU9V1RyZXg5endWU2M</t>
  </si>
  <si>
    <t>2. El Programa Anual de Auditorias ya fue publicado en la pagina web institucional en el siguiente link: 
http://www.inpec.gov.co/portal/page/portal/Inpec/Institucion/ReportesDeControlInterno/ProgramaAuditorias/CRONOGRAMA%20AUDITORIAS.pdf</t>
  </si>
  <si>
    <t>1.El soporte correspondiente reposa en la siguiente Ruta: C:\Users\NJACOSTAN.SCENTRAL\Documents\2016\PLAN DE ACCION 2016\Segundo Trimestre\PRODUCTO P75\Publicacion Pagina Web INPEC Programa Anual de Auditorias 2016 (ACTIV.2)
2.  Ruta Drive Google: https://drive.google.com/drive/u/1/folders/0B2yLbWtDgQU9MUVWRVdGT1A2WWs</t>
  </si>
  <si>
    <t>3.Realizar las auditorias proyectadas en el Programa Anual de Auditorias.</t>
  </si>
  <si>
    <t xml:space="preserve">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t>
  </si>
  <si>
    <t>1. Los Informes Preliminares reposan en la siguiente ruta: 
C:\Users\NJACOSTAN.SCENTRAL\Documents\2016\PLAN DE ACCION 2016\PRODUCTO P75
2.Al interior de la Oficina reposa el archivo documental en fisico  del Informe ( AZ : PLAN DE ACCION 2016 OCI)
3. Como es un informe preliminar aun no oficial, la Oficina de Control Interno no lo sube al drive.</t>
  </si>
  <si>
    <t xml:space="preserve">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t>
  </si>
  <si>
    <t>1. Los Informes Preliminares y Finales reposan en la siguiente ruta: 
C:\Users\NJACOSTAN.SCENTRAL\Documents\2016\PLAN DE ACCION 2016\Segundo Trimestre\PRODUCTO P75
2.Al interior de la Oficina reposa el archivo documental en fisico  del Informe ( AZ : PLAN DE ACCION 2016 OCI)
3. Ruta Drive Google:
https://drive.google.com/drive/u/1/folders/0B2yLbWtDgQU9VDNNRDVwOEZLN00</t>
  </si>
  <si>
    <t>4.Elaborar dentro del informe de Auditoria un capitulo en el cual se identifiquen los riesgos (Corrupción y gestión) percibidos en las auditorias</t>
  </si>
  <si>
    <t>Equipo OCI</t>
  </si>
  <si>
    <t>Pendiente de la aprobacion (Firma por parte de la jefatura) del Informe preliminar correspondiente a la AUDITORÍA ESPECIAL – SEGUIMIENTO
DIRECTIVAS TRANSITORIAS                N° 000008 DE 2012 Y N° 000015 DE 2013, FINALIZAR LA RECEPCIÓN Y ENTREGA DE BIENES
 DONADOS AL INPEC POR LA DIAN, en dicho informe se elaboro el correspondiente capitulo de riesgos obligatorio en cada uno de los procesos de evaluacion llevados a cabo por los funcionarios de esta Oficina.</t>
  </si>
  <si>
    <t>1.El Informe Preliminar de la Auditoria Especial se encuentra en la siguiente 
Ruta: C:\Users\NJACOSTAN.SCENTRAL\Documents\2016\PLAN DE ACCION 2016\PRODUCTO P75\Informes de Auditoria con Capitulo de Riesgos 2016 (ACTIV.4)
2.Al interior de la Oficina reposa el archivo documental en fisico  del Informe ( AZ : PLAN DE ACCION 2016 OCI)
3. Como es un informe preliminar aun no oficial, la Oficina de Control Interno no lo sube al drive.</t>
  </si>
  <si>
    <t>4. En los Informes Finales de  las dos (02) Auditorias publicadas en la Pagina Web Institucional  se observa el capitulo respectivo de los riesgos institucionales establecidos durante el ejercicio auditor.</t>
  </si>
  <si>
    <t>1.El Informe Preliminar de la Auditoria Especial se encuentra en la siguiente 
Ruta: C:\Users\NJACOSTAN.SCENTRAL\Documents\2016\PLAN DE ACCION 2016\Segundo Trimestre\PRODUCTO P75\Informes de Auditoria con Capitulo de Riesgos 2016 (ACTIV.4)
2.Al interior de la Oficina reposa el archivo documental en fisico  del Informe ( AZ : PLAN DE ACCION 2016 OCI)
3. Ruta Drive Google:
https://drive.google.com/drive/u/1/folders/0B2yLbWtDgQU9STRSODJnQ0pIQWc</t>
  </si>
  <si>
    <t>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Con las acciones realizadas anteriormente se procedio a elaborar el Plan de Trabajo para la ejecucion de la Obra de Teatro y demas actividades programadas con motivo del dia del Control interno en la Entidad.</t>
  </si>
  <si>
    <t>1. Los soportes de las actividades del producto P59 reposan en la siguiente ruta:
C:\Users\NJACOSTAN.SCENTRAL\Documents\2016\PLAN DE ACCION 2016\PRODUCTO P59
2. Ruta Drive Google: 
https://drive.google.com/drive/u/1/folders/0B2yLbWtDgQU9WURlLVBYaFpkclk</t>
  </si>
  <si>
    <t>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t>
  </si>
  <si>
    <t>1. Los soportes de las actividades del producto P59 reposan en la siguiente ruta:
C:\Users\NJACOSTAN.SCENTRAL\Documents\2016\PLAN DE ACCION 2016\Segundo Trimestre\PRODUCTO P59
2. Ruta Drive Google: 
https://drive.google.com/drive/u/1/folders/0B2yLbWtDgQU9eUJMRTVPQnAxNmc</t>
  </si>
  <si>
    <t>1.  Diagnostico de la percepción de la Oficina de Control Interno en la Entidad vía encuesta.</t>
  </si>
  <si>
    <t xml:space="preserve">1. Fueron realizadas 56 encuestas en las cuales se evaluo la percepcion de la oficina de control interno al interior de la Entidad.  </t>
  </si>
  <si>
    <t>1.Las encuestas y el diagnostico correspondiente reposan en el archivo Informatico del Equipo del Responsable del seguimiento al Plan de Accion de la Oficina de Control interno.
Ruta: C:\Users\NJACOSTAN.SCENTRAL\Documents\2016\PLAN DE ACCION 2016\PRODUCTO P59\Encuestas de Percepcion OCI 2015 (ACTIV. 1)
2.Al interior de la Oficina reposa el archivo documental en fisico  de las Encuestas ( AZ : PLAN DE ACCION 2016 OCI)
3.  Ruta Drive Google: https://drive.google.com/drive/u/1/folders/0B2yLbWtDgQU9QlRyQlhtenUzTVk</t>
  </si>
  <si>
    <t>1. Fueron realizadas 56 encuestas en las cuales se evaluo la percepcion de la oficina de control interno al interior de la Entidad.</t>
  </si>
  <si>
    <t>1.Las encuestas y el diagnostico correspondiente reposan en el archivo Informatico del Equipo del Responsable del seguimiento al Plan de Accion de la Oficina de Control interno.
Ruta: C:\Users\NJACOSTAN.SCENTRAL\Documents\2016\PLAN DE ACCION 2016\Segundo Trimestre\PRODUCTO P59\Encuestas de Percepcion OCI 2015 (ACTIV. 1)
2.Al interior de la Oficina reposa el archivo documental en fisico  de las Encuestas ( AZ : PLAN DE ACCION 2016 OCI)
3.  Ruta Drive Google: https://drive.google.com/drive/u/1/folders/0B2yLbWtDgQU9RE9jQnVhV2FIMHc</t>
  </si>
  <si>
    <t xml:space="preserve">2. Analizar la evaluación del Sistema de Control Interno del INPEC tomando como insumos: informe Auditoria Contraloría 2013- Informe ejecutivo anual de la OCI 2014 </t>
  </si>
  <si>
    <t>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t>
  </si>
  <si>
    <t>1.El informe Diagnostico y los insumos reposan en la siguiente Ruta: C:\Users\NJACOSTAN.SCENTRAL\Documents\2016\PLAN DE ACCION 2016\PRODUCTO P59\Informe de Medicion y Analisis - Percepcion OCI 2016 - Insumos (ACTIV.2)
2.Registro documental en fisico de la Oficina, Informe e Insumos
3.  Ruta Drive Google: https://drive.google.com/drive/u/1/folders/0B2yLbWtDgQU9akg4X0NLTUxiZlU</t>
  </si>
  <si>
    <t>1.El informe Diagnostico y los insumos reposan en la siguiente Ruta: C:\Users\NJACOSTAN.SCENTRAL\Documents\2016\PLAN DE ACCION 2016\PRODUCTO P59\Segundo Trimestre\Informe de Medicion y Analisis - Percepcion OCI 2016 - Insumos (ACTIV.2)
2.Registro documental en fisico de la Oficina, Informe e Insumos
3.  Ruta Drive Google: https://drive.google.com/drive/u/1/folders/0B2yLbWtDgQU9MlBNN2VQOUN4QXc</t>
  </si>
  <si>
    <t xml:space="preserve">3. Diseñar Plan de trabajo (Cronograma)con base en los resultados del análisis del numeral 2.  </t>
  </si>
  <si>
    <t>3. Actualmente se cuenta con un Plan de trabajo que contempla para su ejecucion los meses de Mayo, Junio y julio del año 2016, puede ser suceptible a cambios o imprevistos que se presenten durante el proceso contractual mediante el cual se busca ejecutar la actividad programada "Obra de Teatro Dia de Control Interno 2016".</t>
  </si>
  <si>
    <t>1.El Plan de Trabajo se puede encontrar en la siguiente Ruta: C:\Users\NJACOSTAN.SCENTRAL\Documents\2016\PLAN DE ACCION 2016\PRODUCTO P59\Plan de Trabajo (Cronograma) (ACTIV.3)
2.Registro documental en fisico de la Oficina, Plan de Trabajo
3.  Ruta Drive Google: https://drive.google.com/drive/u/1/folders/0B2yLbWtDgQU9WjNHeUpQTlNMNkk</t>
  </si>
  <si>
    <t>3. El plan de trabajo se ajusto en razon a los inconvenientes en el proceso de aprobacion del presupuesto para la Obra de Teatro y el proceso de contratacion del mismo.</t>
  </si>
  <si>
    <t>1.El Plan de Trabajo se puede encontrar en la siguiente Ruta: C:\Users\NJACOSTAN.SCENTRAL\Documents\2016\PLAN DE ACCION 2016\Segundo Trimestre\PRODUCTO P59\Plan de Trabajo (Cronograma) (ACTIV.3)
2.Registro documental en fisico de la Oficina, Plan de Trabajo
3.  Ruta Drive Google: https://drive.google.com/drive/u/1/folders/0B2yLbWtDgQU9WG9sem1SYkRYTTQ</t>
  </si>
  <si>
    <t>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t>
  </si>
  <si>
    <t>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t>
  </si>
  <si>
    <t>5. Aplicar encuesta de evaluación respecto a la percepción positiva de los roles de la Oficina de Control Interno en el INPEC y determinar el incremento en la percepción de imagen positiva</t>
  </si>
  <si>
    <t>Para el cumplimiento de esta actividad se requiere la realizacion efectiva de la actividad anterior (numero 4).</t>
  </si>
  <si>
    <t>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t>
  </si>
  <si>
    <t>1. Los soportes de las actividades del producto P245 reposan en la siguiente ruta:
C:\Users\NJACOSTAN.SCENTRAL\Documents\2016\PLAN DE ACCION 2016\PRODUCTO P245
2. Ruta Drive Google: 
https://drive.google.com/drive/u/1/folders/0B2yLbWtDgQU9TUs5Z3lfS3NUWGM</t>
  </si>
  <si>
    <t>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
LINK:
1. SEGUIMIENTO MAPA DE RIESGOS DE CORRUPCION INPEC 2016
http://www.inpec.gov.co/portal/page/portal/Inpec/Institucion/ReportesDeControlInterno/Seguimiento%20a%20Las%20Estrategias%20del%20Plan%20Anticorrupci%F3n%20y%20Aten</t>
  </si>
  <si>
    <t>1. Los soportes de las actividades del producto P245 reposan en la siguiente ruta:
C:\Users\NJACOSTAN.SCENTRAL\Documents\2016\PLAN DE ACCION 2016\Segundo Trimestre\PRODUCTO P245
2. Ruta Drive Google: 
https://drive.google.com/drive/u/1/folders/0B2yLbWtDgQU9TlZyYjdiMk11dkU</t>
  </si>
  <si>
    <t>1. Elaborar y presentar al Comité de Coordinación de Control Interno el Programa Anual de Auditorias para su aprobación.</t>
  </si>
  <si>
    <t>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t>
  </si>
  <si>
    <t>1.El acta correspondiente reposa en la siguienteRuta:
C:\Users\NJACOSTAN.SCENTRAL\Documents\2016\PLAN DE ACCION 2016\PRODUCTO P75\Elaborar y presentar al CCC Programa Anual Auditorias 2016 (ACTIV. 1)
2.  Ruta Drive Google: https://drive.google.com/drive/u/1/folders/0B2yLbWtDgQU9MjZSaEZsOFp2QUk</t>
  </si>
  <si>
    <t>2. Socializar el Programa Anual de Auditorias a través de la página WEB</t>
  </si>
  <si>
    <t>1.El acta correspondiente reposa en la siguienteRuta:
C:\Users\NJACOSTAN.SCENTRAL\Documents\2016\PLAN DE ACCION 2016\PRODUCTO P245\5. Informe Control Int. Contable - Informe Ejecutivo Anual 2015 (ACTIV 5)
2.  Ruta Drive Google: 
https://drive.google.com/drive/u/1/folders/0B2yLbWtDgQU9Mnc4LUlUcE91MWs</t>
  </si>
  <si>
    <t xml:space="preserve">3. Seguimiento al estado del Sistema de Control Interno (Cuatrimestral) </t>
  </si>
  <si>
    <t>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t>
  </si>
  <si>
    <t>1.El Informe correspondiente reposa en la siguienteRuta:
C:\Users\NJACOSTAN.SCENTRAL\Documents\2016\PLAN DE ACCION 2016\PRODUCTO P245\3. Seguimiento al Sistema de Control Interno Primer Informe Cuatrimensual 2016 (ACTIV.3)
2.  Ruta Drive Google: https://drive.google.com/drive/u/1/folders/0B2yLbWtDgQU9b19kLUl4clpsRW8</t>
  </si>
  <si>
    <t xml:space="preserve">3. El seguimiento Cuatrimensual al Sistema de Control Interno abarca el periodo Marzo - Junio de 2016, es decir la elaboracion y publicacion del Informe es extemporaneo (Julio 2016). </t>
  </si>
  <si>
    <t>4. Publicación del resultado del Sistema de Control Interno (Cuatrimestral) en la pagina web del Instituto. Dirección General y Planeación.</t>
  </si>
  <si>
    <t>4. El Informe Promenorizado del Sistema de Control Interno de la Entidad fue publicado en la Pagina Web Institucional (http://www.inpec.gov.co/portal/page/portal/Inpec/Institucion/ReportesDeControlInterno/Tab1/componente%20talento%20humano.PDF)</t>
  </si>
  <si>
    <t>1.El soporte correspondiente reposa en la siguienteRuta:
C:\Users\NJACOSTAN.SCENTRAL\Documents\2016\PLAN DE ACCION 2016\PRODUCTO P245\4. Publicacion del Informe de seguimiento al Sistema de Control Interno (ACTIV.4)
2.  Ruta Drive Google: https://drive.google.com/drive/u/1/folders/0B2yLbWtDgQU9eENma0FGY21WeUE</t>
  </si>
  <si>
    <t xml:space="preserve">4. El seguimiento Cuatrimensual al Sistema de Control Interno abarca el periodo Marzo - Junio de 2016, es decir la elaboracion y publicacion del Informe es extemporaneo (Julio 2016). </t>
  </si>
  <si>
    <t>5. Informes Ejecutivos anuales del Sistema de Control Interno y Sistema de Control Interno Contable.</t>
  </si>
  <si>
    <t>5. Fueron publicados en la pagina web de la Entidad los siguientes informes:
a. Informe Ejecutivo Anual 2016
b. Informe de Seguimiento al Sistema de Control interno contable (CHIP) 2016</t>
  </si>
  <si>
    <t>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t>
  </si>
  <si>
    <t>6. Realizar y publicar los seguimientos (3) al mapa de riesgos de corrupción, aplicando el formato, los lineamientos y las fechas establecidas en la guía para la gestión de Riesgo DAFP .</t>
  </si>
  <si>
    <t>6. Fue publicado el primer (01)Informe de seguimiento al Mapa de Riesgos de Corrupcion 2016 en la Pagina Web Institucional.
Link: http://www.inpec.gov.co/portal/page/portal/Inpec/Institucion/ReportesDeControlInterno/Seguimiento%20a%20Las%20Estrategias%20del%20Plan%20Anticorrupci%F3n%20y%20Aten</t>
  </si>
  <si>
    <t>1.El Informe de Seguimiento al Mapa de Riesgos de Corrupcion 2016 se puede encontrar en la siguiente Ruta: C:\Users\NJACOSTAN.SCENTRAL\Documents\2016\PLAN DE ACCION 2016\Segundo Trimestre\PRODUCTO P245\6. Informe de Seguimiento al Mapa de Riesgos de Corrupcion 2016 (ACTIV. 6)
2.Registro documental en fisico de la Oficina, Informe de Seguimiento al Mapa de Riesgos de Corrupcion 2016
3.  Ruta Drive Google: https://drive.google.com/drive/u/1/folders/0B2yLbWtDgQU9LUhad2xMM0dlTTQ</t>
  </si>
  <si>
    <t>Realizar contactos con posibles entidades cooperantes para el intercambio de experiencias y capacidades en el marco del Sistema Penitenciario</t>
  </si>
  <si>
    <t xml:space="preserve">OSCAR ARIAS </t>
  </si>
  <si>
    <t>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t>
  </si>
  <si>
    <t>Directiva Transitoria 06 de 2016 C:\Users\OARIAS\Desktop\P9 Alianzas estratégicas gestionadas</t>
  </si>
  <si>
    <t>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
Se retomo comunicación con francia para coordinar tramite de convenio para el intercambio de experiencias y capacidades en el marco del Sistema Penitenciario.</t>
  </si>
  <si>
    <t>C:\SOPORTES PLAN DE GESTION\ SOPORTE COMISION ARGENTINA     C:\SOPORTES PLAN DE GESTION\SOPORTE VISITA PERU     C:\SOPORTES PLAN DE GESTION\Correo de Instituto Nacional Penitenciario y Carcelario - Fwd_ RV_ Solicitud coordinación interintitucional.html</t>
  </si>
  <si>
    <t>Coordinar reuniones y/o eventos con entidades gubernamentales y/o no gubernamentales de índole nacional e internacional para el intercambio de experiencias y capacidades en materia penitenciaria y carcelaria.</t>
  </si>
  <si>
    <t>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t>
  </si>
  <si>
    <t>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t>
  </si>
  <si>
    <t>C:\SOPORTES PLAN DE GESTION\OFICIO DE PRESENTACION APC</t>
  </si>
  <si>
    <t>Apoyar la suscripción de tres acuerdos de cooperación con entidades gubernamentales y/o no gubernamentales de índole internacional.</t>
  </si>
  <si>
    <t>Utilizar los mecanismos de comunicación disponibles para la divulgación socialización de las actividades realizadas por el Grupo de Relaciones Internacionales.</t>
  </si>
  <si>
    <t>33</t>
  </si>
  <si>
    <t>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t>
  </si>
  <si>
    <t>Debido a que desde el mes de febrero no se cuenta con coordinador del Grupo de relaciones Internacionales se ha dificultado las diferentes actividades y en especial la coordinación de divulgación de medios de comunicación.</t>
  </si>
  <si>
    <t>Coordinar el seguimiento a las alianzas establecidas</t>
  </si>
  <si>
    <t>Presentar informe de resultados a la Dirección General del Instituto</t>
  </si>
  <si>
    <t xml:space="preserve">Adriana Villanueva Arcila </t>
  </si>
  <si>
    <t>Organizar la logística  previa para realizar el Taller (definir cronograma, locación, participantes, conferencista, temática, programa etc.).</t>
  </si>
  <si>
    <t xml:space="preserve">Martha Lilian Niño </t>
  </si>
  <si>
    <t>Auxiliar Administrativo</t>
  </si>
  <si>
    <t xml:space="preserve">Realizar el Taller: Estrategias para la buena gestión de las Relaciones Públicas y Protocolo Institucional -  Sede Central. </t>
  </si>
  <si>
    <t>Elaborar un informe de evaluación del Taller</t>
  </si>
  <si>
    <t xml:space="preserve">Porcentaje </t>
  </si>
  <si>
    <t xml:space="preserve">se elaboraron  tarjetas entre invitaciones, felicitaciones, agradecimientos y otras. Se realizaron  eventos </t>
  </si>
  <si>
    <t>Las evidencias de las actividades realizadas están en el DRIVE en la carpeta Grepu II Trimestre, y en cada una de las actividades realizadas estan las planillas de confirmación de asistencia.</t>
  </si>
  <si>
    <t xml:space="preserve">Atender y enviar tarjetas para eventos asociadas con Invitaciones, cumpleaños, felicitaciones, condolencias, agradecimientos y otras.  </t>
  </si>
  <si>
    <t xml:space="preserve">SI </t>
  </si>
  <si>
    <t>Se hicieron y enviaron tarjetas de agradecimiento, invitación y felicitación</t>
  </si>
  <si>
    <t>carpeta A-Z archivo protocolo y matríz digital</t>
  </si>
  <si>
    <t xml:space="preserve">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t>
  </si>
  <si>
    <t xml:space="preserve">Se verificó la asistencia de cada uno de los invitados a las actividades realizadas por la Dirección Genral del Instituto Nacional Penitenciario y Carcelario Inpec </t>
  </si>
  <si>
    <t xml:space="preserve">Realizar el seguimiento necesario para la verificación de asistencia a eventos u otros. </t>
  </si>
  <si>
    <t>confirmación de asistencia mediante llamadas telefónicas, y firmas en actas de los eventos reralizados</t>
  </si>
  <si>
    <t>Carpeta evento 2016 del archivo de protocolo</t>
  </si>
  <si>
    <t xml:space="preserve">Se cuenta con suficiente reserva de esquelas para atender los requerimientos delSeñor Director General del Instituto Nacional Penitenciario y Carcelario INPEC </t>
  </si>
  <si>
    <t>Tramitar la elaboración de papelería requerida para atender los eventos de logística de la Dirección General.</t>
  </si>
  <si>
    <t>Se realizó cotización y compra de bases para invitación repujada y sobres para invitación</t>
  </si>
  <si>
    <t>Carpeta de suministros</t>
  </si>
  <si>
    <t>Pedro Elias Castañeda Quitian</t>
  </si>
  <si>
    <t>Definir las estrategias a realizar y los establecimientos en donde se van a implementar</t>
  </si>
  <si>
    <t>Johanna García</t>
  </si>
  <si>
    <t xml:space="preserve">Instructor </t>
  </si>
  <si>
    <t>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t>
  </si>
  <si>
    <t>Acta No. 11 del 10 de marzo de 2016 del Grupo de Derechos Humanos de la Dirección General
C:\Users\DXHUERTASR\Desktop\GRUPO DDHH\PLAN DE ACCIÓN 2016</t>
  </si>
  <si>
    <t>La estrategia de comunicación que se realizará durante el año 2016, se consignó en el Anexo 7 de la Directiva 12 de 2011 y dará continuidad a la Campaña "El Inpec Unido por los Derechos Humanos"</t>
  </si>
  <si>
    <t>https://drive.google.com/drive/folders/0Bz9BU3gKMyzAcDZXNnpTSS1pZlUC:\Users\DXHUERTASR\Desktop\GRUPO DDHH\PLAN DE ACCIÓN 2016</t>
  </si>
  <si>
    <t xml:space="preserve">Elaborar documento guía de las actividades propuestas </t>
  </si>
  <si>
    <t>Diana Huertas</t>
  </si>
  <si>
    <t>Se elaboró el Anexo 7 de la Directiva 12 de 2011</t>
  </si>
  <si>
    <t>Anexo 7 de la Directiva 12 de 2011
https://drive.google.com/drive/folders/0Bz9BU3gKMyzAcDZXNnpTSS1pZlU
C:\Users\DXHUERTASR\Desktop\GRUPO DDHH\PLAN DE ACCIÓN 2016</t>
  </si>
  <si>
    <t>Cápsula 66 Dignidad Humana
Cápsula 67 Derecho a la Vida</t>
  </si>
  <si>
    <t>https://drive.google.com/drive/folders/0Bz9BU3gKMyzAcDZXNnpTSS1pZlU C:\Users\DXHUERTASR\Desktop\GRUPO DDHH\PLAN DE ACCIÓN 2016</t>
  </si>
  <si>
    <t>Cápsula 69 Derecho a la Vida</t>
  </si>
  <si>
    <t>Definir las temáticas de difusión</t>
  </si>
  <si>
    <t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t>
  </si>
  <si>
    <t>Diseñar y elaborar la cápsulas informativas</t>
  </si>
  <si>
    <t>Noraine Rentería</t>
  </si>
  <si>
    <t>Se elaboraron dos cápsulas durante estos meses, una relacionada con la dignidad humana y otra el derecho a la vida. El porcentaje de avance se determinó considerando la meta que es 8, pues las 2 equivalen al 25% de esta.</t>
  </si>
  <si>
    <t>Cápsula 66 Dignidad Humana
Cápsula 67 Derecho a la Vida
C:\Users\DXHUERTASR\Desktop\GRUPO DDHH\PLAN DE ACCIÓN 2016</t>
  </si>
  <si>
    <t>Se elaboró una cápsula relacionada con el derecho a la igualdad.  El porcentaje de avance se determinó considerando la meta que es 8, pues las 3 (dos del trimestre anterior y una de este) equivalen al 37.5% de esta</t>
  </si>
  <si>
    <t>Cápsula 69 Derecho a la Vida
https://drive.google.com/drive/folders/0Bz9BU3gKMyzAcDZXNnpTSS1pZlU
C:\Users\DXHUERTASR\Desktop\GRUPO DDHH\PLAN DE ACCIÓN 2016</t>
  </si>
  <si>
    <t xml:space="preserve">Difundir la cápsulas </t>
  </si>
  <si>
    <t>Se difundieron las dos cápsulas de DDHH. El porcentaje de avance se determinó considerando la meta que es 8, pues las 2 equivalen al 25% de esta.</t>
  </si>
  <si>
    <t>Correo electrónico
C:\Users\DXHUERTASR\Desktop\GRUPO DDHH\PLAN DE ACCIÓN 2016</t>
  </si>
  <si>
    <t>Se difundió la cápsula de DDHH. El porcentaje de avance se determinó considerando la meta que es 8, pues las 3 (dos del trimestre anterior y una de este) equivalen al 37.5% de esta</t>
  </si>
  <si>
    <t>Correo electrónico
https://drive.google.com/drive/folders/0Bz9BU3gKMyzAcDZXNnpTSS1pZlU
C:\Users\DXHUERTASR\Desktop\GRUPO DDHH\PLAN DE ACCIÓN 2016</t>
  </si>
  <si>
    <t>Se diseñó, elaboró y difundió el video para el lanzamiento de la campaña Inpec Unido por los Derechos Humanos-2016</t>
  </si>
  <si>
    <t>https://drive.google.com/drive/folders/0Bz9BU3gKMyzAcDZXNnpTSS1pZlU
C:\Users\DXHUERTASR\Desktop\GRUPO DDHH\PLAN DE ACCIÓN 2016</t>
  </si>
  <si>
    <t>Solicitar y consolidar material</t>
  </si>
  <si>
    <t>Con base en los registros de las actividades de la Campaña Inpec unido por los Derechos Humanos, se consolidó material y se envío a la Oficina Asesora de Comunicaciones</t>
  </si>
  <si>
    <t>Gestionar la elaboración con la Oficina Asesora de Comunicaciones</t>
  </si>
  <si>
    <t>Se realizó la coordinación respectiva con la Oficina Asesora de Comunicaciones para la elaboración del vídeo. Este fue solicitado para el relanzamiento de la campaña que se realizó el 25 de febrero de 2016, por lo anterior que se adelantara este producto.</t>
  </si>
  <si>
    <t>Difundir el vídeo sobre Derechos Humanos</t>
  </si>
  <si>
    <t>En el lanzamiento de la campaña Inpec unido por los Derechos HUmanos que tuvo lugar el día 25 de febrero, se difundió el video en mención</t>
  </si>
  <si>
    <t>Video 
Notinpec No. 356
C:\Users\DXHUERTASR\Desktop\GRUPO DDHH\PLAN DE ACCIÓN 2016</t>
  </si>
  <si>
    <t>Curso en Derechos Humanos en el Sistema Penitenciario diseñado</t>
  </si>
  <si>
    <t>Se diseñó en su totalidad el curso en derechos humanos en el sistema penitenciario, el cual da inicio el 5 de julio de 2016</t>
  </si>
  <si>
    <t>Recolectar información para los módulos del curso</t>
  </si>
  <si>
    <t>Se realizó una reunión con la escuela y se esta consolidando la información para los módulos</t>
  </si>
  <si>
    <t>Acta No. 2 del Grupo de Derechos Humanos del 3 de febrero de 2016 y acta de entrega de la funcionaria encargada del tema
C:\Users\DXHUERTASR\Desktop\GRUPO DDHH\PLAN DE ACCIÓN 2016</t>
  </si>
  <si>
    <t>Elaborar los módulos del curso</t>
  </si>
  <si>
    <t>Se elaboraron 3 módulos del curso de DDHH, de conformidad a lo establecido en el  Acta No. 2 del Grupo de Derechos Humanos del 3 de febrero de 2016</t>
  </si>
  <si>
    <t>Módulos elaborados
https://drive.google.com/drive/folders/0Bz9BU3gKMyzAcDZXNnpTSS1pZlU
C:\Users\DXHUERTASR\Desktop\GRUPO DDHH\PLAN DE ACCIÓN 2016</t>
  </si>
  <si>
    <t>Gestionar con la Escuela Penitenciaria Nacional el montaje del curso</t>
  </si>
  <si>
    <t>El curso de DDHH tiene orden se servicio y ficha técnica, inicia el 5 de julio. Información consignada en el Acta No. 15 del Grupo de Derechos Humanos.</t>
  </si>
  <si>
    <t>Orden de servicio, ficha técnica, acta No. 15 de DDHH
https://drive.google.com/drive/folders/0Bz9BU3gKMyzAcDZXNnpTSS1pZlU
C:\Users\DXHUERTASR\Desktop\GRUPO DDHH\PLAN DE ACCIÓN 2016</t>
  </si>
  <si>
    <t>Socializar documento guía a los ERON</t>
  </si>
  <si>
    <t>Se realizó presentación para socialización del documento guía a través de videoconferencia realizada el 28 de abril de 2016</t>
  </si>
  <si>
    <t>Soportes video conferencia y presentación
https://drive.google.com/drive/folders/0Bz9BU3gKMyzAcDZXNnpTSS1pZlU
C:\Users\DXHUERTASR\Desktop\GRUPO DDHH\PLAN DE ACCIÓN 2016</t>
  </si>
  <si>
    <t>Realizar seguimiento a la ejecución de las estrategias</t>
  </si>
  <si>
    <t>Certificar a los establecimientos que realicen las actividades</t>
  </si>
  <si>
    <t>Sensibilizaciones sobre algunas de las poblaciones excepcionales (sectores sociales LGBTI y/o grupos étnicos ) realizadas</t>
  </si>
  <si>
    <t>Realizar autorización de ingreso para el  ERON donde se va a realizar la actividad</t>
  </si>
  <si>
    <t>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t>
  </si>
  <si>
    <t>Permisos
C:\Users\DXHUERTASR\Desktop\GRUPO DDHH\PLAN DE ACCIÓN 2016</t>
  </si>
  <si>
    <t xml:space="preserve">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t>
  </si>
  <si>
    <t>Permisos
https://drive.google.com/drive/folders/0Bz9BU3gKMyzAcDZXNnpTSS1pZlU
C:\Users\DXHUERTASR\Desktop\GRUPO DDHH\PLAN DE ACCIÓN 2016</t>
  </si>
  <si>
    <t>Gestionar los registros de la actividad con los ERON</t>
  </si>
  <si>
    <t>Listados de asistencia
C:\Users\DXHUERTASR\Desktop\GRUPO DDHH\PLAN DE ACCIÓN 2016</t>
  </si>
  <si>
    <t>Listados de asistencia
https://drive.google.com/drive/folders/0Bz9BU3gKMyzAcDZXNnpTSS1pZlU
C:\Users\DXHUERTASR\Desktop\GRUPO DDHH\PLAN DE ACCIÓN 2016</t>
  </si>
  <si>
    <t>Cápsulas informativas acerca de algunas de las poblaciones excepcionales (mujer, personas en situación de discapacidad, sectores sociales LGBTI, grupos étnicos) diseñada, elaborada y difundida</t>
  </si>
  <si>
    <t>Cápsula 68. Mujer</t>
  </si>
  <si>
    <t>Cápsula 68. Día de la mujer 
C:\Users\DXHUERTASR\Desktop\GRUPO DDHH\PLAN DE ACCIÓN 2016</t>
  </si>
  <si>
    <t>Cápsula 70 capacidades excepionales y 71 LGBTI</t>
  </si>
  <si>
    <t>Se elaboró una cápsula informativa. El porcentaje de avance se determinó considerando la meta que es 4, pues 1 equivalen al 25% de esta.</t>
  </si>
  <si>
    <t>Se elaboraron dos cápsulas informativas.  El porcentaje de avance se determinó considerando la meta que es 4, pues las 3 (una del trimestre anterior y dos de este) equivalen al 75% de esta</t>
  </si>
  <si>
    <t>Cápsula 70 capacidades excepionales y 71 LGBTI
https://drive.google.com/drive/folders/0Bz9BU3gKMyzAcDZXNnpTSS1pZlU
C:\Users\DXHUERTASR\Desktop\GRUPO DDHH\PLAN DE ACCIÓN 2016</t>
  </si>
  <si>
    <t>Se difundió una cápsula relacionada con el tema de mujer.  El porcentaje de avance se determinó considerando la meta que es 4, pues 1 equivalen al 25% de esta.</t>
  </si>
  <si>
    <t>Se difundieron las cápsulas de capacidades excepcionales y LGBTI. El porcentaje de avance se determinó considerando la meta que es 4, pues las 3 (una del trimestre anterior y dos de este) equivalen al 75% de esta</t>
  </si>
  <si>
    <t>Reuniones para gestionar temáticas pertinentes a Derechos Humanos: Con la Fundación Crecer Colombia, la Comisión de Derechos Humanos del Senado y la Red Comunitaria Trans.</t>
  </si>
  <si>
    <t>C:\Users\DXHUERTASR\Desktop\GRUPO DDHH\PLAN DE ACCIÓN 2016</t>
  </si>
  <si>
    <t>Reuniones para gestionar temáticas pertinentes a Derechos Humanos: Con la Fundación Crecer Colombia y la Personería de Bogotá</t>
  </si>
  <si>
    <t>Asistir a la reunión convocada, bien sea por el Grupo o por otra entidad y/o dependencia</t>
  </si>
  <si>
    <t>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t>
  </si>
  <si>
    <t>Listas de asistencia
C:\Users\DXHUERTASR\Desktop\GRUPO DDHH\PLAN DE ACCIÓN 2016</t>
  </si>
  <si>
    <t>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t>
  </si>
  <si>
    <t>Gestionar documento soporte de la reunión (acta, listado de asistencia, oficio)</t>
  </si>
  <si>
    <t>Se elaboraron las actas de las tres reuniones mencionadas.  El porcentaje de avance se determinó considerando la meta que es 12, pues 3 equivalen al 25% de esta.</t>
  </si>
  <si>
    <t>Actas No. 5, 6 y 9 del Grupo de Derechos Humanos
C:\Users\DXHUERTASR\Desktop\GRUPO DDHH\PLAN DE ACCIÓN</t>
  </si>
  <si>
    <t>Se elaboraron las dos acta de las reuniones mencionadas.  El porcentaje de avance se determinó considerando la meta que es 12, pues 5 (tres del trimestre anterior y dos de este)  equivalen al 42% de esta.</t>
  </si>
  <si>
    <t>Actas No. 13 y 14 del Grupo de Derechos Humanos
https://drive.google.com/drive/folders/0Bz9BU3gKMyzAcDZXNnpTSS1pZlU
C:\Users\DXHUERTASR\Desktop\GRUPO DDHH\PLAN DE ACCIÓN 2016</t>
  </si>
  <si>
    <t>Recopilar la información existente del tema</t>
  </si>
  <si>
    <t>Se compiló una carpeta de la doctrina institucional en el tema, relacionando las directivas, circulares y documentos en el tema.</t>
  </si>
  <si>
    <t>Solicitar la información que se considere faltante</t>
  </si>
  <si>
    <t>Para recolectar la información se diseñaron dos encuestas: una para aplicar a las personas privadas de libertad y otra para servidores públicos, se envío a todos los establecimientos con fecha limite de envío el 31 de julio de 2016</t>
  </si>
  <si>
    <t>Encuestas
Correo electrónico
https://drive.google.com/drive/folders/0Bz9BU3gKMyzAcDZXNnpTSS1pZlU
C:\Users\DXHUERTASR\Desktop\GRUPO DDHH\PLAN DE ACCIÓN 2016</t>
  </si>
  <si>
    <t>Elaborar documento de política institucional</t>
  </si>
  <si>
    <t>Socializar el documento de política institucional</t>
  </si>
  <si>
    <t>Oscar Ardila</t>
  </si>
  <si>
    <t>Se realizó la consolidación de las estadísticas de las dos regionales a trabajar: Noroeste y Norte.</t>
  </si>
  <si>
    <t>Se solicitó a cada uno de los establecimientos de las regionales, la información faltante por correo electrónico, con fecha límite 31 de mayo, se están consolidadno los documentos diagnósticos</t>
  </si>
  <si>
    <t>Elaborar documentos de diagnósticos regionales</t>
  </si>
  <si>
    <t>Socializar diagnósticos</t>
  </si>
  <si>
    <t>Informe de seguimiento sobre los casos internacionales de los cuales se tenga conocimiento realizado</t>
  </si>
  <si>
    <t>Recopilar la información en relación al tema</t>
  </si>
  <si>
    <t>Elaborar Documento</t>
  </si>
  <si>
    <t>LEYDA MILENA MEDINA LOZANO</t>
  </si>
  <si>
    <t>Profesional especializado</t>
  </si>
  <si>
    <t>Se realiza la implementación de la Encuesta en los siguientes establecimientos: Sede Central, las 6 Direcciones Regionales y  66 establecimientos de las regionales.</t>
  </si>
  <si>
    <t>https://drive.google.com/drive/folders/0B0L5M60Ztye_ZmpnWVphdXVJNTQ</t>
  </si>
  <si>
    <t>Implementar las encuestas en 11 establecimientos de cada regional  y la Regional del INPEC y sede central</t>
  </si>
  <si>
    <t>GEIDY CRISTINA CARDENAS LOPEZ  - ESTEFANY CUITIVA URREGO</t>
  </si>
  <si>
    <t>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</si>
  <si>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 xml:space="preserve"> * Oficio 000865 del 16/03/16                                      * Correo electronico del 17/03/16</t>
  </si>
  <si>
    <t>Aplicar 120 encuestas  en  la  Dirección General  y  280  por  parte de los establecimientos seleccionados de las regionales</t>
  </si>
  <si>
    <t>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t>
  </si>
  <si>
    <t>Acta No.029 del 17/03/16</t>
  </si>
  <si>
    <t>Tabular los resultados de las encuestas de los ERON y la sede central</t>
  </si>
  <si>
    <t xml:space="preserve">Presentar el informe de la evaluación del impacto de las encuestas  aplicadas . </t>
  </si>
  <si>
    <t>Realizar un diagnóstico de los espacios físicos de las oficinas de atención al ciudadano a nivel Nacional.</t>
  </si>
  <si>
    <t>Se le remitio el oficio por correo electronico a las Direcciones regionales y responsables de la oficina de Atencion al ciudadano los Establecimientos Seleccionados Para Aplicar la Encuesta Espacios Físicos: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</si>
  <si>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Oficio 000946 del 29/03/16 Diligenciamiento Formato espacios fisicos y Correo electronico Direcciones Regionales.</t>
  </si>
  <si>
    <t>70</t>
  </si>
  <si>
    <t>Está en proceso de recopilación de la información de la lista de chequeo y encuesta.</t>
  </si>
  <si>
    <t>Formato de encuesta y Lista de Chequeo (Por Regional y ERON Seleccionado)</t>
  </si>
  <si>
    <t>Implementar el protocolo de servicio al ciudadano en todos los canales para garantizar la calidad y cordialidad en la atención al ciudadano.</t>
  </si>
  <si>
    <t>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Regional Occidente, Epmsc Santander de Quilichao, Epmsc Bolívar, Complejo COJAM – Jamundí, Epmsc Puerto tejada, Epmsc Caloto, Epmsc Tuquerres, RM Popayán, Epmsc El Bordo, Epmsc Silvia, Epmsc Cali, Epmsc Buga, Epmsc Tuluá, Epmsc Caicedonia, Epmsc Roldanillo.  
Regional Norte, EC Barranquilla. Epmsc Magangué, Epmsc Santa Marta, Epmsc Valledupar, Epmsc Barranquilla, Epmsc Valledupar, Epmsc Rio Hacha, Epmsc Corozal, Epmsc Sabanalarga.
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
Regional Oriente, Epmsc y RM Bucaramanga (Ere), Pamplona, Epmsc Barrancabermeja, Epmsc Socorro, Epmsc Girón, Epmsc San Vicente de Chucuri, Epmsc Arauca, Complejo Cyp Metropolitano Cúcuta, Epmsc Ocaña, Epmsc San Gil, Epmsc Vélez, Epmsc Málaga.
Regional Viejo Caldas, Epmsc Calarcá, Epmsc Pacora, Epmsc y Rm Manizales, Epmsc Pereira, Epmsc Líbano, Epmsc Honda, Epmsc Armero, Epmsc Santa Rosa de Cabal, Epmsc Aguadas, Epmsc Pensilvania, Epmsc Salamina, RM Armenia, Epmsc Puerto Boyacá.</t>
  </si>
  <si>
    <t>* Oficio 000513 del 19/02/16 *Oficio 000925 del 22/03/16 Protocolo de Atencion al ciudadano y Correo electronico a las Direcciones Regionales del 28/03/16.</t>
  </si>
  <si>
    <t>1. Regional CENTRAL: EPASCAS Combita, EP Guaduas.</t>
  </si>
  <si>
    <t>Presentar a la Oficina de sistemas los ajustes necesarios para la adecuación del aplicativo quejas web</t>
  </si>
  <si>
    <t>Se remitio oficios y correo electronico al area de sistemas para la solicitud de ajustes al aplicativo quejas web.</t>
  </si>
  <si>
    <t>81002-DINPE-000187 del 27/01/16 - adicion Aplicativo Quejas Web, 81002 - DINPE GATEC-0484 del 17/02/16 y Correo electronico del 29/02/16 solicitud modificacion del Aplicativo Quejas web.</t>
  </si>
  <si>
    <t>2. Regional OCCIDENTE: Epmsc Bolívar, Epams Popayán</t>
  </si>
  <si>
    <t>Seleccionar   11 ERONES por  cada  Dirección Regional y cada regional.</t>
  </si>
  <si>
    <t>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</si>
  <si>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 Oficio 000866 del 16/03/16 Utilizacion del aplicativo Quejas web y Correo electronico a las Direcciones Regionales del 16/03/16.</t>
  </si>
  <si>
    <t xml:space="preserve">informar y  Realizar seguimiento a la utilización del aplicativo quejas web a los 11 establecimientos seleccionados de cada regional </t>
  </si>
  <si>
    <t xml:space="preserve">Se envió oficios de seguimiento de la UTILIZACION DEL APLICATIVO QUEJAS WEB a las 6 Direcciones Regionales y establecimientos Seleccionados de las regionales.  </t>
  </si>
  <si>
    <t>* 81002 DINPE-001489 del 16/05/16, 81002 DINPE- 00859, 00860, 00861, 00862, 00863, 00864 del 16/03/16.</t>
  </si>
  <si>
    <t>evaluar  la información del seguimiento realizado a la utilización del aplicativo quejas web.</t>
  </si>
  <si>
    <t>* se recibio informes 6 Direcciones Regionales de los seguimientos.</t>
  </si>
  <si>
    <t>informes de las seis (6) Regionales</t>
  </si>
  <si>
    <t>Presentar informe de conclusiones y recomendaciones a la Dirección General, con copia a las direcciones regionales.</t>
  </si>
  <si>
    <t>Se envio oficio al area de Gestion contractual solicitud de los procesos de Contratacion para dotar la los ERON con elementos de Oficina del servicio al ciudadano, y actualmente se encuentra publicado en la página del SECOP.</t>
  </si>
  <si>
    <t>* Oficio 81002 DINPE-GATEC-2001 del 03/06/16 Solicitud de Procesos de Contratacion.</t>
  </si>
  <si>
    <t>Diseñar y remitir estudios Previos  de elementos de oficina  áreas de atención.</t>
  </si>
  <si>
    <t>GEIDY CRISTINA CARDENAS LOPEZ</t>
  </si>
  <si>
    <t>se envio oficio al area de Gestion contractual para la entrega de estudios previos de los elementos de oficina areas de atencion.</t>
  </si>
  <si>
    <t>* Oficio 81002 DINPE-GATEC- 0825 del 14/03/16 Entrega estudiosprevios de atencion al ciudadano 2016.</t>
  </si>
  <si>
    <t>se envio oficio al area de Gestion contractual solicitud de los procesos de Contratacion.</t>
  </si>
  <si>
    <t>Elaborar relación de establecimientos que recibirán los elementos de oficina</t>
  </si>
  <si>
    <t>Se realizaron dos mecanismos de participación ciudadana ejecutados (Grupos Focales y participacion de ferias )</t>
  </si>
  <si>
    <t>Acta No. 001,002,004,005,006 - Participacion ciudadana.
Directiva Transitoria para aprobacion oficina asesora de Planeacion.</t>
  </si>
  <si>
    <t>Se ejecutaron dos mecanismos de participación ciudadana: Grupos Focales desarrollados en la Dirección General y Ferias de Servicio al ciudadano.</t>
  </si>
  <si>
    <t>https://drive.google.com/drive/folders/0B0L5M60Ztye_NjBYWjdrQ1BWWW8
https://drive.google.com/drive/folders/0B0L5M60Ztye_MXZ4akRiMTA0RVU</t>
  </si>
  <si>
    <t>se entrego informacion a los grupos focales, los servicios que ofrece atencion al ciudadano.</t>
  </si>
  <si>
    <t>Acta No. 001,002,004,005,006 - Participacion ciudadana.</t>
  </si>
  <si>
    <t>Acta No. 0048, 0050 - Participacion ciudadana.</t>
  </si>
  <si>
    <t>Realizar directiva ferias de servicio</t>
  </si>
  <si>
    <t>Presentacion Directiva Transitoria para aprobacion oficina asesora de Planeacion.</t>
  </si>
  <si>
    <t>* Directiva Transitoria 000007 del 18/03/16 - Participacion Ferias Nacionales Vigencia 2016.</t>
  </si>
  <si>
    <t>Participar de Feria de Atención al ciudadano</t>
  </si>
  <si>
    <t>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t>
  </si>
  <si>
    <t>* Oficio 81002 DINPE-GATEC- 0919 del 28/03/16 Directiva Transitoria 000007 del 18/03/16 - Participacion Ferias Nacionales Vigencia 2016.</t>
  </si>
  <si>
    <t>Participacion de la Feria en la ciudad de Quibdo - choco.</t>
  </si>
  <si>
    <t>Informe Feria Quibdo - choco oficio 81002-DINPE-GATEC-1529 DEL 02/05/16.</t>
  </si>
  <si>
    <t>Elaborar informe de la  participación a ferias</t>
  </si>
  <si>
    <t>Elaborar informe final de participación en ferias</t>
  </si>
  <si>
    <t>Socializar  estrategias de  comunicación de atención al ciudadano a 12 Establecimientos de Reclusión del Orden Nacional.</t>
  </si>
  <si>
    <t>Se envio correo electronico de las estrategias  a la Direccion Regional Central y ERON EC Bogotá (Modelo),  EPC Yopal, EPMSC Gacheta, Epamscas Combita, Epmsc Ramiriqui, EPMSC Caqueza, Epmsc Guateque, CAMIS, Epmsc Girardot.  
Regional Occidente, Epmsc Buga, Epmsc Tuluá, Complejo COJAM – Jamundí, Epmsc Puerto tejada, Epmsc La Unión, Epmsc Tuquerres, RM Popayán, Epmsc Tumaco, Epmsc Buenaventura.  
Regional Norte, EC Barranquilla. Epmsc Montería, Epmsc Santa Marta, Epmsc Cartagena, Epmsc Sincelejo, Epmsc Valledupar, Epmsc Barranquilla, Epmsc Corozal, Epmsc Sabanalarga, Epmsc Magangué.
Regional Noroeste, Epmsc Itagüí, Epmsc Santa Rosa de Osos, Epmsc Sonson, Epmsc Apartado, Epmsc Santa fe de Antioquia, Epmsc Titiribí, Epmsc Jericó, Epmsc Puerto Berrio, Epmsc Pedregal.
Regional Oriente, RM Bucaramanga (Ere), Epmsc Pamplona, Epmsc Barrancabermeja, Epmsc Socorro, Epmsc Girón, Epmsc San Vicente de Chucuri, Epmsc Arauca, Complejo Cyp Metropolitano Cúcuta, Epmsc Ocaña, Epmsc San Gil.
Regional Viejo Caldas, Epmsc Calarcá, Epmsc Pacora, Rm Manizales, Epmsc Pereira, Epmsc Líbano, Epmsc Honda, Epmsc Armero, Epmsc Santa rosa de Cabal, Epmsc Aguadas.</t>
  </si>
  <si>
    <t>*Oficio 81002 DINPE 000512 del 19/02/16 Estrategias de Comunicacion de Atencion al ciudadano 2016 Dependencias * Oficio 81002 DINPE 000928 del 22/03/16 *Estrategias de Comunicacion de Atencion al ciudadano 2016 y Correo electronico a las Direcciones Regionales del 28/03/16.</t>
  </si>
  <si>
    <t>mediante Actas se recibio de los ERON la socializacion de las estrategias dando cumplimiento a lo solicitado.</t>
  </si>
  <si>
    <t>Soporte de Actas</t>
  </si>
  <si>
    <t>Elaborar y publicar en los canales de atención la carta de trato digno.</t>
  </si>
  <si>
    <t>Se publico en la pagina web, envio oficio a las Direcciones Regionales y correo electronico para su socializacion y publicacion.</t>
  </si>
  <si>
    <t>*Oficio 81002 DINPE-GATEC- 0176 del 26/01/16 - Carta del Trato digno a las direcciones regionales. *Oficio 81002 DINPE 000195, 000196, 000197, 000201, 000202, del 27/01/16 Carta del Trato digno al ciudadano 2016 y Correo electronico a las Direcciones Regionales del 28/03/16.</t>
  </si>
  <si>
    <t>De acuerdo al oficio  81002 DINPE-GATEC-1467 del 27/04/16. se dio cumplimiento a esta meta</t>
  </si>
  <si>
    <t>oficio  81002 DINPE-GATEC-1467 del 27/04/16</t>
  </si>
  <si>
    <t>Política Institucional de servicio al ciudadano de acuerdo al Programa Nacional del Servicio Nacional, elaborada e implementada 2018.</t>
  </si>
  <si>
    <t>Se avanzó en la elaboración de la Política  Institucional de servicio al ciudadano, remitiendo  por correo electronico el oficio y el formato de encuesta para ser aplicada a los ERON seleccionados.</t>
  </si>
  <si>
    <t>Se envio el oficio 81002-DINPE-GATEC-001672 DEL 25/05/16 y el formato de Encuesta.</t>
  </si>
  <si>
    <t>Realizar un diagnóstico de estado actual del servicio al ciudadano que presta la entidad.</t>
  </si>
  <si>
    <t>se esta revisando la docmentacion e informacion existente.</t>
  </si>
  <si>
    <t>Se remitio por correo electronico el oficio y el formato de encuesta para ser aplicada a los ERON seleccionados.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</si>
  <si>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Concertar con el nivel directivo los compromisos con respecto a el servicio al ciudadano, para ser incluidos en el código de buen gobierno.</t>
  </si>
  <si>
    <t>se esta revisando la documentacion e informacion existente.</t>
  </si>
  <si>
    <t>ESTA ACTIVIDAD NO CORRESPONDE AL PLAN DE ACCION</t>
  </si>
  <si>
    <t>Realizar la autoevaluación del proceso de Derechos Humanos y Atención al cliente que permita  su actualización  incluyendo su normograma</t>
  </si>
  <si>
    <t>Gloria Esperanza Maldonado</t>
  </si>
  <si>
    <t>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t>
  </si>
  <si>
    <t>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</si>
  <si>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 xml:space="preserve">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t>
  </si>
  <si>
    <t>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</si>
  <si>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1.  Concertar  mesa de trabajo con la Oficina de Sistemas de Información para la  elaboración del cronograma de apoyo técnico que permita lograr la implementación del módulo de traslados en SISIPEC Web.</t>
  </si>
  <si>
    <t>Kelly Johanna Santafé Guerrero, Patrik Lorena Camayo , Laura Natalia Rivera, Martha Liliana Flórez, Sistemas de Información</t>
  </si>
  <si>
    <t>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t>
  </si>
  <si>
    <t>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</si>
  <si>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80</t>
  </si>
  <si>
    <t xml:space="preserve">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t>
  </si>
  <si>
    <t>2. solicitar a la oficina de sistemas de información los ajustes requeridos al módulo de traslados en SISIPEC Web  para el buen funcionamiento del mismo, y realizar verificación.</t>
  </si>
  <si>
    <t>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t>
  </si>
  <si>
    <t>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t>
  </si>
  <si>
    <t>3. Solicitar a la oficina de sistemas de información realizar prueba funcional del módulo de traslados en SISIPEC Web, y aprobarla.</t>
  </si>
  <si>
    <t>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t>
  </si>
  <si>
    <t>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t>
  </si>
  <si>
    <t>4. solicitar a la oficina de sistemas de información la socialización y capacitación del aplicativo a los integrantes del Grupo Asuntos Penitenciarios; establecer y aclarar inquietudes al respecto.</t>
  </si>
  <si>
    <t xml:space="preserve">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t>
  </si>
  <si>
    <t>NO SE HA DADO INICIO A LA ACTIVIDAD NO HAY EVIDENCIAS</t>
  </si>
  <si>
    <t xml:space="preserve">5. solicitar a la oficina de sistemas de información la socialización y capacitación del aplicativo a la Regional NorOeste y los 5 establecimientos que hacen parte de esta. </t>
  </si>
  <si>
    <t xml:space="preserve">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t>
  </si>
  <si>
    <t>6.Solicitar a la oficina de sistemas de información la asignación de roles para  el uso del  módulo, y crear las solicitudes de traslado de internos en esta herramienta.</t>
  </si>
  <si>
    <t>NO HA INICIADO LA ACTIVIDAD, COMIENZA EL 8/15/16</t>
  </si>
  <si>
    <t>7. Realizar seguimiento a las solicitudes de traslado de internos creadas en el módulo SISIPEC Web.</t>
  </si>
  <si>
    <t>NO HA INICIADO LA ACTIVIDAD COMIENZA EL 9/15/2016</t>
  </si>
  <si>
    <t>85.2</t>
  </si>
  <si>
    <t>se recibierón en total 5908 documentos distribuidos asi: 3875 solicitudes de traslados, 80 asignaciones de establecimeinto, y 1953 remisiones, y se tramitaron 5034.</t>
  </si>
  <si>
    <t>físicamente se encuentran en el Arvhivo General de La Oficina de Asuntos Penitenciarios;  digitalizadas se encuentran en la siguiente ruta de acceso: C:\Users\MAFONSECAM\Desktop\plan de accion 2016, y en el Drive del correo electrónico kelly.santafe@inpec.gov.co</t>
  </si>
  <si>
    <t>94</t>
  </si>
  <si>
    <t>se recibieron en total 10952 documentos distribuidos así: 7556 solicitudes de traslados, 122 asignaciones de establecimiento, 2877 remisiones, y 397 tutelas se tramitaron 10320.</t>
  </si>
  <si>
    <t>físicamente se encuentran en el Arvhivo General de La Oficina de Asuntos Penitenciarios; digitalizadas se encuentran en la siguiente ruta de acceso: C:\Users\MAFONSECAM\Desktop\plan de accion 2016, y en el Drive del correo electrónico kelly.santafe@inpec.gov.co</t>
  </si>
  <si>
    <t>1.Recibir, clasificar, asignar y distribuir las diferentes solicitudes de asignación de establecimientos, traslados y/o remisiones.</t>
  </si>
  <si>
    <t>Alejandra Aragón</t>
  </si>
  <si>
    <t xml:space="preserve">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t>
  </si>
  <si>
    <t>Usuario GESDOC Gloria Esperanza Maldonado, planillas de correspondencia ubicadas en AZ correspondencia año 2016 enero-febrero, marzo en el archivo de la ofcina del Grupo Asuntos Penitenciarios.Consolidado reposa digital en Drive de la Funcionaria Kelly Santafé.</t>
  </si>
  <si>
    <t xml:space="preserve">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t>
  </si>
  <si>
    <t>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t>
  </si>
  <si>
    <t xml:space="preserve">2.Recibir las solicitudes de asignación  y fijación de establecimiento de la población  privada de la libertad y elaborar los actos administrativos </t>
  </si>
  <si>
    <t xml:space="preserve">Cristina Mejía </t>
  </si>
  <si>
    <t>En el primer trimestre se recibieron en total 80 solicitudes de asignación de establecimiento y entregas de internos , las cuales fueron trámitadas en su totalidad mediante actos administrativos.</t>
  </si>
  <si>
    <t>Archivo genral de la Oficina del Grupo Asuntos Penitenciarios, digitaliados los actos administrativos en la carpeta e2016(Dirección59)-Acceso directo ubicada en C:\Users\MAFONSECAM\Desktop, Consolidado se descarga del rol estadístico en Sisipec Web I del usuario RB79905535.</t>
  </si>
  <si>
    <t>En el segundo trimestre se recibieron 32 solicitudes de asignación de establecimiento y entrega para 50 internos las cuales se tramitarón en su totalidad mediante acto administrativo. el acumulado para los dos trimestres es de 122 solicitudes para 130 internos.</t>
  </si>
  <si>
    <t>Archivo general de la Oficina del Grupo Asuntos Penitenciarios  , digitaliados los actos administrativos en la carpeta e2016(Dirección59)-Acceso directo ubicada en C:\Users\MAFONSECAM\Desktop, Consolidado se descarga del rol estadístico en Sisipec Web I del usuario RB79905535.</t>
  </si>
  <si>
    <t>3.Recibir las solicitudes de remisión para diligencias judiciales y/o médicas de la población privada de la libertad, clasificar, comunicar a los establecimientos y entregar para proyección de actos administrativos</t>
  </si>
  <si>
    <t>Kelly Johanna Santafé Guerrero</t>
  </si>
  <si>
    <t xml:space="preserve">En el primer trimestre se recibierón 1356 solicitudes de remisión de diferentes establecimientos, de las cuales estan pendientes de trámite 69 soliciutdes por ser para los meses de mayo-junio y julio. </t>
  </si>
  <si>
    <t>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t>
  </si>
  <si>
    <t>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t>
  </si>
  <si>
    <t>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t>
  </si>
  <si>
    <t>4.Recibir las solicitudes de remisión para diligencias judiciales y/o médicas de internos de connotación nacional categorizados en alta seguridad nivel uno y los reclusos que son miembros representantes de la ley de Justicia y Paz.</t>
  </si>
  <si>
    <t>Cristina Mejía , Katerin Molina</t>
  </si>
  <si>
    <t>En el primer trimestre se recibieron  solicitudes de remisión médicas y judicales para 1953 internos considerados de alto nivel para los cuales se proyectaron 883 actos administrativos, se considera cumplido en 100% cada solicitud recibida se le proyecto acto administrativo</t>
  </si>
  <si>
    <t xml:space="preserve">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t>
  </si>
  <si>
    <t>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t>
  </si>
  <si>
    <t>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t>
  </si>
  <si>
    <t>5. Buscar antecedentes que permitan dar respuesta a tutelas relacionadas con traslado de internos.</t>
  </si>
  <si>
    <t xml:space="preserve">Luis Carlos </t>
  </si>
  <si>
    <t>En el primer trimestre se recibierón 169 tutelas relacionadas con solicitudes de traslados  para busqueda de antecedentes los cuales bueron debidamente localizados y entregados a los respectivos abogados de GASUP para su respectiva respuesta.</t>
  </si>
  <si>
    <t>Usuario Gesdoc Fabio Grajales; archivo general de GASUP.</t>
  </si>
  <si>
    <t>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t>
  </si>
  <si>
    <t>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t>
  </si>
  <si>
    <t>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t>
  </si>
  <si>
    <t>Grupo de Abogados que laboran en el GASUP</t>
  </si>
  <si>
    <t>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t>
  </si>
  <si>
    <t>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t>
  </si>
  <si>
    <t>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t>
  </si>
  <si>
    <t>7. Sustanciar la documentación de traslados de la  población privada de la libertad, para el estudio y recomendación de la Junta Asesora de Traslados; ejercer la secretaría técnica de esta junta .</t>
  </si>
  <si>
    <t>Martha Liliana Flórez</t>
  </si>
  <si>
    <t>PADRE ANDRES FERNANDEZ</t>
  </si>
  <si>
    <t>Asesor</t>
  </si>
  <si>
    <t>En el desarrollo de la campaña se han realizado diferentes actividades encaminadas al fortalecimiento de la "Unión Familiar" tanto a internos como a funcionarios de 25 establecimientos. Las solicitudes se han realizado de manera libre y voluntaria brindándose todo el acompañamiento por parte del líder religioso (Capellán).</t>
  </si>
  <si>
    <t>P29-Grupo de Apoyo Espiritual. Carpeta de matrimonios, programa software libros parroquiales Gapoe.</t>
  </si>
  <si>
    <t>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t>
  </si>
  <si>
    <t>P29-GAPOE. Carpeta de matrimonios, programa software libros parroquiales Gapoe.</t>
  </si>
  <si>
    <t>Divulgar las actividades que desarrolla GAPOE con respecto a la asistencia espiritual de los funcionarios del INPEC</t>
  </si>
  <si>
    <t xml:space="preserve">FREDY CARDONA </t>
  </si>
  <si>
    <t>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t>
  </si>
  <si>
    <t>Grupo de Apoyo Espiritual. Carpeta de matrimonios, libro de matrimonios, carpeta de notificaciones, programa software libros parroquiales Gapoe. Carpeta digital 2016</t>
  </si>
  <si>
    <t>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t>
  </si>
  <si>
    <t>Gapoe/Carpeta de matrimonios, libro de matrimonios, carpeta de notificaciones, programa software libros parroquiales. Carpeta digital 2016</t>
  </si>
  <si>
    <t>Divulgar las actividades que desarrolla GAPOE con respecto a la asistencia espiritual de los internos y sus familias</t>
  </si>
  <si>
    <t>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t>
  </si>
  <si>
    <t>Carpeta Digital PA GAPOE 2016</t>
  </si>
  <si>
    <t>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t>
  </si>
  <si>
    <t>Gapoe/Carpeta de matrimonios, libro de matrimonios, carpeta de notificaciones, programa software libros parroquiales. Archivo fisico/carpeta establecimientos/informes mensuales</t>
  </si>
  <si>
    <t>Establecimientos con seguimiento realizado a los sacerdotes que desarrollaran la asistencia espiritual a través del contrato  para la vigencia de 2016</t>
  </si>
  <si>
    <t>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t>
  </si>
  <si>
    <t>Grupo de Apoyo Espiritual. AZ DOCUMENTOS 2016, PC/Mis documentos/Carpeta Digital/PA GAPOE 2016/Consolidado de informes</t>
  </si>
  <si>
    <t>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t>
  </si>
  <si>
    <t>Archivo fisico Gapoe, carpetas por establecimientos, informes mensuales. Drive/carpeta Gapoe/archivos digitales de informes.</t>
  </si>
  <si>
    <t>Entregar Estudios previos y requisitos correspondientes para iniciar trámite de elaboración del contrato.</t>
  </si>
  <si>
    <t>RUTH MARY LOZADA</t>
  </si>
  <si>
    <t>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t>
  </si>
  <si>
    <t>Grupo de Apoyo Espiritual. - CPU/Mis documentos/Carpeta Digital/ Evidencias Proceso Contrato 2016-P30</t>
  </si>
  <si>
    <t>Realizar seguimiento, evaluación y retroalimentación del desarrollo del contrato, elaborando  informe trimestral de los resultados obtenidos.</t>
  </si>
  <si>
    <t>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t>
  </si>
  <si>
    <t>Grupo de Apoyo Espiritual. - PC/Mis documentos/Carpeta Digital/Capellanes Gapoe 2016</t>
  </si>
  <si>
    <t>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t>
  </si>
  <si>
    <t>https://drive.google.com/drive/folders/0Bz9BU3gKMyzARC0tWFJPOWlIZzA-</t>
  </si>
  <si>
    <t>Se han desarrollado los diferentes temas y actividades del programa de asistencia espiritual a traves del lider religioso, dando cumplimiento a la normatividad vigente velendo por el respecto a la libertad religiosa.</t>
  </si>
  <si>
    <t>Grupo de Apoyo Espiritual. Archivo/carpetas establecimientos. PC/Mis documentos/Carpeta Digital/PA GAPOE 2016/Consolidado de informes</t>
  </si>
  <si>
    <t>1</t>
  </si>
  <si>
    <t>El programa de asistencia espiritual y religiosa se ha desarrollado mediante la solicitud de los beneficiarios, atendidos por el líder espiritual, garantizando el derecho a la libertad religiosa y la celebración de cultos en los establecimientos.</t>
  </si>
  <si>
    <t>Brindar asistencia espiritual y religiosa a los funcionarios que lo soliciten, sin importar su confesión religiosa</t>
  </si>
  <si>
    <t>ANDRES FERNANDEZ</t>
  </si>
  <si>
    <t>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t>
  </si>
  <si>
    <t>Grupo de Apoyo Espiritual. PC/Mis documentos/Carpeta Digital/PA GAPOE 2016/Consolidado de informes</t>
  </si>
  <si>
    <t>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t>
  </si>
  <si>
    <t>Brindar asistencia espiritual y religiosa a los internos que lo soliciten, sin importar su confesión  religiosa.</t>
  </si>
  <si>
    <t>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t>
  </si>
  <si>
    <t>Grupo de Apoyo Espiritual. Carpeta Digital PA GAPOE 2016/Consolidado de informes</t>
  </si>
  <si>
    <t>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t>
  </si>
  <si>
    <t xml:space="preserve">Centros penitenciarios socializados con los módulos de la campaña de paz y reconciliación </t>
  </si>
  <si>
    <t>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t>
  </si>
  <si>
    <t>Archivo/ejemplar.PC/Mis documentos/PA GAPOE 2016/Modulos</t>
  </si>
  <si>
    <t>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t>
  </si>
  <si>
    <t>Archivo/ejemplar.PC/Mis documentos/PA GAPOE 2016/Modulos. Drive seguimiento 1 trimestre.</t>
  </si>
  <si>
    <t xml:space="preserve">Iniciar la divulgación de los módulos en los establecimientos </t>
  </si>
  <si>
    <t>DTE NELSON CESPEDES</t>
  </si>
  <si>
    <t>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t>
  </si>
  <si>
    <t>Archivo Fisico de GAPOE AZ/Actas</t>
  </si>
  <si>
    <t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t>
  </si>
  <si>
    <t>Archivo Fisico de GAPOE AZ/Actas de entrega. Drive/carpeta GAPOE II TRIMESTRE/P76-697 MODULOS 1 Y 2</t>
  </si>
  <si>
    <t xml:space="preserve">Ernesto Beltran </t>
  </si>
  <si>
    <t>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t>
  </si>
  <si>
    <t>Drive- P256-763</t>
  </si>
  <si>
    <t>Realizar seguimiento mensual a la alimentación de los 137 ERON Estaciones de Policía y Centros de Reclusión Militar</t>
  </si>
  <si>
    <t>Coordinadora Grupo Alimentación</t>
  </si>
  <si>
    <t>Capacitar a los funcionarios de las 6 regionales en lo que concierne a las generalidades de los contratos de alimentación.</t>
  </si>
  <si>
    <t>PILAR VARGAS CARGO</t>
  </si>
  <si>
    <t>Mes de febrero: Se realiza el primer informe del 2016 correspondiente a enero y febrero 2016, con base en la información cargada al módulo SISIPEC y a los reportes de los establecimientos. Informe 8310-SUBAS-2903 del 28/03/2016.</t>
  </si>
  <si>
    <t>Capacitar a los internos en generalidades del manejo de dietas según lo establecido en  los contratos de alimentación</t>
  </si>
  <si>
    <t>67</t>
  </si>
  <si>
    <t>Mes de abril: El 28/04/2016 se capacitó a funcionarios de Regional Occidente quedando registrada esta actividad en acta de la fecha en mención.
Capacitación Regional Norte Acta No. 89 de fecha 22 de abril de 2016. 
Mes de mayo: Se anexa acta 187 28/04/2016 capacitación Regional Noroeste. Se anexa acta 292 de fecha 31/03/2016 capacitación Regional Oriente.</t>
  </si>
  <si>
    <t>Drive- P256-Actividad 1154</t>
  </si>
  <si>
    <t xml:space="preserve">Monitoreo modulo de Alimentación SISIPEC </t>
  </si>
  <si>
    <t>Grupo Alimentación</t>
  </si>
  <si>
    <t>P256- Actividad 764</t>
  </si>
  <si>
    <t>Concepcion Bernal Triviño</t>
  </si>
  <si>
    <t>Mes de marzo: En el periodo marzo y abril se realizó monitoreo del módulo SISIPEC de alimentación, seguimiento a establecimientos, visitas y correos electrónicos y se elaboró el informe 8310-SUBAS-6732 del 27/05/2016.</t>
  </si>
  <si>
    <t>Drive- P4- Actividad 766</t>
  </si>
  <si>
    <t xml:space="preserve">Hacer seguimiento trimestral a los programas de tratamiento especial para internos de Justicia y Paz </t>
  </si>
  <si>
    <t>Grupo Reintegración</t>
  </si>
  <si>
    <t>Mes de mayo: Mediante oficio No. 4261 de fecha 25 de abril de 2016 se realizado retroalimentación informe trimestre JyP 2016- COMEB. 
Mediante oficio No. 4262 de fecha 25 de abril de 2016 se realizado retroalimentación informe trimestre JyP 2016- Espinal. 
Mediante oficio No. 4263 de fecha 25 de abril de 2016 se realizado retroalimentación informe trimestre JyP 2016- Itagüí.
Mediante oficio No. 4264 de fecha 25 de abril de 2016 se realizado retroalimentación informe trimestre JyP 2016- Palmira. 
Mediante oficio No. 4265 de fecha 25 de abril de 2016 se realizado retroalimentación informe trimestre JyP 2016- Montería.
Mediante oficio No. 4266 de fecha 25 de abril de 2016 se realizado retroalimentación informe trimestre JyP 2016- EC Barranquilla. 
Mediante oficio No. 4267 de fecha 25 de abril de 2016 se realizado retroalimentación informe trimestre JyP 2016- Chiquinquirá.    
Mediante oficio No. 4268 de fecha 25 de abril de 2016 se realizado retroalimentación informe trimestre JyP 2016- RM Bucaramanga. 
Mediante oficio No. 4269 de fecha 25 de abril de 2016 se realizado retroalimentación informe trimestre JyP 2016- RM Bogotá. 
Mediante oficio No. 4270 de fecha 25 de abril de 2016 se realizado retroalimentación informe trimestre JyP 2016- EPMSC Bucaramanga. 
Mediante oficio No. 4271 de fecha 25 de abril de 2016 se realizado retroalimentación informe trimestre JyP 2016- COCUC.</t>
  </si>
  <si>
    <t>Drive- P4- 765</t>
  </si>
  <si>
    <t xml:space="preserve">Visitar 10 establecimientos con justicia y paz para hacer seguimiento a los programas de tratamiento especial </t>
  </si>
  <si>
    <t xml:space="preserve">Mes de marzo: Se han realizado visitas a los establecimientos de COMEB, RM Bogotá, EPMSC Chiquinquirá, EPMSC Itagüí, EPMSC Bucaramanga, RM Bucaramanga, Palmira y  COCUC. </t>
  </si>
  <si>
    <t>Mes de abril: En el periodo marzo y abril se realizó monitoreo del módulo SISIPEC de alimentación, seguimiento a establecimientos, visitas y correos electrónicos y se elaboró el informe 8310-SUBAS-6732 del 27/05/2016.</t>
  </si>
  <si>
    <t xml:space="preserve">Estructurar el procedimiento "programa resocializador" y presentarlo a la oficina de planeación </t>
  </si>
  <si>
    <t>Darío León</t>
  </si>
  <si>
    <t>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t>
  </si>
  <si>
    <t>Drive- P4- 767</t>
  </si>
  <si>
    <t>Capacitar a los responsables del desarrollo de los programas especiales para internos de justicia y Paz mediante 6 video conferencias</t>
  </si>
  <si>
    <t xml:space="preserve">Grupo Reintegración </t>
  </si>
  <si>
    <t>Mes de marzo: Acta No. 0263, de fecha 16 de marzo de 2016, mediante la cual se realiza articulación del Programa Palabras Justas 2016. 
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Mes de junio: Acta No. 0596, de fecha 20 de junio de 2016, mediante la cual se realiza capacitación programa resocializador.</t>
  </si>
  <si>
    <t>Drive- P4- Actividad 768</t>
  </si>
  <si>
    <t>Hacer seguimiento bimensual a la ejecución de recursos asignados para los programas de tratamiento especial.</t>
  </si>
  <si>
    <t>Sara Oliva Blanco</t>
  </si>
  <si>
    <t>Mes de marzo: Se asignaron recursos para apoyar los programas de Justicia y Paz mediante Resolución 000680 de fecha 19-02-2016. 
Mediante oficio No. 8300 DIRAT- 83001 GRURE- 1914 de fecha 24-02-2016, se imparten instrucciones para la ejecución presupuestal 2016 Población Justicia y Paz.  
Mediante oficio No. 8300 DIRAT- 83001 GRURE- 2530 de fecha 11 de marzo de 2016, se realiza seguimiento a la ejecución presupuestal 2016, Justicia y Paz, Resolución 000680-2016.
Mes de mayo: Mediante oficio No. 8300 DIRAT- 83001 GRURE- 4797 de fecha 04 de mayo de 2016, se realiza seguimiento a la ejecución presupuestal 2016, Justicia y Paz, Resolución 000680-2016.
Mes de junio: Mediante oficio No. 8300 DIRAT- 83001 GRURE- 8231 de fecha 23 de junio de 2016, se realiza seguimiento a la ejecución presupuestal 2016, Justicia y Paz, Resolución 000680-2016.</t>
  </si>
  <si>
    <t>Maria Ines Guzman Correa</t>
  </si>
  <si>
    <t>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t>
  </si>
  <si>
    <t>P109- Actividad 771</t>
  </si>
  <si>
    <t>Exportar datos del Consejo de Evaluación y Tratamiento del aplicativo SISIPEC, cada trimestre</t>
  </si>
  <si>
    <t>María Inés Guzmán Correa</t>
  </si>
  <si>
    <t xml:space="preserve">Mes de marzo: Se exportaron datos del Consejo de Evaluación y Tratamiento del aplicativo SISIPEC, primer trimestre. </t>
  </si>
  <si>
    <t>Drive- P109- Actividad 770</t>
  </si>
  <si>
    <t>Realizar informe de retroalimentación a las direcciones regionales</t>
  </si>
  <si>
    <t>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t>
  </si>
  <si>
    <t>Exportar datos de la junta de evaluación de trabajo, estudio y enseñanza del aplicativo SISIPEC, cada trimestre</t>
  </si>
  <si>
    <t xml:space="preserve">Mes de marzo: Se exportaron datos de la junta de evaluación de trabajo, estudio y enseñanza del aplicativo SISIPEC, primer trimestre. </t>
  </si>
  <si>
    <t>Drive- P109- Actividad 772</t>
  </si>
  <si>
    <t>Drive- P109- Actividad 773</t>
  </si>
  <si>
    <t>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t>
  </si>
  <si>
    <t xml:space="preserve">Realizar informe de seguimiento mensual a las Direcciones Regionales acerca de la implementación de los programas  psicosociales con fines de tratamiento penitenciario en los establecimientos de reclusión del orden nacional. </t>
  </si>
  <si>
    <t>27</t>
  </si>
  <si>
    <t>Mes de febrero: Mediante oficio No. 8300 DIRAT- 83200 SUBAP- 83202 GRUTA- 2364, de fecha 09 de marzo de 2016, se realiza informe de seguimiento a la Regional Central sobre implementación programas de tratamiento penitenciario.  
Mediante oficio No. 8300 DIRAT- 83200 SUBAP- 83202 GRUTA- 2365, de fecha 09 de marzo de 2016, se realiza informe de seguimiento a la Regional Occidente sobre implementación programas de tratamiento penitenciario.  
Mediante oficio No. 8300 DIRAT- 83200 SUBAP- 83202 GRUTA- 2366, de fecha 09 de marzo de 2016, se realiza informe de seguimiento a la Regional Norte sobre implementación programas de tratamiento penitenciario.  
Mediante oficio No. 8300 DIRAT- 83200 SUBAP- 83202 GRUTA- 2367, de fecha 09 de marzo de 2016, se realiza informe de seguimiento a la Regional Oriente sobre implementación programas de tratamiento penitenciario.  
Mediante oficio No. 8300 DIRAT- 83200 SUBAP- 83202 GRUTA- 2368, de fecha 09 de marzo de 2016, se realiza informe de seguimiento a la Regional Noroeste sobre implementación programas de tratamiento penitenciario.  
Mediante oficio No. 8300 DIRAT- 83200 SUBAP- 83202 GRUTA- 2369, de fecha 09 de marzo de 2016, se realiza informe de seguimiento a la Regional Viejo Caldas sobre implementación programas de tratamiento penitenciario.  
Mes de marzo: Mediante oficio No. 8300 DIRAT- 83200 SUBAP- 83202 GRUTA- 3681, de fecha 25 de abril de 2016, se realiza informe de seguimiento a la Regional Central sobre implementación programas de tratamiento penitenciario.  
Mediante oficio No. 8300 DIRAT- 83200 SUBAP- 83202 GRUTA- 3682, de fecha 25 de abril de 2016, se realiza informe de seguimiento a la Regional Occidente sobre implementación programas de tratamiento penitenciario.  
Mediante oficio No. 8300 DIRAT- 83200 SUBAP- 83202 GRUTA- 3683, de fecha 25 de abril de 2016, se realiza informe de seguimiento a la Regional Norte sobre implementación programas de tratamiento penitenciario.  
Mediante oficio No. 8300 DIRAT- 83200 SUBAP- 83202 GRUTA- 3684, de fecha 25 de abril de 2016, se realiza informe de seguimiento a la Regional Oriente sobre implementación programas de tratamiento penitenciario.  
Mediante oficio No. 8300 DIRAT- 83200 SUBAP- 83202 GRUTA- 3685, de fecha 25 de abril de 2016, se realiza informe de seguimiento a la Regional Noroeste sobre implementación programas de tratamiento penitenciario.  
Mediante oficio No. 8300 DIRAT- 83200 SUBAP- 83202 GRUTA- 3686, de fecha 25 de abril de 2016, se realiza informe de seguimiento a la Regional Viejo Caldas sobre implementación programas de tratamiento penitenciario.  
Mes de mayo: Mediante oficio No. 8320 SUBAP- 83202 GRUTA- 06480, de fecha 24 de mayo de 2016, se realiza informe de retroalimentación a la Dirección Regional Central. 
Mediante oficio No. 8320 SUBAP- 83202 GRUTA- 06481, de fecha 24 de mayo de 2016, se realiza informe de retroalimentación a la Dirección Regional Occidente. 
Mediante oficio No. 8320 SUBAP- 83202 GRUTA- 06482, de fecha 24 de mayo de 2016, se realiza informe de retroalimentación a la Dirección Regional Norte. 
Mediante oficio No. 8320 SUBAP- 83202 GRUTA- 06483, de fecha 24 de mayo de 2016, se realiza informe de retroalimentación a la Dirección Regional Oriente.
Mediante oficio No. 8320 SUBAP- 83202 GRUTA- 06484, de fecha 24 de mayo de 2016, se realiza informe de retroalimentación a la Dirección Regional Noroeste.
Mediante oficio No. 8320 SUBAP- 83202 GRUTA- 06485, de fecha 24 de mayo de 2016, se realiza informe de retroalimentación a la Dirección Regional Viejo Caldas.</t>
  </si>
  <si>
    <t>P109- Actividad 774</t>
  </si>
  <si>
    <t>My. Johanna Andrea Montoya Cifuentes</t>
  </si>
  <si>
    <t xml:space="preserve">Mes de febrero: Mediante Acta N° 0081 de fecha 01 de febrero de 2016 se determinan las actividades productivas a intervenir con recursos nación en la vigencia fiscal 2016. </t>
  </si>
  <si>
    <t>Drive- P8</t>
  </si>
  <si>
    <t xml:space="preserve">Evaluar  las condiciones higiénico-sanitarias de las actividades productivas de  procesamiento y trasformación de alimentos a través de los diagnósticos realizados en los centros de reclusión del país. </t>
  </si>
  <si>
    <t xml:space="preserve">José Raúl Montero Acero </t>
  </si>
  <si>
    <t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t>
  </si>
  <si>
    <t>Escritorio/Plan de acción/ 2016/ soportes/ productivas/ actividades productivas/ producto 1/ actividad 1</t>
  </si>
  <si>
    <t xml:space="preserve">Determinar  las 40 actividades productivas  de procesamiento y trasformación de alimentos a intervenir, especificando las acciones concretas a desarrollar. </t>
  </si>
  <si>
    <t>Mes de febrero: Mediante Acta N° 0081 de fecha 01 de febrero de 2016 se determinan las actividades productivas a intervenir con recursos nación en la vigencia fiscal 2016.</t>
  </si>
  <si>
    <t>Escritorio/Plan de acción/ 2016/ soportes/ productivas/ actividades productivas/ producto 1/ actividad 2</t>
  </si>
  <si>
    <t xml:space="preserve">Elaborar cronograma de visita de verificación y seguimiento a las 40 actividades productivas seleccionadas; las visitas serán realizadas por servidores de la SUBDA  y de las Direcciones Regionales de acuerdo a disponibilidad de personal y recursos económicos    </t>
  </si>
  <si>
    <t>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t>
  </si>
  <si>
    <t>Escritorio/Plan de acción/ 2016/ soportes/ productivas/ actividades productivas/ producto 1/ actividad 3</t>
  </si>
  <si>
    <t>Realizar visitas según cronograma establecido.</t>
  </si>
  <si>
    <t>88</t>
  </si>
  <si>
    <t>Mes de marzo: Se realizó visita a las actividades productivas del EPC YOPAL, asadero y panadería y al EPMSC PAZ DE ARIPORO, panadería. 
Mes de abril: Se realizó visita a las actividades productivas del EPMSC FLORENCIA, asadero y panadería.  
Se realizó visita a las actividades productivas del EP HELICONIAS, asadero y panadería. 
Se realizó visita a las actividades productivas del EPMSC PITALITO, asadero y panadería. 
Se realizó visita a las actividades productivas del EPMSC NEIVA, asadero y panadería. Se realizó visita a la actividad productiva del EPMSC PUERTO BERRIO, panadería.   
Se realizó visita a las actividades productivas del EP PUERTO TRIUNFO, asadero y panadería.   
Se realizó visita a las actividades productivas del EPAMS LA DORADA, asadero y panadería. 
Se realizó visita a las actividades productivas del EP LA ESPERANZA DE GUADUAS, asadero y panadería.
Se realizó visita a las actividades productivas del EPAMSCAS VALLEDUPAR, panadería y comidas rápidas. 
Se realizó visita a las actividades productivas del EPMSC VALLEDUPAR, panadería. 
Se realizó visita a las actividades productivas del EPMSC GIRARDOT, panadería y microempresa de alimentos.  
Se realizó visita a las actividades productivas del EPMSC ESPINAL, panadería.   
Mes de mayo: Se realizó visita a las actividades productivas del EPMSC DUITAMA, asadero y panadería. 
Se realizó visita a las actividades productivas del EPMSC SOGAMOSO, asadero y panadería.
Se realizó visita a las actividades productivas del EPMSC SANTA ROSA DE VITERBO, asadero y panadería.   
Se realizó visita a las actividades productivas del COCUC, asadero y panadería.   
Se realizó visita a las actividades productivas del EPMSC PAMPLONA, panadería.   
Mes de junio: Se realizó visita a las actividades productivas del EPMSC Choconta, panadería y asadero. 
Se realizó visita a las actividades productivas del EPAMSCAS Combita, panadería y asadero. 
Se realizó visita a las actividades productivas del EPMSC Chiquinquirá, panadería.  
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t>
  </si>
  <si>
    <t>Drive- P8- Actividad 778</t>
  </si>
  <si>
    <t>Evaluar la documentación soporte allegada respecto de cada una de las actividades productivas a intervenir en cuanto a obras y adecuaciones menores,  maquinaria y equipo, muebles, enseres y herramientas, insumos (materia prima),  intangibles y otras inversiones.</t>
  </si>
  <si>
    <t>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t>
  </si>
  <si>
    <t>Drive- P9- Actividad 779</t>
  </si>
  <si>
    <t xml:space="preserve">Realizar Junta de aprobación de necesidades para asignación de recursos y proyectar el respectivo acto administrativo y los lineamientos de ejecución correspondientes. </t>
  </si>
  <si>
    <t>Aun no se han reportado avances para el cumplimiento de la actividad: Realizar Junta de aprobación de necesidades para asignación de recursos y proyectar el respectivo acto administrativo y los lineamientos de ejecución correspondientes.</t>
  </si>
  <si>
    <t xml:space="preserve">Realizar seguimiento a la ejecución de recursos asignados a los Establecimientos de Reclusión verificando el estricto cumplimiento de los lineamientos impartidos. </t>
  </si>
  <si>
    <t>A la fecha no se han reportado avances para el cumplimiento de la actividad: Realizar seguimiento a la ejecución de recursos asignados a los Establecimientos de Reclusión verificando el estricto cumplimiento de los lineamientos impartidos.</t>
  </si>
  <si>
    <t xml:space="preserve">Uniforme de vestir y calzado para las internas condenadas fabricados y distribuidos </t>
  </si>
  <si>
    <t xml:space="preserve">A la fecha no se puede establecer el porcenataje de avance, toda vez que faltan por ejecutar 3 actividades de las 4 propuestas. </t>
  </si>
  <si>
    <t xml:space="preserve">Dotar de uniforme de vestir al 100% de la  población interna condenada   de género femenino de todos establecimientos del país  </t>
  </si>
  <si>
    <t xml:space="preserve">Aun no se han reportado avances para el cumplimiento de la actividad: Dotar de uniforme de vestir al 100% de la  población interna condenada   de género femenino de todos establecimientos del país   </t>
  </si>
  <si>
    <t xml:space="preserve">Analizar la ubicación de la  población objetivo de dotación vs los establecimientos fabricantes y comunicar a estos la cantidad de uniformes a fabricar  </t>
  </si>
  <si>
    <t>Mes de enero: Mediante oficio No 8340  DIRAT - SUBDA 815 de fecha 25 de enero de 2016  el coordinador de actividades ocupacionales presento informe a la Subdirección del análisis de la población femenina a dotar de uniformes y los establecimientos productores que los fabricaran.</t>
  </si>
  <si>
    <t>Escritorio/Plan de acción/ 2016/ soportes/ productivas/ actividades ocup/ producto 1/ actividad 2</t>
  </si>
  <si>
    <t xml:space="preserve">realizar seguimiento a la producción de uniformes a los establecimientos productores </t>
  </si>
  <si>
    <t xml:space="preserve">Aun no se han reportado avances para el cumplimiento de la actividad: Realizar seguimiento a la producción de uniformes a los establecimientos productores  </t>
  </si>
  <si>
    <t xml:space="preserve">realizar seguimiento a la distribución de uniformes a los establecimientos beneficiarios </t>
  </si>
  <si>
    <t xml:space="preserve">A la fecha no se puede establecer el porcenataje de avance, toda vez que faltan por ejecutar 2 actividades de las 3 propuestas. </t>
  </si>
  <si>
    <t xml:space="preserve">verificar la dotación de talleres y  áreas ocupacionales por parte de la USPEC de acuerdo a requerimientos realizados en 2015 una vez puesto en funcionamiento el establecimiento </t>
  </si>
  <si>
    <t>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t>
  </si>
  <si>
    <t>Drive- P187-876</t>
  </si>
  <si>
    <t xml:space="preserve">determinar las posibles actividades ocupacionales, industriales y de servicios que pueden funcionar en los tres establecimientos objetivo de acuerdo a visitas  realizadas </t>
  </si>
  <si>
    <t>generar los planes ocupacionales base para cada uno de los establecimientos  de acuerdo a la población carcelaria  y actividades definidas</t>
  </si>
  <si>
    <t xml:space="preserve">Mes de febrero: Mediante Acta N° 0179 de fecha 24 de febrero de 2016 se seleccionaron los 35 establecimientos de reclusión a evaluar de acuerdo a los criterios definidos. </t>
  </si>
  <si>
    <t>Drive- 121</t>
  </si>
  <si>
    <t xml:space="preserve">Determinar los criterios de actualización y optimización de los planes ocupacionales en los Establecimientos de Reclusión </t>
  </si>
  <si>
    <t>Mes de febrero: Mediante Acta N° 0137 de fecha 11 de febrero de 2016 se determinaron los criterios de actualización y optimización de los planes ocupacionales en los Establecimientos de Reclusión.</t>
  </si>
  <si>
    <t>Escritorio/Plan de acción/ 2016/ soportes/ productivas/ actividades ocup/ producto 3/ actividad 1</t>
  </si>
  <si>
    <t xml:space="preserve">Determinar  los 35 Establecimientos de Reclusión  a los cuales se evaluará el plan ocupacional para su actualización y optimización.  </t>
  </si>
  <si>
    <t>Mes de febrero: Mediante Acta N° 0179 de fecha 24 de febrero de 2016 se seleccionaron los 35 establecimientos de reclusión a evaluar de acuerdo a los criterios definidos.</t>
  </si>
  <si>
    <t>Escritorio/Plan de acción/ 2016/ soportes/ productivas/ actividades ocup/ producto 3/ actividad 2</t>
  </si>
  <si>
    <t xml:space="preserve">Elaborar cronograma de seguimiento progresivo de los 35 Establecimientos de Reclusión     </t>
  </si>
  <si>
    <t>Mes de marzo: Mediante acta No 232 de fecha 7 de marzo de 2016 se realizó reunión con el grupo de actividades ocupacionales conjuntamente con la Subdirectora y se determinó el cronograma para el seguimiento a los planes ocupacionales de los 35 Establecimientos de Reclusión.</t>
  </si>
  <si>
    <t>Escritorio/Plan de acción/ 2016/ soportes/ productivas/ actividades ocupacionales/ producto 3/ actividad 3</t>
  </si>
  <si>
    <t>Solicitar por escrito el suministro de los registros de calidad necesarios a los Establecimientos de reclusión por intermedio de las Direcciones Regionales para la actualización y optimización de planes ocupacionales.</t>
  </si>
  <si>
    <t>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t>
  </si>
  <si>
    <t>Escritorio/Plan de acción/ 2016/ soportes/ productivas/ actividades ocupacionales/ producto 3/ actividad 4</t>
  </si>
  <si>
    <t>Evaluar la documentación soporte allegada por intermedio de las Direcciones Regionales en cuanto a modificaciones tanto en ampliación o disminución de cupos como en la creación, modificación o eliminación de  actividades laborales.</t>
  </si>
  <si>
    <t xml:space="preserve">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t>
  </si>
  <si>
    <t xml:space="preserve">Realizar las modificaciones aprobadas por la junta en el Aplicativo SISIPEC, retroalimentando a los establecimientos de Reclusión por intermedio de las Direcciones Regionales </t>
  </si>
  <si>
    <t xml:space="preserve">A la fecha no se puede establecer el porcentaje de avance, toda vez que faltan por ejecutar 3 actividades de las 6 propuestas. </t>
  </si>
  <si>
    <t xml:space="preserve">realizar  comunicados a las regionales informando los criterios de solicitud  de recursos para los establecimientos </t>
  </si>
  <si>
    <t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t>
  </si>
  <si>
    <t>Escritorio/Plan de acción/ 2016/ soportes/ productivas/ actividades ocup/ producto 4/ actividad 1</t>
  </si>
  <si>
    <t xml:space="preserve">recibir  y analizar solicitudes de los establecimientos interesados en recibir recursos </t>
  </si>
  <si>
    <t>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t>
  </si>
  <si>
    <t>Drive- P122- Actividad 796</t>
  </si>
  <si>
    <t>Mes de mayo: Mediante Acta No. 481 de fecha 13 de mayo de 2016 se realizó junta de aprobación de necesidades para asignación de recursos y se elaboró el respectivo acto administrativo.</t>
  </si>
  <si>
    <t>Drive- P122- Actividad 797</t>
  </si>
  <si>
    <t>75</t>
  </si>
  <si>
    <t>Drive- P122- Actividad 798</t>
  </si>
  <si>
    <t>A la fecha no se puede establecer el porcentaje de avance, toda vez que faltan los seguimientos del tercer y cuarto trimestre a los puntos de venta.</t>
  </si>
  <si>
    <t xml:space="preserve">Realizar seguimiento a los  (5) puntos de ventas establecidos por la Direcciones  Regionales </t>
  </si>
  <si>
    <t>Maryori Quiñones Núñez</t>
  </si>
  <si>
    <t xml:space="preserve">Mes de junio: Se hizo seguimiento a los puntos de venta ubicados en la Dirección Regional Oriente en el EPMSC SAN GIL  ( 7 y 8 de abril ), Regional  Viejo Caldas en el EPMSC PEREIRA ( 14 de abril) y la Dirección Regional  Norte (21 de abril) y Regional Central (13 de junio). </t>
  </si>
  <si>
    <t>Drive- P123- Actividad 801</t>
  </si>
  <si>
    <t xml:space="preserve"> A la fecha no se puede establecer el porcentaje de avance, toda vez que las ferias se desarrollan en el tercer y cuarto trimestre del año </t>
  </si>
  <si>
    <t xml:space="preserve">Participar  en la  Feria de las Colonias, Hogar y Expo artesanías , incluyendo la vinculación de las (6) regionales y eran del país </t>
  </si>
  <si>
    <t>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t>
  </si>
  <si>
    <t>Estrategias para el mejoramiento  de las condiciones higiénico-sanitarias de las actividades productivas de los ERON relacionadas con alimentos, elaboradas e implementadas</t>
  </si>
  <si>
    <t xml:space="preserve">A la fecha aun no se reportan avance para el cumplimiento del producto. </t>
  </si>
  <si>
    <t xml:space="preserve">Documentar de los requisitos higiénico-sanitarios de las actividades productivas relacionadas con alimentos </t>
  </si>
  <si>
    <t>Mes de mayo: Se anexan los documentos soporte con la normatividad sanitaria relacionada con alimentos para ser aplicadas dentro de las actividades productivas (guías, instructivos, orientaciones).
Mes de junio: Se anexa instructivo para capacitación en buenas prácticas de manifactura de alimentos y plan de saneamiento básico para adaptar a actividades productivas relacionadas con alimentos.</t>
  </si>
  <si>
    <t>Drive- P179-803</t>
  </si>
  <si>
    <t>Programa validado para mejoramiento de la convivencia y disminución de los efectos de prisionalización.o  (Implementación Cárceles para la paz nacional)</t>
  </si>
  <si>
    <t xml:space="preserve"> A la fecha no se puede establecer el porcentaje de avance, toda vez que faltan por ejecutar 6 actividades de las 6 propuestas.  </t>
  </si>
  <si>
    <t>Realizar diagnóstico sobre niveles de conflictividad y convivencia</t>
  </si>
  <si>
    <t>Cesar Carrera</t>
  </si>
  <si>
    <t>A la fecha no se han reportado avances para el cumplimiento de la actividad: Realizar diagnóstico sobre niveles de conflictividad y convivencia</t>
  </si>
  <si>
    <t>Diseñar de instrumento pre y post que permita medir los niveles de conflictividad al interior del establecimiento</t>
  </si>
  <si>
    <t>A la fecha no se han reportado avances para el cumplimiento de la actividad:Diseñar instrumento pre y post que permita medir los niveles de conflictividad al interior del establecimiento</t>
  </si>
  <si>
    <t xml:space="preserve">Implementar estrategia de formación en MARC </t>
  </si>
  <si>
    <t xml:space="preserve">Diseñar del Sistema de Mediación Penitenciaria </t>
  </si>
  <si>
    <t>Construir un manual de convivencia para articular las prácticas formales y no formales de Resolución de Conflictos</t>
  </si>
  <si>
    <t xml:space="preserve">Diseñar una estrategia de formación en Cultura Ciudadana y Paz </t>
  </si>
  <si>
    <t xml:space="preserve"> A la fecha no se puede establecer el porcentaje de avance, toda vez que faltan por ejecutar 3 actividades de las 3 propuestas.  </t>
  </si>
  <si>
    <t>Realizar proceso de revisión del instrumento</t>
  </si>
  <si>
    <t>María Inés Guzmán Cuellar</t>
  </si>
  <si>
    <t>A la fecha no se han reportado avances para el cumplimiento de la actividad:Realizar proceso de revisión del instrumento</t>
  </si>
  <si>
    <t xml:space="preserve">Realizar proceso de socialización </t>
  </si>
  <si>
    <t xml:space="preserve">A la fecha no se han reportado avances para el cumplimiento de la actividad: Realizar proceso de socialización  </t>
  </si>
  <si>
    <t>Realizar proceso de actualización del instrumento</t>
  </si>
  <si>
    <t>A la fecha no se han reportado avances para el cumplimiento de la actividad: Realizar proceso de actualización del instrumento</t>
  </si>
  <si>
    <t xml:space="preserve">A la fecha no se puede establecer el porcentaje de avance, toda vez que falta por ejecutar la actividad para dar cumplimiento. </t>
  </si>
  <si>
    <t xml:space="preserve">Entregar producto a escuela penitenciaria nacional para su estudio y aprobación dentro del plan anual educativo. </t>
  </si>
  <si>
    <t>Mes de abril: Oficio GATES-04514 del 29/04/2016 Dirigido a la  Doctora Roselín Martínez Rosales. Directora de Atención y Tratamiento sobre Propuesta temáticas curso preservación de la vida.
Mes de mayo: Oficio GATES- 6544, de fecha 25 de mayo de 2016,  solicitud concepto curso preservación de la vida dirigido a la Subdirección de Atención en Salud. 
Mes de junio: Oficio 8310 SUBAS- 07313, de fecha 09 de junio de 2016, mediante el cual se da respuesta al  oficio 8300 DIRAT- 8320 SUBAP- 83201 GATES-6544, de fecha 25 de mayo de 2016, solicitud concepto curso preservación de la vida dirigido a la Subdirección de Atención en Salud.</t>
  </si>
  <si>
    <t>Drive: P99- Actividad 813</t>
  </si>
  <si>
    <t>Mes de abril: Oficio GATES-04517 del 29/04/2016 Retroalimentación primer trimestre programas atención psicosocial.</t>
  </si>
  <si>
    <t>Drive- P100- Actividad 816</t>
  </si>
  <si>
    <t>Enviar lineamientos de programas de atención psicosocial.</t>
  </si>
  <si>
    <t xml:space="preserve">Myriam Silva </t>
  </si>
  <si>
    <t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t>
  </si>
  <si>
    <t>Escritorio/Plan de acción/ 2016/ soportes/ psicosocial/ atención social/ producto 3/ actividad 1</t>
  </si>
  <si>
    <t>Revisar informes trimestrales de programas de Atención Psicosocial presentados por cada Dirección Regional.</t>
  </si>
  <si>
    <t>Drive- P100- Actividad 815</t>
  </si>
  <si>
    <t>Enviar retroalimentación de la ejecución de los programas de atención psicosocial a cada Dirección Regional.</t>
  </si>
  <si>
    <t>Lineamientos para la atención e intervención psicológica de la población reclusa en los establecimientos de reclusión, diseñados</t>
  </si>
  <si>
    <t>Se diseñaron lineamientos para la atención e intervención psicológica de la población privada de la libertad en los establecimiento de reclusión del orden nacional- ERON.</t>
  </si>
  <si>
    <t>Escritorio/Plan de acción/ 2016/ soportes/ psicosocial/ atención social/ producto 4/ actividad 1/ actividad 2/ actividad 3</t>
  </si>
  <si>
    <t>Revisar de datos de seguimiento del programa de asistencia espiritual y religiosa en la vigencia 2015 y demás documentos soporte.</t>
  </si>
  <si>
    <t>Mes de enero: Elaboración lineamientos Subdirección de Atención Psicosocial- atención e intervención psicológica, vigencia 2016.</t>
  </si>
  <si>
    <t>Escritorio/Plan de acción/ 2016/ soportes/ psicosocial/ atención social/ producto 4/ actividad 1</t>
  </si>
  <si>
    <t>Elaborar documento actualizado.</t>
  </si>
  <si>
    <t>Escritorio/Plan de acción/ 2016/ soportes/ psicosocial/ atención social/ producto 4/ actividad 2</t>
  </si>
  <si>
    <t>Revisar y enviar documento a las Direcciones Regionales para su socialización a ERON.</t>
  </si>
  <si>
    <t>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t>
  </si>
  <si>
    <t>Escritorio/Plan de acción/ 2016/ soportes/ psicosocial/ atención social/ producto 4/ actividad 3</t>
  </si>
  <si>
    <t xml:space="preserve">Convenios suscritos con  entidades externas, públicas o privadas, locales, regionales, nacionales o internacionales, para la ejecución de los programas y proyectos de atención social y tratamiento penitenciario. </t>
  </si>
  <si>
    <t xml:space="preserve">A la fecha no se puede establecer el porcentaje de avance, toda vez que falta por ejecutar 1 actividad de las 2 propuestas. </t>
  </si>
  <si>
    <t xml:space="preserve">Realizar visita de presentación e invitación a suscribir convenios </t>
  </si>
  <si>
    <t>Sandra Lizarazo</t>
  </si>
  <si>
    <t>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t>
  </si>
  <si>
    <t>Drive- P102- 820</t>
  </si>
  <si>
    <t xml:space="preserve">Suscribir convenios a fin de fortalecer los programas de tratamiento penitenciario y atención social. </t>
  </si>
  <si>
    <t>Se diseñaron lineamientos que garanticen la libertad de cultos de la población privada de la libertad en los establecimientos de reclusión del orden nacional- ERON.</t>
  </si>
  <si>
    <t>Escritorio/Plan de acción/ 2016/ soportes/ psicosocial/ atención social/ producto 6/ actividad 1/ actividad 2/ actividad 3</t>
  </si>
  <si>
    <t>Mes de enero: Elaboración lineamientos Subdirección de Atención Psicosocial- asistencia espiritual y religiosa, vigencia 2016.</t>
  </si>
  <si>
    <t>Escritorio/Plan de acción/ 2016/ soportes/ psicosocial/ atención social/ producto 6/ actividad 1</t>
  </si>
  <si>
    <t>Escritorio/Plan de acción/ 2016/ soportes/ psicosocial/ atención social/ producto 6/ actividad 2</t>
  </si>
  <si>
    <t>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t>
  </si>
  <si>
    <t>Escritorio/Plan de acción/ 2016/ soportes/ psicosocial/ atención social/ producto 6/ actividad 3</t>
  </si>
  <si>
    <t xml:space="preserve">A la fecha no se puede establecer el porcentaje de avance, toda vez que falta por ejecutar 1 actividad  de las 3 propuestas. </t>
  </si>
  <si>
    <t>Realizar asignación presupuestal a 20 establecimientos.</t>
  </si>
  <si>
    <t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t>
  </si>
  <si>
    <t>Escritorio/Plan de acción/ 2016/ soportes/ psicosocial/ atención social/ producto 7/ actividad 1</t>
  </si>
  <si>
    <t>Elaborar lineamientos para la estrategia Visitas Virtuales de internos a familiares.</t>
  </si>
  <si>
    <t>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t>
  </si>
  <si>
    <t>Escritorio/Plan de acción/ 2016/ soportes/ psicosocial/ atención social/ producto 7/ actividad 2</t>
  </si>
  <si>
    <t>Realizar seguimiento a la implementación de la estrategia en ERON.</t>
  </si>
  <si>
    <t xml:space="preserve">Mes de abril: Oficio GATES-04517 Retroalimentación primer trimestre programas atención psicosocial. </t>
  </si>
  <si>
    <t>Drive- P105- Actividad 827</t>
  </si>
  <si>
    <t>Maricela Guevara</t>
  </si>
  <si>
    <t xml:space="preserve">A la fecha no se puede establecer el porcentaje de avance, toda vez que faltan por ejecutar 3 actividades de las 3 propuestas. </t>
  </si>
  <si>
    <t>Evaluar el Modelo Educativo INPEC</t>
  </si>
  <si>
    <t xml:space="preserve">Enrique Castillo </t>
  </si>
  <si>
    <t>A la fecha no se han reportado avances para el cumplimiento de la actividad: Evaluar el Modelo Educativo INPEC</t>
  </si>
  <si>
    <t>Socializar el estado actual del Modelo Educativo INPEC</t>
  </si>
  <si>
    <t>Ajustar la estructura del Modelo Educativo INPEC</t>
  </si>
  <si>
    <t>Estructurar cursos de cualificación para bibliotecarios</t>
  </si>
  <si>
    <t xml:space="preserve">Febe Lucía Ruiz </t>
  </si>
  <si>
    <t>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t>
  </si>
  <si>
    <t>Drive- P199- 831</t>
  </si>
  <si>
    <t>Adquirir elementos para dotación</t>
  </si>
  <si>
    <t>Mes de mayo: Se solicitó CDP para la realización de tres procesos de contratación, de la siguiente manera:
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Por recomendación de la oficina jurídica el proceso de compra de mobiliario se está adelantando conjuntamente con la Oficina de Atención al Ciudadano y salud ocupacional, se radicaron los estudios previos finales para dar inicio al proceso de convocatoria. 
La compra de los equipos se realizó el 2 de junio a través de la tienda virtual de Colombia Compra Eficiente. 
Para la compra de material bibliográfico se recibió la lista de libros por parte de la Biblioteca Nacional en la primera semana de junio, por lo que se dará inicio a  la realización del estudio de mercado.</t>
  </si>
  <si>
    <t>Drive- P199</t>
  </si>
  <si>
    <t xml:space="preserve">Asignar recursos a los Establecimientos de Reclusión para el desarrollo  y fortalecimiento del MEI. </t>
  </si>
  <si>
    <t>Enrique castillo</t>
  </si>
  <si>
    <t xml:space="preserve">Mes de junio: Se adjunta Resolución 1340 de 2016, mediante la cual se asignaron recursos a los 136 establecimientos de reclusión adscritos  para para el desarrollo  y fortalecimiento del MEI.  </t>
  </si>
  <si>
    <t>Drive- P112-833</t>
  </si>
  <si>
    <t xml:space="preserve">Realizar seguimiento a la ejecución de los recursos asignados a los ERON. </t>
  </si>
  <si>
    <t xml:space="preserve">Mes de junio: Se adjunta oficio No. 5332 de fecha 12 de mayo del 2016 y oficio No. 7615 de fecha 15 de junio del 2016  del 15 de junio del 2016, mediante el cual se solicitó seguimiento a la ejecución presupuestal de los recursos asignados a los ERON.  </t>
  </si>
  <si>
    <t>Drive- P112-834</t>
  </si>
  <si>
    <t xml:space="preserve">Aumentar en un 5% anual los cupos  en el programa de  de educación superior en relación con el año inmediatamente anterior.  </t>
  </si>
  <si>
    <t>Mes de marzo: El numero de internos,  inscritos en programas de educación superior es de 970.</t>
  </si>
  <si>
    <t>Escritorio/Plan de acción/ 2016/ soportes/ educación/ educación superior / producto 3/ actividad 1/ actividad 2</t>
  </si>
  <si>
    <t>Coordinar con las direcciones Regionales, las actividades de divulgación y socialización de información sobre Educación superior.</t>
  </si>
  <si>
    <t>Mes de febrero: Mediante oficio No SUBED 00200, de fecha 08 de enero de 2016, se coordinó con las Direcciones Regionales las actividades de divulgación y socialización sobre educación superior, lineamientos Programas de Educación 2016.</t>
  </si>
  <si>
    <t>Escritorio/Plan de acción/ 2016/ soportes/ educación/ educación superior / producto 3/ actividad 1</t>
  </si>
  <si>
    <t xml:space="preserve">Ajustar lineamientos de Educación Superior para el año 2016. </t>
  </si>
  <si>
    <t>Mes de febrero: Se ajustaron los lineamientos de educación superior vigencia 2016. 
 Mes de febrero: Mediante oficio No. SUBED- 10300, de fecha 17 de noviembre de 2015 se construye mapa de necesidades fortalecimiento programas de educación.</t>
  </si>
  <si>
    <t>Escritorio/Plan de acción/ 2016/ soportes/ educación/ educación superior/ producto 3/ actividad 2</t>
  </si>
  <si>
    <t xml:space="preserve">A la fecha no se puede establecer el porcentaje de avance, toda vez que faltan por ejecutar 2 actividades de las 3 propuestas. </t>
  </si>
  <si>
    <t xml:space="preserve">Realizar los juegos penitenciarios carcelarios en los Establecimientos con más de 300 internos </t>
  </si>
  <si>
    <t>Mes de mayo: Se llevó a cabo la asignación de recursos mediante la Resolución N° 2446/2016.</t>
  </si>
  <si>
    <t>Drive- P31-837</t>
  </si>
  <si>
    <t xml:space="preserve">Realizar el concurso de pintura, escultura, cuento y poesía </t>
  </si>
  <si>
    <t xml:space="preserve">Asignar recursos para la adquisición de elementos para el fortalecimiento de los programas </t>
  </si>
  <si>
    <t>Mes de mayo: Se llevó a cabo la asignación de recursos para la adquisición de elementos para el fortalecimiento de los programas, mediante Resolución N° 1625/2016.</t>
  </si>
  <si>
    <t>Drive- P31- Actividad 839</t>
  </si>
  <si>
    <t xml:space="preserve">Generar los lineamientos conceptuales y metodológicos para la implementación de un programa piloto en el que se articule el arte con el tratamiento penitenciario.  </t>
  </si>
  <si>
    <t xml:space="preserve">A la fecha no se han reportado avances para el cumplimiento de la actividad: Generar los lineamientos conceptuales y metodológicos para la implementación de un programa piloto en el que se articule el arte con el tratamiento penitenciario.  </t>
  </si>
  <si>
    <t xml:space="preserve">A la fecha no se puede establecer el porcentaje de avance, toda vez que falta por ejecutar 1 actividad de las 3 propuestas. </t>
  </si>
  <si>
    <t xml:space="preserve">Asignar recursos solicitados por los establecimientos para el desarrollo de cursos  para el trabajo y el desarrollo humano </t>
  </si>
  <si>
    <t>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t>
  </si>
  <si>
    <t>Drive- P32- Actividad 841</t>
  </si>
  <si>
    <t xml:space="preserve">Asignar recursos solicitados por los establecimientos para el desarrollo de los cursos de educación informal programados  </t>
  </si>
  <si>
    <t>Mes de mayo: Se llevó a cabo la asignación de recursos para el desarrollo de los cursos de educación informal, mediante la Resolución N° 1626 del 7 de abril del 2016 por un valor de $ 200.000.000 para la totalidad de los establecimientos de reclusión.</t>
  </si>
  <si>
    <t>Drive- P32- Actividad 842</t>
  </si>
  <si>
    <t>Mes de mayo: Se remitió oficio N° 5332, de fecha 12 de mayo de 2016,  solicitando envió de informes de seguimiento a la ejecución presupuestal, por parte de los establecimientos y las Direcciones regionales.</t>
  </si>
  <si>
    <t>Drive- P32-843</t>
  </si>
  <si>
    <t>A la fecha no se cuenta con soportes que evidencien el avance del producto, toda vez que las pruebas se llevan a cabo en el mes de noviembre.</t>
  </si>
  <si>
    <t xml:space="preserve">Elaboración y celebración del contrato. </t>
  </si>
  <si>
    <t>Mes de abril: El contrato entre el ICFES y el INPEC fue celebrado el 19 de Abril bajo el N° 015 de 2016.</t>
  </si>
  <si>
    <t xml:space="preserve">Drive- P115- 844 </t>
  </si>
  <si>
    <t xml:space="preserve">Realizar dos informes de seguimiento por pruebas presentadas. </t>
  </si>
  <si>
    <t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t>
  </si>
  <si>
    <t xml:space="preserve">Drive- P116- Actividad 848 </t>
  </si>
  <si>
    <t xml:space="preserve">Construir  mapa de necesidades. </t>
  </si>
  <si>
    <t>Mes de marzo: Se construye mapa de necesidades para fortalecer el programa de educación superior a distancia.</t>
  </si>
  <si>
    <t>Escritorio/Plan de acción/ 2016/ soportes/ educación/ educación superior/ producto 4/ actividad 1</t>
  </si>
  <si>
    <t xml:space="preserve">Elaborar propuestas para alianzas </t>
  </si>
  <si>
    <t>Mes de mayo: Se han elaborado las siguientes propuestas de alianzas para revisión de la Subdirección de Gestión contractual: 
- Fundación Cimuca 
- Universidad pedagógica nacional 
- Universidad de la Sabana 
- IDARTES 
-Fundación Salazar Arango</t>
  </si>
  <si>
    <t>Drive- P116-847</t>
  </si>
  <si>
    <t xml:space="preserve">Gestionar alianzas. </t>
  </si>
  <si>
    <t>Drive- P116-848</t>
  </si>
  <si>
    <t>My Johanna Andrea Montoya Cifuentes</t>
  </si>
  <si>
    <t xml:space="preserve">A la fecha no se cuenta con soportes que evidencien el avance del producto. </t>
  </si>
  <si>
    <t>Producto incluido en el producto "Casa Libertad creada como primer centro de atención, orientación y apoyo, en coordinación con el Injusticia, Min Trabajo, Colsubsidio y Fundación Teatro Interno"</t>
  </si>
  <si>
    <t>45</t>
  </si>
  <si>
    <t>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t>
  </si>
  <si>
    <t>Drive- P188-849</t>
  </si>
  <si>
    <t>ERON con  seguimiento a la notificación de eventos de interés en  Salud Pública realizados.</t>
  </si>
  <si>
    <t>Realizar seguimientos a la notificaciones de eventos de interés en  Salud Pública a los ERON.</t>
  </si>
  <si>
    <t>Grupo de salud pública</t>
  </si>
  <si>
    <t>Mes de enero: Se realiza recolección de los datos aportados por el SIVIGILA para su depuración, análisis y toma de decisiones frente al comportamiento de los EISP periodo 13. Oficio No. 00844 de fecha 28 de enero de 2016. 
Mes de febrero: Se realiza recolección de los datos aportados por el SIVIGILA para su depuración, análisis y toma de decisiones frente al comportamiento de los EISP periodo 1. Oficio No. 02669 de fecha 18 de marzo de 2016. 
Mes de marzo: Se realiza recolección de los datos aportados por el SIVIGILA para su depuración, análisis y toma de decisiones frente al comportamiento de los EISP periodo 2. Oficio 8310-SUBAS-03243 de fecha 01 de abril de 2016. 
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Mes de mayo: Se radica informe a las Regionales  mediante oficio No. 8310-SUBAS-06583 de fecha 25 de mayo de 2016. Se identifican los establecimientos  que durante el periodo epidemiológico 4 no realizaron notificación para su respectivo seguimiento.</t>
  </si>
  <si>
    <t>Drive- P89-850</t>
  </si>
  <si>
    <t>Mes de marzo: 
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Anexo: CRONOGRAMA DEFINITIVO JORNADAS CÍVICAS PENITENCIARIAS 2016 y copia de Oficio No. 02108.
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Anexo copia Oficios  8310-SUBAS-02389 y  8310-SUBAS-02617.
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t>
  </si>
  <si>
    <t>Drive- P198- Actividad 853</t>
  </si>
  <si>
    <t>Determinar mediante informe de notificación de EISP,  los establecimientos de reclusión con mayor número de eventos durante el año 2015  como criterio para definir los ERON a realizar las jornadas  cívicas penitenciarias incluyendo los establecimientos que la DIRAT ordene</t>
  </si>
  <si>
    <t>Mes de enero: Se determina mediante informe de notificación de EISP, los establecimientos de reclusión con mayor número de eventos durante el año 2015 como criterio para definir los ERON a realizar las jornadas cívicas penitenciarias. Se anexa copia del Acta No. 20.</t>
  </si>
  <si>
    <t>Escritorio/Plan de acción/ 2016/ soportes/ salud/ salud pública/ producto 2/ actividad 1</t>
  </si>
  <si>
    <t>Elaborar cronograma aproximado de ejecución de las jornadas cívicas penitenciarias para el 2016</t>
  </si>
  <si>
    <t>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t>
  </si>
  <si>
    <t>Escritorio/Plan de acción/ 2016/ soportes/ salud/ salud pública/ producto 2/ actividad 2</t>
  </si>
  <si>
    <t>Elaborar informe mensual de las jornadas cívicas ejecutadas</t>
  </si>
  <si>
    <t>90</t>
  </si>
  <si>
    <t>Drive- P198-853</t>
  </si>
  <si>
    <t>Población privada de la libertad, vinculada al Sistema General de Seguridad Social en Salud.</t>
  </si>
  <si>
    <t>porcentaje</t>
  </si>
  <si>
    <t>Elaborar el listado censal en los formato de la Resolución 2232 de  2015  y notificación al Consorcio SAYP  en los períodos establecidos para tal fin.</t>
  </si>
  <si>
    <t>Grupo aseguramiento</t>
  </si>
  <si>
    <t>Mes de enero: Mediante oficio 8310-SUBAS-1030 se informa de las novedades realizadas a corte 31 de enero de 2016. 
Mes de abril: Para el mes de abril, se entregaron 4 Certificaciones de los siguientes Listados Censales al Consorcio SAYP:
1°   1 de abril 2016=ME 2737, NE 1617
2°   8 de abril 2016 = ME 2400, NE 1285
3°  15 de abril 2016 = ME 1744, NE 3105
4°  22 de abril 2016 = ME 5422, NE 3948
Mes de mayo: Se entregaron 3 Certificaciones de los siguientes Listados Censales al Consorcio SAYP:
1°     6 de mayo  2016=ME 5422, NE 3948
2°   13 de mayo 2016 = ME 2454, NE 5538
3°  19 de mayo 2016 = ME 2389, NE 1889.
Mes de junio: Se entregaron 3 Certificaciones de los siguientes Listados Censales al Consorcio SAYP:
1°     10 de junio  2016 = ME 3902, NE 3267
2°   17 de junio 2016 = ME 1775, NE 1215
3°  24 de JUNIO 2016 = ME 2122, NE 1631</t>
  </si>
  <si>
    <t>Drive- P90-854</t>
  </si>
  <si>
    <t>Notificar el listado censal de la PPL y las novedades que lo afectan al Fondo Nacional de Salud para la PPL</t>
  </si>
  <si>
    <t>42</t>
  </si>
  <si>
    <t>Mes de enero: 
SE remite al Consorcio CD con listado censal con corte a 31 de diciembre de 2015 mediante oficio 8310-SUBAS-000046.
Mes de febrero: SE remite al Consorcio CD con listado censal con corte Al 27  de febrero de 2016 mediante oficio 8310-SUBAS-002005.
Mes de abril: Para el mes de abril, se entregaron 6 Listados Censales al Fondo Nacional de Salud PPL-2015 y a la Unidad de Servicios Penitenciarios y Carcelarios en los siguientes oficios:
8310-SUBAS-03514
8310-SUBAS-03515
8310-SUBAS-03847
8310-SUBAS-03846
8310-SUBAS-04174
8310-SUBAS-04175
Mes de mayo: Para el mes de mayo, se entregaron 8 Listados Censales al Fondo Nacional de Salud PPL-2015 y a la Unidad de Servicios Penitenciarios y Carcelarios en los siguientes oficios:
8310-SUBAS-04925
8310-SUBAS-05348
8310-SUBAS-06235
8310-SUBAS-06609
8310-SUBAS-06610
8310-SUBAS-05349
8310-SUBAS-06236
8310-SUBAS-04924
Mes de junio: Se entregaron 7 Listados Censales al Fondo Nacional de Salud PPL-2015 y a la Unidad de Servicios Penitenciarios y Carcelarios en los siguientes oficios:
8310-SUBAS-06996
8310-SUBAS-07931
8310-SUBAS-08232
8310-SUBAS-06997
8310-SUBAS-07390
8310-SUBAS-07663
8310-SUBAS-08233</t>
  </si>
  <si>
    <t>Drive- P90-855</t>
  </si>
  <si>
    <t>Informes de seguimiento y control a la prestación del servicio de salud en los establecimientos de reclusión, realizados.</t>
  </si>
  <si>
    <t>Mes de enero: Mediante oficio 8310-subas-01033 de fecha 02 de febrero de 2016 se remite a la USPEC informe técnico de prestación de servicios de salud correspondientes al mes de enero de 2016. 
Mes de febrero: Mediante oficio 8310-subas-02013 de fecha 04 marzo de 2016 se remite a la USPEC informe técnico de prestación de servicios de salud correspondientes al mes de febrero de 2016. 
Mes de marzo: Mediante oficio 8310-subas-03162 se remite a la USPEC informe técnico de prestación de servicios de salud correspondientes al mes de marzo de 2016. 
Mes de abril: Mediante oficio 8310-SUBAS-04489 se presentó informe a la DIRAT de seguimiento y control al aseguramiento y prestación de servicios de salud a la PPL. 
Mes de mayo: Mediante oficio 8310-SUBAS-06836, se presentó informe a la DIRAT de seguimiento y control al aseguramiento y prestación de servicios de salud a la PPL.
Mes de junio: Se anexa copia del informe 8310-SUBAS-08086 con corte al 13 de junio de 2016. a partir de este periodo se generan dos informes por mes</t>
  </si>
  <si>
    <t>Drive- P77- Actividad 856</t>
  </si>
  <si>
    <t>Consolidar la información suministrada por los grupos de la SUBAS, previamente analizada por estos, para la realización y presentación del informe de seguimiento y control al aseguramiento y prestación de los servicios de salud a la PPL</t>
  </si>
  <si>
    <t>55</t>
  </si>
  <si>
    <t>Drive- P77-856</t>
  </si>
  <si>
    <t xml:space="preserve">Elaborar conjuntamente con la Unidad de Servicios Penitenciarios y Carcelarios-USPEC manual técnico administrativo En cumplimiento al numeral 2.2.1.11.3.4 del Decreto 2245 de 2015 </t>
  </si>
  <si>
    <t>Grupo de servicios de salud</t>
  </si>
  <si>
    <t>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
Se elaboró formato de registro y procedimiento de referencia y contrarreferencia en urgencias para ser incluido en el manual técnico de prestación de servicios registrada en el acta 0148
se adjunta manual técnico para la prestación de servicios de salud y el manual técnico de salud pública.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mayo: Para la adopción de los manuales técnicos por parte del INPEC la Oficina Asesora de Planeación solicitó remitir oficio en el cual se solicite la eliminación de la ruta virtual de los que deroga los manuales técnicos.
Mes de junio: Mediante resolución 2897 de fecha 10 de junio de 2016 fueron adoptados los manuales técnicos por el INPEC. Se anexa copia de la Resolución.</t>
  </si>
  <si>
    <t>Drive- P180-857</t>
  </si>
  <si>
    <t>A la fecha no se puede establecer el porcentaje de avance, toda vez que faltan por ejecutar 2 actividades de las 4 propuestas.</t>
  </si>
  <si>
    <t>Elaborar  documento que contenga la adaptación al contexto penitenciario de los componentes del Sistema Obligatorio de Garantía de la Calidad</t>
  </si>
  <si>
    <t>Mes de enero: En acta 0075 de fecha 29 de enero de 2016 se realizaron ajustes al manual del SOGC penitenciario.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 Mediante resolución 2897 de fecha 10 de junio de 2016 fueron adoptados los manuales técnicos por el INPEC. Se anexa copia de la Resolución.</t>
  </si>
  <si>
    <t>Drive- P181-858</t>
  </si>
  <si>
    <t xml:space="preserve">Elaborar   instrumentos de seguimiento al cumplimiento del SOGCS </t>
  </si>
  <si>
    <t>Mes de abril: Mediante correo electrónico del 16 de febrero se remiten instrumentos de seguimiento al cumplimiento del SOGC para ser revisados por la Oficina asesora de Planeación del INPEC.</t>
  </si>
  <si>
    <t>Drive: P181- Actividad 859</t>
  </si>
  <si>
    <t>Elaborar  instructivos de los instrumentos de seguimiento al SOGC</t>
  </si>
  <si>
    <t>Mes de abril: Se elaboraron los 12 instructivos a los instrumentos de seguimiento al SOGC los cuales fueron remitidos a la Oficina Asesora de Planeación para su revisión.</t>
  </si>
  <si>
    <t>Drive: P181- Actividad 860</t>
  </si>
  <si>
    <t>Elaborar un procedimiento relacionado con los procesos de bioseguridad de las áreas de sanidad</t>
  </si>
  <si>
    <t xml:space="preserve">Mes de abril: En reunión realizada en el grupo de servicios de salud se definen los temas que incluirá la guía para el seguimiento de los procesos de bioseguridad en las áreas de sanidad de los ERON que quedó consignada en el acta 02494 del 4 de abril de 2016. </t>
  </si>
  <si>
    <t>Drive- P181-861</t>
  </si>
  <si>
    <t>Presentar  a la Oficina Asesora de Planeación  documento que den lineamientos al seguimiento y mejoramiento continuo de las acciones de salud pública y prevención del riesgo</t>
  </si>
  <si>
    <t xml:space="preserve">A la fecha no se han reportado avances para el cumplimiento de la actividad: Presentar  a la Oficina Asesora de Planeación  documento que den lineamientos al seguimiento y mejoramiento continuo de las acciones de salud pública y prevención del riesgo </t>
  </si>
  <si>
    <t>Desarrollar de lineamientos enfocados al fomento de la lactancia materna y hábitos saludables</t>
  </si>
  <si>
    <t>Elaborar Folleto relacionado con lactancia materna y hábitos saludables</t>
  </si>
  <si>
    <t>Informe de seguimiento y control al aseguramiento de la población reclusa a cargo del INPEC  realizado</t>
  </si>
  <si>
    <t>Mes de enero: Mediante oficio 2064 se presenta informe de gestión de los servicios de salud de la PPL.
Mes de febrero: Mediante oficio 2064 se presenta informe de gestión de los servicios de salud de la PPL.
Mes de marzo: Mediante informe 8310-SUBAS-04731 se presenta informe de gestión de los servicios de salud de la PPL. 
Mes de abril: Mediante informe 8310-SUBAS-04731 se presenta informe de gestión de los servicios de salud de la PPL.</t>
  </si>
  <si>
    <t>Drive- P78- Actividad 865</t>
  </si>
  <si>
    <t>Consolidar la información suministrada por los grupos de las SUBAS, previamente analizada por estos, para la realización y presentación del informe de gestión de los servicios de salud a la PPL</t>
  </si>
  <si>
    <t>Drive- P78-865</t>
  </si>
  <si>
    <t>Presentar Videoconferencia ala Direcciones regionales y sus establecimientos adscritos sobre temas relacionados con el seguimiento al cumplimiento del SOGCS</t>
  </si>
  <si>
    <t>Mes de junio: Mediante oficio 8310-SUBAS-08121 de fecha 22 de junio de 2016 se solicita espacio en el CEDIP para socializar el SOGCS a los ERON para el día para el día 2 de septiembre de 2016. 
Con oficio 8310-SUBAS-08128 se informa a los directores de las regionales a fin de informar a sus establecimientos.</t>
  </si>
  <si>
    <t>Mes de abril: Se realizó videoconferencia a las Regionales Viejo Caldas, Oriente y Norte el día 19 de abril de 2016 quedando consignada en el acta 0420.</t>
  </si>
  <si>
    <t>Drive. Carpeta P87- Actividad 867</t>
  </si>
  <si>
    <t xml:space="preserve">  Realizar Videoconferencia dirigida a las regionales viejo caldas y oriente  </t>
  </si>
  <si>
    <t>Grupo salud pública</t>
  </si>
  <si>
    <t>Definir las acciones de prácticas de salubridad e higiene pertinentes para las condiciones de la población privada de la libertad y los ERON.</t>
  </si>
  <si>
    <t>Nancy Uscategui</t>
  </si>
  <si>
    <t>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
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
Se anexa copia de Actas No. 462 del 10 de mayo y 503 del 23 de Mayo del presente.
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t>
  </si>
  <si>
    <t>Drive- P257-1155</t>
  </si>
  <si>
    <t>A la fecha no se puede establecer el porcentaje de avance, toda vez que faltan por ejecutar 3 actividades de las 4 propuestas.</t>
  </si>
  <si>
    <t>Definir mediante informe a la DIRAT los ERON caracterizados como  unidades primarias generadoras de datos -UPGD</t>
  </si>
  <si>
    <t>Mes de enero:Se define mediante informa la DIRAT, oficio No. 8310-SUBAS-00540 de fecha 19 de Enero de 2016, el listado de los ERON caracterizados como Unidades Primarias Generadoras de Datos UPGD.</t>
  </si>
  <si>
    <t>Escritorio/Plan de acción/ 2016/ soportes/ salud/ salud pública/ producto 4/ actividad 1</t>
  </si>
  <si>
    <t>Realizar videoconferencia para la socialización de los lineamientos del manejo de la notificación de los eventos de interés en salud pública- EISP</t>
  </si>
  <si>
    <t>82</t>
  </si>
  <si>
    <t>Mes de marzo: Los días 07 y 08 de marzo de 2016, se realizaron  videoconferencias para la socialización de los lineamientos del manejo de la notificación de los eventos de interés en salud pública- EISP a las regionales y los establecimientos. 
Mes de abril: Las videoconferencias se realizaron los días 4 y 5 de Abril del presente año (actas 299 y 305). La temática tratada fue "Enfermedades Crónicas no Transmisibles y Enfermedades Transmitidas por vectores". Se contextualizaron conceptos como su diagnóstico, factores de riesgo, manejo farmacológico y recomendaciones, haciendo énfasis en la educación como pilar importante para la prevención y manejo de dichas patologías. 
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
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t>
  </si>
  <si>
    <t>Drive-P16-869</t>
  </si>
  <si>
    <t>Definir mediante informe por “periodo epidemiológico año 2016 ”  cumplido, los ERON que no reportan o se encuentra en "silencio epidemiológico" </t>
  </si>
  <si>
    <t>Mes de abril: Mediante informe 8310-SUBAS-04731 se presenta informe de gestión de los servicios de salud de la PPL.</t>
  </si>
  <si>
    <t>Evidenciar mediante oficio a las regionales,  la situación de la notificación para el seguimiento a los establecimientos de su jurisdicción</t>
  </si>
  <si>
    <t>Mes de enero: Se radica informe ante las Regionales, mediante oficio No. 8310-SUBAS-00844 de fecha 28 de enero de 2016, identificando los establecimientos de su jurisdicción  que durante el periodo epidemiológico 13 no realizaron notificación para su respectivo seguimiento. 
Mes de febrero: Se radica informe a las Regionales  mediante oficio No. 8310-SUBAS-02669 de fecha 15 de Marzo. Se identifican los establecimientos  que durante el periodo epidemiológico 1 no realizaron notificación para su respectivo seguimiento. 
Mes de marzo: Se radica informe a las Regionales  mediante oficio No. 8310-SUBAS-03243. Se identifican los establecimientos  que durante el periodo epidemiológico  2 no realizaron notificación para su respectivo seguimiento. 
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Mes de mayo: Se radica informe a las Regionales  mediante oficio No. 8310-SUBAS-06583 Se identifican los establecimientos  que durante el periodo epidemiológico 4 no realizaron notificación para su respectivo seguimiento.</t>
  </si>
  <si>
    <t>Drive- P16-871</t>
  </si>
  <si>
    <t>Mediante oficio a las regionales, evidenciar la situación de la notificación para el seguimiento a los establecimientos de su jurisdicción</t>
  </si>
  <si>
    <t>Drive- P16-872</t>
  </si>
  <si>
    <t xml:space="preserve">Mes de junio: Según el seguimiento efectuado a las Direcciones Regionales a la fecha se ha participado en la XII feria de jóvenes empresarios  realizada en Corferias  (19 al 22 de mayo) y la feria de Tunja.  </t>
  </si>
  <si>
    <t>Drive-P124- Actividad 873</t>
  </si>
  <si>
    <t xml:space="preserve">Seguimiento a las Direcciones Regionales en la participación de ferias de exposición regional </t>
  </si>
  <si>
    <t>Drive- P124- Actividad 873</t>
  </si>
  <si>
    <t>Casa Libertad creada como primer centro de atención, orientación y apoyo, en coordinación con el Injusticia, Min Trabajo, Colsubsidio y Fundación Teatro Interno.</t>
  </si>
  <si>
    <t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t>
  </si>
  <si>
    <t>Escritorio/Plan de acción/ 2016/ soportes/ productivas/ comercialización/ producto 5/ actividad 1/ actividad 2</t>
  </si>
  <si>
    <t>Verificar el diagnostico real de los servicios que presta la casa Libertad para el personal pos penado.</t>
  </si>
  <si>
    <t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t>
  </si>
  <si>
    <t>Escritorio/Plan de acción/ 2016/ soportes/ productivas/ comercialización/ producto 5/ actividad 1</t>
  </si>
  <si>
    <t>Determinar las actividades a realizar en beneficio del pos penado.</t>
  </si>
  <si>
    <t>Mes de marzo: Mediante oficio 8340 SUBDA 03256, presentó informe a la DIRAT, donde se indica las actividades a realizar en beneficio del pospenado para la presente vigencia.</t>
  </si>
  <si>
    <t>Escritorio/Plan de acción/ 2016/ soportes/ productivas/ comercialización/ producto 5/ actividad 2</t>
  </si>
  <si>
    <t>Política para la atención de población excepcional  con enfoque diferencial  elaborada.</t>
  </si>
  <si>
    <t>Elaborar política para grupos con condiciones excepcionales</t>
  </si>
  <si>
    <t>Mes de abril: Acta No 076 del 29/01/2016 Seguimiento proceso pasantías en INPEC - Contribución a política penitenciaria y carcelaria con enfoque diferencial.
Acta No 0391 del 21/04/2016 Revisión del cronograma de trabajo y proyecto de caracterización sociocultural Indígenas, Afrodescendientes y sectores LGBTI en ERON. 
Mes de mayo: Acta No 0495 del 18/03/2016. Objetivos de la pasantía estudiantes de antropología Universidad Nacional. 
Primer documento de trabajo caracterización población Indígenas 28/04/2016. 
Primer documento de trabajo caracterización población en condición de Discapacidad. 
Tabulación información Afrocolombianos. 
Acta No 0461 del 19/05/2016 Reunión verificación segundo informe caracterización población Indígena. 
Mes de junio: Se adjunta oficio GATES 06168, de fecha 26 de mayo de 2016, mediante el cual se envían los lineamientos de encuentros regionales de enfoque diferencial, resolución 1339 de 2016, a los Directores Regionales. 
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Se adjunta acta No 0584 de fecha 16 de junio de 2016, mediante la cual se realiza trabajo de campo caracterización política diferencial en EC Bogotá. 
Se adjunta acta No 0605 de fecha 22 de junio de 2016, mediante la cual se realiza reunión de seguimiento política diferencial.</t>
  </si>
  <si>
    <t>Drive- P104-876</t>
  </si>
  <si>
    <t xml:space="preserve">DE 40 FUNCIONRES QUE SE DEBEN CUBRI R SE HAN RECIBIDO #### </t>
  </si>
  <si>
    <t xml:space="preserve">1.  Documento manual de contratación INPEC aprobado. </t>
  </si>
  <si>
    <t>Alba Lucy Correa</t>
  </si>
  <si>
    <t>LA SUBDIRECCION DE GESTION CONTRACTUAL, ELABORO EL MANUAL DE CONRATACIÓN Y LO PRESENTO MEDIANTEOFICIO  A LA OFICINA ASESORA DE PLANEACIÓN.</t>
  </si>
  <si>
    <t>EN PC CARPERTA PLANES, PLAN DE ACCION 2016,SEGUIMIENTO 1ER TRIMESTRE - AVANCE PROCESO CONTRACTUAL.</t>
  </si>
  <si>
    <t>La subdirección de Gestión Contractual elaboró el manual de contratacion, fue aprobado mediante Resolución 003000 de julio 16 de 2016</t>
  </si>
  <si>
    <t>http://www.inpec.gov.co/portal/page/portal/Inpec/SeccionContratacion/manualcontratacion</t>
  </si>
  <si>
    <t xml:space="preserve">2. Diseñar el  Programa de socialización manual de contratación INPEC a desarrollar. </t>
  </si>
  <si>
    <t>LA SUBDIRECCION DE GESTION CONTRACTUAL, DISEÑO ELPROGRAMA DE SOCIALIZACIÓN DELMANUAL DE CONTRATACIÓN.</t>
  </si>
  <si>
    <t>EN PC CARPETA PLANES,PLAN DE ACCION 2016,SEGUIMIENTO 1er TRIMESTRE AVANCE  SUBDIRECCION DE  GESTION CONTRACTUAL.</t>
  </si>
  <si>
    <t xml:space="preserve">La Subdirección de Gestión Contractual  diseño el Programa de socialización del manual de contratación de Inpec y realizó una socialización </t>
  </si>
  <si>
    <t>en PC DIGEC : Carpeta Planes: Carpeta PLAN DE ACCION 2016: Carpeta avance Plan acción 2o. Trimestre 2016</t>
  </si>
  <si>
    <t xml:space="preserve">3. Ejecutar el Programa </t>
  </si>
  <si>
    <t>LA SUBDIRECCION DE GESTION CONTRACTUAL, HA REALIZADO VIDEOCON FERENCIAS CON EL FIN DE SOCIALIZAR LOS TEMAS DE CONTRATACION CONTEMPLADOS EN EL MANUAL DE CONTRATACIÓN</t>
  </si>
  <si>
    <t xml:space="preserve">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t>
  </si>
  <si>
    <t>En PC:  DIGEC carpeta PLANES.PLAN ACCION 2016 Avance  Plan acción 2o. Trimestre de 2016 contractual</t>
  </si>
  <si>
    <t>Sandra Ávila Moreno</t>
  </si>
  <si>
    <t>Proyección ejecución PAC año 2016</t>
  </si>
  <si>
    <t>EL GRUPO DE TESORERIA ELABORO EL PLAN  MENSUALIZADO  DE CAJA PAC PARA  LA VIGENCIA FISCAL 2016</t>
  </si>
  <si>
    <t>EN PC CARPETA PLANES,PLAN ACCION 2016-SEGUIMIENTO 1ER TRIMESTRE- AVANCE PROCESO GESTION FINANCIERA</t>
  </si>
  <si>
    <t>Plan Anual de Adquisiciones elaborado y aprobado</t>
  </si>
  <si>
    <t>LA OFICINA DE PLANEACION,  ELABORO EL PLAN ANUAL DE ADQUISISICION.</t>
  </si>
  <si>
    <t>EN PC CARPETA PLANES,PLAN ACCION 2016-SEGUIMIENTO 1ER TRIMESTRE- AVANCE  PROCESO GESTION  FINANCIERA.</t>
  </si>
  <si>
    <t>Publicación en pagina WEB INPEC Plan Anual de adquisiciones aprobado</t>
  </si>
  <si>
    <t>LA OFICINA DE PLANEACION,  PUBLICO EN PAGINA WEB INPEC PLAN ANUAL DE  ADQUISICIONES APROBADO.</t>
  </si>
  <si>
    <t>EN PC CARPETA PLANES,PLAN ACCION 2016- SEGUIMIENTO 1ER TRIMESTRE AVANCE  PROCESO GESTION FINANCIERA.</t>
  </si>
  <si>
    <t>Se público el PAA el 26 de enero de 2016 cumplimiendo con la normatividad vigente. se encuentra en la ruta  http://www.inpec.gov.co/portal/page/portal/Inpec/Institucion/InformacionFinanciera/Desagregaci%F3n%20Presupuestal1/Plan%20Anual%20de%20adquisiciones</t>
  </si>
  <si>
    <t>http://www.inpec.gov.co/portal/page/portal/Inpec/Institucion/InformacionFinanciera/Desagregaci%F3n%20Presupuestal1/Plan%20Anual%20de%20adquisiciones</t>
  </si>
  <si>
    <t>María Nelly Fajardo</t>
  </si>
  <si>
    <t>Adquirir herramientas tecnológicas (Compra de equipos)</t>
  </si>
  <si>
    <t>Luis Eduardo Prieto</t>
  </si>
  <si>
    <t xml:space="preserve">EL GRUPO DE GESTION DOCUMENTAL  SOLICITO EL CDP Y EL CONCEPTO DE VIABILIDAD  JURIDICA PARA ADELANTAR  EL PROCESO  DE CONTRATACION PARA LA COMPRA DE EQUIPOS </t>
  </si>
  <si>
    <t>EN PC CARPETA PLANES,PLAN ACCION 2016-SEGUIMIENTO 1ER TRIMESTRE- AVANCE PROCESO GESTION DOCUMENTAL</t>
  </si>
  <si>
    <t>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t>
  </si>
  <si>
    <t>En PC:  DIGEC carpeta PLANES.PLAN ACCION 2016 Avance  Plan acción 2o. Trimestre de 2016 Gdtal.</t>
  </si>
  <si>
    <t xml:space="preserve">Realizar capacitaciones a los establecimientos objetivo y a las regionales </t>
  </si>
  <si>
    <t>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t>
  </si>
  <si>
    <t>Carpeta fisica Archivo de Gestión, y electronica  en el Computador de la Coordinacion de Gestion Documental, con los documentos del tramite respectivo.</t>
  </si>
  <si>
    <t>Se Desarrollara el cronograma de capacitaciones, acorde con la Adquisición de equipos tecnológicos para el desarrollo de la Gestión Documental.</t>
  </si>
  <si>
    <t>Generar un (1) informe anual de solicitudes de acceso a información. (No. Solicitudes recibidas, trasladadas a otra institución, tiempos de respuesta y solicitudes a las que se les negó acceso a la información)</t>
  </si>
  <si>
    <t>Maria Nelly Fajardoi</t>
  </si>
  <si>
    <t>Obtener las convalidación de las tablas de valoración en el archivo central.</t>
  </si>
  <si>
    <t>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t>
  </si>
  <si>
    <t>Organizar el fondo acumulado, archivo central con la aplicación de tablas de valoración</t>
  </si>
  <si>
    <t>Se expidió Cdp. No,33416 del 15/03/2016, Para el proceso de contratación, cuyo objeto es la Adquisición de equipos tecnológicos para el desarrollo de la Gestión Documental.</t>
  </si>
  <si>
    <t>Carpeta física Archivo de Gestión, y electrónica  en el Computador de la Coordinación de Gestión Documental, con los documentos del tramite realizado en la Organización del Fondo Acumulado, Archivo Central y el desarrollo de las Tablas de Valoración Documental.</t>
  </si>
  <si>
    <t>Maria Nelly Fajardo</t>
  </si>
  <si>
    <t>Realizar 10 capacitaciones: frente al uso racional del papel  (Separación del papel  utilizado, Uso adecuado del GESDOC, Manejo de impresoras)</t>
  </si>
  <si>
    <t xml:space="preserve">El Grupo de Gestión documental  realizó estadistica consumo papel en Regionales, ERON, Escuela de Formación, Sede Central, </t>
  </si>
  <si>
    <t>en PC:  DIGEC carpeta PLANES.PLAN ACCION 2016 Avance  Plan acción 2o. Trimestre de 2016 Gdtal.</t>
  </si>
  <si>
    <t>Referenciar mediante Tips, las  buenas prácticas en los procesos, para reducir el consumo de papel.</t>
  </si>
  <si>
    <t>Se presentara al Comité de Desarrollo Administrativo  la campaña para su aprobación.</t>
  </si>
  <si>
    <t>Carpeta física Archivo de Gestión, y Electrónica en el Computador de la Coordinación de Gestión Documental, con los documentos referente a la campaña realizada.</t>
  </si>
  <si>
    <t>Programa  Integrado de Gestión Documental  Institucional elaborado e  implementado</t>
  </si>
  <si>
    <t>Realizar los ajustes al documento de acuerdo con las orientaciones u observaciones de Planeación</t>
  </si>
  <si>
    <t xml:space="preserve">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t>
  </si>
  <si>
    <t xml:space="preserve">Verificar que se incluya dentro del Programa de Gestión Documental los instrumentos de gestión de información (Registro inventario de activos; esquema de publicación de información; y el índice de información clasificada y reservada) </t>
  </si>
  <si>
    <t xml:space="preserve">El Grupo de Gestión documental incluyó los instrumentos de gestión de Información  en  el Programa Integrado de Gestión Documental . </t>
  </si>
  <si>
    <t xml:space="preserve">Presentar ante el comité para aprobación </t>
  </si>
  <si>
    <t xml:space="preserve">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t>
  </si>
  <si>
    <t xml:space="preserve">Socializar en la Regionales el Programa  Integrado de Gestión Documental  Institucional </t>
  </si>
  <si>
    <t>Cristina Diaz Martinez</t>
  </si>
  <si>
    <t>Socialización del manual a nivel nacional.</t>
  </si>
  <si>
    <t>Cristina Díaz Martínez</t>
  </si>
  <si>
    <t xml:space="preserve">Organizar y realizar el día de la transparencia </t>
  </si>
  <si>
    <t>Csp. Elver Gerardo Rosas Suarez</t>
  </si>
  <si>
    <t>Se realizó el encuentro de comandantes de vigilancia deacuerdo de cada una de las actividades programadas</t>
  </si>
  <si>
    <t>C:\Users\YRODRIGUEZB\Desktop\Plan de Acción 2016\Seguimiento PA 2016\Seguimiento II Trimestre</t>
  </si>
  <si>
    <t>Planear el encuentro y cronograma a seguir</t>
  </si>
  <si>
    <t>Te. Wilson Suarez
In. Hernán Silva
Ds. Oscar Toro
Ds. Nelfi Ramírez
Dg. Yeimy Torres</t>
  </si>
  <si>
    <t>Mediante correo electronico se remite el cronograma de las actividades programadas para el encuentro de comandantes operativos, que se ralizo en el municipio de Silvania</t>
  </si>
  <si>
    <t xml:space="preserve">Elaborar Autos-comisorios </t>
  </si>
  <si>
    <t>Ds. Nelfi Ramírez</t>
  </si>
  <si>
    <t>Mediante Oficio 82102-SUCUC-GRUMI-000411 se remiten los autos comisorios emitidos para el encuentro. Se debe aclarar ue loa autos comisorios tiene fecha 08 de Junio, porque fueron cambiados en dos oportuidades a solicitud del Director de Gestión Corporativa</t>
  </si>
  <si>
    <t>Realizar del encuentro de Comandantes Operativos de centros de instrucción y participar activamente en las actividades programadas</t>
  </si>
  <si>
    <t>Mediante actas 40, 41 y 42 se certifica la asistencia del personal al encuentro los días 15, 16 y 17 de Junio en el Club Campestre El Bosque en el Municipio de Silvania Cundinamarca</t>
  </si>
  <si>
    <t>Elaborar informe de cumplimiento de objetivos propuestos</t>
  </si>
  <si>
    <t>Te. Wilson Suarez</t>
  </si>
  <si>
    <t>Te. Wilson Suarez
In. Hernan Silva
Ds. Oscar Toro
Ds. Nelfi Ramirez
Dg. Yeimy Torres</t>
  </si>
  <si>
    <t>REPETIDO</t>
  </si>
  <si>
    <t>ACTIVIDADES REPETIDAS</t>
  </si>
  <si>
    <t>Ds. Nelfi Ramirez</t>
  </si>
  <si>
    <t>Te. Wilson Suarez
In. Hernan Silva
Ds. Oscar Toro
Ds. Nelfi Ramirez
Dg. Yeimy Torres</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</si>
  <si>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</si>
  <si>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Se remitio a la Oficina Asesora de Planeación el Manual de Traslados para aprobación.</t>
  </si>
  <si>
    <t>Verificar el estado  y/o etapa en que se encuentran  los manuales remitidos a OFPLA por la Subdirección del Cuerpo de Custodia en el 2015.( Manual de traslados, Manual denominación clasificación y codificación de servicios CCV y Manual de administración del servicio militar)</t>
  </si>
  <si>
    <t>Te. John Rojas
Te. Wilson Suarez</t>
  </si>
  <si>
    <t>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t>
  </si>
  <si>
    <t>C:\Users\YRODRIGUEZB\Desktop\Plan de Acción 2016\Seguimiento PA 2016\Seguimiento I Trimestre\Evidencias</t>
  </si>
  <si>
    <t>Ajustar y remitir a la oficina asesora de planeación los manuales de acuerdo a las observaciones realizadas por dicha dependencia.</t>
  </si>
  <si>
    <t>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t>
  </si>
  <si>
    <t>El manual de traslados fue corregido y remitido a la Oficina Asesora de Planeación, donde fue aprobado mediante Resolución 1159 de 15 de Marzo</t>
  </si>
  <si>
    <t>Proyectar y presentar para su respectiva revisión a la oficina asesora de planeación el Manual de estudio de seguridad para aspirantes de empleos del INSTITUTO.</t>
  </si>
  <si>
    <t>Te. John Rojas
Dg. Martha Aguirre</t>
  </si>
  <si>
    <t>Medainte Oficio 8210-SUCUC-GRUCU-0006380 se remite el Proyecto de Manual de Estudio de Seguridad para revision y aprobación</t>
  </si>
  <si>
    <t>Ajustar y remitir a la oficina asesora de planeación los manual de estudio de seguridad de acuerdo a las observaciones realizadas por dicha dependencia.</t>
  </si>
  <si>
    <t>A la fecha la oficina Asesora de Planeación no ha enviado las observaciones del manual</t>
  </si>
  <si>
    <t>Realizar mesas de trabajo con la CNSC.</t>
  </si>
  <si>
    <t>Jhon Rojas</t>
  </si>
  <si>
    <t>A la fecha la Comisión Nacional de Servicio Civil no ha convocado mesas de trabajo</t>
  </si>
  <si>
    <t>Elaborar estudios de seguridad para los aspirantes a dragoneante.</t>
  </si>
  <si>
    <t>Suministrar a la  Subdirección de Talento Humano la información relacionada con: experiencia (antigüedad), estímulos y condecoraciones otorgadas al personal del CCV, los cuales son requisitos para asensos.</t>
  </si>
  <si>
    <t>Mediante Oficio 8210-SUCUC-0032 de enero 18 de 2016, se remite a la Coordinación Grupo de Hojas de Vida las Resoluciones por medio de las cuales se actualiza los distintivos de conducta del personal del CCV.</t>
  </si>
  <si>
    <t>De acuerdo a cada una de las actividades propustas, se han radicado solicitudes de traslado, se han realizado comites ordinarios y extraordinarios  y se actualiza el parte del personal de CCV segun las novedades</t>
  </si>
  <si>
    <t>Recepcionar y radicar las solicitudes de traslado de los funcionarios del CCV.</t>
  </si>
  <si>
    <t>Andrés Espitia</t>
  </si>
  <si>
    <t>Mediante correo electrónico de 28 de marzo de 2016 se recibe dato estadistico de las solicitudes de traslado radicadas desde el día 01 de enero de hasta 15 de marzo.</t>
  </si>
  <si>
    <t>Mediante correo electrónico de 08 de julio de 2016 se recibe dato estadistico de las solicitudes de traslado radicadas desde el día 15 de marzo de hasta 30 de junio.</t>
  </si>
  <si>
    <t>Elaborar trimestralmente parte numérico del CCV, donde se especifique la relación Interno/Guardia en cada uno de los Establecimientos de Reclusión del Orden Nacional.</t>
  </si>
  <si>
    <t>Mediante correo electrónico de 28 de marzo de 2016 se recibe parte numerico del personal de Cuerpo de Custodia a nivel nacional.</t>
  </si>
  <si>
    <t>Mediante correo electrónico de 07 de Julio de 2016 se recibe parte numerico del personal de Cuerpo de Custodia a nivel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</si>
  <si>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</si>
  <si>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Csp. Elver rosas                     Te. Johm Rojas</t>
  </si>
  <si>
    <t>Mediante correo electrónico de 28 de marzo de 2016 se recibe informacion de los traslados reaizados de manera extraordinaria ordenados por la dirección general</t>
  </si>
  <si>
    <t>Mediante correo electrónico de 07 de julio de 2016 se recibe informacion de los traslados reaizados de manera extraordinaria ordenados por la dirección general</t>
  </si>
  <si>
    <t>Presentar un informe a la Dirección de Custodia y Vigilancia donde se evidencie el cumplimiento de incluir 1  ERON que no cumpliera con la proporción de Relación Interno/guardia de 1/3 a 1/10.</t>
  </si>
  <si>
    <t>TC. José Hernando Medina Bernal</t>
  </si>
  <si>
    <t>Director Técnico</t>
  </si>
  <si>
    <t>Mediante estadistico suministrado por el CEDIP se evidencia el cumplimiento de la meta de operativos en un 54% con un total de 14.054 operativos realizados en lo corrido de este año</t>
  </si>
  <si>
    <t xml:space="preserve">Consolidar mensualmente la información de los operativos realizados por los ERON </t>
  </si>
  <si>
    <t>Alexander Ballesteros</t>
  </si>
  <si>
    <t xml:space="preserve">Mediante correo electronico de 29 de Marzo de remite el consolidado de los operativos de los ERON a nivel nacional. </t>
  </si>
  <si>
    <t>:\Users\YRODRIGUEZB\Desktop\Plan de Acción 2016\Seguimiento PA 2016\Seguimiento I Trimestre\Evidencias</t>
  </si>
  <si>
    <t xml:space="preserve">Mediante correo electronico de 06 de Julio  se remite el consolidado de los operativos de los ERON a nivel nacional. </t>
  </si>
  <si>
    <t>Realizar análisis trimestrales de los informes de seguridad consolidados e impartir instrucciones a las Direcciones Regionales y a los ERON</t>
  </si>
  <si>
    <t>Efren Vargas</t>
  </si>
  <si>
    <t>Se realiza el analisis de seguridad del primer trimestre y se imparten intrucciones a los ERON</t>
  </si>
  <si>
    <t>MY. Manuel Armando Quintero Medina</t>
  </si>
  <si>
    <t>Segun las actividades planteadas, se ha dado cumplimiento de acuerdo a los informes sumisnistrados por la Unidad de Policia Judicial donde se evidencian número de capturas, tramite de internos indocumentados, solicitud de realización de cursos y la corrección de la guía.</t>
  </si>
  <si>
    <t>Proyectar un documento para presentar a la Oficina Asesora de Planeación en atención a normatividad jurídica y actos administrativos sobre las actuaciones de Policía Judicial en los ERON.</t>
  </si>
  <si>
    <t>Dg. Milton Díaz
Dg. Mirley Murcia
Dg. Sergio Hernández</t>
  </si>
  <si>
    <t>Mediante Ofico 82202-SUSEV-GRUJU-0404 se recibe informe de policia judicial en donde se mencionan las acciones adelantadas respecto a las actividades del plan de acción.</t>
  </si>
  <si>
    <t>23</t>
  </si>
  <si>
    <t>Mediante Ofico 82202-SUSEV-GRUJU-1195 se recibe informe de policia judicial en donde se mencionan las acciones adelantadas respecto a las actividades del plan de acción.</t>
  </si>
  <si>
    <t xml:space="preserve">Proyectar, programar y solicitar a la Escuela Penitenciaria Nacional la realización de 3 Actualizaciones de la función de Policía Judicial. </t>
  </si>
  <si>
    <t>Dg. Sergio Hernández
Dg. Gabriel Flores</t>
  </si>
  <si>
    <t>6</t>
  </si>
  <si>
    <t>Verificar las noticias criminales creadas por los servidores del CCV adscritos al Grupo de Policía Judicial en los ERON en el aplicativo SPOA.</t>
  </si>
  <si>
    <t>Dg. Sergio Hernández</t>
  </si>
  <si>
    <t>9</t>
  </si>
  <si>
    <t>Impartir instrucciones a los servidores del CCV adscritos al Grupo de Policía Judicial en los ERON sobre el diligenciamiento del reporte de actividades semanal</t>
  </si>
  <si>
    <t>Dg. Dorelly Leguizamón
Dg. German Acosta
Dg. Wilmar Fernández
Dg. Mirley Murcia
Dg. Yazmin Castro
Dg. Milton Díaz
(demanda)</t>
  </si>
  <si>
    <t>Lineamientos para la  clasificación de ERON  de acuerdo con lo establecido en la Ley 1709 de 2014, diseñados e implementados.</t>
  </si>
  <si>
    <t>Se han realizado las actividades propuestas como la revisión documental y la identificación de los pabellones.</t>
  </si>
  <si>
    <t>Revisar documental y de antecedentes de la clasificación de los ERON.</t>
  </si>
  <si>
    <t>Te. Sandra Calderón
Dg. Yoan Rodríguez 
Dg. Mauricio Quiebraolla</t>
  </si>
  <si>
    <t>Mediante Oficio 8200 DICUV 0434 de 03 de marzo, se solicita a cada una de las regionales una propuesta de clasificación de los ERON adcritos, para evaluar las propuestas y hacer los lineamientos de acuerdo a la existencia y a lo ordenado por la Ley 1709.</t>
  </si>
  <si>
    <t>Realizar mesas de trabajo institucional con las dependencias involucradas en la clasificación de los ERON.</t>
  </si>
  <si>
    <t>A la fecha no se han convocado mesas de trabajo, teniendo en cuenta que se esta revisando el material enviado por cada una de las regionales, según la porpuesta de clasificación.</t>
  </si>
  <si>
    <t>Identificar los pabellones de alta seguridad, los de funcionarios públicos y los de justicia y paz.</t>
  </si>
  <si>
    <t>De acuerdo al información suministrado por el CEDIP y la Ofiicina de Justicia y Paz del GOSEG, se identificarón los establecimientos con pabellones de alta seguridad, de los funcionarios públicos y los de justicia y paz</t>
  </si>
  <si>
    <t>Definir estándares específicos de operación(unidades de guardia, armamento, vehículos, etc.)para 5 ERON.</t>
  </si>
  <si>
    <t>Elaborar Directiva Transitoria, con el objeto de disponer la realización del 2do Encuentro de comandantes de vigilancia 2016.</t>
  </si>
  <si>
    <t>Eulices Sogamoso</t>
  </si>
  <si>
    <t>Apoyar la elaboración de los autos comisorios de los funcionarios asistentes al evento.</t>
  </si>
  <si>
    <t>Coordinar el suministro de pasajes terrestres y aéreos de los funcionarios asistentes al 
encuentro.</t>
  </si>
  <si>
    <t>Coordinar el desarrollo de la agenda y realizar el encuentro.</t>
  </si>
  <si>
    <t>John Fredy Rojas Sutta</t>
  </si>
  <si>
    <t>Seminario de reentrenamiento del método "MERC" programado en compañía de la Escuela Penitenciaria Nacional</t>
  </si>
  <si>
    <t>Mediante Oficio 8201-GROPE-SGCAN-0006182 se rinde informe del Seminario canino método MERC 2016.</t>
  </si>
  <si>
    <t>Realizar una mesa de trabajo con la Subdirección de Talento Humano para determinar requisitos para los asistentes</t>
  </si>
  <si>
    <t>Wilson Arias</t>
  </si>
  <si>
    <t>Mediante Oficio 82201-GROPE-SGC-0004001 de 29 de febrero se hace la solicitud a la Subdirección de Talento Humano.</t>
  </si>
  <si>
    <t>Invitar a los servidores del CCV con función especializada de guía canino interesados en   el participar en el seminario de reentrenamiento.</t>
  </si>
  <si>
    <t>Mediante orden de Servicios No. 000004 de Febrero 29, se establecen los lineamientos y la finalidad del seminario, su ejecución, coordinación y administración.</t>
  </si>
  <si>
    <t>Recepcionar y selección de las Hojas de vida de los aspirantes en compañía de la Subdirección de Talento Humano.</t>
  </si>
  <si>
    <t>La seleccion del personal se comunica mediante Oficio 8210-SUCUC-GROPE sin numero, firmado por el Comandante Superior Elver Gerardo Rosas Suarez, quien autorizas el desplazamiento del personal. La selección es efectuada por el Coordinador d Servicio de Guías Caninos.</t>
  </si>
  <si>
    <t>Comunicar a los Servidores del CCV con función especializada de guía canino interesados y a la Escuela Penitenciaria Nacional las personas admitidas para participar en el seminario.</t>
  </si>
  <si>
    <t>Mediante Oficio 8210-SUCUC-GROPE sin número se autoriza el desplazamiento delos funcionarios del Personal de Cuerpo de Custodia y Vigilancia a la Escuela Peniteniciaria para la realización del seminario, que se realizará del 07 al 19 de Marzo.</t>
  </si>
  <si>
    <t>25 Funcionarios del CCV seleccionados para realizar el V curso Técnico Laboral por competencias en Adiestramiento y Manejo Canino</t>
  </si>
  <si>
    <t>Se realizo la mesa de trabajo y la convocatoria para el personal del CCV que quiera participar el el curso.</t>
  </si>
  <si>
    <t>Mediante correo electrónico de 07 de julio de 2016 se recibe la invitación para el Quinto Curso Técnico Laboral en el Manejo y Adistramiento Canino</t>
  </si>
  <si>
    <t>Invitar a los servidores del CCV interesados en  adelantar el curso.</t>
  </si>
  <si>
    <t>Recepcionar y seleccionar de las Hojas de vida de los aspirantes en compañía de la Subdirección de Talento Humano.</t>
  </si>
  <si>
    <t>Citar a pruebas al personal del CCV seleccionado.</t>
  </si>
  <si>
    <t>Comunicar a los Servidores del CCV interesados y a la Escuela Penitenciaria Nacional las personas admitidas para adelantar el curso.</t>
  </si>
  <si>
    <t>Participar en la formulación de la política sectorial de Gestión de Riesgo diseñada por el Ministerio de Justicia y del Derecho.</t>
  </si>
  <si>
    <t>Se han realizado mesas de trabajo con el ministerio</t>
  </si>
  <si>
    <t>Asistir a las reuniones programadas por el Ministerio de Justicia y del Derecho y por la Unidad Nacional de Gestión de Riesgo.</t>
  </si>
  <si>
    <t>Carlos Melo Bonilla</t>
  </si>
  <si>
    <t xml:space="preserve">Mediante Acta 04 se efectua reunion en el Ministerio de Justicia donde se hace la modificación del Plan e acción y donde se estabelcen algunos compromisos. </t>
  </si>
  <si>
    <t>Mediante correo electrónico se remite por parte de gestion del riesgo la confirmacion de las reuniones que se han venido adelatando de acuerdo a los compromisos establecidos.</t>
  </si>
  <si>
    <t>Esta actividad esta repetida</t>
  </si>
  <si>
    <t>Definir lineamientos de la política para la gestión del riesgo.</t>
  </si>
  <si>
    <t>Actividad eliminada</t>
  </si>
  <si>
    <t>Proyectar el documento y remitir a la Oficina Asesora de Planeación para su revisión.</t>
  </si>
  <si>
    <t>Ct. Jorge Gama Doza</t>
  </si>
  <si>
    <t>Director de Establecimiento de Reclusión</t>
  </si>
  <si>
    <t>Se dio cumplimiento al producto teniendo en cuenta el desarrollo de cada una de las actividades. Se asignaron funciones a varias de las dependencias del CERVI.</t>
  </si>
  <si>
    <t xml:space="preserve">Realizar cuadro de necesidades de personal y recursos. </t>
  </si>
  <si>
    <t xml:space="preserve">Juan Pablo Herrera </t>
  </si>
  <si>
    <t>Mediante Oficio Dde 18 de enero se remite a la Dirección de Custodia Cuadro de necesidades para tener en funcinamiento todas las oficins del CERVI</t>
  </si>
  <si>
    <t>Elevar solicitud de personal administrativo a la Dirección de Gestión corporativa y Subdirección de Talento Humano.</t>
  </si>
  <si>
    <t>Mediante Oficio CERVI/ARVIE/0109 de 19 de enero, se solicita a la Subdirectora de talento humano personal administrativo para el cumplimiento de las metas.</t>
  </si>
  <si>
    <t>Elevar solicitud de personal uniformado a la Subdirección de Cuerpo de Custodia.</t>
  </si>
  <si>
    <t>Mediante Oficio CERVI/ARVIE/0335 de 09 de febrero, se solicita a la Subdirección Cuerpo de Custodia personal del CCV para dar cumplimiento a las metas institucionales. De igua forma se solicita asignación de Auxiliares bachilleres para que apoen el proceso.</t>
  </si>
  <si>
    <t>Asignar funciones de las diferentes áreas mediante expedición  de resolución interna de la Dirección del CERVI.</t>
  </si>
  <si>
    <t xml:space="preserve">Se rpoyectaron dos Resoluciones por medio de las cuales se asignan funciones a las dependencias de planeación y sistemas  que han sido creadas en el CERVI; Resolucion 007 y Resolución 008 de 01 de febrero de 2016. </t>
  </si>
  <si>
    <t>Se dio cumplimiento a las actividades propuestas, quedando pendiente la firma de la resolución de asignación de funciones por cambio de Director de Custodia y Vigilancia</t>
  </si>
  <si>
    <t>Identificar funcionarios del Cuerpo de Custodia y Vigilancia  capacitados o que ejerzan funciones de Vigilancia Electrónica en los ERON.</t>
  </si>
  <si>
    <t>Miguel Fernando Florez</t>
  </si>
  <si>
    <t xml:space="preserve">Mediante Oficio del 26 de febrero se identifica el personal que ha realizado el curso y no labora en en el CERVI y se informa a la Dirección de Custodia </t>
  </si>
  <si>
    <t>Presentar propuesta a la Dirección de Custodia y Vigilancia para aprobación de la asignación de funciones al personal identificado.</t>
  </si>
  <si>
    <t>Se tiene proyectada la Resolución de asignación de funciones a un persnal del CCV a nivel nacional, está a la espera de la aprobación por parte de la Dirección General.</t>
  </si>
  <si>
    <t>Proyectar resoluciones de funciones para ser expedida por la Dirección de Custodia y Vigilancia.</t>
  </si>
  <si>
    <t>Comunicar acto administrativo a los ERON para cumplimiento.</t>
  </si>
  <si>
    <t>Se proyecto nuevamente la resolución de asignación de funciones para poderla a consideración del nuevo director de custodia y vigilancia.</t>
  </si>
  <si>
    <t>Depurar del listado general de internos con prisión y detención domiciliaria sin vigilancia electrónica  de acuerdo a condena y fecha de captura.</t>
  </si>
  <si>
    <t>Si</t>
  </si>
  <si>
    <t>Encargados oficinas Domiciliarias ERONES  Bogota</t>
  </si>
  <si>
    <t>Mediante correo electrónico de 07 de Julio de 2016 se remite la depuración realizada al personal de internos</t>
  </si>
  <si>
    <t>C:\Users\YRODRIGUEZB\Desktop\Plan de Acción 2016\Seguimiento PA 2016\Seguimiento II Trimestre\Evidencias</t>
  </si>
  <si>
    <t>Citar al personal de internos con prisión y detención domiciliaria sin vigilancia electrónica por parte del ERON a cargo para su reseña e identificación informando previamente a la autoridad judicial competente, para que autorice o conozca del desplazamiento.</t>
  </si>
  <si>
    <t>Encargados oficinas Domiciliarias ERONES  bogota</t>
  </si>
  <si>
    <t>Realizar procedimiento de reseña e identificación de internos por parte de los ERON a cargo.</t>
  </si>
  <si>
    <t>Encargados oficinas Dactiloscopia ERONES  bogota</t>
  </si>
  <si>
    <t>Consolidar registros de internos reseñados e identificados y novedades documentadas (defunciones y denuncias por fuga de presos).</t>
  </si>
  <si>
    <t>Identificar los ERON con mayor vulnerabilidad de acuerdo a las amenazas de origen natural, socio natural y antrópicas.</t>
  </si>
  <si>
    <t>Se han realizado mesas de trabajo con el ministerio.</t>
  </si>
  <si>
    <t>Definir variables para valorar el nivel de riesgo de cada ERON.</t>
  </si>
  <si>
    <t>Mediante correo electronico de 07 dejulio se remite la matriz trabajada con el ministerio de justicia.</t>
  </si>
  <si>
    <t>Clasificar los ERON de acuerdo al tipo de construcción; primera, segunda y tercera generación.</t>
  </si>
  <si>
    <t>Diseñar y validar matriz de riesgos de desastres.</t>
  </si>
  <si>
    <t xml:space="preserve">se realizaron dos fases de las tres que hacen parte de las fases del proceso para la certificacion de la competencia laboral, la cual consistio en realizar sensibilizacion a la subdireccion de talento humano en el mes de marzo de 2016  </t>
  </si>
  <si>
    <t>C:\Users\CGUERRERO.INPEC\Desktop\PLAN DE ACCION 2016\Plan de acción primer trimestre/sena</t>
  </si>
  <si>
    <t>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t>
  </si>
  <si>
    <t xml:space="preserve">Realizar la etapa de sensibilización relacionada con la certificación en competencia laboral norma 210601010, dirigido al personal vinculado a la Subdirección de Talento Humano </t>
  </si>
  <si>
    <t>Carmen Guerrero</t>
  </si>
  <si>
    <t>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t>
  </si>
  <si>
    <t xml:space="preserve">Realizar la fase de inducción e inscripción a la certificación de competencia laboral norma 210601010, dirigido al personal vinculado a la Subdirección de Talento Humano </t>
  </si>
  <si>
    <t>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t>
  </si>
  <si>
    <t xml:space="preserve">Realizar las fases de evaluación y emisión de juicio relacionada con la  certificación de competencia laboral norma 210601010, dirigido al personal vinculado a la Subdirección de Talento Humano </t>
  </si>
  <si>
    <t>Realizar el diagnóstico y tabulación,   de la información inicial recolectada de acuerdo a la contratación que se realice.</t>
  </si>
  <si>
    <t>Realizar el procesamiento y análisis de la información, intervención y presentación de informes a la Direcciones encargadas</t>
  </si>
  <si>
    <t>Porcentaje del programa de protección y servicios sociales implementado.</t>
  </si>
  <si>
    <t>se ha implementado  2 ferias de las 3 que corresponden al programa de proteccion y servicios sociales. estas ferias corresponden a salud y vivienda</t>
  </si>
  <si>
    <t>C:\Users\CGUERRERO.INPEC\Desktop\PLAN DE ACCION 2016\Plan de acción primer trimestre/feria de salud</t>
  </si>
  <si>
    <t>se realizo la III feria de alizanzas empresariales los dias 19 y 20 de mayo de 2016, para lo cual se alcanzaria el 100% de cumplimiento en el producto</t>
  </si>
  <si>
    <t>C:\Users\CGUERRERO.INPEC\Desktop\PLAN DE ACCION 2016\Plan de acción segundo trimestre/feria de salud</t>
  </si>
  <si>
    <t>Ejecutar la segunda feria de promoción y prevención como parte del programa de protección y servicios sociales</t>
  </si>
  <si>
    <t>Luz Mery Oviedo</t>
  </si>
  <si>
    <t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t>
  </si>
  <si>
    <t>Ejecutar la III feria de vivienda como parte del programa de protección y servicios sociales</t>
  </si>
  <si>
    <t>Diana Rocio Contreras</t>
  </si>
  <si>
    <t xml:space="preserve">se realizo la feria de vivienda con el fondo nacional del ahorro en la direccion general del INPEC desde las 8 hasta las 5 horas. en ocasion de realizar la feria de vivienda se da cumplimiento a la resolucion No. 000421 del 10 de febrero de 2014 </t>
  </si>
  <si>
    <t>C:\Users\CGUERRERO.INPEC\Desktop\PLAN DE ACCION 2016\Plan de acción primer trimestre/feria de vivienda</t>
  </si>
  <si>
    <t>Ejecutar la III feria de alianzas empresariales como parte del programa de protección y servicios sociales</t>
  </si>
  <si>
    <t>Dg. Erika Paola Martinez</t>
  </si>
  <si>
    <t>se realizo la III feria de alianzas empresariales los dias 19 y 20 de mayo contando con la participacion de empresas de servicios y financieras</t>
  </si>
  <si>
    <t>C:\Users\CGUERRERO.INPEC\Desktop\PLAN DE ACCION 2016\Plan de acción segundo trimestre/feria de servicios</t>
  </si>
  <si>
    <t xml:space="preserve">el avance de este producto se tendra en el tercer trimestre del año </t>
  </si>
  <si>
    <t>Proyectar la resolución para mejores servidores penitenciarios</t>
  </si>
  <si>
    <t>Dg. Erika Paola Matinez</t>
  </si>
  <si>
    <t>Se emitio la resolución No. 002802 del 1 de junio de 2016</t>
  </si>
  <si>
    <t>C:\Users\CGUERRERO.INPEC\Desktop\PLAN DE ACCION 2016\Plan de acción segundo trimestre/mejores servidorespenitenciarios</t>
  </si>
  <si>
    <t>Realizar la ceremonia de condecoración</t>
  </si>
  <si>
    <t>contratista</t>
  </si>
  <si>
    <t>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t>
  </si>
  <si>
    <t>C:\Users\CGUERRERO.INPEC\Desktop\PLAN DE ACCION 2016\primer trimestre/encuentros de parejas</t>
  </si>
  <si>
    <t xml:space="preserve">Socializar el procedimiento y guía del taller de pareja y familia a las Direcciones Regionales y establecimientos por medio de correo electrónico. </t>
  </si>
  <si>
    <t>Dg. Ruby Angelica Ayala</t>
  </si>
  <si>
    <t>el procedimiento se encuentra en proceso de revison y ajuste por parte de la oficina asesora de planeacion y el grupo de bienestar laboral</t>
  </si>
  <si>
    <t>C:\Users\CGUERRERO.INPEC\Desktop\PLAN DE ACCION 2016\primer trimestre/procedimientos bienestar</t>
  </si>
  <si>
    <t>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t>
  </si>
  <si>
    <t>Realizar la totalidad de encuentros programados de familias y parejas</t>
  </si>
  <si>
    <t>se beneficiaron 15 funcionarios, no se pudieron beneficiar mas funcionarios por recorte presupuestal</t>
  </si>
  <si>
    <t>C:\Users\CGUERRERO.INPEC\Desktop\PLAN DE ACCION 2016\segundotrimestre/inpecicetex</t>
  </si>
  <si>
    <t>Realizar la invitación de la publicación del auxilio INPEC-ICETEX.</t>
  </si>
  <si>
    <t>Vivian Iveth Vera</t>
  </si>
  <si>
    <t>se realiza proceso de invitacion auxilio educativo periodo 2016, segun comunicado emitido por la direccion de gestion corporativa el dia 2 de febrero de 2016 y se publico el dia 4 de febrero de 2016 a nivel nacional para las debidas postulaciones de los intereses.</t>
  </si>
  <si>
    <t>C:\Users\CGUERRERO.INPEC\Desktop\PLAN DE ACCION 2016\primer trimestre/inpecicetex</t>
  </si>
  <si>
    <t>Publicación de los beneficiarios del auxilio según periodo vigente.</t>
  </si>
  <si>
    <t>Se realizo la publicación de los beneficiarios el Auxilio Educactivo conevnio INPEC ICETEX en la página del INPEC  el dia 10 de Febrero de 2016 a las 15:46</t>
  </si>
  <si>
    <t>Se han ejecutado encuentro de prepensionados asi: 26 y 27 de mayo de 2016 EPMSC Armenia, EPMSC Calarca, RM Armenia. 25 de Mayo PMSC Neiva, EPMSC La Plata, EPMSC Garzon y EPMSC Pitalito.</t>
  </si>
  <si>
    <t>C:\Users\CGUERRERO.INPEC\Desktop\PLAN DE ACCION 2016\primertrimestre/prepensionados</t>
  </si>
  <si>
    <t>Socializar el procedimiento de prepensionados  a las Direcciones Regionales y establecimientos por medio de correo electrónico.</t>
  </si>
  <si>
    <t>Angela Mondragon</t>
  </si>
  <si>
    <t>el procedimiento se encuentra en proceso de revision por parte de la oficina asesora de planeacion y el grupo de bienestar laboral</t>
  </si>
  <si>
    <t>C:\Users\CGUERRERO.INPEC\Desktop\PLAN DE ACCION 2016\primertrimestre/procedimientosbienestar</t>
  </si>
  <si>
    <t>Realizar la totalidad de los encuentros programados</t>
  </si>
  <si>
    <t>LUZ MIRIAN TIERRADENTRO CACHAYA</t>
  </si>
  <si>
    <t>el plan de induccion ya fue revisado y ajustado mas no ha sido implementado, teniendo un 50% de avance en el producto. la implementacion se realizara en el tercer trimestre del año</t>
  </si>
  <si>
    <t>D: /induccionInpec/induccionmarzo2016</t>
  </si>
  <si>
    <t>Diseñar el plan de trabajo del Plan de Inducción del INPEC</t>
  </si>
  <si>
    <t>fabian sanchez</t>
  </si>
  <si>
    <t>se elaboro plan de trabajo para la realizacion de las jornadas de inducción a nivel nacional</t>
  </si>
  <si>
    <t>Realizar primera jornada de inducción</t>
  </si>
  <si>
    <t>no fue posible adelantar esta actividad, toda vez que el programa de induccion fue aprobado el 5 de julio de 2016 mediante resolucion 3341 de 5 de julio de 2016. la actividad se realizara en el siguiente trimestre</t>
  </si>
  <si>
    <t>Realizar segunda jornada de inducción</t>
  </si>
  <si>
    <t xml:space="preserve">Presentar informe del proceso de inducción </t>
  </si>
  <si>
    <t>LUZ MYRIAN  TIERRADENTRO CACHAYA</t>
  </si>
  <si>
    <t>los gerentes publicos de las direcciones regionales fueron capacitados y asesorados en el SIGEP  con base en la circular que contiene las instrucciones necesarias para el registro y actualizacion de las hojas de vida y declaracion de bienes y rentas</t>
  </si>
  <si>
    <t>C:/users/FCORONADOM/Deskop</t>
  </si>
  <si>
    <t>1. Elaborar y divulgar  la circular con las instrucciones necesarias para el registro y actualización de las hojas de vida y declaración de bienes y rentas en el sistema SIGEP por parte de los funcionarios y contratistas del Instituto.</t>
  </si>
  <si>
    <t>ROSMIRA CANDANOZA RODRIGUEZ</t>
  </si>
  <si>
    <t xml:space="preserve">se proyecto y publico a todos los correos institucionales la circular No. 000006 del 22 de marzo de 2016 impartiendo las instrucciones sobre el registro y actualizacion de la informacion de la hoja de vida y de bienes y rentas en el SIGEP </t>
  </si>
  <si>
    <t>2. Supervisar y realizar asesoría respecto al cumplimiento de la circular  por parte de los responsables de las áreas de Talento Humano de las Direcciones Regionales para el desarrollo de la actualización de los módulos de Hojas de Vida y de Bienes y Rentas.</t>
  </si>
  <si>
    <t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t>
  </si>
  <si>
    <t>3. Consolidar y evaluar los resultados a nivel nacional del avance de actualización en el sistema SIGEP de las Hoja de Vida de los funcionarios del INPEC adscritos a Las Direcciones Regionales y Establecimientos de Reclusión.</t>
  </si>
  <si>
    <t>el plan de comunicaciones de EDL sera monitoreado en el ultimo trimestre del año</t>
  </si>
  <si>
    <t>Realizar requerimientos a las direcciones Regionales y dependencias de la sede central de los formatos de evaluación periodo 2015</t>
  </si>
  <si>
    <t>se realizo circular No. 000048 para el cierre de evaluacion del desempeño laboral 2015, inicio del periodo 2016, la cual fue enviada a las direcciones regionales y ERON a nivel nacional</t>
  </si>
  <si>
    <t>C:/Users/FESANCHEZC/Deskop/MEMORIASEDL2015/NORMAS2016</t>
  </si>
  <si>
    <t>Realizar capacitación para responsables de talento humano de las regionales y multiplicadores</t>
  </si>
  <si>
    <t xml:space="preserve">se realizo capacitacion a los multiplicadores y responsables del area de talento humano el dia 18 de mayo en el auditorio Juan Pablo Segundo de la Sede Central </t>
  </si>
  <si>
    <t xml:space="preserve">D:/documentosEDL/EDLtrabajo/EDLCapacitacion </t>
  </si>
  <si>
    <t xml:space="preserve">             </t>
  </si>
  <si>
    <t>Solicitud concertación de compromisos para el periodo de evaluación 2016</t>
  </si>
  <si>
    <t>se realizo circular No. 000048 para el cierre de evaluacion del desempeño laboral 2015, inicio del periodo 2016, la cual fue enviada a las direcciones regionales y ERON a nivel Nacional.</t>
  </si>
  <si>
    <t>Realizar requerimientos para que efectuar la evaluación del primer semestre del 2016</t>
  </si>
  <si>
    <t>Realizar 8 jornadas en capacitación en sistema tipo de evaluación de desempeño</t>
  </si>
  <si>
    <t>el diseño del modelo de gestion del talento humano se diseñara el ultimo trimestre del año</t>
  </si>
  <si>
    <t>Diseñar una nueva de política de talento humano</t>
  </si>
  <si>
    <t>jacqueline bermudez</t>
  </si>
  <si>
    <t>mediante oficio 85107-SUTAH-GOPRO-05768 del 31 de marzo de 2016 se remitio a la oficina asesora de planeacion el proyecto de politica de talento humano</t>
  </si>
  <si>
    <t>C:/Users/BERMUDEZF/Documents/2016/MODELODEGESTIONHUMANA</t>
  </si>
  <si>
    <t>Actualizar la caracterización del proceso de talento humano</t>
  </si>
  <si>
    <t>se actualizo la caracterizacion de la Subdireccion de Talento Humano</t>
  </si>
  <si>
    <t>C:\Users\KPAEZU\Desktop\caracterizacion del talento humano</t>
  </si>
  <si>
    <t>Definir los subsistemas que componen el modelo de talento humano</t>
  </si>
  <si>
    <t>Elaborar el documento final del modelo de gestión de talento humano</t>
  </si>
  <si>
    <t>se diseño la guia de acuerdos de gestion y formatos respectivos.</t>
  </si>
  <si>
    <t>el  nuevo modelo de acuerdos de gestion ya fue aprobado y publicado en la ruta virtual de la calidad, falta la socializacion a todos los gerentes publicos del Instituto.</t>
  </si>
  <si>
    <t>Diseñar del modelo de evaluación de acuerdos de gestión.</t>
  </si>
  <si>
    <t>angelica rodriguez</t>
  </si>
  <si>
    <t>se elaboro la guia para la elaboracion, seguimiento y evaluacion de acuerdos de gestion y los formatos asociados para la revision final, esta guia fue enviada a la Oficina Asesora de Planeación para aprobación el 16 de marzo de 2016</t>
  </si>
  <si>
    <t>C:Users/KPAEZU/Deskop/GUIADEACUERDOSDEGESTION30DENOVIEMBRE2016</t>
  </si>
  <si>
    <t>Socializar el nuevo modelo de evaluacion de acuerdos de gestión a los Gerentes</t>
  </si>
  <si>
    <t>el plan anual de vacantes se elaborara en el ultimo trimestre del año para presentarlo al DAFP, ya se tienen establecidas las necesidades de personal y se realizo el analisis de la planta del Instituto, estos como insumo para elaborar el plan</t>
  </si>
  <si>
    <t>Realizar análisis de la planta actual de personal.</t>
  </si>
  <si>
    <t>mediante oficio 85107-SUTAH-GOPRO-05768 del 31 de marzo de 2016 se remitio a la Oficina Asesora de Planeacion el analisis de la planta actual como insumo para la elaboracion del plan anual de vacantes</t>
  </si>
  <si>
    <t>C:/Users/BERMUDEZF/Documents/2016/MODELO DE GESTIONHUMANA</t>
  </si>
  <si>
    <t>Establecer las necesidades de personal del Instituto.</t>
  </si>
  <si>
    <t>se establecieron las necesidades de personal del Instituto teniendo en cuenta los lineamientos establecidos por el Departamento Administrativo de la Funcion Publica</t>
  </si>
  <si>
    <t>C:/Users/JBERMUDEZF/documentos/2016/grupoprospectiva/plananualdevacantes</t>
  </si>
  <si>
    <t>Construir el plan de provisión de recursos humanos.</t>
  </si>
  <si>
    <t>Elaborar el documento del plan anual de vacantes para presentarlo al DAFP.</t>
  </si>
  <si>
    <t>se han intervenido 7 funcionarios de los 15 a intervenir con la fase I del programa de salud mental</t>
  </si>
  <si>
    <t>computadorJLT/Misdocumentos/2016/Saludmental</t>
  </si>
  <si>
    <t xml:space="preserve">Entrevista Psicológica, Análisis de Puesto de Trabajo e Informe de 7 Funcionarios con DX de patología mental </t>
  </si>
  <si>
    <t xml:space="preserve">Stella Florez </t>
  </si>
  <si>
    <t>se realizo entrevista psicologica y analisis de puesto de trabajo a 7 funcionarios con DX de patologia mental en el complejo de cucuta, queda pendiente los 7 informes respectivos</t>
  </si>
  <si>
    <t>se realizaron los 7 informes pendientes de los funcionarios intervenidos con la fase I de salud mental</t>
  </si>
  <si>
    <t>computadorJLT/Misdocumentos/2016/Saludmenta</t>
  </si>
  <si>
    <t xml:space="preserve">Entrevista Psicológica, Análisis de Puesto de Trabajo e Informe de 8 funcionarios con DX por enfermedad mental </t>
  </si>
  <si>
    <t>se realizaron 4 analisis de puestos de trabajo e informes a funcionarios con patologia mental</t>
  </si>
  <si>
    <t>se han intervenido 10 funcionarios de los 20 a intervenir con la fase 2 del programa de salud mental</t>
  </si>
  <si>
    <t>computadorJLT/Misdocumentos/2016/saludmenta</t>
  </si>
  <si>
    <t xml:space="preserve">Aplicación MIEO; Seminario de Salud mental con 10 funcionarios con DX de salud mental </t>
  </si>
  <si>
    <t>Stella Florez</t>
  </si>
  <si>
    <t>se realizo la aplicacion de la bateria MIEO y seminario de salud mental a 7 funcionarios con patologia en salud mental en el complejo de cucuta</t>
  </si>
  <si>
    <t>computadorJLT/Misdocumentos/2016/saludmental</t>
  </si>
  <si>
    <t>se realizo aplicacion de la bateria MEIO a 3 funcionarios para completar los 10 funcionarios</t>
  </si>
  <si>
    <t>Aplicación MIEO; Seminario de Salud mental con 10 funcionarios con DX de salud mental</t>
  </si>
  <si>
    <t>se realizo aplicacion de la bateria MEIO A 3 Funcionarios</t>
  </si>
  <si>
    <t>se ha implementado el SSG SST en 90 establecimientos a nivel nacional lo que equivale al 66%</t>
  </si>
  <si>
    <t>escritorio/saludocupacional2016/SG-SST2016/plandeaccion2016</t>
  </si>
  <si>
    <t>Divulgación al 100% de Establecimientos de Reclusión del SG SST</t>
  </si>
  <si>
    <t>se realizo divulgacion a 102 establecimientos a traves de videoconferencia sobre el SG-SST</t>
  </si>
  <si>
    <t>en este trimestre no se programo divulgacion del SG-SST para los establecimientos restantes, esta actividad se continuara realizando en el tercer trimestre</t>
  </si>
  <si>
    <t xml:space="preserve">Operacionalizacion del SG SST en el 100 % de los Establecimientos de Reclusión </t>
  </si>
  <si>
    <t>Se realizo plan de trabajo anual a nivel nacional con el fin de realizar las actividades tendientes a la operacionalizacion del SG SST</t>
  </si>
  <si>
    <t>a la fecha se ha ejecutado el 39 % del SG SST en el 50% de establecimientos a nivel nacional.</t>
  </si>
  <si>
    <t>LUZ MIRYAM TIERRADENTRO CACHAYA</t>
  </si>
  <si>
    <t>subdirectora tecnica</t>
  </si>
  <si>
    <t>a la fecha se ha actualizado un 13% de los funcionarios que han cumplido  el periodo de prueba teniendo en cuenta que no han remitido los formatos de calificacion del periodo de prueba</t>
  </si>
  <si>
    <t>D::/registropublico/administrativoresolucionesenfirme</t>
  </si>
  <si>
    <t>profesional universitario</t>
  </si>
  <si>
    <t>se han expedido dos resoluciones de inscripcion para funcionarios administrativos (resolucion 1206 del 17 de marzo de 2016 y resolucion 471 del 9 de febrero de 2016).</t>
  </si>
  <si>
    <t>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t>
  </si>
  <si>
    <t xml:space="preserve">se remitieron 26 oficios a los DIrectores de Establecimientos remitiendo los formatos de EDL para funcionarios que hayan cumplido el periodo de prueba, </t>
  </si>
  <si>
    <r>
      <t xml:space="preserve">Actas Numeros 010-2016, Acta No. 13-2016,  Acta No. 23-2016, Acta No. 24-2016,  Acta No. 26-2016, Acta No. 30-2016, Acta No. 031-2016, Acta No. 34- 2016, Acta No. 35-2016.     carpeta física comite de quejas OFIDI/Grupo Prevenciòn. </t>
    </r>
    <r>
      <rPr>
        <b/>
        <sz val="9"/>
        <rFont val="Arial Narrow"/>
        <family val="2"/>
      </rPr>
      <t>No se anexan por cuanto dan cuenta de hechos que estan sometidos a reserva legal dentro de las respectivas investigaciones.</t>
    </r>
  </si>
  <si>
    <t>Avance
I Trimestre</t>
  </si>
  <si>
    <t>Descripción
I Trimestre</t>
  </si>
  <si>
    <t>Ubicación Evidencias
I Trimestre</t>
  </si>
  <si>
    <t>Avance
II Trimestre</t>
  </si>
  <si>
    <t>Descripción
II Trimestre</t>
  </si>
  <si>
    <t>Ubicación Evidencias
II Trimestre</t>
  </si>
  <si>
    <t>Capacitar a 35 servidores penitenciarios en norma de competencia laboral en atención al ciudadano</t>
  </si>
  <si>
    <t>Incluir temática de Rendición de Cuentas en el curso de administración penitenciaria</t>
  </si>
  <si>
    <t>Eliminada</t>
  </si>
  <si>
    <t>Activo</t>
  </si>
  <si>
    <t>Inactivo</t>
  </si>
  <si>
    <t>Estado actividad</t>
  </si>
  <si>
    <t>Estado Producto</t>
  </si>
  <si>
    <t>Promover el uso adecuado del Sistema de Información Penitenciaria y Carcelaria SISIPEC para 100 funcionarios.</t>
  </si>
  <si>
    <t>Realizar seguimiento de la ejecución del convenio</t>
  </si>
  <si>
    <t xml:space="preserve">Grupo de demanda y conciliaciones </t>
  </si>
  <si>
    <t xml:space="preserve">Grupo de Tutelas </t>
  </si>
  <si>
    <t xml:space="preserve">Grupo de Recursos y Conceptos </t>
  </si>
  <si>
    <t xml:space="preserve">Grupo demandas y conciliaciones </t>
  </si>
  <si>
    <t xml:space="preserve">Revisar estudiar y elaboración de ficha de las  conciliaciones y sentencias que serán presentadas al comité </t>
  </si>
  <si>
    <t xml:space="preserve">ABOGADOS GUPOR DEMANDAS Y CONCILIACIONES </t>
  </si>
  <si>
    <t xml:space="preserve">Presentar  al Comité de conciliaciones los casos para su decisión </t>
  </si>
  <si>
    <t>Alimentar el aplicativo EKOGUI con la información y las actuaciones relevantes del proceso judicial.</t>
  </si>
  <si>
    <t>Abogados y apoderados</t>
  </si>
  <si>
    <t>Recibir y clasificar las acciones de tutela notificadas en la OFAJU a través de los diferentes medios (correo electrónico, correspondencia y fax).</t>
  </si>
  <si>
    <t xml:space="preserve">Funcionarios designados </t>
  </si>
  <si>
    <t>registrar en el aplicativo SIJUR las acciones de tutela notificadas en la OFAJU a través de los diferentes medios (correo electrónico, correspondencia y fax).</t>
  </si>
  <si>
    <t>Asignar a los funcionarios las acciones de tutela notificadas en la OFAJU a través de los diferentes medios (correo electrónico, correspondencia y fax), para el respectivo trámite de respuesta.</t>
  </si>
  <si>
    <t>Elaborar escrito dando contestación  a las acciones de tutela  y remitir a la Autoridad Judicial correspondiente a traves de los diferente medios (correo electrónico, correspondencia y fax).</t>
  </si>
  <si>
    <t xml:space="preserve">Registrar en la base de datos las solicitudes de conceptos jurídicos y aplicación de las normas  de acuerdo a orden de llegada. </t>
  </si>
  <si>
    <t xml:space="preserve">Asignar los conceptos jurídicos por parte del coordinador a los profesionales del grupo de acuerdo a la temática a tratar </t>
  </si>
  <si>
    <t>Realizar los conceptos jurídicos de apoyo y orientación solicitados por las diferentes áreas que lo requieran</t>
  </si>
  <si>
    <t xml:space="preserve">Revisar los procesos adeudados al INPEC y  clasificar cada uno de los procesos. </t>
  </si>
  <si>
    <t>Profesional Asignado</t>
  </si>
  <si>
    <t xml:space="preserve">Realizar una clasificación de cada uno de los procesos. </t>
  </si>
  <si>
    <t>culminar la elaboración de procedimiento de cobro coactivo</t>
  </si>
  <si>
    <t>Profesional asignado</t>
  </si>
  <si>
    <t xml:space="preserve">Realizar las mesas de trabajo mensuales levantando las respectiva acta como soporte de registro de calidad </t>
  </si>
  <si>
    <t>Recopilar la normatividad vigente como sustento jurídico de las discusiones de casos especiales dentro de los procesos disciplinarios</t>
  </si>
  <si>
    <t>Mantener actualizada la base de datos que permita dar alerta de los términos en los procesos disciplinarios que cursan en segunda instancia</t>
  </si>
  <si>
    <t>Secretaria Grupo Recursos y Conceptos</t>
  </si>
  <si>
    <t>Registrar en la base de datos los expedientes de los procesos disciplinarios de acuerdo a orden de llegada y asignación a los abogados del grupo</t>
  </si>
  <si>
    <t>Estudiar los procesos disciplinarios de conocimiento de la segunda instancia del Instituto</t>
  </si>
  <si>
    <t>Abogados Grupo Recursos y Conceptos</t>
  </si>
  <si>
    <t>Proyectar de fallos de Segunda Instancia y envío para revisión y firma de la dirección general.</t>
  </si>
  <si>
    <t>Registrar las solicitudes de control de legalidad a proyectos de acuerdo y resoluciones</t>
  </si>
  <si>
    <t xml:space="preserve">Realizar la revisión y control de los proyectos de acuerdo y actos administrativos </t>
  </si>
  <si>
    <t>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t>
  </si>
  <si>
    <t>Archivo compartido DRIVE( EVIDENCIAS OFAJU) P84_ACT918</t>
  </si>
  <si>
    <t>Se presentaron 200 solicitudes de conciliación a las cuales se les realizo la ficha las cuales fueron presentadas al comite mediante los ordenes de dia correspondientes a los comites del segundo trimestre</t>
  </si>
  <si>
    <t>Archivo compartido DRIVE(  EVIDENCIAS OFAJU II TRIM) P84_ACT918</t>
  </si>
  <si>
    <t>de las 90 solicitudes de conciliacion del año anterior y de las del I trimestre 2016 se estudiaron y presentaron al comite 281 quedando pendiente 71 conciliaciones para el siguiente trimestre .</t>
  </si>
  <si>
    <t>Archivo compartido DRIVE( EVIDENCIAS OFAJU) P84_ACT919</t>
  </si>
  <si>
    <t>Se presentaron 200 solicitudes de conciliación en las que se incluyen las 71 pendientes en el reporte anterior, realizando las ficha acada una de estas y  las cuales fueron presentadas al comite mediante los ordenes de dia correspondientes a los comites del segundo trimestre</t>
  </si>
  <si>
    <t>Archivo compartido DRIVE(  EVIDENCIAS OFAJU II TRIM) P84_ACT919</t>
  </si>
  <si>
    <t>consiste en el reporte trimestral del aplicativo EKOGUI donde se evidencia los cambios en cuanto procesos nuevo o terminados. Pendiente por definir cambio de actividad</t>
  </si>
  <si>
    <t>Archivo compartido DRIVE( EVIDENCIAS OFAJU) P192_ACT920</t>
  </si>
  <si>
    <t>correponde a la descarga del aplicativo EKOGUI del dia 1 de julio Y archivo comparativo con la descarga del 30 marzo, donde se evidencia el registro de los procesos nuevos realizado por los funcionarios a cargo.</t>
  </si>
  <si>
    <t>Archivo compartido DRIVE(  EVIDENCIAS OFAJU II TRIM) P192_ACT920</t>
  </si>
  <si>
    <t>Corresponde acciones de tutela notificadas a la sede central tanto en medio fisico como magnetico durante el periodo comprendido entre el 01 de enero y el 31 de marzo hogaño. Fuente base de datos control TUTELAS 2016</t>
  </si>
  <si>
    <t>Archivo compartido DRIVE( EVIDENCIAS OFAJU) P219_ACT921</t>
  </si>
  <si>
    <t>Corresponde a 2454 acciones de tutela notificadas a la sede central tanto en medio fisico como magnetico durante el periodo comprendido entre el 01 de Abril y el 30 de junio hogaño. Fuente base de datos excel inplementada en el grupo de tutelas denominada; TUTELAS 2016</t>
  </si>
  <si>
    <t>Archivo compartido DRIVE(  EVIDENCIAS OFAJU II TRIM) P219_ACT921</t>
  </si>
  <si>
    <t>Corresponde acciones de tutela notificadas a la sede central durante el periodo comprendido entre el 01 de enero y el 31 de marzo hogaño. Según reporte 6 de Abril 2016 SIJUR</t>
  </si>
  <si>
    <t>Archivo compartido DRIVE( EVIDENCIAS OFAJU) P219_ACT922</t>
  </si>
  <si>
    <t>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t>
  </si>
  <si>
    <t>Archivo compartido DRIVE(  EVIDENCIAS OFAJU II TRIM) P219_ACT922</t>
  </si>
  <si>
    <t>Corresponde a la asignación de tutelas para dar respuesta por parte de los profesionales , para lo cual se lleva un registro de planillas por cada abogado en su respectiva carpeta.</t>
  </si>
  <si>
    <t>Carpetas asignación de tutelas por abogado, Ubicado en el archivo de la dependencia.</t>
  </si>
  <si>
    <t>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t>
  </si>
  <si>
    <t>Archivo compartido DRIVE(  EVIDENCIAS OFAJU II TRIM) P219_ACT923 y carpetas fisicas en archivo del grupo de Tutelas</t>
  </si>
  <si>
    <t>Archivo fisico de tutelas ubicado en la dependencia.</t>
  </si>
  <si>
    <t>Corresponde al Oficio que da tramite de respuesta debidamente enviado y archivado en las las carpetas de las tutelas del numero; 1706/2016 a la 4159/2016.</t>
  </si>
  <si>
    <t>carpetas de la N° 1706 a la 4159 del 2016, ubicadas en el archivo fisico de tutelas ubicado en la dependencia.</t>
  </si>
  <si>
    <t>Se recibieron 48 conceptos y se registradon 48 en la base de datos requerimientos de conceptos.</t>
  </si>
  <si>
    <t>Base de datos y/o archivo físico</t>
  </si>
  <si>
    <t>Se recibieron 118 conceptos y los cuales se registraron en la base de datos implementada en el GRECO, archivo excel "RELACIÓN CONCEPTOS POR MES 2016"</t>
  </si>
  <si>
    <t>Archivo compartido DRIVE( EVIDENCIAS OFAJU II TRIM) P139_ACT925-926, tomado del archivo excel "RELACIÓN CONCEPTOS POR MES 2016" de la dependencia.</t>
  </si>
  <si>
    <t>Se recibieron 48 solicitudes de conceptos y se asignaron 48 solicitudes de conceptos.</t>
  </si>
  <si>
    <t>Se recibieron 118 conceptos y los cuales se asigno a los diferentes Abogados de la dependencia para el respectivo tramite, se realizo el  registro en la base de datos implementada en el GRECO, archivo excel "RELACIÓN CONCEPTOS POR MES 2016"</t>
  </si>
  <si>
    <t>Archivo compartido DRIVE( EVIDENCIAS OFAJU II TRIM ) P139_ACT925-926, tomado del archivo excel "RELACIÓN CONCEPTOS POR MES 2016" de la dependencia.</t>
  </si>
  <si>
    <t>Se recibieron 48 solicitudes de conceptos. Se finalizaron 28 solicitudes.</t>
  </si>
  <si>
    <t>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t>
  </si>
  <si>
    <t>Archivo compartido DRIVE (EVIDENCIAS OFAJU II TRIM)P139_ACT927,tomado del archivo excel "RELACIÓN CONCEPTOS POR MES 2016" de la dependencia.</t>
  </si>
  <si>
    <t>se asigno funcionaria a Alejandra Patricia Restrepo Martines desde el dia 12 de enero de 2016 CON EL FIN DE DESARROLLAR LA ACTIVIDAD , copia archivo 8 de Abril/16</t>
  </si>
  <si>
    <t>Archivo compartido DRIVE( EVIDENCIAS OFAJU) P221_ACT928-929</t>
  </si>
  <si>
    <t>Corresponde a la verificación de procesos revisado por la funcionaria designada en el primer trimestre, deacuerdo al comparativo de las observaciones realizadas, las cuales se hacen de acuerdo al avance que tiene cada uno de los procesos, archivo "INFORME PROCESOS COACTIVOS INPEC".</t>
  </si>
  <si>
    <t>Archivo compartido DRIVE( EVIDENCIAS OFAJU II ) P221_ACT928</t>
  </si>
  <si>
    <t>Se levanto el inventario total de procesos y se determino el tramite a seguir con cada uno de ellos. 
 Se levanto la informacion de actos administrativos pendientes por cobro persuacivo o apertura de cobro coactivo.
 Se hizo solicitud de documentacion para la conformacion del titulo que presta merito ejecutivo.
 Se libro mandamiento de pago dentro del proceso coactivo 086 del 2005. 
 Se celebro acuerdo de pago y se recupero la cartera completa del proceso.
 Se inicio cobro persuacivo a la deudora Marlen Claro Duran con quien se esta en tramite para celebracion de acuerdo de pago
 Se arch8ivaron dos procesos por perdida de fuerza ejecutoria del acto administrativo del año 2004.
 Se ha avanzado en un 15%.</t>
  </si>
  <si>
    <t>se ha revisado las normas que regulan el procedimiento del cobro coactivo y se ha avanzado en un 75%, Avance enviado 7 de abril de 2016, 16:5, Ingeniera Angelica Maria Patiño Garcia, Oficina Asesora de Planeación</t>
  </si>
  <si>
    <t>Archivo compartido DRIVE( EVIDENCIAS OFAJU) P230_ACT930</t>
  </si>
  <si>
    <t>Debido a cargas laborales no se tuvo avance en este trimestre en esta actividad</t>
  </si>
  <si>
    <t>Se realizaron 3 mesas de trabajo.</t>
  </si>
  <si>
    <t>Archivo físico</t>
  </si>
  <si>
    <t>se desarrollaron 5 mesas de trabajo donde se evaluo el avance y las complejidades presentadas en el estudio de los procesos disciplinarios.</t>
  </si>
  <si>
    <t>Archivo compartido DRIVE (EVIDENCIAS OFAJU II TRIM)P93_ACT931-932, actas de reunion escaneadas archivo fisico en la dependencia.</t>
  </si>
  <si>
    <t>Se registraron los 22 procesos disciplinarios llegados al grupo para fallo segunda instancia, en la base de datos de seguimiento de términos.</t>
  </si>
  <si>
    <t>Base de datos digital</t>
  </si>
  <si>
    <t>Se registraron los 30 procesos disciplinarios llegados al grupo para fallo segunda instancia, en la base de datos excel "PROCESOS DISCIPLINARIOS 2016-ACTUAL"</t>
  </si>
  <si>
    <t>Archivo compartido DRIVE (EVIDENCIAS OFAJU II TRIM)P88_ACT933,tomado del archivo excel "PROCESOS DISCIPLINARIOS 2016-ACTUAL" de la dependencia.</t>
  </si>
  <si>
    <t>Se registraron los 22 procesos disciplinarios llegados al grupo para fallo segunda instancia, y se asignaron a los abogados</t>
  </si>
  <si>
    <t xml:space="preserve"> Para el segundo trimestre se recibieron 30 fallos de segunda instancia,los cuales se registraron en la base de datos junto con la asignación de cada uno de estos a los Abogados responsables.</t>
  </si>
  <si>
    <t>Archivo compartido DRIVE (EVIDENCIAS OFAJU II TRIM)P39_ACT934-935,tomado del archivo excel "PROCESOS DISCIPLINARIOS 2016-ACTUAL" de la dependencia.</t>
  </si>
  <si>
    <t>Del año 2015, quedaron 41 procesos pendientes por finalizar, sumado a los 22 procesos recibidos en el año 2016, para un total de 63 procesos en estudio. 
 De los 63 procesos se han estudiado 37 procesos.</t>
  </si>
  <si>
    <t>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t>
  </si>
  <si>
    <t>De los 63 procesos en estudio se han finalizado (firma Dirección General) 37 procesos.</t>
  </si>
  <si>
    <t>Archivo compartido DRIVE (EVIDENCIAS OFAJU II TRIM)P39_ACT936,tomado del archivo excel "PROCESOS DISCIPLINARIOS 2016-ACTUAL" de la dependencia.</t>
  </si>
  <si>
    <t>Se registraron 176 controles de legalidad y/o proyectos de resoluciones</t>
  </si>
  <si>
    <t>Base de datos/ Planilla de Radicación Documentos</t>
  </si>
  <si>
    <t>Se registraron 251 controles de legalidad y/0 proyectos de resoluciones</t>
  </si>
  <si>
    <t>Archivo compartido DRIVE (EVIDENCIAS OFAJU II TRIM)P222_ACT937-938, planillas de registro escaneadas  "PLANILLA CONTROLES DE LEGALIDAD 2016" archivo fisico de la dependencia.</t>
  </si>
  <si>
    <t>Se revisaron 176 controles de legalidad y/o proyectos de resoluciones</t>
  </si>
  <si>
    <t>se revisaron 251 controles de legalidad y/o proyectos de resoluciones</t>
  </si>
  <si>
    <t>Enviar documentación a la USPEC, para conocer el estado actual de la solución.</t>
  </si>
  <si>
    <t>Porcentaje de avance de implementación de herramientas para la Renovación Tecnológica en Sedes Regionales, Sede Central y EPN.</t>
  </si>
  <si>
    <t>Porcentaje de avance del componente GEL (Gobierno en Linea) de Seguridad y Privacidad de la Información.</t>
  </si>
  <si>
    <t>Numero</t>
  </si>
  <si>
    <t>Porcentaje de población privada de la libertad que redime pena por trabajo</t>
  </si>
  <si>
    <t xml:space="preserve">DIRECCIÓN CUSTODIA Y VIGILANCIA </t>
  </si>
  <si>
    <t>Número de personal del Cuerpo de Custodia y Vigilancia que apoyan los pocesos administrativos en cumplimiento a la misión institucional en los ERON</t>
  </si>
  <si>
    <t>Porcentaje de cumplimiento del Plan de Direccionamiento Estratégico.</t>
  </si>
  <si>
    <t>Porcentaje de cumplimiento del Plan de Direccionamiento Estratégico</t>
  </si>
  <si>
    <t>Porcentaje de PPL a cargo del INPEC con cobertura en salud.</t>
  </si>
  <si>
    <t>Porcentaje de PPL con elementos de dotación de ingreso.</t>
  </si>
  <si>
    <t>Cobertura de población  intramuros vinculada a programas  ocupacionales de trabajo, estudio y enseñanza.</t>
  </si>
  <si>
    <t>Divulgar el documento de compromisos eticos por dependencias a través del boletin informativo a nivel nacional</t>
  </si>
  <si>
    <t>Realizar el informe del proceso de capacitación realizada a los lideres de grupo</t>
  </si>
  <si>
    <t>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t>
  </si>
  <si>
    <t xml:space="preserve">Actualizar el inventario de activos de información de acuerdo a lineamientos de la matriz GEL </t>
  </si>
  <si>
    <t xml:space="preserve">Presentar al Archivo General de la Nación las tablas de retención documental 2016 de la entidad para posterior aval. </t>
  </si>
  <si>
    <t>INFORMACIÓN ASOCIADA A LOS PRODUCTOS</t>
  </si>
  <si>
    <t>INFORMACIÓN ASOCIADA A LAS ACTIVIDADES</t>
  </si>
  <si>
    <t xml:space="preserve">Seguimiento I Trimestre </t>
  </si>
  <si>
    <t xml:space="preserve">Seguimiento II Trimestre </t>
  </si>
  <si>
    <t xml:space="preserve">Seguimiento III Trimestre </t>
  </si>
  <si>
    <t>Seguimiento I trimestre</t>
  </si>
  <si>
    <t>Seguimiento II trimestre</t>
  </si>
  <si>
    <t>Seguimiento III trimestre</t>
  </si>
  <si>
    <t>Avance
III Trimestre</t>
  </si>
  <si>
    <t>Descripción
III Trimestre</t>
  </si>
  <si>
    <t>Ubicación Evidencias
III Trimestre</t>
  </si>
  <si>
    <t>Dias de duración de la actividad</t>
  </si>
  <si>
    <t>Dias transcurridos a la fecha de corte</t>
  </si>
  <si>
    <t>Avance esperado</t>
  </si>
  <si>
    <t>Porcentaje esperado de avance III Trimestre</t>
  </si>
  <si>
    <t xml:space="preserve">Mario Cárdenas Sánchez </t>
  </si>
  <si>
    <t>Mario Cárdenas Sánchez</t>
  </si>
  <si>
    <t>Myriam Silva Beltrán</t>
  </si>
  <si>
    <t>Febe Lucía Ruíz Tirado</t>
  </si>
  <si>
    <t>Jimy Ballares Sanchez</t>
  </si>
  <si>
    <t>Realizar informe final de la intervención a los coordinadores de la Sede Central que participaron en el proceso de capacitación en liderazgo, trabajo en equipo y capacitación</t>
  </si>
  <si>
    <t>Realizar seguimiento al registro publico de carrera</t>
  </si>
  <si>
    <t>Realizar las anotaciones de inscripción de carrera administrativa</t>
  </si>
  <si>
    <t>Yolanda Paredes Salazar</t>
  </si>
  <si>
    <t>Porcentaje del Indice de Transparencia Nacional</t>
  </si>
  <si>
    <t>Ferias de atención al ciudadano realizadas</t>
  </si>
  <si>
    <t>Acciones de Tutela notificadas, registradas en el aplicativo SIJUR y contestadas.</t>
  </si>
  <si>
    <t>Porcentaje trtamites de defensa judicial atendidos en la OFAJU</t>
  </si>
  <si>
    <t>Porcentaje tramites de defensa judicial atendidos en la OFAJU</t>
  </si>
  <si>
    <t>Porcentaje cumplimiento de base de datos, mesas de trabajo y fallos de segunda instancia</t>
  </si>
  <si>
    <t>Porcentaje cumplimiento de jurisdicción coactiva, conceptos juridicos y control de legalidad realizados por la OFAJU</t>
  </si>
  <si>
    <t>Porcentaje de modulos migrados y desarrollados (SISIPEC)</t>
  </si>
  <si>
    <t>Emilio Saavedra</t>
  </si>
  <si>
    <t>Yesica Virgües</t>
  </si>
  <si>
    <t>se realizo la totalidad de las fases que hacen parte del proceso para la certificacion de la competencia laboral (sensibilizacion, induccion e inscripcion y evaluacion emision de juicio). La meta del producto se cumpllio en su totalidad</t>
  </si>
  <si>
    <t>C:\Users\CGUERRERO.INPEC\Desktop\PLAN DE ACCION 2016\Plan de acción tercer trimestre/sena</t>
  </si>
  <si>
    <t>se beneficiaron un total de 450 funcionarios con incentivos pecuniarios y no pecuniarios sobrepasando la meta propuesta que eran 350 funcionarios</t>
  </si>
  <si>
    <t>C:/Users/CGUERRERO.INPEC/Deskop/PLAN DE ACCION 2016/Plan de accion tercer trimestre</t>
  </si>
  <si>
    <t>se han realizado a la fecha 26 encuentros cumpliendo con el producto que eran 25 encuentros</t>
  </si>
  <si>
    <t>C:\Users\CGUERRERO.INPEC\Desktop\PLAN DE ACCION 2016\tercer trimestre/encuentros de parejas</t>
  </si>
  <si>
    <t>a la fecha se han realizado 14 encuentros en total a la fecha para un total de 93% de cumplimiento</t>
  </si>
  <si>
    <t>C:\Users\CGUERRERO.INPEC\Desktop\PLAN DE ACCION 2016\tercertrimestre/prepensionados</t>
  </si>
  <si>
    <t>para este trimestre se dio inicio a la implementacion del proceso de induccion con la realizacion de la primera jornada de induccion, sin emgargo falta por realizar la segunda jornada de induccion, teniendo un porcentaje de cumplimiento del 75% en el producto</t>
  </si>
  <si>
    <t>D: /induccionInpec/induccionoctubre2016</t>
  </si>
  <si>
    <t>los gerentes publicos de las direcciones regionales fueron capacitados y asesorados en el SIGEP  con base en la circular que contiene las instrucciones necesarias para el registro y actualizacion de las hojas de vida y declaracion de bienes y rentas cumpliendo con el producto</t>
  </si>
  <si>
    <t>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t>
  </si>
  <si>
    <t>se han intervenido 11 de los 15 a intervenir con la fase I del programa de salud mental</t>
  </si>
  <si>
    <t>en este trimestre se han actualizado un 21% de funcionarios que han cumplido su periodo de prueba</t>
  </si>
  <si>
    <t>NO SE TIENEN AVANCES EN EL PRODUCTO</t>
  </si>
  <si>
    <t>N/A</t>
  </si>
  <si>
    <t>El plan de comunicaciones de EDL sera monitoreado en el ultimo trimestre del año</t>
  </si>
  <si>
    <t>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t>
  </si>
  <si>
    <t>las evidencias se encuentran cargadas en la carpeta de google drive junto a los soportes de cumplimiento de las actividades del producto</t>
  </si>
  <si>
    <t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t>
  </si>
  <si>
    <t>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t>
  </si>
  <si>
    <t>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t>
  </si>
  <si>
    <t>Se realizo seguimiento a los compromisos y obligaciones presupuestales, y se realizó informe bimensual de seguimiento presupuestal de recursos propios</t>
  </si>
  <si>
    <t>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t>
  </si>
  <si>
    <t>Las evidencias se encuentran cargadas en la carpeta de google drive junto a los soportes de cumplimiento de las actividades del producto</t>
  </si>
  <si>
    <t>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t>
  </si>
  <si>
    <t>Se coordino con los responsables de los indicadores SINERGIA el registro de avance en el aplicativo</t>
  </si>
  <si>
    <t>http://sinergiapp.dnp.gov.co/#IndicadorProgEntE/26/1174/4416/132</t>
  </si>
  <si>
    <t>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t>
  </si>
  <si>
    <t>No se presentaron observaciones por parte del DNP</t>
  </si>
  <si>
    <t>No registra evidencia</t>
  </si>
  <si>
    <t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t>
  </si>
  <si>
    <t>ESTUDIO AFRODESCENDIENTES E INDIGENAS
http://www.inpec.gov.co/portal/page/portal/Inpec/Institucion/Estad%EDsticas/Estadisticas/Informes%20y%20Boletines%20Estad%EDsticos/Estudio%20Afrodescendientes%20e%20Indigenas_0.pdf</t>
  </si>
  <si>
    <t>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t>
  </si>
  <si>
    <t>Acta N° 265 del 30 de septiembre del 2016
Acta N° 181 del 07 de julio del 2016
Acta N° 193 del 13 de julio del 2016
Acta N° 199 del 19 de julio del 2016
Acta N° 202 del 21 de julio del 2016
Acta N° 206 del 28 de julio del 2016
Acta N° 207 del 28 de julio del 2016</t>
  </si>
  <si>
    <t xml:space="preserve">En el Informe de mesas de dialogo se encuentran descritos los resultados realizados por los grupos de interes en cada una de las 6 mesas 
En el informe RDC se encuentra los resultados de la evaluación de la audiencia publica </t>
  </si>
  <si>
    <t>Informe de Audiencia Publica Rendición de Cuentas Vigencia 2015: http://www.inpec.gov.co/portal/page/portal/Inpec/Institucion/InformesDeGestion/RendicionDeCuentas/Informe/INFORME%20AUDIENCIA%20P%DABLICA%20DE%20RDC%202015.pdf
Informe Final Mesas de Dialogo 2015: http://www.inpec.gov.co/portal/page/portal/Inpec/Institucion/InformesDeGestion/RendicionDeCuentas/Informe/INFORME%20MESAS%20DE%20DI%C1LOGO.pdf</t>
  </si>
  <si>
    <t>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t>
  </si>
  <si>
    <t xml:space="preserve">Se realizó la implementación de los siguientes módulos: Manual de Calidad, Mapa de Procesos, Documentación.  En el aplicativo Isolución. </t>
  </si>
  <si>
    <t>Pantallazos de lo publicado en el aplicativo Isolución de cada uno de los Módulos, Home, Mapa de Procesos y Manual del Sistema de Gestión Integrado. Adjunto archivo magnetico carpeta  P206-659.</t>
  </si>
  <si>
    <t>Se efectuaron capacitaciones por proceso al Equipo Operativo Calidad MECI, en la Oficina Asesora de Planeación: 
*Gestión del Conocimiento Institucional, acta No.179 (1/07/2016).
*Gestión Documental, acta No.182 (8/07/2016).
*Planificación Institucional, acta No.187 (13/07/2016).
*Gestión Legal, acta No.192 (15/07/2016).
*Seguridad Penitenciaria, acta No.196 (19/07/2016).
*Logística y Abastecimiento, acta No.203 (22/07/2016).
*Comunicación Estratégica, acta No.204 (26/07/2016).
*Gestión Disciplinaria, acta No. 208 (29/07/2016).
*Gestión Financiera, acta No.212 (5/08/2016).
*Planificación Institucional, acta No.221 (23/082016).
*Gestión Talento Humano, acta No. 225 (26/08/2016).</t>
  </si>
  <si>
    <t>Actas Nos.179,182,187,192,196,203,204,208, 212,221, 225, realizadas por el contratista Esteban Mancera.   Adjunto archivo magnetico carpeta  P206-660.</t>
  </si>
  <si>
    <t>se presento borrador para revisión del manual de indicadores del instituto por medio de correo institucional al jefe de la oficina asesora de planeación</t>
  </si>
  <si>
    <t>La actualización de MECI y sus productos se encuentra en un 91,37% de cumplimiento</t>
  </si>
  <si>
    <t>Se estan realizando ajustes a  la matriz de responsabilidades de comunicaciones</t>
  </si>
  <si>
    <t>El informe del estado actual del MECI fue presentado por el Jefe de la Oficina Asesora de Planeación, ante el Comité Institucional de Desarrollo Administrativo mediante acta No.10 del 27/07/2016.</t>
  </si>
  <si>
    <t>Acta No.10 Comité Institucional de Desarrollo Administrativo (27/07/2016).   Adjunto archivo magnetico carpeta  P212-666</t>
  </si>
  <si>
    <t>Se realizo presentación del avance de la implementación del MECI en el comité de coordinación de control interno, mediante acta N° 003-2016</t>
  </si>
  <si>
    <t>Acta N° 003 - 2016</t>
  </si>
  <si>
    <t>Se desarrollaron talleres de capacitación para el diligenciamiento del formato de la autoevaluación del proceso del S.G.I., a los siguientes procesos:
*Logística y Abastecimiento, acta No.190 (14/07/2016).
*Gestión Financiera, acta No. 214 (9/08/2016).
*Logística y Abastecimiento, acta No.216 (12/08/2016).
*Gestión Documental, acta No.217 (16/08/2016).</t>
  </si>
  <si>
    <t>Actas Nos.190, 214, 216, y 217 de capacitacion al Equipo Operativo Calidad MECI, en Autoevaluación.   Adjunto archivo magnetico carpeta  P212-669</t>
  </si>
  <si>
    <t xml:space="preserve">Se solicito a los líderes de cada proceso la autoevaluación correspondiente al período de julio a septiembre del año en curso. </t>
  </si>
  <si>
    <t>Oficio de solicitud de autoevaluacion .  Adjunto archivo magnetico carpeta  P212-670</t>
  </si>
  <si>
    <t xml:space="preserve">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t>
  </si>
  <si>
    <t>Se realizó el cargue de la información al estado del MECI, en el aplicativo Isolución.</t>
  </si>
  <si>
    <t>Pantallazo en el aplicativo Isolución del estado MECI.  Adjunto archivo magnetico carpeta  P212-672</t>
  </si>
  <si>
    <t>No hay modificaciones al plan anual de adquisiciones a la fecha</t>
  </si>
  <si>
    <t>Se elabora y se publica un informe mensual de ejecución presupuestal</t>
  </si>
  <si>
    <t xml:space="preserve">Se han elaborado cuatro modificaciones presupuestales por valor de $ 61.3 Millones, $76,7 Millones, $1,818,0 millones, $4,085,0 millones de fechas 27 de julio, 29 de agosto, 15 y 27 de septiembre respectivamente </t>
  </si>
  <si>
    <t>Se efectuó una modificación al plan anual de adquisiciones en el mes de julio de 2016</t>
  </si>
  <si>
    <t>se aprobo con concepto favorable los proyecto de implemtnación de mecanismos para mejofrar la prestación del servicio al ciudadano y  herramientas de evaluación</t>
  </si>
  <si>
    <t>Se presentaron para levantamiento de previo concepto los proyectos de gestión documental, modelo educativo, desarrollo tecnologico y carceles para la paz</t>
  </si>
  <si>
    <t>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t>
  </si>
  <si>
    <t>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t>
  </si>
  <si>
    <t>Se han realizado 2 monitoreos a la efectividad de los controles y acciones planteados en el mapa de Riesgos de Corrupción.</t>
  </si>
  <si>
    <t xml:space="preserve">yvirguezr/escritorio/riesgosinstitucionales/corrupción/monitoreo </t>
  </si>
  <si>
    <t>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t>
  </si>
  <si>
    <t>Para este trimestre no se reporta avance de esta actividad</t>
  </si>
  <si>
    <t>Se realiza documento "CARACTERIZACIÓN DE LA POBLACIÓN RECLUSA INDIGENA Y
AFROCOLOMBIANA A CARGO DEL INPEC" 
el cual  incluye tres secciones: Las dos primeras se enfocan en el análisis y descripción
de resultados de las variables sociodemográficas, perfil delictivo y situación jurídica de los
grupos objeto de estudio, construyendo la caracterización de cada uno por separado. La
tercera sección se ocupa de realizar comparaciones intergrupales para establecer diferencias
entre los mismos y finalizar el documento con las conclusiones obtenidas del análisis realizado</t>
  </si>
  <si>
    <t xml:space="preserve">ESTUDIO AFRODESCENDIENTES E INDIGENAS
http://www.inpec.gov.co/portal/page/portal/Inpec/Institucion/Estad%EDsticas/Estadisticas/Informes%20y%20Boletines%20Estad%EDsticos/Estudio%20Afrodescendientes%20e%20Indigenas_0.pdf
</t>
  </si>
  <si>
    <t>Monitoreos realizados</t>
  </si>
  <si>
    <t>yvirguezr/escritorio/riesgosinstitucionales/plantic/monitoreo PLANTIC</t>
  </si>
  <si>
    <t>mediante comunicaciones 8110 OFPLA 00553 de agosto 04 de 2016 y 00638 de septiembre 08 de 2016,  se enviaron a la dirección general, dirección de gestión corporativa y dirección de atención y tratamiento los informes correspondientes.</t>
  </si>
  <si>
    <t>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t>
  </si>
  <si>
    <t xml:space="preserve">Junto con la oficina de sistemas se realiza el cierre de los proyectos Reincidencia, Extranjeros y Delitos  en las tres modalidades (Intramural, Domiciliaria y Vigilancia electronica ) los cuales son publicados en la pagina web del Instituto.  </t>
  </si>
  <si>
    <t xml:space="preserve">EXTRANJEROS:
http://186.179.97.228:8080/jasperserver-pro/dashboard/viewer.html?&amp;j_username=inpec_user&amp;j_password=inpec#/public/Extranjeros/Dashboards/Extranjeros_Nacional
DELITOS:
http://186.179.97.228:8080/jasperserver-pro/flow.html?_flowId=dashboardRuntimeFlow&amp;dashboardResource=/public/Delitos/Dashboards/Tablero_Delitos_Colombia&amp;j_username=inpec_user&amp;j_password=inpec
REINCIDENCIA:
http://186.179.97.228:8080/jasperserver-pro/dashboard/viewer.html?&amp;j_username=inpec_user&amp;j_password=inpec#/public/Reincidencia/Dashboards/Reincidencia_Nacional
</t>
  </si>
  <si>
    <t>Durante el trimestre se brindo asesoría presencial y  a traves del aplicativo institucional Isolución en la elaboración de diferentes documentos (guías, procedimientos, políticas, formatos etc), necesarios para la gestión y desarrollo de cada proceso.</t>
  </si>
  <si>
    <t>Actas No. 188, 238, 249,252 del SGI revisión de documentos, y reportes el aplicativo Isolución, del módulo de tareas un  total de 86.   Adjunto archivo magnetico carpeta  P81-664</t>
  </si>
  <si>
    <t>Las revisiones de los documentos (guías, procedimientos, políticas, formatos etc) se recepcionan por el aplicativo Isolución, y el avance del documento se evidencia en el estado actual que puede ser;aprobado, borrador y revisión.</t>
  </si>
  <si>
    <t>Pantallazos del aplicativo Isolución de los documentos en diferentes estados: aprobados, borrador y  revisión en el trimestre).   Adjunto archivo magnetico carpeta  P81-665</t>
  </si>
  <si>
    <t>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t>
  </si>
  <si>
    <t>12 Sesiones del Comitè para Estudio y análisis de 483 quejas recibidas durante el trimestre.</t>
  </si>
  <si>
    <t>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t>
  </si>
  <si>
    <t>SIN REGISTRO DE SEGUIMIENTO</t>
  </si>
  <si>
    <t xml:space="preserve">3 Visitas de seguimiento </t>
  </si>
  <si>
    <t>Carpeta Plan de Acciòn OFIDI Actiovidad sujeta a modificaciòn en razon a lo aprobado por la DINPE en oficio del 23 de maro de 2016.</t>
  </si>
  <si>
    <t>1 inoorme semestral</t>
  </si>
  <si>
    <t>Carpata virtual: C:\Documents and Settings\DSANCHEZT\Mis documentos\DORIS 2016\COMPARTIDA\OFICIOS 2016\Oficio Informe semestral actividades OFIDI.docx y carpeta fisica Plan Accion 2016</t>
  </si>
  <si>
    <t>Oficio contentivo del Cronograma presentado con fecha 23 de marzo a la DINPE. cuenta con autorizaciòn y aprobaciòn del Sr Director General</t>
  </si>
  <si>
    <t>3 Visitas de seguimiento de acuerdo con el Cronograma presentado y autorizado por la DINPE, en el cual se programaron 6 visitas.</t>
  </si>
  <si>
    <t>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t>
  </si>
  <si>
    <t>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t>
  </si>
  <si>
    <t xml:space="preserve">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</si>
  <si>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</si>
  <si>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 xml:space="preserve">Se implementaron las herramientas de comunicación dentro del marco de las políticas de Gobierno en Línea (Notas Web, Boletines de Prensa, Notinpec). Se han realizado 64 notas web, 91 boletines de prensa y 41 ediciones de Notinpec. </t>
  </si>
  <si>
    <t xml:space="preserve">Estas acciones se realizan a lo largo de todo el año, estas mediciones son correspondientes al III trismestre de 2016. </t>
  </si>
  <si>
    <t xml:space="preserve">Estas acciones se realizan a lo largo de todo el año, estas mediciones son correspondientes al II trimestre de 2016. </t>
  </si>
  <si>
    <t>A la fecha se han emitido 11programas de Reportajes de Libertad en las siguientes fechas 8 de mayo de 2016, 22 de mayo de 2016, 05 de junio de 2016 y 19 de junio de 2016, 3, 17 y 31 de julio, 14 y 28 de agosto, 11 y 25 de septiembre.</t>
  </si>
  <si>
    <t>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t>
  </si>
  <si>
    <t xml:space="preserve">Se realizó la medición de las notas positivas publicadas en medios de comunicación. Se registraron 70 noticias positivas en el monitoreo diario a medios de comunicación. </t>
  </si>
  <si>
    <t xml:space="preserve">Se realizó la medición de las notas positivas publicadas en medios de comunicación. Se registraron 25 noticias positivas en el monitoreo diario a medios de comunicación. </t>
  </si>
  <si>
    <t>El contrato No.125 celebrado con Editores CONARTES SAS cuyo objeto es
“Contratar la adquisición de la séptima edición de la revista institucional, material POP (carpetas) y diplomas del día del giardián del Instituo Nacional Penitenciario y Carcelario”, se encuentra en finalizado.
Fecha de inicio: 03 de junio de 2016  
Fecha de culminación: 30 de septiembre de 2016
28 de septiembre se recibieron 1000 revistas
- Acta No.0042 Entrega Revista
- Guía de Entrega Revista
- Contrato No. 125</t>
  </si>
  <si>
    <t xml:space="preserve">El contrato y las actas respectivas se encuentran en la carpeta de evidencias OFICO del Drive con el nombre P167 - Contrato No. 125 - Contratación Revista Insitucional. Así como en la AZ con nombre 'Contratos 125 - 2016 Editores CONARTE'. </t>
  </si>
  <si>
    <t>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28 de septiembre se recibieron 1000 revistas
- Acta No.0042 Entrega Revista
- Guía de Entrega Revista
- Contrato No. 125</t>
  </si>
  <si>
    <t xml:space="preserve">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t>
  </si>
  <si>
    <t>6. Fue publicado el Segundo (00)Informe de seguimiento al Mapa de Riesgos de Corrupcion 2016 en la Pagina Web Institucional.
Link: http://www.inpec.gov.co/portal/page/portal/Inpec/Institucion/ReportesDeControlInterno/Seguimiento%20a%20Las%20Estrategias%20del%20Plan%20Anticorrupci%F3n%20y%20Aten</t>
  </si>
  <si>
    <t>1.El Informe de Seguimiento al Mapa de Riesgos de Corrupcion 2016 se puede encontrar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 (ACTIV. 6)
2.Registro documental en fisico de la Oficina, Informe de Seguimiento al Mapa de Riesgos de Corrupcion 2016
3.  Ruta Drive Google: https://drive.google.com/drive/u/1/folders/0B2yLbWtDgQU9LUhad2xMM0dlTTQ"
2.Registro documental en fisico de la Oficina, Informe de Seguimiento al Mapa de Riesgos de Corrupcion 2016
3.  Ruta Drive Google: https://drive.google.com/drive/u/1/folders/0B2yLbWtDgQU9ZWIzX3pIeHZSb28</t>
  </si>
  <si>
    <t>1.El acta correspondiente reposa en la siguienteRuta:
C:\Users\NJACOSTAN.SCENTRAL\Documents\2016\PLAN DE ACCION 2016\Tercer Trimestre\PRODUCTO P75\Elaborar y presentar al CCC Programa Anual Auditorias 2016 (ACTIV. 1)
2.  Ruta Drive Google: https://drive.google.com/drive/u/1/folders/0B2yLbWtDgQU9Q003d01KNWVVdnM</t>
  </si>
  <si>
    <t>1.El soporte correspondiente reposa en la siguiente Ruta: C:\Users\NJACOSTAN.SCENTRAL\Documents\2016\PLAN DE ACCION 2016\Tercer Trimestre\PRODUCTO P75\Publicacion Pagina Web INPEC Programa Anual de Auditorias 2016 (ACTIV.2)
2.  Ruta Drive Google: https://drive.google.com/drive/u/1/folders/0B2yLbWtDgQU9OUphUmpLSHV1NG8</t>
  </si>
  <si>
    <t>3. Durante el periodo Junio - Septiembre de 2016 se han llevado a cabo cuatro  (04) Auditorias de gestion en cumplimiento del rol de evaluacion y seguimiento de la dependencia, las cuatro (04) ya tienen informe final y se encuentran publicadas en la pagina web Institucional.</t>
  </si>
  <si>
    <t>1. Los Informes Preliminares y Finales reposan en la siguiente ruta: 
C:\Users\NJACOSTAN.SCENTRAL\Documents\2016\PLAN DE ACCION 2016\Tercer Trimestre\PRODUCTO P75
2.Al interior de la Oficina reposa el archivo documental en fisico  del Informe ( AZ : PLAN DE ACCION 2016 OCI)
3. Ruta Drive Google:
https://drive.google.com/drive/u/1/folders/0B2yLbWtDgQU9NlJXTURJUjd3ZzQ</t>
  </si>
  <si>
    <t>4. En los Informes Finales de  las cuatro (04) Auditorias publicadas en la Pagina Web Institucional  se observa el capitulo respectivo de los riesgos institucionales establecidos durante el ejercicio auditor.</t>
  </si>
  <si>
    <t>1.El Informe Preliminar de la Auditoria Especial se encuentra en la siguiente 
Ruta: C:\Users\NJACOSTAN.SCENTRAL\Documents\2016\PLAN DE ACCION 2016\Tercer Trimestre\PRODUCTO P75\Informes de Auditoria con Capitulo de Riesgos 2016 (ACTIV.4)
2.Al interior de la Oficina reposa el archivo documental en fisico  del Informe ( AZ : PLAN DE ACCION 2016 OCI)
3. Ruta Drive Google:
https://drive.google.com/drive/u/1/folders/0B2yLbWtDgQU9UVJGYlp6NHp2RjA</t>
  </si>
  <si>
    <t>Se Recibió un total de 78 solicitudes de concepto jurídico discriminados así: Julio 33, Agosto 24 y septiembre 21. Estos  se registraron en la base de datos implementada en el GRECO, archivo excel "RELACIÓN CONCEPTOS POR MES 2016"</t>
  </si>
  <si>
    <t xml:space="preserve">Archivo compartido DRIVE (OFAJU- EVIDENCIAS) P139_ACT925 , 926Y 927 </t>
  </si>
  <si>
    <t>Corresponde a 78 solicitudes de conceptos , con el registro de asignación a  los profesionales   (2 abogados de planta y 4 contratistas) para dar tramite de respuesta, en la columna F de la base de datos implementada en el GRECO, archivo excel "RELACIÓN CONCEPTOS POR MES 2016" .</t>
  </si>
  <si>
    <t xml:space="preserve">se tenian pendientes 132 conceptos pendientes del segundo trimestre y se recibieron 78 solicitudes en el 3er. Trimestre, para un total de  210 se finalizaron 42 los registros se relacionan en la base de datos implementada en el GRECO, archivo excel "RELACIÓN CONCEPTOS POR MES 2016" </t>
  </si>
  <si>
    <t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t>
  </si>
  <si>
    <t xml:space="preserve">Carpeta compartida DRIVE( OFAJU- EVIDENCIAS) P192_ACT920 </t>
  </si>
  <si>
    <t xml:space="preserve">Corresponde a 2287 se realiza el registro  del medio de recepción (mensajeria ó correo electronico), en la columna E  base de datos excel manejada en el Grupo de Tutelas denominada "TUTELAS 2016"  de las 2291 Acciones de Tutela del periodo reportado. </t>
  </si>
  <si>
    <t>Archivo compartido DRIVE (OFAJU- EVIDENCIAS) P219_ACT921</t>
  </si>
  <si>
    <t>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t>
  </si>
  <si>
    <t xml:space="preserve">Archivos  compartido DRIVE (OFAJU- EVIDENCIAS) P219_ACT922 </t>
  </si>
  <si>
    <t>Corresponde a 2291 Acciones de  tutelas del periodo reportado de las cuales de realizo el registro de asignación a 2285 a los profesionales para dar tramite de respuesta, en la columna N de la base de datos excel manejada en el Grupo de Tutelas denominada "TUTELAS 2016", se realiza dicho registro, el cual tiene como soporte las planillas en medio fisico donde se registra el numero de la carpeta de tutela, fecha, hora de entrega y firma de quien recibe.</t>
  </si>
  <si>
    <t xml:space="preserve">Archivo compartido DRIVE (OFAJU- EVIDENCIAS) P219_ACT923 </t>
  </si>
  <si>
    <t>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t>
  </si>
  <si>
    <t xml:space="preserve">Archivo compartido DRIVE (OFAJU- EVIDENCIAS) P219_ACT924 </t>
  </si>
  <si>
    <t xml:space="preserve">Archivo compartido DRIVE (OFAJU- EVIDENCIAS) P221_ACT928  Y  930 </t>
  </si>
  <si>
    <t xml:space="preserve">Las 180 solicitudes de control de legalidad llegadas al grupo fueron asignadas a los profesionales designados para hacerlo, siendo finalizadas todas.los cuales fueron registrados en la planilla de control "PLANILLA CONTROLES DE LEGALIDAD </t>
  </si>
  <si>
    <t>Archivo compartido DRIVE (OFAJU- EVIDENCIAS) P222_ACT937  Y 938</t>
  </si>
  <si>
    <t>Se recibieron 180 solicitudes de control de legalidad de proyectos de resoluciones de traslados, nombramientos, etc., los cuales fueron registrados en la planilla de control "PLANILLA CONTROLES DE LEGALIDAD 2016"</t>
  </si>
  <si>
    <t xml:space="preserve">Fueron estudiados por los abogados sustanciadores los 29 expedientes pendientes del trimestre anterior más los 24 expedientes llegados. </t>
  </si>
  <si>
    <t>Archivo compartido DRIVE (OFAJU- EVIDENCIAS) P39_ACT934,935  Y 936</t>
  </si>
  <si>
    <t>Se recibieron 24 expedientes disciplinarios para fallos de segunda instancia, los cuales fueron registrados en la base de datos excel "PROCESOS DISCIPLINARIOS 2016-ACTUAL"</t>
  </si>
  <si>
    <t>Se proyectaron y finalizaron 20 expedientes con fallo de segunda instancia, 8 quedaron en revisión del coordinador del grupo, pendientes para el proximo trimestre 25 expedientes.</t>
  </si>
  <si>
    <t>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t>
  </si>
  <si>
    <t xml:space="preserve">Carpeta compartida DRIVE (OFAJU- EVIDENCIAS) P84_ACT918 Y 919 </t>
  </si>
  <si>
    <t>Se recibieron en el grupo 24 expdientes de investigaciones disciplinarias, los cuales fueron radicados conforme a su orden de llegada y asignados a los abogados sustanciadores, registros en la base de datos excel "PROCESOS DISCIPLINARIOS 2016-ACTUAL"</t>
  </si>
  <si>
    <t>Se realizaron tres (3) mesas de trabajo durante el tercer trimestre. Para un total de 11 mesas de trabajo a la fecha de las 12 mesas propuestas</t>
  </si>
  <si>
    <t>Archivo compartido DRIVE (OFAJU- EVIDENCIAS) P93_ACT931  Y 932</t>
  </si>
  <si>
    <t>1).Se atendio Invitación para el Director del Inpec del coordinador del Programa de Prisiones Sección Internacional de Asuntos Antinárcoticos y Aplicación a la Ley. Del 5 al 10 de agosto de 2016 
2).Se atendio la Oficina de asuntos Antinarcoticos y aplicaciones de la Ley (INL), de la Embajada de los Estados Unidos de America en Panamá, para asistir como Expositor dentro del Programa del Sistema Penal Acusatorio al Sistema Penitenciario de Panamá. del 18 al 19 de julio de 2016
3).Se atendio Invitación Embajda de Estados Unidos para 28 miembros del Instituto al curso Correccional Gestión Institución, CIM100, que se llevo a cabo del 28 de agosto al 11 de septiembre de 2016 en colorado y Nuevo mexico, EU.</t>
  </si>
  <si>
    <t>C:\Users\CMCASTROC\Desktop\PLAN DE ACCION 2016
CARPETA PRODUCTO P9 ACTIVIDAD 939</t>
  </si>
  <si>
    <t>1).Se recibio visita de la Delegación de Mexico a fin de conocer el Sistema Penitenciario Colombiano, organización y funcionamiento del INPEC, funcionamiento de los sistemas de Vigilancia electronica. (acta 011 del 13 de julio de 2106)
2).Se apoyo al Grupo de Derechos Humanos en la realización del VI Simposio Nacional de Derechos Humanos, según Directiva Transitoria No. 14 del 12 de agosto de 2016.
3(.Visita delegación del Buro Municipal de Administración de Carceles de Shanghai Republica Popular de China los días 21 y 22 de septiembre. (Directiva Transitoria 0018 del 16 de septiembre de 2016)</t>
  </si>
  <si>
    <t>C:\Users\CMCASTROC\Desktop\PLAN DE ACCION 2016
CARPETA PRODUCTO P9 ACTIVIDAD 940</t>
  </si>
  <si>
    <t>Se esta gestionando posible alianza con Honduras para intercambio en ley de bloqueo de telefonía móvil en cárceles adoptada por ese gobierno. Mediante correo electronico del 05 de septiembre de 2016.</t>
  </si>
  <si>
    <t>C:\Users\CMCASTROC\Desktop\PLAN DE ACCION 2016
CARPETA PRODUCTO P9 ACTIVIDAD 941</t>
  </si>
  <si>
    <t>1).Se divulgo a través del Notinpec 376, página 8 la Viista de la delegación del Comisionado de Mexico al INPEC. 
2).Se divulgo a tráves de la pagina del INPEC la asistencia de funcionario del INPEC a Colorado Estados Unidos, fecha 30 de Agosto de 2016.
3).A través de la pagina del Inpec con fecha 22 de septiembre de 2016 se informo sobre la visita de la Delegación de China.</t>
  </si>
  <si>
    <t>C:\Users\CMCASTROC\Desktop\PLAN DE ACCION 2016
CARPETA PRODUCTO P9 ACTIVIDAD 942</t>
  </si>
  <si>
    <t>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t>
  </si>
  <si>
    <t xml:space="preserve">Las evidencias de las actividades realizadas están en el DRIVE en la carpeta Grepu III Trimestre y en cada una de las actividades realizadas están las planillas de confirmación de asistencia </t>
  </si>
  <si>
    <t xml:space="preserve">Se compraron 100 sobres para las Tarjetas utilizadas por el Señor Director General </t>
  </si>
  <si>
    <t>se elaboraron  tarjetas entre invitaciones, felicitaciones, agradecimientos y otras. Se realizaron  eventos
Se verificó la asistencia de cada uno de los invitados a las actividades realizadas por la Dirección Genral del Instituto Nacional Penitenciario y Carcelario Inpec
Se compraron 100 sobres para las Tarjetas utilizadas por el Señor Director General.</t>
  </si>
  <si>
    <t>Se elaboraron los documentos diagnósticos de la regional Norte y Noroeste, los cuales fueron presentados mediante oficio con código GESDOC 2016IE0023936 y 2016IE0023921</t>
  </si>
  <si>
    <t>GESDOC 2016IE0023936 
 2016IE0023921
https://drive.google.com/drive/folders/0Bz9BU3gKMyzAMXdIM2JxY2N0TFE
C:\Users\DXHUERTASR\Desktop\GRUPO DDHH\PLAN DE ACCIÓN 201</t>
  </si>
  <si>
    <t>GESDOC 2016IE0023936 
 2016IE0023921
https://drive.google.com/drive/folders/0Bz9BU3gKMyzAMXdIM2JxY2N0TFE
C:\Users\DXHUERTASR\Desktop\GRUPO DDHH\PLAN DE ACCIÓN 2016</t>
  </si>
  <si>
    <t>Cápsula 72 Derecho a la Integridad
Cápsula 74 Día de DDHH
Cápsula 75 Derecho a la Paz</t>
  </si>
  <si>
    <t>https://drive.google.com/drive/folders/0Bz9BU3gKMyzAMXdIM2JxY2N0TFE
C:\Users\DXHUERTASR\Desktop\GRUPO DDHH\PLAN DE ACCIÓN 2016</t>
  </si>
  <si>
    <t>Se elaboraron tres cápsulas relacionadas con el derecho a la Integridad, el Día de DDHH y el  Derecho a la Paz El porcentaje de avance se determinó considerando la meta que es 8, pues las 6 (dos del I trimestre, una del II trimestre y tres del III trimestre) equivalen al 75% de esta</t>
  </si>
  <si>
    <t>Cápsula 72 Derecho a la Integridad
Cápsula 74 Día de DDHH
Cápsula 75 Derecho a la Paz
https://drive.google.com/drive/folders/0Bz9BU3gKMyzAMXdIM2JxY2N0TFE
C:\Users\DXHUERTASR\Desktop\GRUPO DDHH\PLAN DE ACCIÓN 2016</t>
  </si>
  <si>
    <t>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t>
  </si>
  <si>
    <t>Correos electrónicos
https://drive.google.com/drive/folders/0Bz9BU3gKMyzAMXdIM2JxY2N0TFE
C:\Users\DXHUERTASR\Desktop\GRUPO DDHH\PLAN DE ACCIÓN 2016</t>
  </si>
  <si>
    <t xml:space="preserve">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t>
  </si>
  <si>
    <t>Se elaboró una cápsula informativa.  El porcentaje de avance se determinó considerando la meta que es 4, pues las 4 (una del I trimestre,  dos del II trimestre y una del III trimestre) equivalen al 100% de esta</t>
  </si>
  <si>
    <t>Cápsula 73 Grupos étnicos
https://drive.google.com/drive/folders/0Bz9BU3gKMyzAMXdIM2JxY2N0TFE
C:\Users\DXHUERTASR\Desktop\GRUPO DDHH\PLAN DE ACCIÓN 2016</t>
  </si>
  <si>
    <t>Se difundieron una cápsula informativa.  El porcentaje de avance se determinó considerando la meta que es 4, pues las 4 (una del I trimestre,  dos del II trimestre y una del III trimestre) equivalen al 100% de esta</t>
  </si>
  <si>
    <t>Correo electrónico
https://drive.google.com/drive/folders/0Bz9BU3gKMyzAMXdIM2JxY2N0TFE
C:\Users\DXHUERTASR\Desktop\GRUPO DDHH\PLAN DE ACCIÓN 2016</t>
  </si>
  <si>
    <t>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t>
  </si>
  <si>
    <t>Actas No. 16 y 18 del Grupo de Derechos Humanos
https://drive.google.com/drive/folders/0Bz9BU3gKMyzAcDZXNnpTSS1pZlU
C:\Users\DXHUERTASR\Desktop\GRUPO DDHH\PLAN DE ACCIÓN 2016</t>
  </si>
  <si>
    <t>Se aprobó el documento de política en el Comité de Desarrollo Administrativa, en acta 11 del 8 de septiembre</t>
  </si>
  <si>
    <t>Isolution</t>
  </si>
  <si>
    <t>Se han consolidado las respuestas a informes y requerimientos del Ministerio de Relaciones Exteriores-Cancillería</t>
  </si>
  <si>
    <t>Se ha realizado el seguimiento a los establecimientos por regional</t>
  </si>
  <si>
    <t>Seguimientos a establecimientos
https://drive.google.com/drive/folders/0Bz9BU3gKMyzAcDZXNnpTSS1pZlU
C:\Users\DXHUERTASR\Desktop\GRUPO DDHH\PLAN DE ACCIÓN 2016</t>
  </si>
  <si>
    <t>Oficios Control de la UTILIZACION DEL APLICATIVO QUEJAS WEB 2016 a las 6 Direcciones Regionales.</t>
  </si>
  <si>
    <t>* 81002 DINPE 81002 - 002386, 002387, 002388, 002389, 002390, 002391 del 28/07/16.</t>
  </si>
  <si>
    <t>informe de las seis (6) Regiones Aplicativo Quejas Web 1er Semestre 2016</t>
  </si>
  <si>
    <t>oficio  81002 DINPE-GATEC-2543 del 22/07/16</t>
  </si>
  <si>
    <t>Participacion de la Feria en la ciudad de Villa del Rosario, Florencia y Puerto asis (Putumayo) .</t>
  </si>
  <si>
    <t>Informe Feria Villa del Rosario - Cucuta oficio 81002-DINPE-GATEC-2542 del 14/07/16.   * Feria Florencia oficio 143-EPMSCFLO-CN - 2482 del 22/08/16   *Feria Puerto Asis - Putumayo  oficio 81002-DINPE-GATEC-3214 del 08/09/16</t>
  </si>
  <si>
    <t xml:space="preserve">Se realizo la tabulacion de la aplicación de la Sede Central, Regionales y Eron seleccionados </t>
  </si>
  <si>
    <t>PDF Tabulacion de encuestas por regional - Plan de Accion</t>
  </si>
  <si>
    <t xml:space="preserve">* R. Noroeste - Oficio 500-DIREG-ATECI-DDHH 3941 del 17/06/16 - Informe Chequeo Oficinas     * R. Occidente - Oficio 200-DROCC-DH-ATC 03985 Y 03986 del 02/08/16 - Informe Espacios fisicos.    *R. Viejo Caldas - Oficio 600-DIREG-ATECI- 4483 del 01/09/16 - Informe analisis lista deChequeo y espacios fisicos.  </t>
  </si>
  <si>
    <t>Regional Viejo Caldas - informe estado actual servicio al ciudadano</t>
  </si>
  <si>
    <t>oficio 600-DIREG-3197 del 27/06/16</t>
  </si>
  <si>
    <t>Informe Compromisos</t>
  </si>
  <si>
    <t>Informe Compromisos codigo del buen Gobierno.</t>
  </si>
  <si>
    <t>Informe autoevaluacion</t>
  </si>
  <si>
    <t>Autoevaluacion del 22/07/16 (del 01/04/16 al 30/06/16)</t>
  </si>
  <si>
    <t xml:space="preserve"> * Oficio 000865 del 16/03/16 * Correo electronico del 17/03/16</t>
  </si>
  <si>
    <t>se recibieron en total 6714 documentos distribuidos así: 3085 solicitudes de traslados, 56 asignaciones de establecimiento, 1521 remisiones, y 226 tutelas, y 1826 habeas corupus y sentencias , se tramitaron 6506 correspondientes a 97%  .</t>
  </si>
  <si>
    <t xml:space="preserve">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t>
  </si>
  <si>
    <t>En el Tercer  trimestre se recibieron 106 solicitudes de asignación de establecimiento y entrega para 201 internos las cuales se tramitarón en su totalidad mediante acto administrativo. el acumulado para los tres trimestres es de 228 solicitudes para 323 internos.</t>
  </si>
  <si>
    <t xml:space="preserve">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t>
  </si>
  <si>
    <t>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t>
  </si>
  <si>
    <t>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t>
  </si>
  <si>
    <t>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t>
  </si>
  <si>
    <t>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t>
  </si>
  <si>
    <t>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t>
  </si>
  <si>
    <t>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t>
  </si>
  <si>
    <t>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t>
  </si>
  <si>
    <t>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t>
  </si>
  <si>
    <t>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t>
  </si>
  <si>
    <t xml:space="preserve">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</si>
  <si>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t>
  </si>
  <si>
    <t>no hay evidencias, teniendo en cuenta que la actividad no ha podido ser iniciada.</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</si>
  <si>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t>
  </si>
  <si>
    <t xml:space="preserve">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</si>
  <si>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t>
  </si>
  <si>
    <t>se realizo la primera jornada de inducción los dias 3,4,5 y 6 de Octubre de 2016 en el auditorio Juan Pablo Segundo con la participacion de 140 funcionarios</t>
  </si>
  <si>
    <t>carpeta proceso de induccion 2016 la cual reposa en el Grupo Prospectiva del Talento Humano</t>
  </si>
  <si>
    <t>la segunda jornada de induccion se realizara en el ultimo trimestre del año</t>
  </si>
  <si>
    <t>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t>
  </si>
  <si>
    <t>C:\Users\KPAEZU\Desktop</t>
  </si>
  <si>
    <t>el nuevo modelo se socializara en el ultimo trimestre del año</t>
  </si>
  <si>
    <t xml:space="preserve">se construyo el plan de provision de recursos humanos con base en las necesidades de personal del Instituo </t>
  </si>
  <si>
    <t>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t>
  </si>
  <si>
    <t>C:/Users/CGUERRERO.INPEC/Desktop/PLAN DE ACCION 2016/Plan de accion tercer trimeste/mejoresservidorespenitenciarios</t>
  </si>
  <si>
    <t>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t>
  </si>
  <si>
    <t>C:\Users\CGUERRERO.INPEC\Desktop\PLAN DE ACCION 2016\tercertrimestre/procedimientosbienestar</t>
  </si>
  <si>
    <t xml:space="preserve">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t>
  </si>
  <si>
    <t>A la fecha se ha realizado la divulgacion en 110 Establecimientos de Reclusion, para el cuarto trimestre se realizara la divulgacion en los Establecimientos faltantes</t>
  </si>
  <si>
    <t>De acuerdo con el plan de trabajo del SG SST la operacionalizacion se cumplio al 93% como se evidencia en los respectivos soportes</t>
  </si>
  <si>
    <t>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t>
  </si>
  <si>
    <t>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t>
  </si>
  <si>
    <t>se expidieron tres resoluciones de inscripcion para funcionarios administrativos (resollucion 03953 del 12 de agosto de 2016, resolucion 3954 del 12 de agosto de 2016 y resolucion 4201 del 25 de agosto de 2016</t>
  </si>
  <si>
    <t>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t>
  </si>
  <si>
    <t>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t>
  </si>
  <si>
    <t>se realizaron 2 analisis de puestos de trabajo y 2 entrevistas de funcionarios con patologia mental</t>
  </si>
  <si>
    <t>se realizo el seminario de salud mental a 10 funcionarios, sin embargo falta la aplicación de MIEO a 7 funcionarios</t>
  </si>
  <si>
    <t>Se realizaron requerimientos vía AVANTEL, la calificación del primer semestre del período 2016, comprendido entre el 01/02/2016 al 31/07/2016, solicitando el envío de oficio o acta en donde se indique el cumplimiento del procedimiento.
El día de hoy mediante correo electrónico se reiteró el envío de los documentos soportes.
se adjuntan soportes allegados por algunos ERON en cumplimiento de lo señalado</t>
  </si>
  <si>
    <t>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t>
  </si>
  <si>
    <t>C:/Users/CGUERRERO.INPEC/Desktop/PLAN DE ACCION 2016/Plan de accion tercer trimeste/sena</t>
  </si>
  <si>
    <t>Mediante estadistico suministrado por el CEDIP se evidencia el cumplimiento de la meta de operativos en un 105% con un total de 27.465 operativos realizados en lo corrido de este año</t>
  </si>
  <si>
    <t>:\Users\JPBARRERAM\Desktop\PLANES DICUV\Plan de Acción 2016\Seguimiento PA 2016\Seguimiento III Trimestre</t>
  </si>
  <si>
    <t>Segun las actividades planteadas, se ha dado cumplimiento de acuerdo a los informes sumisnistrados por la Unidad de Policia Judicial donde se evidencian número de capturas, tramite de internos indocumentados, solicitud de realización de cursos y la correc</t>
  </si>
  <si>
    <t>Se han realizado mesas de trabajo, dentro de las cuales se ha dado cumplimiento a las actividades mencionadas y a su vez se ha dado cumplimiento al producto</t>
  </si>
  <si>
    <t>De acuerdo a cada una de las actividades planteadas, se realizó la convocatorioa y se adelanto el curso de acuerdo a los parametros establecidos.</t>
  </si>
  <si>
    <t>De acuerdo a cada una de las actividades dispuestas para el cumplimiento de este producto, se ha realizado un avance con unas reuniones y unoc sompromisos adquiridos por los directivos de los establecimientos de Bogotá</t>
  </si>
  <si>
    <t>Se realizo reunion con la Unidad de Gestión del Riesgo.</t>
  </si>
  <si>
    <t>Mediante oficio 82102-SUCUC-GRUMI-000492 se rinde el informe de las actividades programadas para el encuentro.</t>
  </si>
  <si>
    <t>Mediante oficio 8110-OFPLA-000589 de 11 de Agosto la Oficina Asesora de Planeación devuelve el  proyecto de manual y hace una serie de recomendaciones sobre las que ya se esta trabajando para remitir a una nueva revisión.</t>
  </si>
  <si>
    <t>Mediante acta S/N de la CNSC se realiza reunion el día 14 septiembre de 2016 para informar sobre el proceso de ejecución de las convocatorias No. 335 y 336.</t>
  </si>
  <si>
    <t>Mediante correo electrónico de 14 de octubre de 2016 se recibe dato estadistico de las solicitudes de traslado radicadas desde el día 15 de marzo de hasta 30 de junio.</t>
  </si>
  <si>
    <t>Mediante correo electrónico de14 de octubre  de 2016 se recibe parte numerico del personal de Cuerpo de Custodia a nivel nacional.</t>
  </si>
  <si>
    <t>Mediante correo electrónico de 14 de octubre  de 2016 se recibe informacion de los traslados reaizados de manera extraordinaria ordenados por la dirección general</t>
  </si>
  <si>
    <t xml:space="preserve">Mediante correo electronico de 18 de Octubre  se remite el consolidado de los operativos de los ERON a nivel nacional. </t>
  </si>
  <si>
    <t>Se realiza el analisis de seguridad del segundo trimestre y se imparten intrucciones a los ERON</t>
  </si>
  <si>
    <t>Mediante Ofico 82202-SUSEV-GRUJU-1949 se recibe informe de policia judicial en donde se mencionan las acciones adelantadas respecto a las actividades del plan de acción.</t>
  </si>
  <si>
    <t>Mediante Actas 205 y 209 se realizan las mesas de trabajo para la calsificación de los ERON de acuerdo a la Ley 1709</t>
  </si>
  <si>
    <t>Mediante Acta 008 se realiza la finalización y la consolidación de los aspirantes</t>
  </si>
  <si>
    <t>Mediante oficio S/N de 01 de Agosto se hace entrega del resultado de las pruebas fisicas realizadas.</t>
  </si>
  <si>
    <t>Mediante oficio S/N de 05 de Agosto se solicita la presentación de funcionarios a partir del 10 de Agosto.</t>
  </si>
  <si>
    <t>Se remite el acta y la lista de asistencias de la reunion realizada en la unidad de gestion del riesgo. Y la matriz donde se indentifica al INPEC dentro de la unidad.</t>
  </si>
  <si>
    <t>Mediante correo electronico de 18 de Octubre se remite acta 065 y listado de depuracion de personal de internos en domiciliarias</t>
  </si>
  <si>
    <t>Mediante correo elecrronico se remite la matriz de la clasificación de los ERON, de acuerdo al trabajo realizado con la Unidad de Gestión del Riesgo</t>
  </si>
  <si>
    <t>Mediante correo electronico se remiten documento de reuniones programadas y matrices de recopilación de datos</t>
  </si>
  <si>
    <t xml:space="preserve">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t>
  </si>
  <si>
    <t>P29-GAPOE. Carpeta de evidencia Plan de Accion 2016-Actas</t>
  </si>
  <si>
    <t>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t>
  </si>
  <si>
    <t>Archivo fisico Gapoe, carpetas por establecimientos, informes mensuales. Archivo fisico/Carpeta evidencia PA 2016/Actas.</t>
  </si>
  <si>
    <t>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t>
  </si>
  <si>
    <t>https://drive.google.com/drive/folders/0Bz9BU3gKMyzAYUV5dlk3V3JMdEk</t>
  </si>
  <si>
    <t xml:space="preserve">Se ha adelantado el Modulo 3 y 4 de las cartillas de PAZ Y RECONCILIACION para ser trabajadas por todos los lideres religiosos y equipo pastoral con la PPL. </t>
  </si>
  <si>
    <t>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t>
  </si>
  <si>
    <t>Gapoe/Carpeta de matrimonios-libro de matrimonios-carpeta de notificaciones- programa software libros parroquiales. Archivo fisico/carpeta establecimientos/informes mensuales</t>
  </si>
  <si>
    <t>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t>
  </si>
  <si>
    <t xml:space="preserve">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t>
  </si>
  <si>
    <t xml:space="preserve">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"Para vivir el Jubileo de la Misericordia"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t>
  </si>
  <si>
    <t>1625</t>
  </si>
  <si>
    <t>Se realizó la instrucción básica para 1625 auxiliares bachilleres de los contingentes 1 y 2 de  2016 que prestarán el servicio militar en el INPEC</t>
  </si>
  <si>
    <t>Grupo formción: Carpeta Auxiliares Bachilleres I y II 2016</t>
  </si>
  <si>
    <t>2885</t>
  </si>
  <si>
    <t>Funcionarios del INPEC capacitados a través de la Red de Apoyo, así:
- Regional Central: 1027
- Regional Occidente: 977
- Regional Noroeste: 215
- Regional Oriente: 441
- Regional Norte: sin reporte.
- Regional Viejo Caldas: sin reporte.
- Dirección General: 93
- Convenio SENA: 132</t>
  </si>
  <si>
    <t>Grupo de Educación Continuda:
C:\Users\EPNACADEMICA11\Desktop\Soporters RED APOYO OCT 2016\Informe parcial PLAN. Agosto 2016.</t>
  </si>
  <si>
    <t>1152</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</si>
  <si>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t>
  </si>
  <si>
    <t>233</t>
  </si>
  <si>
    <t>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t>
  </si>
  <si>
    <t>1789</t>
  </si>
  <si>
    <t>Se desarrollaron cursos de reentrenamiento para el siguiente personal:
- Ejército: 329
- Policia: 6
- Cuerpo de Custodia y Vigilancia: 1,454</t>
  </si>
  <si>
    <t>19</t>
  </si>
  <si>
    <t>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t>
  </si>
  <si>
    <t>Se elaboró el Plan de Reinducción por parte de la Dirección Escuela de Formación, el cual fue aprobado y adoptado mediante Resolución No. 003340 del 05 de Julio de 2016.</t>
  </si>
  <si>
    <t>Se realizó la instrucción básica para 1,625 auxiliares bachilleres de los contingentes I y II de 2016 que prestarán el servicio militar en el INPEC.
El 05 de Septiembre, se incorporaron 599 auxiliares bachilleres para el III contingente de 2016, los cuales se encuentran en su etapa de instrucción.</t>
  </si>
  <si>
    <t>Grupo Formación:
Carpeta Auxiliares Primer, Segundo y Tercer  Contingente 2016.</t>
  </si>
  <si>
    <t>Se realizó la evaluación de los cursos de Instrucción Básica de Auxiliares Bachilleres del Primer y Segundo Contingente 2016.</t>
  </si>
  <si>
    <t>Grupo Formación:
Carpeta Auxiliares Primer y Segundo Contingente 2016.</t>
  </si>
  <si>
    <t>Grupo Educación Continuada:
C:\Users\EPNACADEMICA11\Desktop\Soporters RED APOYO OCT 2016\Informe parcial PLAN. Agosto 2016.</t>
  </si>
  <si>
    <t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TERCER TRIMESTRE: Se replantearon los lineamientos de Red de Apoyo mediante DINPE 002493 del 04-08-2016, los cuales fueron socializados a las Direcciones Regionales a través de correo electrónico.
Adicionalmente, se enviaron mails de recordatorio de los compromisos adquiridos por las Direcciones Regionales con respecto a la línea de acción.
Se socializó oferta académica en convenio con el SENA a los funcionarios del INPEC. De acuerdo con el informe del Grupo Educación Continuada, a la fecha se encuentran certificados 132 funcionarios y en 886 en formación. </t>
  </si>
  <si>
    <t>A través del SENA, se certificó a 29 funcionarios del INPEC en la Norma de Competencia Laboral 210601010 "Facilitar el servicio a los clientes de acuerdo con las políticas de la organización"</t>
  </si>
  <si>
    <t>F:\Mis documentos\Anyela Ortiz\2016\Plan de Acción 2016\Evidencias\Tercer Trimestre\Edcontinuada\NCL SERVICIO AL CLIENTE</t>
  </si>
  <si>
    <t>Se suscribió contrato interadministrativo No. 193 de 2016 entre la UNAD y el INPEC por valor de $380,000,000 cuyo objeto es contratar servicios de capacitación a través de diplomados virtuales con el fin de capacitar 546 servidores penitenciarios adscritos al INPEC.</t>
  </si>
  <si>
    <t>Grupo Educación Continuada:
-Carpeta Contrato Interadministrativo INPEC - UNAD.</t>
  </si>
  <si>
    <t>El diseño y validación de los contenidos de los diplomados contratados se evidencia en la cláusula tercera - Especificaciones técnicas del Contrato Interadministrativo No. 193 de 2016</t>
  </si>
  <si>
    <t xml:space="preserve">Los funcionarios adscritos al INPEC fueron convocados a participar en los diplomados objeto del contrato mediante correo masivo y publicación en las páginas web del INPEC y de la EPN.
La inscripción se realizó a través del mail edcontinuada.escuela@inpec.gov.co la cual fue finiquitada el 26 de septiembre de 2016, pendiente la publicación del personal admitido en los diferentes diplomados. </t>
  </si>
  <si>
    <t>Luego de la publicación de los aspirantes admitidos a los diplomados se dará inicio a la ejecución de los mismos.</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</si>
  <si>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t>
  </si>
  <si>
    <t>Se evaluaron los cursos virtuales que se relacionan: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t>
  </si>
  <si>
    <t>Se diseñaron los cursos de especializacion que se relacionan:
- Seminario Método MERC para caninos.
- Curso Instructores COPAN.
- Dactiloscopia 
- Seminario Centro Estratégico de Información Penitenciaria CEDIP.
- Curso de Traslado y Transporte de Internos
- Curso Avanzado de Trabajo en Alturas
- Curso Operadores Dispositivo Electrónico TASER 
- Tecnico Laboral en Investigador Criminalístico y Judicial.
-Tecnico Laboral en Adiestramiento y Manejo de Caninos.
-Atencion Prehospitalaria
-Enfermeria de Caninos</t>
  </si>
  <si>
    <t>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t>
  </si>
  <si>
    <t>Se desarrollaron dos cursos de Administración Penitenciaria correspondientes a igual número de requerimientos formulados por la Subdirección de Talento Humano</t>
  </si>
  <si>
    <t>Se evaluaron dos cursos de Administración Penitenciaria correspondientes a igual número de requerimientos formulados por la Subdirección de Talento Humano</t>
  </si>
  <si>
    <t>Se estructuró la ficha técnica del Curso Administración Penitenciaria, en la cual se incluye la temática de rendición de cuentas en la asignatura de Planeación Estratégica.  Queda pendiente aprobación por parte del Consejo Académico</t>
  </si>
  <si>
    <t>Se evaluaron cursos de reentrenamiento para el siguiente personal:
- Ejército: 329
- Policia: 6
- Cuerpo de Custodia y Vigilancia: 1,454</t>
  </si>
  <si>
    <t>Se estructuraron los Programas de Profundización Técnica de Ascenso a Teniente y Capitán</t>
  </si>
  <si>
    <t>Grupo Formación
- Carpeta cursos teniente y capitán</t>
  </si>
  <si>
    <t>En sesión del 01 de Septiembre de 2016, el Comité Curricular validó el Plan de Estudio de los Programas de Profundización Técnica de Ascenso a Teniente y Capitán</t>
  </si>
  <si>
    <t>Está pendiente la aprobación de los Programas por parte del Consejo Académico, gestión programada para el mes de Octubre</t>
  </si>
  <si>
    <t>Mediante Resolución No. 003340 del 05 de Julio de 2016, se aprueba y adopta el Programa de Reinducción del INPEC.</t>
  </si>
  <si>
    <t>Se elevó solicitud a OFPLA con el fin que preste su colaboración en la estructuración del módulo del Programa de Reinducción y a la Subdirección de Talento Humano con el fin que aporte el listado de los funcionarios objeto de Reinducción</t>
  </si>
  <si>
    <t>4</t>
  </si>
  <si>
    <t>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t>
  </si>
  <si>
    <t>Drive- P256- Actividad 763</t>
  </si>
  <si>
    <t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t>
  </si>
  <si>
    <t>2</t>
  </si>
  <si>
    <t xml:space="preserve">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
Mes de junio: 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 
</t>
  </si>
  <si>
    <t>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 
Mes de junio: 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t>
  </si>
  <si>
    <t>Drive- P110- Actividad 773</t>
  </si>
  <si>
    <t xml:space="preserve">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
</t>
  </si>
  <si>
    <t>Drive- P33</t>
  </si>
  <si>
    <t>A la fecha no se puede establecer el porcenataje de avance, toda vez que faltan por ejecutar 3 actividades de las 4 propuestas.</t>
  </si>
  <si>
    <t>A la fecha no se puede establecer el porcenataje de avance, toda vez que faltan por ejecutar 2 actividades de las 3 propuestas.</t>
  </si>
  <si>
    <t>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t>
  </si>
  <si>
    <t>Drive- P122- Actividad</t>
  </si>
  <si>
    <t>Mes de junio: Se hizo seguimiento a los puntos de venta ubicados en la Dirección Regional Oriente en el EPMSC SAN GIL  ( 7 y 8 de abril ), Regional  Viejo Caldas en el EPMSC PEREIRA ( 14 de abril) y la Dirección Regional  Norte (21 de abril).</t>
  </si>
  <si>
    <t>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t>
  </si>
  <si>
    <t>A la fecha no se cuenta con soportes que permitan evidenciar el avance de la actividad</t>
  </si>
  <si>
    <t>Mes de mayo:Se anexan los documentos soporte con la normatividad sanitaria relacionada con alimentos para ser aplicadas dentro de las actividades productivas (guías, instructivos, orientaciones).
  Mes de junio:Se anexa instructivo para capacitación en buenas prácticas de manifactura de alimentos y plan de saneamiento básico para adaptar a actividades productivas relacionadas con alimentos.
  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t>
  </si>
  <si>
    <t>Drive- P179- Actividad 803</t>
  </si>
  <si>
    <t>A la fecha no se puede establecer el porcentaje de avance, toda vez que faltan por ejecutar 6 actividades de las 6 propuestas.</t>
  </si>
  <si>
    <t>A la fecha no se puede establecer el porcentaje de avance, toda vez que faltan por ejecutar 3 actividades de las 3 propuestas.</t>
  </si>
  <si>
    <t>A la fecha no se puede establecer el porcentaje de avance, toda vez que falta por ejecutar la actividad para dar cumplimiento.</t>
  </si>
  <si>
    <t>Mes de agosto: Se envió por correo electrónico el 30/08/2016 la retroalimentación del segundo trimestre programas de atención psicosocial.</t>
  </si>
  <si>
    <t>A la fecha no se puede establecer el porcentaje de avance, toda vez que falta por ejecutar 1 actividad de las 2 propuestas.</t>
  </si>
  <si>
    <t>Drive- P105- Actividad 826</t>
  </si>
  <si>
    <t>A la fecha no se puede establecer el porcentaje de avance, toda vez que faltan por ejecutar 2 actividades de las 3 propuestas.</t>
  </si>
  <si>
    <t>A la fecha no se puede establecer el porcentaje de avance, toda vez que falta por ejecutar 1 actividad de las 3 propuestas.</t>
  </si>
  <si>
    <t>Mes de abril:El contrato entre el ICFES y el INPEC fue celebrado el 19 de Abril bajo el N° 015 de 2016.</t>
  </si>
  <si>
    <t>Drive- P32- Actividad 843</t>
  </si>
  <si>
    <t>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t>
  </si>
  <si>
    <t>Drive- P188- Actividad 849</t>
  </si>
  <si>
    <t>Mes de julio:Medianteoficio No. 8310-SUBAS-09525 del 02 de agosto de 2016 a las Direcciones Regionales. Se identifican los establecimientos que durante el periodo epidemiológico 7 no realizaron notificación para su respectivo seguimiento.
  Mes de agosto:Mediante oficio No. 8310-SUBAS-011222 del 12 de septiembre de 2016 a las Direcciones Regionales. Se identifican los establecimientos que durante el periodo epidemiológico 8 no realizaron notificación para su respectivo seguimiento.
  Mes de septiembre:FALTA SOPORTE</t>
  </si>
  <si>
    <t>Drive- ERON con seguimiento a la notificación de eventos de interés en Salud Pública realizados- Actividad 850</t>
  </si>
  <si>
    <t>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t>
  </si>
  <si>
    <t>A la fecha no se cuenta con soportes que evidencien el avance del producto.</t>
  </si>
  <si>
    <t>8</t>
  </si>
  <si>
    <t>Mes de julio:Mediante oficio 8310-SUBAS-08926, del 15 de julio de 2016, se remite a la USPEC informe técnico de prestación de servicios de salud correspondientes al mes de julio de 2016.
  Mes de agosto:Mediante oficio 8310-SUBAS-11214, se remite a la USPEC informe técnico de prestación de servicios de salud correspondientes al mes de agosto de 2016.
  Mes de septiembre:Mediante oficio 8310-SUBAS-11214, se remite a la USPEC informe técnico de prestación de servicios de salud correspondientes al mes de agosto de 2016.</t>
  </si>
  <si>
    <t>Drive- P77-Actividad 856</t>
  </si>
  <si>
    <t>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t>
  </si>
  <si>
    <t>Drive- P180- Actividad 857</t>
  </si>
  <si>
    <t>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t>
  </si>
  <si>
    <t>Drive- P181- Actividad 858</t>
  </si>
  <si>
    <t>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t>
  </si>
  <si>
    <t>Mes de septiembre:Se realizó jornada cívica en salud en el establecimiento d Espinal.</t>
  </si>
  <si>
    <t>Mes de septiembre:Se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t>
  </si>
  <si>
    <t>Drive- P94- Actividad 862</t>
  </si>
  <si>
    <t>Mes de julio:Mediante informe 8310-SUBAS-11208 se presenta informe de gestión de los servicios de salud de la PPL.
  Mes de agosto:Mediante informe 8310-SUBAS-11208 se presenta informe de gestión de los servicios de salud de la PPL.</t>
  </si>
  <si>
    <t>Mes de septiembre:Se realizó la socialización a las 6 regionales y los ERON adscritos a ellos mediante las actas No. 0873, 0784 Y 0875.</t>
  </si>
  <si>
    <t>Drive- P7- Actividad 866</t>
  </si>
  <si>
    <t>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t>
  </si>
  <si>
    <t>Drive- P257- Actividad 1155</t>
  </si>
  <si>
    <t>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t>
  </si>
  <si>
    <t>Drive- P104- Actividad 876</t>
  </si>
  <si>
    <t>Mes de julio: Se elaboró el informe correspondiente al análisis de las actas COSAL enviadas y cargadas al módulo SISIPEC, junto con el resultado de las visitas de los meses de julio- agosto. 
 Se presenta informe N° 8310-SUBAS-12281 del 26 de septiembre de 2016. 
 Mes de agosto: Se elaboró el informe correspondiente al análisis de las actas COSAL enviadas y cargadas al módulo SISIPEC, junto con el resultado de las visitas de los meses de julio- agosto. 
 Se presenta informe N° 8310-SUBAS-12281 del 26 de septiembre de 2016.</t>
  </si>
  <si>
    <t>El 28/04/2016 se capacitó a funcionarios de Regional Occidente quedando registrada esta actividad en acta de la fecha en mención.
Capacitación Regional Norte Acta No. 89 de fecha 22 de abril de 2016. 
Se anexa acta 187 28/04/2016 capacitación Regional Noroeste. Se anexa acta 292 de fecha 31/03/2016 capacitación Regional Oriente. 
El 30 de Junio se realizó videoconferencia a las Regionales Central y Viejo Caldas junto con sus establecimientos, se anexan los pantallazos.</t>
  </si>
  <si>
    <t>Drive- P256- Actividad 1153</t>
  </si>
  <si>
    <t>Se capacitaron a los internos de los siguientes establecimientos: RM BOGOTÁ, actas 543 y 544 de fecha 03/06/2016. COMEB, acta 590 de fecha 7/06/2016. 
 Mes de julio: El 22/07/2016 se realizó capacitación en normatividad sanitaria a los internos de las actividades productivas de panadería y asadero de pollos del EC Bogotá.
 Mes de septiembre: Se anexa capacitación a internos en el control y seguimiento al suministro de alimentación, en acta N°938 del 27/09/2016 al establecimiento de Espinal.</t>
  </si>
  <si>
    <t>Drive- P256- Actividad 1154</t>
  </si>
  <si>
    <t>Drive- P256- Actividad 764</t>
  </si>
  <si>
    <t>Mes de agosto: se solicitaron, recibieron y estudiaron los informes del segundo trimestre -16 de los 11 establecimientos de Justicia y Paz los cuales se retroalimentaron.
 - Oficio No. 8300 DIRAT- 83001- GRURE- 10247, del 11 de agosto de 2016. EPMSC Espinal. 
 - Oficio No. 8300 DIRAT- 83001- GRURE- 10248, del 31 de agosto de 2016. EPMSC Bucaramanga. 
 - Oficio No. 8300 DIRAT- 83001- GRURE- 10249, del 11 de agosto de 2016. EPC Itagüí. 
 - Oficio No. 8300 DIRAT- 83001- GRURE- 10250, del 11 de agosto de 2016. EPAMSCAS Palmira. 
 - Oficio No. 8300 DIRAT- 83001- GRURE- 10251, del 11 de agosto de 2016. EPAMSCAS Palmira. 
 - Oficio No. 8300 DIRAT- 83001- GRURE- 10252, del 11 de agosto de 2016. EPC Montería. 
 - Oficio No. 8300 DIRAT- 83001- GRURE- 10253, del 11 de agosto de 2016. EC Barranquilla. 
 - Oficio No. 8300 DIRAT- 83001- GRURE- 10254, del 11 de agosto de 2016. COMEB. 
 - Oficio No. 8300 DIRAT- 83001- GRURE- 10255, del 31 de agosto de 2016. RM Bogotá. 
 - Oficio No. 8300 DIRAT- 83001- GRURE- 10256, del 11 de agosto de 2016. RM Bucaramanga. 
 - Oficio No. 8300 DIRAT- 83001- GRURE- 10257, del 11 de agosto de 2016. COCUC.</t>
  </si>
  <si>
    <t>Drive- P4- Actividad 765</t>
  </si>
  <si>
    <t>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t>
  </si>
  <si>
    <t>Mes de agosto: Se realizó cuarta video conferencia de la vigencia el 27/07/2016. Se adjunta acta 662. 
Mes de septiembre: Acta No. 0868, del 31 de agosto de 2016, mediante la cual se realiza capacitación programa resocializador.</t>
  </si>
  <si>
    <t>Mes de agosto:Se realizó cuarto seguimiento a la ejecución de recursos asignados mediante Resolución 0680 de 2016. Se adjunta oficio No. 8300- DIRAT- 83001 GRURE- 10711, del 22 de agosto de 2016.</t>
  </si>
  <si>
    <t>Drive- P4- Actividad 769</t>
  </si>
  <si>
    <t>Mes de septiembre:Se exportaron datos del Consejo de Evaluación y Tratamiento del aplicativo SISIPEC, tercer trimestre.</t>
  </si>
  <si>
    <t>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t>
  </si>
  <si>
    <t>Drive- P109- Actividad 771</t>
  </si>
  <si>
    <t>Mes de septiembre: Se exportaron datos de la junta de evaluación de trabajo, estudio y enseñanza del aplicativo SISIPEC, tercer trimestre.</t>
  </si>
  <si>
    <t>Drive- P110- Actividad 772</t>
  </si>
  <si>
    <t>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t>
  </si>
  <si>
    <t>*Mediante oficio No. 8300 DIRAT- 83200 SUBAP- 83202 GRUTA- 089083, de fecha 19 de julio de 2016, se realiza informe de retroalimentación a la Dirección Regional Central. 
 Mediante oficio No. 8300 DIRAT- 83200 SUBAP- 83202 GRUTA- 089084, de fecha 19 de julio de 2016, se realiza informe de retroalimentación a la Dirección Regional Occidente. 
 Mediante oficio No. 8300 DIRAT- 83200 SUBAP- 83202 GRUTA- 089085, de fecha 19 de julio de 2016, se realiza informe de retroalimentación a la Dirección Regional Norte. 
 Mediante oficio No. 8300 DIRAT- 83200 SUBAP- 83202 GRUTA- 089086, de fecha 19 de julio de 2016, se realiza informe de retroalimentación a la Dirección Regional Oriente.
 Mediante oficio No. 8300 DIRAT- 83200 SUBAP- 83202 GRUTA- 089087, de fecha 19 de julio de 2016, se realiza informe de retroalimentación a la Dirección Regional Noroeste.
 Mediante oficio No. 8300 DIRAT- 83200 SUBAP- 83202 GRUTA- 089088, de fecha 19 de julio de 2016, se realiza informe de retroalimentación a la Dirección Regional Viejo Caldas. 
*Mediante oficio No. 8300 DIRAT- 83200 SUBAP- 83202 GRUTA- 10454, de fecha 19 de agosto de 2016, se realiza informe de retroalimentación a la Dirección Regional Central. 
 Mediante oficio No. 8300 DIRAT- 83200 SUBAP- 83202 GRUTA- 10455, de fecha 19 de agosto de 2016, se realiza informe de retroalimentación a la Dirección Regional Occidente. 
 Mediante oficio No. 8300 DIRAT- 83200 SUBAP- 83202 GRUTA- 10456, de fecha 19 de agosto de 2016, se realiza informe de retroalimentación a la Dirección Regional Norte. 
 Mediante oficio No. 8300 DIRAT- 83200 SUBAP- 83202 GRUTA- 10457, de fecha 19 de agosto de 2016, se realiza informe de retroalimentación a la Dirección Regional Oriente.
 Mediante oficio No. 8300 DIRAT- 83200 SUBAP- 83202 GRUTA- 10458, de fecha 19 de agosto de 2016, se realiza informe de retroalimentación a la Dirección Regional Noroeste.
 Mediante oficio No. 8300 DIRAT- 83200 SUBAP- 83202 GRUTA- 10459, de fecha 19 de agosto de 2016, se realiza informe de retroalimentación a la Dirección Regional Viejo Caldas.</t>
  </si>
  <si>
    <t>Drive- P33- Actividad 774</t>
  </si>
  <si>
    <t>Mes de julio: Se realizó visita a las actividades productivas del EPMSC Pasto, brosterizado y panadería.
 Se realizó visita a las actividades productivas del EPAMSCAS Popayán, asadero de carnes y panadería. 
 Se realizó visita a las actividades productivas de la RM Popayán, panadería.</t>
  </si>
  <si>
    <t>Mes de julio: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
  3. Se revisó y evaluó documentos de solicitud de recursos del EPMSC Neiva para fortalecimiento de las actividades productivas asadero y panadería con sus respectivas cotizaciones, asimismo se revisó oficio de aval remitido por la Regional Central a la SUBDA.
  4. Se solicita vía correo electrónico(21-07-16) a la Dirección Regional Norte avalar requerimientos de actividades productivas que manipulan alimentos de los ERON EPMSC y EPAMSCAS Valledupar solicitados con oficios 8340-SUBDA-5300 y 5301 del 13 de mayo de 2016.
  5. Revisión requerimiento necesidades actividades productivas del EPMSC Yopal por valor $2.785.000 el cual cuenta con aval de la Regional Central
  Mes de agosto:Se evaluó documentación soporte allegada por los siguientes ERON: EPMSC Neiva, EPMSC Puerto Berrío, EP Puerto Triunfo y EPAMS Dorada para el fortalecimiento de actividades productivas. Aprobación de recursos que costa en acta N° 0813 del 07-08-16.
  Adicionalmente se envió correos electrónicos a los siguientes Establecimientos para que remitieran necesidades: EP Heliconias (23-08-16), EPMSC Pitalito, EP La Esperanza y EPMSC Florencia (29-08-16).
  Se evaluó solicitud y documentación soporte allegada por los siguientes ERON: EP Heliconias (oficio N° 157-EPHELIC-DIR-1550 del 24-08-16) y EPMSC Florencia (oficio N° 143-AFINEPMSCFLO del 31-08-16).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
  Se evalúa los requerimientos de necesidades de los siguientes ERON: EPAMSCAS Valledupar ($11.400.000), EPMSC Valledupar ($29.472.295) y EPC Yopal ($2.800.000).</t>
  </si>
  <si>
    <t>Drive- P8- Actividad 779</t>
  </si>
  <si>
    <t>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
  Mes de septiembre:Mediante Resolución No. 004341 del 01 de septiembre de 2016, la Dirección General aprueba los recursos viabilizados según acta No. 0813 del 17 de agosto de 2016.
  Mediante oficios 8340-DIRAT-SUBDA-11368 , 11369, 11370 y 11371 del 02 de septiembre de 2016; se emiten las pautas de ejecución de la Resolución No. 004341 del 01 de septiembre de 2016.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t>
  </si>
  <si>
    <t>Drive- P8- Actividad 780</t>
  </si>
  <si>
    <t>Mes de septiembre: Seguimiento ejecución presupuestal resolución 04341 del 01-09-16: EPAMSCAS Valledupar publicó invitación 323-160902 el 21-09-16, fecha de evaluación de propuesta el 27-09-16, pendiente comunicado de aceptación. 
 EPMSC Valledupar y EPC Yopal no han publicado proceso en comunicación telefónica con los responsables de las actividades productivas mencionan que la invitación y estudios previos se publicarán a más tardar el 30-09-16.
 EPMSC Espinal publicó invitación 145-MC-3716 el 27 de septiembre de 2016, comunicado de aceptación para el 06/10/2016.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EPMSC Puerto Berrio: mediante oficio N° 515-PBE-PAG-2005 del 28-09-16, el director del ERON informa que ya se expidió el CDP N° 4319 y están adelantando el estudio de necesidades, esperando publicar en el SECOP el día 28-09-16. 
 EP Puerto Triunfo: mediante oficio N° 535 EPPES del 28-09-16 el funcionario responsable de panadería y asadero informa que están adelantando estudios previos para la ejecución de los recursos asignados. 
 EPMSC Neiva: mediante correo electrónico de fecha 29-09-16, el funcionario responsable de actividades productivas informa que se encuentran realizando cotizaciones para dar inicio a estudios previos. 
 EPMSC Sogamoso mediante contrato 067/2016 adquirió 2 estibas plásticas quedando pendiente la adquisición de una mesa y un horno. 
 Para el Epamscas Cómbita se evidencia en el Secop la iniciación (apertura) del proceso de contratación para compra de material necesario para las adecuaciones de las panaderías, con fecha 27-09-2016 y por valor de $9.433.646. 
 Para los casos de Chiquinquirá y de Santa Rosa de Viterbo se verifica en la página Secop y se observa que aún no han iniciado procesos de contratación, al respecto se hará un llamado de atención y se les exigirá cumplimiento a la ejecución de los recursos asignados.</t>
  </si>
  <si>
    <t>Drive- P8- Actividad 781</t>
  </si>
  <si>
    <t>Aun no se han reportado avances para el cumplimiento de la actividad: Dotar de uniforme de vestir al 100% de la población interna condenada de género femenino de todos establecimientos del país</t>
  </si>
  <si>
    <t>Aun no se han reportado avances para el cumplimiento de la actividad: Realizar seguimiento a la producción de uniformes a los establecimientos productores</t>
  </si>
  <si>
    <t>Aun no se han reportado avances para el cumplimiento de la actividad: Realizar seguimiento a la distribución de uniformes a los establecimientos beneficiarios</t>
  </si>
  <si>
    <t>Mes de agosto: Mediante oficio 150 DINFRA 13852 del 22 de julio de 2016 emitido por la USPEC informan del proceso de compra de maquinaria y herramientas para los talleres ya determinados con antelación.</t>
  </si>
  <si>
    <t>Drive- P187-Actividad 787</t>
  </si>
  <si>
    <t>Aun no se han reportado avances para el cumplimiento de la actividad: Generar los planes ocupacionales base para cada uno de los establecimientos de acuerdo a la población carcelaria y actividades definidas</t>
  </si>
  <si>
    <t>Mes de agosto: Mediante oficio 8340 SUBDA GACOC 2016IE0020901 de fecha 30 de agosto de 2016 se presentó informe a la Subdirectora de las acciones adelantadas, como de las novedades en el proceso de optimización de los planes ocupacionales de los ERON incluidos en plan de acción.</t>
  </si>
  <si>
    <t>Drive- P121- Actividad 793</t>
  </si>
  <si>
    <t>Aun no se han reportado avances para el cumplimiento de la actividad: Realizar las modificaciones aprobadas por la junta en el Aplicativo SISIPEC, retroalimentando a los establecimientos de Reclusión por intermedio de las Direcciones Regionales</t>
  </si>
  <si>
    <t>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t>
  </si>
  <si>
    <t>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t>
  </si>
  <si>
    <t>Drive- P122- Actividad 799</t>
  </si>
  <si>
    <t>Aun no se han reportado avances para el cumplimiento de la actividad: Realizar seguimiento a la ejecución de recursos asignados a los Establecimientos de Reclusión verificando el estricto cumplimiento de los lineamientos impartidos.</t>
  </si>
  <si>
    <t>Mes de septiembre:Se hizo seguimiento a los puntos de venta ubicados en la Dirección Regional Occidente.</t>
  </si>
  <si>
    <t xml:space="preserve">Mes de julio:De acuerdo a la programación de CORFERIAS para la realización de los eventos a la fecha se cumplió con participación en la XIV Feria de Colonias del 14 al 24 de julio. Pendientes Feria del Hogar del 1 al 18 de septiembre y Expoartesanias (5 al 18 de diciembre).
Mes de agosto: Mediante oficio No. 8340- SUBDA- GUGEC- 9532 del 29 de julio de 2016, se presenta informe a la Subdirectora de Actividades Productivas, sobre la realización de la Feria de las Colonias del 14 al 24 de julio en CORFERIAS. 
Mes de septiembre: Mediante oficio No. 8340- SUBDA- GUGEC- 12392 del 22 de septiembre de 2016, se presenta informe a la Directora de Atención y Tratamiento, sobre la realización de la Feria del Hogar del 01 al 18 de septiembre en CORFERIAS.
</t>
  </si>
  <si>
    <t>Drive P125- Actividad 802</t>
  </si>
  <si>
    <t>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t>
  </si>
  <si>
    <t>Mes de agosto: Oficio GATES 8430 del 05 de julio de 2016, mediante el cual se hace entrega de los estudios previos- Contrato interadministrativo “Cárceles para la paz vigencia 2016” dirigido a la Subdirectora de Gestión Contractual del Instituto. 
 Oficio 2016IE0016763 del 18/07/2016 Respuesta OFICIO GATES 08430 Corrección estudios previos.
 Oficio 09691 del 02 de agosto de 2016, mediante el cual se realizan ajustes a los estudios previos Contrato interadministrativo “Cárceles para la paz vigencia 2016”. 
 Oficio GATES 11008 del 26 de agosto de 2016, mediante el cual se realizan ajustes a los estudios previos Contrato interadministrativo “Cárceles para la paz vigencia 2016”.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t>
  </si>
  <si>
    <t>Drive- P96- Actividad 804</t>
  </si>
  <si>
    <t>Mes de septiembre:Mediante Oficio No. 2016EE0007244 del 26 de septiembre de 2016, se remitió al Doctor Genaro Alfonso Sánchez Moncaleano, Decano de la Facultad de Derecho de la Universidad Nacional de Colombia.</t>
  </si>
  <si>
    <t>Drive- P96- Actividad 805</t>
  </si>
  <si>
    <t>A la fecha no se han reportado avances para el cumplimiento de la actividad:Implementar estrategia de formación en MARC</t>
  </si>
  <si>
    <t>A la fecha no se han reportado avances para el cumplimiento de la actividad:Diseñar Sistema de Mediación Penitenciaria</t>
  </si>
  <si>
    <t>A la fecha no se han reportado avances para el cumplimiento de la actividad: Construir un manual de convivencia para articular las prácticas formales y no formales de Resolución de Conflictos</t>
  </si>
  <si>
    <t>A la fecha no se han reportado avances para el cumplimiento de la actividad: Realizar proceso de socialización</t>
  </si>
  <si>
    <t>Mes de agosto:Seguimiento conductas suicidas segundo trimestre</t>
  </si>
  <si>
    <t>Drive-P99- Actividad 813</t>
  </si>
  <si>
    <t>Mes de agosto: Seadjunta oficio GATES-11032 del 29/08/2016 se realizó retroalimentación segundo trimestre programas atención psicosocial.</t>
  </si>
  <si>
    <t>Drive-P100- Actividad 815</t>
  </si>
  <si>
    <t>Drive-P100- Actividad 816</t>
  </si>
  <si>
    <t>A la fecha no se han reportado avances para el cumplimiento de la actividad: Suscribir convenio a fin de fortalecer los programas de tto penitenciario y atención social.</t>
  </si>
  <si>
    <t xml:space="preserve"> Mes de agosto:Mediante oficio GATES-11032 del 29/08/2016 Retroalimentación segundo trimestre programas atención psicosocial páginas 7 y 8.</t>
  </si>
  <si>
    <t>A la fecha no se han reportado avances para el cumplimiento de la actividad: Socializar el estado actual del Modelo Educativo INPEC</t>
  </si>
  <si>
    <t>A la fecha no se han reportado avances para el cumplimiento de la actividad: Ajustar la estructura del Modelo Educativo INPEC</t>
  </si>
  <si>
    <t>Mes de julio:El proceso de compra de mobiliario se encuentra en proceso de adjudicación - Subasta N° 2 de 2016
  Orden de compra N° 8753 de 2016 – los elementos se recibieron el 10 de junio por un valor $ 7.266.597.
  Orden de compra N° 8754 de 2016 – los elementos se recibieron el 9 de junio por un valor $ 11.617.845.
  Queda pendiente realizar la compra de DVD e impresoras por un valor $ 6.115.558, teniendo en cuenta que fue necesario reversar una orden de compra porque el proveedor no contaba con los elementos comprados.
  Se entregaron los estudios previos para la compra de mobiliario para revisión de la Subdirección contractual.</t>
  </si>
  <si>
    <t>No se cuenta con soportes que evidencien el avance</t>
  </si>
  <si>
    <t>Drive- P112- Actividad 834</t>
  </si>
  <si>
    <t>Mes de mayo:Se llevó a cabo la asignación de recursos mediante la Resolución N° 2446 de 2016.</t>
  </si>
  <si>
    <t>Drive- P31-Actividad 837</t>
  </si>
  <si>
    <t>Mes de julio:Se entregó documento borrador de lineamientos los cuales serán retroalimentados en una mesa de trabajo con el Ministerio de Cultura, Idartes y otros aliados estratégicos.</t>
  </si>
  <si>
    <t>A la fecha no se cuenta con soportes que evidencien el avance de cumplimiento</t>
  </si>
  <si>
    <t>Mes de mayo:Se remitió oficio N° 5332, de fecha 12 de mayo de 2016, solicitando envió de informes de seguimiento a la ejecución presupuestal, por parte de los establecimientos y las Direcciones regionales.
  Se han elaborado un (1) informe de seguimiento a la ejecución del presupuesto, mediante el cual se ha evidenciado que se ha ejecutado el 9% de los recursos asignados. Se anexa oficio No. 8300 DIRAT- 8330 SUBED- 2537 del 16 de agosto de 2016.
  Se realizó una video conferencia con las direcciones regionales en las que se hicieron recomendaciones generales sobre la ejecución del presupuesto. Se anexa acta 0714 de 2016 y acta 837 del 26 de agosto de 2016.</t>
  </si>
  <si>
    <t>*Se elaboró y envió un instructivo para llevar a cabo el cargue a la plataforma de todas las personas que aspiran a presentar las pruebas, de igual forma se hizo la consolidación de todas las novedades reportadas para su finalizar el cargue de información exitosamente.
  Para SABER 11 se inscribieron aproximadamente 2,550 personas y para validación general 1.420.
  Por su parte, los establecimientos llevaron a cabo el proceso de inscripción que finalizó el 28 de mayo.
  Las pruebas SABER 11 y Validación General se presentan el 1 de agosto, después de esta fecha se elaborarán los informes correspondientes.
  Las pruebas SABER PRO serán presentadas el 21 de noviembre.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t>
  </si>
  <si>
    <t>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t>
  </si>
  <si>
    <t>*Mediante oficio No. 8310-SUBAS-07750 del 17 de junio de 2016 a las Direcciones Regionales. Se identifican los establecimientos que durante el periodo epidemiológico 5 no realizaron notificación para su respectivo seguimiento. 
*Mediante oficio No. 8310-SUBAS-08819 del 12 de julio de 2016 a las Direcciones Regionales. Se identifican los establecimientos que durante el periodo epidemiológico 6 no realizaron notificación para su respectivo seguimiento. 
 Mes de julio: Mediante oficio No. 8310-SUBAS-09525 del 02 de agosto de 2016 a las Direcciones Regionales.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t>
  </si>
  <si>
    <t>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Mes de septiembre:Se realizó jornada cívica en salud en el establecimiento d Espinal.</t>
  </si>
  <si>
    <t>Mes de julio:Se elaboraron 3 listados censales en los formatos de la Resolución 2232 de 2015 y notificación al Consorcio SAYP en las siguientes fechas:
  1. 08/07/2016 : ME 2942 , NE 2209 internos
  2. 15/07/2016 : ME 12528 , NE 19119 internos
  3. 22/07/2016 : ME 977 , NE 590 internos
  Mes de agosto:Para el mes de agosto, se entregaron 3 Certificaciones de los siguientes Listados Censales al Consorcio SAYP:
  1. 25 de agosto 2016 NE 907
  2. 12 de agosto 2016 = ME 4182 , NE 3161
  3. 5 de agosto 2016 = ME 3595 , NE 2312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t>
  </si>
  <si>
    <t>Drive- P90- Actividad 854</t>
  </si>
  <si>
    <t>Mes de julio:Se notificó el listado censal de la PPL y las novedades que lo afectan al Fondo Nacional de Salud mediante los siguientes oficios:
  * 8310 SUBAS 09389
  * 8310 SUBAS 09141
  * 8310 SUBAS 09388
  * 8310 SUBAS 09142
  * 8310 SUBAS 08891
  Mes de agosto:Se entregaron los Listados Censales al Fondo Nacional de Salud PPL-2015 y a la Unidad de Servicios Penitenciarios y Carcelarios en los siguientes oficios:
  8310-SUBAS-10924
  8310-SUBAS-10467 8310-SUBAS-10236
  8310-SUBAS-09779
  8310-SUBAS-10923
  8310-SUBAS-10468
  8310-SUBAS-10233
  8310-SUBAS-09778
  Mes de septiembre:Para el mes de septiembre, se entregaron los Listados Censales al Fondo Nacional de Salud PPL-2015 y a la Unidad de Servicios Penitenciarios y Carcelarios en los siguientes oficios:
  8310-SUBAS-12459
  8310-SUBAS-12458 8310-SUBAS-12236
  8310-SUBAS-12235
  8310-SUBAS-11975
  8310-SUBAS-11976
  8310-SUBAS-11586
  8310-SUBAS-11587</t>
  </si>
  <si>
    <t>Drive- P90- Actividad 855</t>
  </si>
  <si>
    <t>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t>
  </si>
  <si>
    <t>Mes de julio:Se definen elaborar procedimiento para el lavado y desinfección de instrumental y limpieza y desinfección de áreas y superficies. Soporte acta No. 0723 del 7 de julio de 2016.
Mes de agosto:Se realiza procedimiento relacionado con los procesos de bioseguridad. Se anexa como soporte el documento</t>
  </si>
  <si>
    <t>Drive- P181- Actividad 861</t>
  </si>
  <si>
    <t>Mes de septiembre: 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t>
  </si>
  <si>
    <t>*Mediante informe 8310-SUBAS-08269 se presenta informe de gestión de los servicios de salud de la PPL.
*Mediante informe 8310-SUBAS-08269 se presenta informe de gestión de los servicios de salud de la PPL.
  Mes de julio:Mediante informe 8310-SUBAS-11208 se presenta informe de gestión de los servicios de salud de la PPL.
  Mes de agosto:Mediante informe 8310-SUBAS-11208 se presenta informe de gestión de los servicios de salud de la PPL.</t>
  </si>
  <si>
    <t>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
  Como evidencia, se soportan las Actas No. 635 y 636.</t>
  </si>
  <si>
    <t>Drive-P89- Actividad 869</t>
  </si>
  <si>
    <t xml:space="preserve">Mes de julio: Se adjunta informe ante la DIRAT mediante oficio No. 8310-SUBAS-9524, de fecha 02 de agosto de 2016,  los establecimientos que durante el periodo epidemiológico 7 no realizaron notificación o se encuentran en silencio epidemiológico.
Mes de agosto: Se adjunta informe ante la DIRAT mediante oficio No. 8310-SUBAS-11221, de fecha 31 de agosto de 2016,  los establecimientos que durante el periodo epidemiológico 8 no realizaron notificación o se encuentran en silencio epidemiológico.
</t>
  </si>
  <si>
    <t>Drive- P89- Actividad 870</t>
  </si>
  <si>
    <t>*Se adjunta informe a las Regionales mediante oficio No. 8310-SUBAS-7749, de fecha 17 de junio de 2016. Se identifican los establecimientos que durante el periodo epidemiológico 5 no realizaron notificación para su respectivo seguimiento.
*Se adjunta informe a las Regionales mediante oficio No. 8310-SUBAS-7750, de fecha 17 de junio de 2016. Se identifican los establecimientos que durante el periodo epidemiológico 6 no realizaron notificación para su respectivo seguimiento.
 Mes de julio: Se adjunta informe a las Regionales mediante oficio No. 8310-SUBAS-9525, de fecha 02 de agosto de 2016.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t>
  </si>
  <si>
    <t>Drive- P89- Actividad 872</t>
  </si>
  <si>
    <t>Según el seguimiento efectuado a las Direcciones Regionales a la fecha se ha participado en la XII feria de jóvenes empresarios realizada en Corferias (19 al 22 de mayo) y la feria de Tunja.</t>
  </si>
  <si>
    <t>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t>
  </si>
  <si>
    <t>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t>
  </si>
  <si>
    <t xml:space="preserve">Se pueden ubicar en el computador del Profesional Especializado de la Dirección de Gestión Corporativa </t>
  </si>
  <si>
    <t xml:space="preserve">Se cuenta con el plan anual de adquisiciones aprobado en el mes de enero de 2016, el cual fue modificado y actualizado en el mes de julio de 2016 </t>
  </si>
  <si>
    <t xml:space="preserve">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t>
  </si>
  <si>
    <t>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t>
  </si>
  <si>
    <t>Se requierió al Archivo General de la Nación el pronunciamiento respecto de la convalidación de las TRV y TRD;  El archivo General de la Nación citó al comité preevaluador para la aprobación de las TVD y se esta a la espera del comité evaluador de la AGN</t>
  </si>
  <si>
    <t>Se presentaron los estudios previos para contratar la organización de fondo acumulado  y aplicación de tablas de valoración, los cuales fueron devueltos por el area precontractual, en razon a que para adelantar el proceso de contratación se requiere la convalidación de las TVD.</t>
  </si>
  <si>
    <t>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t>
  </si>
  <si>
    <t>Se atendieron las recomendaciones dadas por la Oficina Asesora de Planeación al documento de PGD y se presentará al Comité Institucional de Desarrollo Administrativo para su aprobación.</t>
  </si>
  <si>
    <t>Se esta en el proceso de subir a la herramienta ISOlusión el PGD y presentarlo al Comité Institucional de Desarrollo Administrativo</t>
  </si>
  <si>
    <t>Toda vez que no se ha aprobado por el Comité el PGD no se puede cumplir con esta actividad</t>
  </si>
  <si>
    <t>Esta actividad esta sujeta a la aprobación de las Tablas de Retención Documental por parte del Archivo General de la Nación, el cual se espera que las apruebe antes de finalizar el año.</t>
  </si>
  <si>
    <t>Se presentaron las Tablas de Retención Documental al Archivo General de la Nación con las recomendaciones realizadas por ese organismo el 15 de julio de 2016 con radicado interno 2016IE005020.</t>
  </si>
  <si>
    <t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t>
  </si>
  <si>
    <t>Eliminado por PLANTIC 2016 mediante Acta N° 10 del 27 de julio de 2016 Comité Institucional de Desarrollo Administrativo</t>
  </si>
  <si>
    <t>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t>
  </si>
  <si>
    <t>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t>
  </si>
  <si>
    <t xml:space="preserve">GRUPO PROYECCION E IMPLEMENTACION TECNOLOGICA </t>
  </si>
  <si>
    <t>Mediante el uso del correo institucional, se realizo la sensibilización de la política de seguridad de la información, asi mismo en la inducción a nuevos funcionarios el dia 04 de octubre se hizo hincapie al Sistema, en el auditorio de la Sede Central Bogotá.</t>
  </si>
  <si>
    <t>-AZ- SISTEMA DE SEGURIDAD DE LA INFORMACION - GRUPO PROYECCION E IMPLEMENTACION TECNOLOGICA - Las evidencias reposan en archivo mágnetico ruta C:/Users/MARTHA CORDON SCENTRAL/Documentos/2016/PLAN DE ACCION 2016/EVIDENCIAS SEGUIMIENTO III TRIMESTRE.</t>
  </si>
  <si>
    <t>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t>
  </si>
  <si>
    <t>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t>
  </si>
  <si>
    <t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t>
  </si>
  <si>
    <t>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t>
  </si>
  <si>
    <t>CARPETA BLOQUEADORES MEDELLIN BELLAVISTA GRUPO PROYECCION E IMPLEMENTACION TECNOLOGICA - El comunicado 9147 reportado en P.A reposa en archivo mágnetico ruta: C:\Users\MARTHA CORDON SCENTRAL\Documentos\2016\PLAN DE ACCION 2016\EVIDENCIAS SEGUIMIENTO III TRIMESTRE.</t>
  </si>
  <si>
    <t>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t>
  </si>
  <si>
    <t>ARCHIVO OFICINA DE SISTEMAS DE INFORMACION - GRUPO ADMINISTRACION DE LAS TECNOLOGIAS DE LA INFORMACION. El oficio 2773 reposa en archivo magnetico ruta: C/Users/MARTHA CORDON/SCENTRAL/Documentos/2016/PLAN DE ACCION 2016/EVIDENCIAS SEGUIMIENTO III TRIMESTRE.</t>
  </si>
  <si>
    <t>De acuerdo al direccionamiento de MINTIC para la fase I de planeación se determinaron las actividades a seguir, dentro de las cuales se realizo la construccion del plan de diágnostico, con la metodologia PMI. Asi mismo se definieron los formatos para obtener el inventario de TI.</t>
  </si>
  <si>
    <t>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t>
  </si>
  <si>
    <t>El plan de implementación queda pendiente por ejecutar, ya que este depende del resultado final del diágnostico del inventario de equipos.</t>
  </si>
  <si>
    <t>RESPONSABLE GRUPO ADMINISTRACION DE LAS TECNOLOGIAS DE LA INFORMACION</t>
  </si>
  <si>
    <t>A la fecha no se han reportado avances para el cumplimiento de la actividad: Apoyo tecnico a entidades que requieran informacion del INPEC.</t>
  </si>
  <si>
    <t>A la fecha no se reporta avances, respecto al seguimiento de las redes y equipos de computo a la USPEC.</t>
  </si>
  <si>
    <t>GRUPO ADMINISTRACION DE LAS TECNOLOGIAS DE LA INFORMACION</t>
  </si>
  <si>
    <t>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t>
  </si>
  <si>
    <t>ARCHIVO OFICINA DE SISTEMAS DE INFORMACION - GRUPO ADMINISTRACION DE LAS TECNOLOGIAS DE LA INFORMACION. El oficio reposa en archivo magnetico ruta: C/Users/MARTHA CORDON/SCENTRAL/Documentos/2016/PLAN DE ACCION 2016/EVIDENCIAS SEGUIMIENTO III TRIMESTRE.</t>
  </si>
  <si>
    <t>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t>
  </si>
  <si>
    <t>ARCHIVO OFICINA DE SISTEMAS DE INFORMACION - GRUPO ADMINISTRACION DE LAS TECNOLOGIAS DE LA INFORMACION. El oficio del proyecto reposa en archivo magnetico ruta: C/Users/MARTHA CORDON/SCENTRAL/Documentos/2016/PLAN DE ACCION 2016/EVIDENCIAS SEGUIMIENTO III TRIMESTRE.</t>
  </si>
  <si>
    <t>Integración del sistema VISITEL en 14 ERON de la regional Oriente, informe de integracion ERON de la regional Occidente.</t>
  </si>
  <si>
    <t>GRUPO ADMINISTRACION DE LA INFORMACION - Anexo informe y actas de implementación de Visitel en ERON de la regionales Oriente y Occidente ruta: C:\Users\MARTHA CORDON SCENTRAL\Documentos\2016\PLAN DE ACCION 2016\EVIDENCIAS SEGUIMIENTO III TRIMESTRE.</t>
  </si>
  <si>
    <t>Mediante actas 190, 200, 208, 288 y acta del 07 de julio, se realizan capacitacion a funcionarios en los modulos de Sisipec Web.</t>
  </si>
  <si>
    <t>GRUPO ADMINISTRACION DE LA INFORMACION - Las actas reportadas reposan en la ruta: C/Users/MARTHA CORDON SCENTRAL/Documentos/2016/PLAN DE ACCION 2016/EVIDENCIAS SEGUIMIENTO III TRIMESTRE.</t>
  </si>
  <si>
    <t>A la fecha no se han reportado avances para el cumplimiento de la actividad</t>
  </si>
  <si>
    <t>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t>
  </si>
  <si>
    <t>ARCHIVO OFICINA DE SISTEMAS DE INFORMACION - GRUPO ADMINISTRACION DE LAS TECNOLOGIAS DE LA INFORMACION. El acta No: 06 reposa en archivo magnetico ruta: C/Users/MARTHA CORDON/SCENTRAL/Documentos/2016/PLAN DE ACCION 2016/EVIDENCIAS SEGUIMIENTO III TRIMESTRE.</t>
  </si>
  <si>
    <t xml:space="preserve">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t>
  </si>
  <si>
    <t>GRUPO ADMINISTRACION DE LA INFORMACION - Anexo matriz compromisos ruta: C:\Users\MARTHA CORDON SCENTRAL\Documentos\2016\PLAN DE ACCION 2016\EVIDENCIAS SEGUIMIENTO III TRIMESTRE.</t>
  </si>
  <si>
    <t>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t>
  </si>
  <si>
    <t>Total general</t>
  </si>
  <si>
    <t>Cumplimiento</t>
  </si>
  <si>
    <t>Avance ponderado</t>
  </si>
  <si>
    <t>Total</t>
  </si>
  <si>
    <t>EFICACIA PONDERADA DEL PLAN DE ACCIÓN</t>
  </si>
  <si>
    <t>AVANCE ACUMULADO EN LA GESTION DEL PLAN DE ACCIÓN</t>
  </si>
  <si>
    <t>(en blanco)</t>
  </si>
  <si>
    <t>Actividad no ha iniciado</t>
  </si>
  <si>
    <t>Cumplimiento por actividad</t>
  </si>
  <si>
    <t>Cumplimiento por producto</t>
  </si>
  <si>
    <t>Suma</t>
  </si>
  <si>
    <t>Encuestas de satisfacción del servicio al ciudadano a las 6 regionales y 10 establecimientos de reclusión por regional y sede central realizada, analizada y presentada.</t>
  </si>
  <si>
    <t>ERON dotados con elementos de oficina del servicio al ciudadano</t>
  </si>
  <si>
    <t xml:space="preserve">Informar a los Grupos focales de participación ciudadana, los  servicios  que  ofrece atención al ciudadano </t>
  </si>
  <si>
    <t>En este trimestre los lideres religiosos han divulgado las actividades que desarrollan en la prestacion de su servicio, los encuentros nacionales realizados con los capellanes de las regionales Norte, Occidente y Viejo Caldas sirvieron para socializar la campaña de fortalecimiento de Unión Familiar y las actividades del Grupo de Apoyo Espiritual que se brinda a los funcionarios del instituto. Como resultado se realizo 01 matrimonio reportado en Bogotá celebrado en la Parroquia Santa María de la Libertad, además se realizaron 08 Bautizos de hijos de funcionarios, se realizaron Confirmaciones a 17 Auxiliares Bachilleres de la EPN, se promovió encuentro de parejas/curso prematrimonial, divulgado por correo institucional y vivenciado el 25 y 26 de Junio en las instalaciones de la Fundación Caminos de Libertad en Bogotá. El acompañamiento a los funcionarios se ha venido fortaleciendo, debido a la prestacion del servicio de los Capellanes en los diferentes establecimientos, asi mismo el trabajo conjunto con los representantes de otras confesiones religiosas para que se presten los servicios segun las actividades que estas celebren.</t>
  </si>
  <si>
    <t>Seguimiento IV</t>
  </si>
  <si>
    <t>Avance producto
IV Trimestre</t>
  </si>
  <si>
    <t>Descripción producto
IV Trimestre</t>
  </si>
  <si>
    <t>Ubicación Evidencias Producto
IV Trimestre</t>
  </si>
  <si>
    <t>Seguimiento IV trimestre</t>
  </si>
  <si>
    <t>Avance Actividades
IV Trimestre</t>
  </si>
  <si>
    <t>Porcentaje esperado de avance IV Trimestre para la actividad</t>
  </si>
  <si>
    <t>Descripción de la actividad
IV Trimestre</t>
  </si>
  <si>
    <t>Actividad inactiva</t>
  </si>
  <si>
    <t>Con respecto al Aplicativo Quejas web se presentó oficio 000187 y 0484 para solicitar modificación del mismo, El avance se vera reflejado cuando culmine las actividades del producto.</t>
  </si>
  <si>
    <t>Google Drive</t>
  </si>
  <si>
    <t>Corresponde al Oficio que da tramite de respuesta debidamente enviado y archivado en las las carpetas de las tutelas del numero; 1/2016 a la 1705/2016.</t>
  </si>
  <si>
    <t>Con respecto al Aplicativo Quejas web se presentó oficio 000187 y 0484 para solicitar modificación del mismo, Al igual se realizo seguimiento a los ERON y Regionales,  El avance se vera reflejado cuando culmine las actividades del producto.</t>
  </si>
  <si>
    <t>Se realizo seguimiento a los ERON y Regionales evaluando el aplicativo de cada regional. El avance se vera reflejado cuando culmine las actividades del producto.</t>
  </si>
  <si>
    <t>Presento el diagnostico regional noroeste y occidente</t>
  </si>
  <si>
    <t>SU1</t>
  </si>
  <si>
    <t>SU2</t>
  </si>
  <si>
    <t>Se realizo la divulgación del documento compromisos éticos en la plataforma de comunicaciones a nivel nacional el dia 1 de diciembre de 2016</t>
  </si>
  <si>
    <t>C:\Users\CGUERRERO.INPEC\Desktop</t>
  </si>
  <si>
    <t>Se emitió resolución 022 del 15 de Septiembre de 2016 donde se hace la invitación a participar en el programa cumbres a Directores, Subdirectores, oficinas asesoras y coordinaciones de grupo. Se desarrollaron capacitaciones los días 23 de septiembre, 07, 13 y 28 de Octubre y 18 y 25 de Noviembre, en donde se reforzaron  temas de trabajo en equipo, comunicación y liderazgo.  Se anexan listados de convocatorias y asistentes a cada uno de los niveles en los que participaron los funcionarios</t>
  </si>
  <si>
    <t>C:\Users\CGUERRERO.INPEC\Desktop\Programa Cumbres</t>
  </si>
  <si>
    <t>DIGEC 1</t>
  </si>
  <si>
    <t>DIRAT 1</t>
  </si>
  <si>
    <t>INDICADOR DE EFICACIA</t>
  </si>
  <si>
    <t>CUMPLIMIENTO
EFICACIA</t>
  </si>
  <si>
    <t>AVANCE PONDERADO EFICACIA</t>
  </si>
  <si>
    <t>Etiquetas de fila</t>
  </si>
  <si>
    <t>Promedio de AVANCE PONDERADO EFICACIA</t>
  </si>
  <si>
    <t>(Todas)</t>
  </si>
  <si>
    <t>Sumatoria Eficacia Ponderada</t>
  </si>
  <si>
    <t>VALIDADOR CUMPLIMIENTO EFICACIA</t>
  </si>
  <si>
    <t>Esta columna valida aquellas metas que tuvieron sobrecumplimiento</t>
  </si>
  <si>
    <t>Total Inpec</t>
  </si>
  <si>
    <t>INDICADOR DE GESTIÓN</t>
  </si>
  <si>
    <t>CUMPLIMIENTO
GESTIÓN</t>
  </si>
  <si>
    <t>AVANCE GESTION</t>
  </si>
  <si>
    <t>Suma de AVANCE GESTION</t>
  </si>
  <si>
    <t>(Varios elementos)</t>
  </si>
  <si>
    <t>Cuenta de Cód. Act.</t>
  </si>
  <si>
    <t>Dependencia</t>
  </si>
  <si>
    <t>Numero de actividades a cumplir</t>
  </si>
  <si>
    <t>Actividades cumplidas</t>
  </si>
  <si>
    <t>1. Identificar las actividades que estaban con periodo de cumplimiento entre enero y Octubre,Noviembre o Diciembre
2. Luego se filtra por las actividades que tienen un cumplimiento del 100%</t>
  </si>
  <si>
    <t>Porcentaje de Cumplimiento</t>
  </si>
  <si>
    <t>TOTAL CUMPLIMIENTO</t>
  </si>
  <si>
    <t>Validador</t>
  </si>
  <si>
    <t>Logro</t>
  </si>
  <si>
    <t>Esta columna es igual a la columna C solo que como valores</t>
  </si>
  <si>
    <t>Factor</t>
  </si>
  <si>
    <t>TALENTO HUMANO Y FORMACIÓN PENITENCIARIA</t>
  </si>
  <si>
    <t>GESTIÓN INSTITUCIONAL, JURIDICA Y DEFENSA</t>
  </si>
  <si>
    <t>Suma de Cumplimiento</t>
  </si>
  <si>
    <t>SISTEMA INTEGRAL DE INFORMACIÓN Y COMUNICACIÓN</t>
  </si>
  <si>
    <t>SEGURIDAD PENITENCIARIA Y CARCELARIA</t>
  </si>
  <si>
    <t>OFICINA ASESORA DE JURIDICA</t>
  </si>
  <si>
    <t>SEGUIMIENTO PLAN DE ACCION
IV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</si>
</sst>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_-;\-* #,##0_-;_-* &quot;-&quot;_-;_-@"/>
    <numFmt numFmtId="166" formatCode="_(* #,##0.0_);_(* \(#,##0.0\);_(* &quot;-&quot;??_);_(@_)"/>
    <numFmt numFmtId="167" formatCode="0.0%"/>
    <numFmt numFmtId="168" formatCode="0.0"/>
  </numFmts>
  <fonts count="36" x14ac:knownFonts="1">
    <font>
      <sz val="11"/>
      <color rgb="FF000000"/>
      <name val="Calibri"/>
    </font>
    <font>
      <b/>
      <sz val="12"/>
      <name val="Calibri"/>
      <family val="2"/>
    </font>
    <font>
      <sz val="11"/>
      <color rgb="FF000000"/>
      <name val="Calibri"/>
      <family val="2"/>
    </font>
    <font>
      <sz val="9"/>
      <color rgb="FF000000"/>
      <name val="Arial Narrow"/>
      <family val="2"/>
    </font>
    <font>
      <b/>
      <sz val="9"/>
      <color rgb="FF000000"/>
      <name val="Arial Narrow"/>
      <family val="2"/>
    </font>
    <font>
      <sz val="9"/>
      <name val="Arial Narrow"/>
      <family val="2"/>
    </font>
    <font>
      <sz val="9"/>
      <color rgb="FFFFFFFF"/>
      <name val="Arial Narrow"/>
      <family val="2"/>
    </font>
    <font>
      <u/>
      <sz val="9"/>
      <color rgb="FF000000"/>
      <name val="Arial Narrow"/>
      <family val="2"/>
    </font>
    <font>
      <b/>
      <sz val="9"/>
      <name val="Arial Narrow"/>
      <family val="2"/>
    </font>
    <font>
      <strike/>
      <sz val="9"/>
      <color rgb="FF000000"/>
      <name val="Arial Narrow"/>
      <family val="2"/>
    </font>
    <font>
      <strike/>
      <sz val="9"/>
      <name val="Arial Narrow"/>
      <family val="2"/>
    </font>
    <font>
      <i/>
      <sz val="9"/>
      <color rgb="FF000000"/>
      <name val="Arial Narrow"/>
      <family val="2"/>
    </font>
    <font>
      <b/>
      <i/>
      <sz val="9"/>
      <name val="Arial Narrow"/>
      <family val="2"/>
    </font>
    <font>
      <sz val="9"/>
      <color rgb="FFFF0000"/>
      <name val="Arial Narrow"/>
      <family val="2"/>
    </font>
    <font>
      <u/>
      <sz val="9"/>
      <color rgb="FF0000FF"/>
      <name val="Arial Narrow"/>
      <family val="2"/>
    </font>
    <font>
      <b/>
      <sz val="9"/>
      <color theme="0"/>
      <name val="Arial Narrow"/>
      <family val="2"/>
    </font>
    <font>
      <sz val="9"/>
      <color theme="0"/>
      <name val="Arial Narrow"/>
      <family val="2"/>
    </font>
    <font>
      <sz val="11"/>
      <color rgb="FF000000"/>
      <name val="Calibri"/>
      <family val="2"/>
    </font>
    <font>
      <sz val="9"/>
      <color theme="1"/>
      <name val="Arial Narrow"/>
      <family val="2"/>
    </font>
    <font>
      <sz val="11"/>
      <color theme="0"/>
      <name val="Calibri"/>
      <family val="2"/>
    </font>
    <font>
      <strike/>
      <sz val="9"/>
      <color theme="0"/>
      <name val="Arial Narrow"/>
      <family val="2"/>
    </font>
    <font>
      <sz val="9"/>
      <color indexed="81"/>
      <name val="Tahoma"/>
      <family val="2"/>
    </font>
    <font>
      <b/>
      <sz val="9"/>
      <color indexed="81"/>
      <name val="Tahoma"/>
      <family val="2"/>
    </font>
    <font>
      <u/>
      <sz val="9"/>
      <color theme="0"/>
      <name val="Arial Narrow"/>
      <family val="2"/>
    </font>
    <font>
      <sz val="9"/>
      <color rgb="FF000000"/>
      <name val="Arial Narrow"/>
      <family val="2"/>
    </font>
    <font>
      <b/>
      <sz val="12"/>
      <color theme="0"/>
      <name val="Arial Narrow"/>
      <family val="2"/>
    </font>
    <font>
      <b/>
      <sz val="9"/>
      <color theme="1"/>
      <name val="Arial Narrow"/>
      <family val="2"/>
    </font>
    <font>
      <b/>
      <sz val="9"/>
      <color theme="0"/>
      <name val="Calibri"/>
      <family val="2"/>
    </font>
    <font>
      <b/>
      <sz val="16"/>
      <color theme="1"/>
      <name val="Arial Narrow"/>
      <family val="2"/>
    </font>
    <font>
      <b/>
      <sz val="24"/>
      <color theme="1"/>
      <name val="Arial Narrow"/>
      <family val="2"/>
    </font>
    <font>
      <sz val="24"/>
      <color theme="1"/>
      <name val="Arial Narrow"/>
      <family val="2"/>
    </font>
    <font>
      <b/>
      <sz val="11"/>
      <color theme="0"/>
      <name val="Calibri"/>
      <family val="2"/>
    </font>
    <font>
      <sz val="9"/>
      <color rgb="FF000000"/>
      <name val="Calibri"/>
      <family val="2"/>
    </font>
    <font>
      <sz val="9"/>
      <color theme="0"/>
      <name val="Calibri"/>
      <family val="2"/>
    </font>
    <font>
      <b/>
      <sz val="9"/>
      <name val="Calibri"/>
      <family val="2"/>
    </font>
    <font>
      <sz val="11"/>
      <color theme="0"/>
      <name val="Calibri"/>
      <family val="2"/>
    </font>
  </fonts>
  <fills count="20">
    <fill>
      <patternFill patternType="none"/>
    </fill>
    <fill>
      <patternFill patternType="gray125"/>
    </fill>
    <fill>
      <patternFill patternType="solid">
        <fgColor rgb="FFDEEAF6"/>
        <bgColor rgb="FFDEEAF6"/>
      </patternFill>
    </fill>
    <fill>
      <patternFill patternType="solid">
        <fgColor rgb="FF0070C0"/>
        <bgColor rgb="FFDEEAF6"/>
      </patternFill>
    </fill>
    <fill>
      <patternFill patternType="solid">
        <fgColor rgb="FF0070C0"/>
        <bgColor indexed="64"/>
      </patternFill>
    </fill>
    <fill>
      <patternFill patternType="solid">
        <fgColor theme="5" tint="-0.249977111117893"/>
        <bgColor rgb="FFDEEAF6"/>
      </patternFill>
    </fill>
    <fill>
      <patternFill patternType="solid">
        <fgColor theme="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249977111117893"/>
        <bgColor rgb="FFDEEAF6"/>
      </patternFill>
    </fill>
    <fill>
      <patternFill patternType="solid">
        <fgColor rgb="FF00206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C000"/>
        <bgColor rgb="FFDEEAF6"/>
      </patternFill>
    </fill>
    <fill>
      <patternFill patternType="solid">
        <fgColor rgb="FFFFC000"/>
        <bgColor indexed="64"/>
      </patternFill>
    </fill>
    <fill>
      <patternFill patternType="solid">
        <fgColor rgb="FFC00000"/>
        <bgColor indexed="64"/>
      </patternFill>
    </fill>
    <fill>
      <patternFill patternType="solid">
        <fgColor rgb="FF7030A0"/>
        <bgColor rgb="FFDEEAF6"/>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double">
        <color auto="1"/>
      </left>
      <right/>
      <top style="double">
        <color auto="1"/>
      </top>
      <bottom/>
      <diagonal/>
    </border>
    <border>
      <left style="double">
        <color auto="1"/>
      </left>
      <right/>
      <top/>
      <bottom style="double">
        <color auto="1"/>
      </bottom>
      <diagonal/>
    </border>
    <border>
      <left style="double">
        <color auto="1"/>
      </left>
      <right style="double">
        <color auto="1"/>
      </right>
      <top/>
      <bottom style="double">
        <color auto="1"/>
      </bottom>
      <diagonal/>
    </border>
    <border>
      <left/>
      <right/>
      <top/>
      <bottom style="thin">
        <color indexed="64"/>
      </bottom>
      <diagonal/>
    </border>
  </borders>
  <cellStyleXfs count="3">
    <xf numFmtId="0" fontId="0" fillId="0" borderId="0"/>
    <xf numFmtId="0" fontId="2" fillId="0" borderId="0"/>
    <xf numFmtId="9" fontId="17" fillId="0" borderId="0" applyFont="0" applyFill="0" applyBorder="0" applyAlignment="0" applyProtection="0"/>
  </cellStyleXfs>
  <cellXfs count="444">
    <xf numFmtId="0" fontId="0" fillId="0" borderId="0" xfId="0" applyFont="1" applyAlignment="1"/>
    <xf numFmtId="0" fontId="0" fillId="0" borderId="0" xfId="0" applyFont="1" applyAlignment="1"/>
    <xf numFmtId="0" fontId="8" fillId="0" borderId="0" xfId="0" applyFont="1" applyBorder="1" applyAlignment="1" applyProtection="1">
      <alignment horizontal="center" vertical="center" wrapText="1"/>
    </xf>
    <xf numFmtId="0" fontId="18" fillId="0" borderId="0" xfId="0" applyFont="1" applyBorder="1" applyAlignment="1" applyProtection="1">
      <alignment horizontal="center"/>
    </xf>
    <xf numFmtId="0" fontId="4" fillId="0" borderId="0" xfId="0"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9" fontId="3" fillId="0" borderId="2" xfId="2" applyFont="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Fill="1" applyProtection="1"/>
    <xf numFmtId="0" fontId="0" fillId="0" borderId="0" xfId="0" applyFont="1" applyFill="1" applyAlignment="1" applyProtection="1"/>
    <xf numFmtId="0" fontId="15" fillId="9" borderId="5"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 fontId="5" fillId="0" borderId="8" xfId="0" applyNumberFormat="1" applyFont="1"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1" fontId="3" fillId="0" borderId="8" xfId="0" applyNumberFormat="1" applyFont="1" applyFill="1" applyBorder="1" applyAlignment="1" applyProtection="1">
      <alignment horizontal="center" vertical="center" wrapText="1"/>
    </xf>
    <xf numFmtId="14" fontId="3" fillId="0" borderId="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1" fontId="3" fillId="0" borderId="8" xfId="0" applyNumberFormat="1" applyFont="1" applyFill="1" applyBorder="1" applyAlignment="1" applyProtection="1">
      <alignment horizontal="center" vertical="center"/>
    </xf>
    <xf numFmtId="9" fontId="3" fillId="0" borderId="8"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ont="1" applyBorder="1" applyProtection="1"/>
    <xf numFmtId="14" fontId="0" fillId="0" borderId="0" xfId="0" applyNumberFormat="1" applyFont="1" applyBorder="1" applyAlignment="1" applyProtection="1">
      <alignment horizontal="center" vertical="center"/>
    </xf>
    <xf numFmtId="49" fontId="0" fillId="0" borderId="0" xfId="0" applyNumberFormat="1" applyFont="1" applyBorder="1" applyProtection="1"/>
    <xf numFmtId="0" fontId="0" fillId="0" borderId="0" xfId="0" applyFont="1" applyBorder="1" applyAlignment="1" applyProtection="1"/>
    <xf numFmtId="14" fontId="1" fillId="0" borderId="0" xfId="0" applyNumberFormat="1" applyFont="1" applyBorder="1" applyAlignment="1" applyProtection="1">
      <alignment vertical="center" wrapText="1"/>
    </xf>
    <xf numFmtId="49" fontId="0" fillId="0" borderId="0" xfId="0" applyNumberFormat="1" applyFont="1" applyBorder="1" applyAlignment="1" applyProtection="1">
      <alignment horizontal="center" vertical="center"/>
    </xf>
    <xf numFmtId="0" fontId="18" fillId="0" borderId="0" xfId="0" applyFont="1" applyBorder="1" applyAlignment="1" applyProtection="1">
      <alignment vertical="center" wrapText="1"/>
    </xf>
    <xf numFmtId="0" fontId="18" fillId="0" borderId="0" xfId="0" applyFont="1" applyBorder="1" applyProtection="1"/>
    <xf numFmtId="0" fontId="3" fillId="0" borderId="0" xfId="0" applyFont="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1" fontId="16" fillId="7" borderId="8" xfId="0" applyNumberFormat="1" applyFont="1" applyFill="1" applyBorder="1" applyAlignment="1" applyProtection="1">
      <alignment horizontal="center" vertical="center" wrapText="1"/>
    </xf>
    <xf numFmtId="164" fontId="16" fillId="7" borderId="8" xfId="0" applyNumberFormat="1" applyFont="1" applyFill="1" applyBorder="1" applyAlignment="1" applyProtection="1">
      <alignment horizontal="center" vertical="center" wrapText="1"/>
    </xf>
    <xf numFmtId="14" fontId="16" fillId="7" borderId="8" xfId="0" applyNumberFormat="1" applyFont="1" applyFill="1" applyBorder="1" applyAlignment="1" applyProtection="1">
      <alignment horizontal="center" vertical="center" wrapText="1"/>
    </xf>
    <xf numFmtId="49" fontId="16" fillId="7" borderId="8" xfId="0" applyNumberFormat="1" applyFont="1" applyFill="1" applyBorder="1" applyAlignment="1" applyProtection="1">
      <alignment horizontal="center" vertical="center" wrapText="1"/>
    </xf>
    <xf numFmtId="9" fontId="16" fillId="7" borderId="8" xfId="0" applyNumberFormat="1" applyFont="1" applyFill="1" applyBorder="1" applyAlignment="1" applyProtection="1">
      <alignment horizontal="center" vertical="center"/>
    </xf>
    <xf numFmtId="164" fontId="23" fillId="7" borderId="8"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0" fillId="0" borderId="0" xfId="0" applyNumberFormat="1" applyFont="1" applyFill="1" applyProtection="1"/>
    <xf numFmtId="0" fontId="0" fillId="0" borderId="0" xfId="0" applyNumberFormat="1" applyFont="1" applyFill="1" applyAlignment="1" applyProtection="1"/>
    <xf numFmtId="43" fontId="3" fillId="0" borderId="8" xfId="0" applyNumberFormat="1" applyFont="1" applyFill="1" applyBorder="1" applyAlignment="1" applyProtection="1">
      <alignment horizontal="center" vertical="center" wrapText="1"/>
    </xf>
    <xf numFmtId="1" fontId="3" fillId="12" borderId="8" xfId="0" applyNumberFormat="1" applyFont="1" applyFill="1" applyBorder="1" applyAlignment="1" applyProtection="1">
      <alignment horizontal="center" vertical="center" wrapText="1"/>
    </xf>
    <xf numFmtId="1" fontId="3" fillId="12" borderId="8"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wrapText="1"/>
    </xf>
    <xf numFmtId="1" fontId="3" fillId="0" borderId="7" xfId="0" applyNumberFormat="1" applyFont="1" applyFill="1" applyBorder="1" applyAlignment="1" applyProtection="1">
      <alignment horizontal="center" vertical="center"/>
    </xf>
    <xf numFmtId="9" fontId="3" fillId="0" borderId="7"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wrapText="1"/>
    </xf>
    <xf numFmtId="0" fontId="0" fillId="0" borderId="0" xfId="0" pivotButton="1" applyFont="1" applyAlignment="1"/>
    <xf numFmtId="0" fontId="0" fillId="0" borderId="0" xfId="0" applyFont="1" applyAlignment="1">
      <alignment wrapText="1"/>
    </xf>
    <xf numFmtId="0" fontId="16" fillId="4" borderId="2" xfId="0" applyFont="1" applyFill="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center" wrapText="1"/>
    </xf>
    <xf numFmtId="0" fontId="16" fillId="10" borderId="7" xfId="0" applyFont="1" applyFill="1" applyBorder="1" applyAlignment="1">
      <alignment horizontal="center" vertical="center"/>
    </xf>
    <xf numFmtId="0" fontId="16" fillId="4" borderId="7" xfId="0" applyFont="1" applyFill="1" applyBorder="1" applyAlignment="1">
      <alignment horizontal="center" vertical="center"/>
    </xf>
    <xf numFmtId="0" fontId="16" fillId="10" borderId="7" xfId="0" applyFont="1" applyFill="1" applyBorder="1" applyAlignment="1">
      <alignment horizontal="center" vertical="center" wrapText="1"/>
    </xf>
    <xf numFmtId="0" fontId="16" fillId="13" borderId="2" xfId="0" applyFont="1" applyFill="1" applyBorder="1" applyAlignment="1">
      <alignment horizontal="center"/>
    </xf>
    <xf numFmtId="0" fontId="16" fillId="13" borderId="2" xfId="0" applyFont="1" applyFill="1" applyBorder="1" applyAlignment="1">
      <alignment horizontal="center" wrapText="1"/>
    </xf>
    <xf numFmtId="9" fontId="3" fillId="0" borderId="2" xfId="2" applyFont="1" applyBorder="1" applyAlignment="1">
      <alignment horizontal="center"/>
    </xf>
    <xf numFmtId="2" fontId="3" fillId="0" borderId="2" xfId="2" applyNumberFormat="1" applyFont="1" applyBorder="1" applyAlignment="1">
      <alignment horizontal="center"/>
    </xf>
    <xf numFmtId="0" fontId="26" fillId="11" borderId="2" xfId="0" applyFont="1" applyFill="1" applyBorder="1" applyAlignment="1">
      <alignment horizontal="center"/>
    </xf>
    <xf numFmtId="0" fontId="16" fillId="13" borderId="7" xfId="0" applyFont="1" applyFill="1" applyBorder="1" applyAlignment="1">
      <alignment horizontal="center"/>
    </xf>
    <xf numFmtId="0" fontId="27" fillId="11" borderId="2" xfId="0" applyFont="1" applyFill="1" applyBorder="1" applyAlignment="1">
      <alignment horizontal="center" vertical="center"/>
    </xf>
    <xf numFmtId="9" fontId="27" fillId="11" borderId="2" xfId="0" applyNumberFormat="1" applyFont="1" applyFill="1" applyBorder="1" applyAlignment="1">
      <alignment horizontal="center" vertical="center"/>
    </xf>
    <xf numFmtId="2" fontId="0" fillId="0" borderId="0" xfId="0" applyNumberFormat="1" applyFont="1" applyAlignment="1"/>
    <xf numFmtId="0" fontId="15" fillId="3" borderId="8" xfId="0" applyFont="1" applyFill="1" applyBorder="1" applyAlignment="1" applyProtection="1">
      <alignment horizontal="center" vertical="center" wrapText="1"/>
    </xf>
    <xf numFmtId="0" fontId="15" fillId="9" borderId="8" xfId="0" applyFont="1" applyFill="1" applyBorder="1" applyAlignment="1" applyProtection="1">
      <alignment horizontal="center" vertical="center" wrapText="1"/>
    </xf>
    <xf numFmtId="0" fontId="15" fillId="4" borderId="8" xfId="0" applyFont="1" applyFill="1" applyBorder="1" applyAlignment="1" applyProtection="1">
      <alignment horizontal="center"/>
    </xf>
    <xf numFmtId="0" fontId="15" fillId="8" borderId="0" xfId="0" applyFont="1" applyFill="1" applyBorder="1" applyAlignment="1" applyProtection="1">
      <alignment horizontal="center" vertical="center" wrapText="1"/>
    </xf>
    <xf numFmtId="164"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49" fontId="3" fillId="0" borderId="19"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64" fontId="3" fillId="0" borderId="9"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28" fillId="16" borderId="8" xfId="0" applyFont="1" applyFill="1" applyBorder="1" applyAlignment="1" applyProtection="1">
      <alignment horizontal="center" vertical="center" wrapText="1"/>
    </xf>
    <xf numFmtId="0" fontId="28" fillId="16" borderId="12" xfId="0" applyFont="1" applyFill="1" applyBorder="1" applyAlignment="1" applyProtection="1">
      <alignment horizontal="center" vertical="center" wrapText="1"/>
    </xf>
    <xf numFmtId="0" fontId="28" fillId="5" borderId="12" xfId="0" applyFont="1" applyFill="1" applyBorder="1" applyAlignment="1" applyProtection="1">
      <alignment horizontal="center" vertical="center" wrapText="1"/>
    </xf>
    <xf numFmtId="0" fontId="0" fillId="0" borderId="0" xfId="0" applyFont="1" applyAlignment="1" applyProtection="1"/>
    <xf numFmtId="14" fontId="19" fillId="10" borderId="0" xfId="0" applyNumberFormat="1" applyFont="1" applyFill="1" applyAlignment="1" applyProtection="1">
      <alignment horizontal="center" vertical="center"/>
    </xf>
    <xf numFmtId="0" fontId="3" fillId="7" borderId="8"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7" borderId="8" xfId="0" applyFont="1" applyFill="1" applyBorder="1" applyAlignment="1" applyProtection="1">
      <alignment horizontal="center" vertical="center"/>
    </xf>
    <xf numFmtId="0" fontId="3" fillId="7" borderId="8"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xf>
    <xf numFmtId="0" fontId="3" fillId="0" borderId="2" xfId="0" applyNumberFormat="1" applyFont="1" applyBorder="1" applyAlignment="1" applyProtection="1">
      <alignment horizontal="center" vertical="center"/>
    </xf>
    <xf numFmtId="9" fontId="3" fillId="0" borderId="2" xfId="2"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164" fontId="20" fillId="7" borderId="3" xfId="0" applyNumberFormat="1" applyFont="1" applyFill="1" applyBorder="1" applyAlignment="1" applyProtection="1">
      <alignment horizontal="center" vertical="center" wrapText="1"/>
    </xf>
    <xf numFmtId="14" fontId="20" fillId="7" borderId="3" xfId="0" applyNumberFormat="1" applyFont="1" applyFill="1" applyBorder="1" applyAlignment="1" applyProtection="1">
      <alignment horizontal="center" vertical="center" wrapText="1"/>
    </xf>
    <xf numFmtId="1" fontId="16" fillId="7" borderId="3" xfId="0" applyNumberFormat="1" applyFont="1" applyFill="1" applyBorder="1" applyAlignment="1" applyProtection="1">
      <alignment horizontal="center" vertical="center" wrapText="1"/>
    </xf>
    <xf numFmtId="49" fontId="16" fillId="7" borderId="3" xfId="0" applyNumberFormat="1"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xf>
    <xf numFmtId="9" fontId="16" fillId="7" borderId="3" xfId="0" applyNumberFormat="1" applyFont="1" applyFill="1" applyBorder="1" applyAlignment="1" applyProtection="1">
      <alignment horizontal="center" vertical="center"/>
    </xf>
    <xf numFmtId="0" fontId="16" fillId="7" borderId="13"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164" fontId="20" fillId="7" borderId="2" xfId="0" applyNumberFormat="1" applyFont="1" applyFill="1" applyBorder="1" applyAlignment="1" applyProtection="1">
      <alignment horizontal="center" vertical="center" wrapText="1"/>
    </xf>
    <xf numFmtId="14" fontId="20" fillId="7" borderId="2" xfId="0" applyNumberFormat="1" applyFont="1" applyFill="1" applyBorder="1" applyAlignment="1" applyProtection="1">
      <alignment horizontal="center" vertical="center" wrapText="1"/>
    </xf>
    <xf numFmtId="1" fontId="16" fillId="7" borderId="2" xfId="0" applyNumberFormat="1" applyFont="1" applyFill="1" applyBorder="1" applyAlignment="1" applyProtection="1">
      <alignment horizontal="center" vertical="center" wrapText="1"/>
    </xf>
    <xf numFmtId="49" fontId="16" fillId="7" borderId="2" xfId="0" applyNumberFormat="1"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xf>
    <xf numFmtId="9" fontId="16" fillId="7" borderId="2" xfId="0" applyNumberFormat="1" applyFont="1" applyFill="1" applyBorder="1" applyAlignment="1" applyProtection="1">
      <alignment horizontal="center" vertical="center"/>
    </xf>
    <xf numFmtId="0" fontId="16" fillId="7" borderId="4" xfId="0" applyFont="1" applyFill="1" applyBorder="1" applyAlignment="1" applyProtection="1">
      <alignment horizontal="center" vertical="center"/>
    </xf>
    <xf numFmtId="2" fontId="3" fillId="0" borderId="8" xfId="0" applyNumberFormat="1" applyFont="1" applyFill="1" applyBorder="1" applyAlignment="1" applyProtection="1">
      <alignment horizontal="center" vertical="center" wrapText="1"/>
    </xf>
    <xf numFmtId="1" fontId="3" fillId="7" borderId="8" xfId="0" applyNumberFormat="1" applyFont="1" applyFill="1" applyBorder="1" applyAlignment="1" applyProtection="1">
      <alignment horizontal="center" vertical="center"/>
    </xf>
    <xf numFmtId="49" fontId="3" fillId="7" borderId="9" xfId="0" applyNumberFormat="1"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20" fillId="7" borderId="2" xfId="0" applyFont="1" applyFill="1" applyBorder="1" applyAlignment="1" applyProtection="1">
      <alignment horizontal="center" vertical="center" wrapText="1"/>
    </xf>
    <xf numFmtId="1" fontId="20" fillId="7" borderId="2" xfId="0" applyNumberFormat="1" applyFont="1" applyFill="1" applyBorder="1" applyAlignment="1" applyProtection="1">
      <alignment horizontal="center" vertical="center" wrapText="1"/>
    </xf>
    <xf numFmtId="164" fontId="16" fillId="7" borderId="2" xfId="0" applyNumberFormat="1" applyFont="1" applyFill="1" applyBorder="1" applyAlignment="1" applyProtection="1">
      <alignment horizontal="center" vertical="center" wrapText="1"/>
    </xf>
    <xf numFmtId="2" fontId="16" fillId="7" borderId="2"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0" fontId="20" fillId="7" borderId="3"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49" fontId="3" fillId="7" borderId="8" xfId="0" applyNumberFormat="1" applyFont="1" applyFill="1" applyBorder="1" applyAlignment="1" applyProtection="1">
      <alignment horizontal="center" vertical="center" wrapText="1"/>
    </xf>
    <xf numFmtId="0" fontId="3" fillId="6" borderId="8" xfId="0" applyNumberFormat="1" applyFont="1" applyFill="1" applyBorder="1" applyAlignment="1" applyProtection="1">
      <alignment horizontal="center" vertical="center" wrapText="1"/>
    </xf>
    <xf numFmtId="164" fontId="3" fillId="6" borderId="8"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center" vertical="center"/>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1" fontId="3" fillId="6" borderId="8" xfId="0" applyNumberFormat="1" applyFont="1" applyFill="1" applyBorder="1" applyAlignment="1" applyProtection="1">
      <alignment horizontal="center" vertical="center"/>
    </xf>
    <xf numFmtId="14" fontId="11" fillId="0" borderId="8" xfId="0" applyNumberFormat="1" applyFont="1" applyFill="1" applyBorder="1" applyAlignment="1" applyProtection="1">
      <alignment horizontal="center" vertical="center" wrapText="1"/>
    </xf>
    <xf numFmtId="164" fontId="5" fillId="6" borderId="8"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0" fontId="5" fillId="6" borderId="8" xfId="0" applyNumberFormat="1" applyFont="1" applyFill="1" applyBorder="1" applyAlignment="1" applyProtection="1">
      <alignment horizontal="center" vertical="center" wrapText="1"/>
    </xf>
    <xf numFmtId="0" fontId="5" fillId="7" borderId="8" xfId="0" applyNumberFormat="1" applyFont="1" applyFill="1" applyBorder="1" applyAlignment="1" applyProtection="1">
      <alignment horizontal="center" vertical="center" wrapText="1"/>
    </xf>
    <xf numFmtId="164" fontId="5" fillId="7" borderId="8" xfId="0" applyNumberFormat="1" applyFont="1" applyFill="1" applyBorder="1" applyAlignment="1" applyProtection="1">
      <alignment horizontal="center" vertical="center" wrapText="1"/>
    </xf>
    <xf numFmtId="14" fontId="5" fillId="0" borderId="8" xfId="0" applyNumberFormat="1"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xf>
    <xf numFmtId="1" fontId="5" fillId="0"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4" fontId="16" fillId="7" borderId="3"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17" xfId="0" applyNumberFormat="1" applyFont="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1" fontId="10" fillId="0"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64" fontId="10" fillId="0" borderId="3"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1" fontId="20" fillId="7" borderId="3"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 fontId="5" fillId="0" borderId="6" xfId="0" applyNumberFormat="1"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1" fontId="16" fillId="7" borderId="6" xfId="0" applyNumberFormat="1" applyFont="1" applyFill="1" applyBorder="1" applyAlignment="1" applyProtection="1">
      <alignment horizontal="center" vertical="center" wrapText="1"/>
    </xf>
    <xf numFmtId="164" fontId="20" fillId="7" borderId="6" xfId="0" applyNumberFormat="1" applyFont="1" applyFill="1" applyBorder="1" applyAlignment="1" applyProtection="1">
      <alignment horizontal="center" vertical="center" wrapText="1"/>
    </xf>
    <xf numFmtId="14" fontId="20" fillId="7" borderId="6" xfId="0" applyNumberFormat="1" applyFont="1" applyFill="1" applyBorder="1" applyAlignment="1" applyProtection="1">
      <alignment horizontal="center" vertical="center" wrapText="1"/>
    </xf>
    <xf numFmtId="14" fontId="16" fillId="7" borderId="6" xfId="0" applyNumberFormat="1" applyFont="1" applyFill="1" applyBorder="1" applyAlignment="1" applyProtection="1">
      <alignment horizontal="center" vertical="center" wrapText="1"/>
    </xf>
    <xf numFmtId="49" fontId="16" fillId="7" borderId="6" xfId="0" applyNumberFormat="1"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xf>
    <xf numFmtId="9" fontId="16" fillId="7" borderId="6" xfId="0" applyNumberFormat="1" applyFont="1" applyFill="1" applyBorder="1" applyAlignment="1" applyProtection="1">
      <alignment horizontal="center" vertical="center"/>
    </xf>
    <xf numFmtId="0" fontId="16" fillId="7" borderId="14" xfId="0" applyFont="1" applyFill="1" applyBorder="1" applyAlignment="1" applyProtection="1">
      <alignment horizontal="center" vertical="center"/>
    </xf>
    <xf numFmtId="49" fontId="5" fillId="7" borderId="8" xfId="0" applyNumberFormat="1" applyFont="1" applyFill="1" applyBorder="1" applyAlignment="1" applyProtection="1">
      <alignment horizontal="center" vertical="center" wrapText="1"/>
    </xf>
    <xf numFmtId="1" fontId="13" fillId="0" borderId="8"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5" fillId="0" borderId="17" xfId="0" applyNumberFormat="1" applyFont="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1" fontId="5" fillId="0" borderId="7" xfId="0" applyNumberFormat="1" applyFont="1" applyFill="1" applyBorder="1" applyAlignment="1" applyProtection="1">
      <alignment horizontal="center" vertical="center" wrapText="1"/>
    </xf>
    <xf numFmtId="164" fontId="5"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164" fontId="20" fillId="7" borderId="7" xfId="0" applyNumberFormat="1" applyFont="1" applyFill="1" applyBorder="1" applyAlignment="1" applyProtection="1">
      <alignment horizontal="center" vertical="center" wrapText="1"/>
    </xf>
    <xf numFmtId="14" fontId="20" fillId="7" borderId="7" xfId="0" applyNumberFormat="1" applyFont="1" applyFill="1" applyBorder="1" applyAlignment="1" applyProtection="1">
      <alignment horizontal="center" vertical="center" wrapText="1"/>
    </xf>
    <xf numFmtId="1" fontId="16" fillId="7" borderId="7" xfId="0" applyNumberFormat="1" applyFont="1" applyFill="1" applyBorder="1" applyAlignment="1" applyProtection="1">
      <alignment horizontal="center" vertical="center" wrapText="1"/>
    </xf>
    <xf numFmtId="49" fontId="16" fillId="7" borderId="7" xfId="0" applyNumberFormat="1" applyFont="1" applyFill="1" applyBorder="1" applyAlignment="1" applyProtection="1">
      <alignment horizontal="center" vertical="center" wrapText="1"/>
    </xf>
    <xf numFmtId="0" fontId="16" fillId="7" borderId="7" xfId="0" applyFont="1" applyFill="1" applyBorder="1" applyAlignment="1" applyProtection="1">
      <alignment horizontal="center" vertical="center"/>
    </xf>
    <xf numFmtId="9" fontId="16" fillId="7" borderId="7" xfId="0" applyNumberFormat="1" applyFont="1" applyFill="1" applyBorder="1" applyAlignment="1" applyProtection="1">
      <alignment horizontal="center" vertical="center"/>
    </xf>
    <xf numFmtId="0" fontId="16" fillId="7" borderId="15" xfId="0" applyFont="1" applyFill="1" applyBorder="1" applyAlignment="1" applyProtection="1">
      <alignment horizontal="center" vertical="center"/>
    </xf>
    <xf numFmtId="1" fontId="5" fillId="0" borderId="1" xfId="0" applyNumberFormat="1" applyFont="1" applyBorder="1" applyAlignment="1" applyProtection="1">
      <alignment horizontal="center" vertical="center" wrapText="1"/>
    </xf>
    <xf numFmtId="1" fontId="5" fillId="0" borderId="17" xfId="0" applyNumberFormat="1" applyFont="1" applyBorder="1" applyAlignment="1" applyProtection="1">
      <alignment horizontal="center" vertical="center" wrapText="1"/>
    </xf>
    <xf numFmtId="1" fontId="5" fillId="0" borderId="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164" fontId="3" fillId="7" borderId="8" xfId="0" applyNumberFormat="1" applyFont="1" applyFill="1" applyBorder="1" applyAlignment="1" applyProtection="1">
      <alignment horizontal="center" vertical="center" wrapText="1"/>
    </xf>
    <xf numFmtId="164" fontId="14" fillId="0" borderId="8"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5" fillId="8"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164" fontId="16" fillId="0" borderId="8"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49" fontId="3" fillId="6" borderId="8" xfId="0" applyNumberFormat="1" applyFont="1" applyFill="1" applyBorder="1" applyAlignment="1" applyProtection="1">
      <alignment horizontal="center" vertical="center" wrapText="1"/>
    </xf>
    <xf numFmtId="49" fontId="3" fillId="6" borderId="9" xfId="0" applyNumberFormat="1" applyFont="1" applyFill="1" applyBorder="1" applyAlignment="1" applyProtection="1">
      <alignment horizontal="center" vertical="center" wrapText="1"/>
    </xf>
    <xf numFmtId="43" fontId="5"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64" fontId="3" fillId="0" borderId="8" xfId="1" applyNumberFormat="1" applyFont="1" applyFill="1" applyBorder="1" applyAlignment="1" applyProtection="1">
      <alignment horizontal="center" vertical="center" wrapText="1"/>
    </xf>
    <xf numFmtId="0" fontId="3" fillId="6" borderId="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49" fontId="14" fillId="0" borderId="8"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xf>
    <xf numFmtId="164" fontId="3" fillId="0" borderId="3" xfId="1"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20" fillId="7" borderId="3" xfId="0" applyNumberFormat="1"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164" fontId="7" fillId="7" borderId="8" xfId="0" applyNumberFormat="1"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wrapText="1"/>
    </xf>
    <xf numFmtId="164" fontId="13" fillId="0" borderId="8" xfId="0" applyNumberFormat="1"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xf>
    <xf numFmtId="0" fontId="16" fillId="7" borderId="9" xfId="0" applyFont="1" applyFill="1" applyBorder="1" applyAlignment="1" applyProtection="1">
      <alignment horizontal="center" vertical="center"/>
    </xf>
    <xf numFmtId="164" fontId="18" fillId="0" borderId="8"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xf>
    <xf numFmtId="164" fontId="24" fillId="0" borderId="1" xfId="0" applyNumberFormat="1" applyFont="1" applyBorder="1" applyAlignment="1" applyProtection="1">
      <alignment horizontal="center" vertical="center" wrapText="1"/>
    </xf>
    <xf numFmtId="9" fontId="3" fillId="0" borderId="8"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49" fontId="24" fillId="0" borderId="1" xfId="0" applyNumberFormat="1" applyFont="1" applyBorder="1" applyAlignment="1" applyProtection="1">
      <alignment horizontal="center" vertical="center" wrapText="1"/>
    </xf>
    <xf numFmtId="49" fontId="24" fillId="0" borderId="17" xfId="0" applyNumberFormat="1" applyFont="1" applyBorder="1" applyAlignment="1" applyProtection="1">
      <alignment horizontal="center" vertical="center" wrapText="1"/>
    </xf>
    <xf numFmtId="164" fontId="24" fillId="0" borderId="17" xfId="0" applyNumberFormat="1" applyFont="1" applyBorder="1" applyAlignment="1" applyProtection="1">
      <alignment horizontal="center" vertical="center" wrapText="1"/>
    </xf>
    <xf numFmtId="0" fontId="24" fillId="0" borderId="17" xfId="0" applyFont="1" applyBorder="1" applyAlignment="1" applyProtection="1">
      <alignment horizontal="center" vertical="center"/>
    </xf>
    <xf numFmtId="0" fontId="3" fillId="7" borderId="9" xfId="0" applyFont="1" applyFill="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1" fontId="5" fillId="0" borderId="8" xfId="1" applyNumberFormat="1" applyFont="1" applyFill="1" applyBorder="1" applyAlignment="1" applyProtection="1">
      <alignment horizontal="center" vertical="center" wrapText="1"/>
    </xf>
    <xf numFmtId="1" fontId="3" fillId="0" borderId="8" xfId="1" applyNumberFormat="1" applyFont="1" applyFill="1" applyBorder="1" applyAlignment="1" applyProtection="1">
      <alignment horizontal="center" vertical="center" wrapText="1"/>
    </xf>
    <xf numFmtId="49" fontId="3" fillId="0" borderId="8" xfId="1"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center" vertical="center" wrapText="1"/>
    </xf>
    <xf numFmtId="14" fontId="3" fillId="0" borderId="8" xfId="1" applyNumberFormat="1" applyFont="1" applyFill="1" applyBorder="1" applyAlignment="1" applyProtection="1">
      <alignment horizontal="center" vertical="center" wrapText="1"/>
    </xf>
    <xf numFmtId="1" fontId="3" fillId="8" borderId="8" xfId="1" applyNumberFormat="1" applyFont="1" applyFill="1" applyBorder="1" applyAlignment="1" applyProtection="1">
      <alignment horizontal="center" vertical="center" wrapText="1"/>
    </xf>
    <xf numFmtId="49" fontId="3" fillId="7" borderId="8" xfId="1" applyNumberFormat="1" applyFont="1" applyFill="1" applyBorder="1" applyAlignment="1" applyProtection="1">
      <alignment horizontal="center" vertical="center" wrapText="1"/>
    </xf>
    <xf numFmtId="164" fontId="5" fillId="0" borderId="8" xfId="1" applyNumberFormat="1" applyFont="1" applyFill="1" applyBorder="1" applyAlignment="1" applyProtection="1">
      <alignment horizontal="center" vertical="center" wrapText="1"/>
    </xf>
    <xf numFmtId="0" fontId="24" fillId="0" borderId="1" xfId="0" applyNumberFormat="1" applyFont="1" applyBorder="1" applyAlignment="1" applyProtection="1">
      <alignment horizontal="center" vertical="center" wrapText="1"/>
    </xf>
    <xf numFmtId="1" fontId="5" fillId="7" borderId="2" xfId="0" applyNumberFormat="1"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3" fillId="12" borderId="8" xfId="0" applyFont="1" applyFill="1" applyBorder="1" applyAlignment="1" applyProtection="1">
      <alignment horizontal="center" vertical="center"/>
    </xf>
    <xf numFmtId="1" fontId="3" fillId="7" borderId="2" xfId="0" applyNumberFormat="1" applyFont="1" applyFill="1" applyBorder="1" applyAlignment="1" applyProtection="1">
      <alignment horizontal="center" vertical="center" wrapText="1"/>
    </xf>
    <xf numFmtId="164" fontId="20" fillId="7" borderId="4" xfId="0" applyNumberFormat="1" applyFont="1" applyFill="1" applyBorder="1" applyAlignment="1" applyProtection="1">
      <alignment horizontal="center" vertical="center" wrapText="1"/>
    </xf>
    <xf numFmtId="164" fontId="20" fillId="0" borderId="2" xfId="0" applyNumberFormat="1"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164" fontId="3" fillId="0" borderId="6"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16" fillId="7" borderId="6" xfId="0" applyFont="1" applyFill="1" applyBorder="1" applyAlignment="1" applyProtection="1">
      <alignment horizontal="center" vertical="center" wrapText="1"/>
    </xf>
    <xf numFmtId="14" fontId="11" fillId="0" borderId="8" xfId="1" applyNumberFormat="1" applyFont="1" applyFill="1" applyBorder="1" applyAlignment="1" applyProtection="1">
      <alignment horizontal="center" vertical="center" wrapText="1"/>
    </xf>
    <xf numFmtId="14" fontId="16" fillId="0" borderId="8" xfId="1" applyNumberFormat="1"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xf>
    <xf numFmtId="1" fontId="3" fillId="0" borderId="7"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0" fontId="20" fillId="7" borderId="7" xfId="0" applyFont="1" applyFill="1" applyBorder="1" applyAlignment="1" applyProtection="1">
      <alignment horizontal="center" vertical="center" wrapText="1"/>
    </xf>
    <xf numFmtId="164" fontId="20" fillId="0" borderId="3" xfId="0" applyNumberFormat="1" applyFont="1" applyFill="1" applyBorder="1" applyAlignment="1" applyProtection="1">
      <alignment horizontal="center" vertical="center" wrapText="1"/>
    </xf>
    <xf numFmtId="14" fontId="16" fillId="7" borderId="2" xfId="0" applyNumberFormat="1" applyFont="1" applyFill="1" applyBorder="1" applyAlignment="1" applyProtection="1">
      <alignment horizontal="center" vertical="center" wrapText="1"/>
    </xf>
    <xf numFmtId="164" fontId="16" fillId="7" borderId="3" xfId="0" applyNumberFormat="1" applyFont="1" applyFill="1" applyBorder="1" applyAlignment="1" applyProtection="1">
      <alignment horizontal="center" vertical="center" wrapText="1"/>
    </xf>
    <xf numFmtId="0" fontId="20" fillId="7" borderId="6" xfId="0" applyFont="1" applyFill="1" applyBorder="1" applyAlignment="1" applyProtection="1">
      <alignment horizontal="center" vertical="center" wrapText="1"/>
    </xf>
    <xf numFmtId="1" fontId="20" fillId="7" borderId="6" xfId="0" applyNumberFormat="1" applyFont="1" applyFill="1" applyBorder="1" applyAlignment="1" applyProtection="1">
      <alignment horizontal="center" vertical="center" wrapText="1"/>
    </xf>
    <xf numFmtId="164" fontId="20" fillId="0" borderId="6" xfId="0" applyNumberFormat="1" applyFont="1" applyFill="1" applyBorder="1" applyAlignment="1" applyProtection="1">
      <alignment horizontal="center" vertical="center" wrapText="1"/>
    </xf>
    <xf numFmtId="164" fontId="9" fillId="0" borderId="8" xfId="0" applyNumberFormat="1" applyFont="1" applyFill="1" applyBorder="1" applyAlignment="1" applyProtection="1">
      <alignment horizontal="center" vertical="center" wrapText="1"/>
    </xf>
    <xf numFmtId="164" fontId="9" fillId="7" borderId="8" xfId="0" applyNumberFormat="1" applyFont="1" applyFill="1" applyBorder="1" applyAlignment="1" applyProtection="1">
      <alignment horizontal="center" vertical="center" wrapText="1"/>
    </xf>
    <xf numFmtId="164" fontId="16" fillId="7" borderId="6" xfId="0" applyNumberFormat="1" applyFont="1" applyFill="1" applyBorder="1" applyAlignment="1" applyProtection="1">
      <alignment horizontal="center" vertical="center" wrapText="1"/>
    </xf>
    <xf numFmtId="164" fontId="16" fillId="0" borderId="6" xfId="0" applyNumberFormat="1"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164" fontId="3" fillId="7" borderId="2" xfId="0" applyNumberFormat="1" applyFont="1" applyFill="1" applyBorder="1" applyAlignment="1" applyProtection="1">
      <alignment horizontal="center" vertical="center" wrapText="1"/>
    </xf>
    <xf numFmtId="14" fontId="3" fillId="0" borderId="2" xfId="0" applyNumberFormat="1" applyFont="1" applyFill="1" applyBorder="1" applyAlignment="1" applyProtection="1">
      <alignment horizontal="center" vertical="center" wrapText="1"/>
    </xf>
    <xf numFmtId="43" fontId="3" fillId="0" borderId="2" xfId="0" applyNumberFormat="1" applyFont="1" applyFill="1" applyBorder="1" applyAlignment="1" applyProtection="1">
      <alignment horizontal="center" vertical="center" wrapText="1"/>
    </xf>
    <xf numFmtId="0" fontId="3" fillId="7" borderId="2" xfId="0" applyFont="1" applyFill="1" applyBorder="1" applyAlignment="1" applyProtection="1">
      <alignment horizontal="center" vertical="center"/>
    </xf>
    <xf numFmtId="9" fontId="3" fillId="7" borderId="2" xfId="0" applyNumberFormat="1" applyFont="1" applyFill="1" applyBorder="1" applyAlignment="1" applyProtection="1">
      <alignment horizontal="center" vertical="center"/>
    </xf>
    <xf numFmtId="164" fontId="3" fillId="7" borderId="7" xfId="0" applyNumberFormat="1" applyFont="1" applyFill="1" applyBorder="1" applyAlignment="1" applyProtection="1">
      <alignment horizontal="center" vertical="center" wrapText="1"/>
    </xf>
    <xf numFmtId="14" fontId="3" fillId="0" borderId="7" xfId="0" applyNumberFormat="1" applyFont="1" applyFill="1" applyBorder="1" applyAlignment="1" applyProtection="1">
      <alignment horizontal="center" vertical="center" wrapText="1"/>
    </xf>
    <xf numFmtId="43" fontId="3" fillId="0" borderId="7" xfId="0" applyNumberFormat="1"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12"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horizontal="center" vertical="center" wrapText="1"/>
    </xf>
    <xf numFmtId="164" fontId="3" fillId="0" borderId="13" xfId="0" applyNumberFormat="1" applyFont="1" applyFill="1" applyBorder="1" applyAlignment="1" applyProtection="1">
      <alignment horizontal="center" vertical="center" wrapText="1"/>
    </xf>
    <xf numFmtId="1" fontId="3" fillId="0" borderId="2" xfId="2" applyNumberFormat="1" applyFont="1" applyFill="1" applyBorder="1" applyAlignment="1" applyProtection="1">
      <alignment horizontal="center" vertical="center" wrapText="1"/>
    </xf>
    <xf numFmtId="164" fontId="3" fillId="0" borderId="16" xfId="0" applyNumberFormat="1"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9" fontId="3" fillId="0" borderId="3"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4"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9" fontId="3" fillId="0" borderId="6"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9" fontId="3" fillId="0" borderId="6"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wrapText="1"/>
    </xf>
    <xf numFmtId="164" fontId="5" fillId="0" borderId="2" xfId="0" applyNumberFormat="1" applyFont="1" applyFill="1" applyBorder="1" applyAlignment="1" applyProtection="1">
      <alignment horizontal="center" vertical="center" wrapText="1"/>
    </xf>
    <xf numFmtId="2" fontId="3" fillId="0" borderId="2" xfId="2" applyNumberFormat="1" applyFont="1" applyFill="1" applyBorder="1" applyAlignment="1" applyProtection="1">
      <alignment horizontal="center" vertical="center" wrapText="1"/>
    </xf>
    <xf numFmtId="0" fontId="3" fillId="7" borderId="4"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7" xfId="2"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5" fillId="6" borderId="6" xfId="0" applyFont="1" applyFill="1" applyBorder="1" applyAlignment="1" applyProtection="1">
      <alignment horizontal="center" vertical="center" wrapText="1"/>
    </xf>
    <xf numFmtId="164" fontId="10" fillId="6" borderId="6" xfId="0" applyNumberFormat="1" applyFont="1" applyFill="1" applyBorder="1" applyAlignment="1" applyProtection="1">
      <alignment horizontal="center" vertical="center" wrapText="1"/>
    </xf>
    <xf numFmtId="164" fontId="10" fillId="6" borderId="14" xfId="0" applyNumberFormat="1" applyFont="1" applyFill="1" applyBorder="1" applyAlignment="1" applyProtection="1">
      <alignment horizontal="center" vertical="center" wrapText="1"/>
    </xf>
    <xf numFmtId="1" fontId="10" fillId="6" borderId="6" xfId="0" applyNumberFormat="1" applyFont="1" applyFill="1" applyBorder="1" applyAlignment="1" applyProtection="1">
      <alignment horizontal="center" vertical="center" wrapText="1"/>
    </xf>
    <xf numFmtId="49" fontId="10" fillId="6" borderId="6" xfId="0" applyNumberFormat="1" applyFont="1" applyFill="1" applyBorder="1" applyAlignment="1" applyProtection="1">
      <alignment horizontal="center" vertical="center" wrapText="1"/>
    </xf>
    <xf numFmtId="49" fontId="5" fillId="6" borderId="6" xfId="0" applyNumberFormat="1" applyFont="1" applyFill="1" applyBorder="1" applyAlignment="1" applyProtection="1">
      <alignment horizontal="center" vertical="center" wrapText="1"/>
    </xf>
    <xf numFmtId="1" fontId="5" fillId="6" borderId="6" xfId="0" applyNumberFormat="1" applyFont="1" applyFill="1" applyBorder="1" applyAlignment="1" applyProtection="1">
      <alignment horizontal="center" vertical="center" wrapText="1"/>
    </xf>
    <xf numFmtId="9" fontId="5" fillId="6" borderId="6" xfId="0" applyNumberFormat="1"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14" xfId="0" applyFont="1" applyFill="1" applyBorder="1" applyAlignment="1" applyProtection="1">
      <alignment horizontal="center" vertical="center"/>
    </xf>
    <xf numFmtId="0" fontId="5" fillId="6" borderId="2"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1" fontId="10" fillId="6" borderId="2" xfId="0" applyNumberFormat="1" applyFont="1" applyFill="1" applyBorder="1" applyAlignment="1" applyProtection="1">
      <alignment horizontal="center" vertical="center" wrapText="1"/>
    </xf>
    <xf numFmtId="49" fontId="10" fillId="6" borderId="2" xfId="0" applyNumberFormat="1" applyFont="1" applyFill="1" applyBorder="1" applyAlignment="1" applyProtection="1">
      <alignment horizontal="center" vertical="center" wrapText="1"/>
    </xf>
    <xf numFmtId="9" fontId="5" fillId="6" borderId="2" xfId="0" applyNumberFormat="1"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4" xfId="0" applyFont="1" applyFill="1" applyBorder="1" applyAlignment="1" applyProtection="1">
      <alignment horizontal="center" vertical="center"/>
    </xf>
    <xf numFmtId="164" fontId="3" fillId="0" borderId="14" xfId="0"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xf>
    <xf numFmtId="164" fontId="10" fillId="0" borderId="7" xfId="0" applyNumberFormat="1" applyFont="1" applyFill="1" applyBorder="1" applyAlignment="1" applyProtection="1">
      <alignment horizontal="center" vertical="center" wrapText="1"/>
    </xf>
    <xf numFmtId="164" fontId="10" fillId="0" borderId="15" xfId="0" applyNumberFormat="1" applyFont="1" applyFill="1" applyBorder="1" applyAlignment="1" applyProtection="1">
      <alignment horizontal="center" vertical="center" wrapText="1"/>
    </xf>
    <xf numFmtId="1" fontId="10"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9" fontId="5"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64" fontId="13" fillId="0" borderId="2" xfId="0" applyNumberFormat="1" applyFont="1" applyFill="1" applyBorder="1" applyAlignment="1" applyProtection="1">
      <alignment horizontal="center" vertical="center" wrapText="1"/>
    </xf>
    <xf numFmtId="164" fontId="13" fillId="0" borderId="3" xfId="0" applyNumberFormat="1" applyFont="1" applyFill="1" applyBorder="1" applyAlignment="1" applyProtection="1">
      <alignment horizontal="center" vertical="center" wrapText="1"/>
    </xf>
    <xf numFmtId="164" fontId="13" fillId="0" borderId="6" xfId="0" applyNumberFormat="1" applyFont="1" applyFill="1" applyBorder="1" applyAlignment="1" applyProtection="1">
      <alignment horizontal="center" vertical="center" wrapText="1"/>
    </xf>
    <xf numFmtId="166" fontId="3" fillId="0" borderId="7" xfId="0" applyNumberFormat="1" applyFont="1" applyFill="1" applyBorder="1" applyAlignment="1" applyProtection="1">
      <alignment horizontal="center" vertical="center" wrapText="1"/>
    </xf>
    <xf numFmtId="164" fontId="3" fillId="0"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9" fontId="3" fillId="0" borderId="7" xfId="0" applyNumberFormat="1"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3" fillId="0" borderId="6" xfId="2"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2" fontId="3" fillId="7" borderId="2" xfId="2" applyNumberFormat="1" applyFont="1" applyFill="1" applyBorder="1" applyAlignment="1" applyProtection="1">
      <alignment horizontal="center" vertical="center" wrapText="1"/>
    </xf>
    <xf numFmtId="164" fontId="3" fillId="7" borderId="16" xfId="0" applyNumberFormat="1" applyFont="1" applyFill="1" applyBorder="1" applyAlignment="1" applyProtection="1">
      <alignment horizontal="center" vertical="center" wrapText="1"/>
    </xf>
    <xf numFmtId="164" fontId="3" fillId="7" borderId="3" xfId="0" applyNumberFormat="1" applyFont="1" applyFill="1" applyBorder="1" applyAlignment="1" applyProtection="1">
      <alignment horizontal="center" vertical="center" wrapText="1"/>
    </xf>
    <xf numFmtId="165" fontId="3" fillId="0" borderId="2" xfId="0" applyNumberFormat="1" applyFont="1" applyFill="1" applyBorder="1" applyAlignment="1" applyProtection="1">
      <alignment horizontal="center" vertical="center" wrapText="1"/>
    </xf>
    <xf numFmtId="164" fontId="3" fillId="7"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64" fontId="5" fillId="0" borderId="3" xfId="0" applyNumberFormat="1" applyFont="1" applyFill="1" applyBorder="1" applyAlignment="1" applyProtection="1">
      <alignment horizontal="center" vertical="center" wrapText="1"/>
      <protection locked="0"/>
    </xf>
    <xf numFmtId="164" fontId="10" fillId="0" borderId="3" xfId="0" applyNumberFormat="1" applyFont="1" applyFill="1" applyBorder="1" applyAlignment="1" applyProtection="1">
      <alignment horizontal="center" vertical="center" wrapText="1"/>
      <protection locked="0"/>
    </xf>
    <xf numFmtId="164" fontId="5" fillId="0" borderId="6" xfId="0" applyNumberFormat="1" applyFont="1" applyFill="1" applyBorder="1" applyAlignment="1" applyProtection="1">
      <alignment horizontal="center" vertical="center" wrapText="1"/>
      <protection locked="0"/>
    </xf>
    <xf numFmtId="164" fontId="5" fillId="0" borderId="7"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20" fillId="0" borderId="3" xfId="0" applyNumberFormat="1" applyFont="1" applyFill="1" applyBorder="1" applyAlignment="1" applyProtection="1">
      <alignment horizontal="center" vertical="center" wrapText="1"/>
      <protection locked="0"/>
    </xf>
    <xf numFmtId="164" fontId="20" fillId="0" borderId="2" xfId="0" applyNumberFormat="1" applyFont="1" applyFill="1" applyBorder="1" applyAlignment="1" applyProtection="1">
      <alignment horizontal="center" vertical="center" wrapText="1"/>
      <protection locked="0"/>
    </xf>
    <xf numFmtId="164" fontId="20" fillId="0" borderId="6" xfId="0" applyNumberFormat="1" applyFont="1" applyFill="1" applyBorder="1" applyAlignment="1" applyProtection="1">
      <alignment horizontal="center" vertical="center" wrapText="1"/>
      <protection locked="0"/>
    </xf>
    <xf numFmtId="164" fontId="16" fillId="0" borderId="6" xfId="0"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24" fillId="0" borderId="2" xfId="0" applyNumberFormat="1" applyFont="1" applyFill="1" applyBorder="1" applyAlignment="1" applyProtection="1">
      <alignment horizontal="center" vertical="center" wrapText="1"/>
      <protection locked="0"/>
    </xf>
    <xf numFmtId="164" fontId="3" fillId="7" borderId="9"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9" fontId="0" fillId="0" borderId="2" xfId="2" applyFont="1" applyBorder="1" applyAlignment="1" applyProtection="1">
      <alignment horizontal="center" vertical="center"/>
    </xf>
    <xf numFmtId="10" fontId="0" fillId="0" borderId="2" xfId="0" applyNumberFormat="1" applyFont="1" applyBorder="1" applyAlignment="1" applyProtection="1">
      <alignment horizontal="center" vertical="center"/>
    </xf>
    <xf numFmtId="0" fontId="0" fillId="0" borderId="0" xfId="0" applyFont="1" applyAlignment="1">
      <alignment horizontal="left"/>
    </xf>
    <xf numFmtId="0" fontId="0" fillId="0" borderId="0" xfId="0" applyNumberFormat="1" applyFont="1" applyAlignment="1"/>
    <xf numFmtId="0" fontId="0" fillId="0" borderId="0" xfId="0" applyFont="1" applyAlignment="1">
      <alignment horizontal="center"/>
    </xf>
    <xf numFmtId="0" fontId="0" fillId="0" borderId="0" xfId="0" applyFont="1" applyAlignment="1">
      <alignment horizontal="center" vertical="center"/>
    </xf>
    <xf numFmtId="9" fontId="0" fillId="0" borderId="0" xfId="2" applyFont="1" applyAlignment="1"/>
    <xf numFmtId="0" fontId="0" fillId="0" borderId="2" xfId="0" applyFont="1" applyBorder="1" applyAlignment="1"/>
    <xf numFmtId="1" fontId="16" fillId="18" borderId="8" xfId="0" applyNumberFormat="1" applyFont="1" applyFill="1" applyBorder="1" applyAlignment="1" applyProtection="1">
      <alignment horizontal="center" vertical="center" wrapText="1"/>
    </xf>
    <xf numFmtId="168" fontId="0" fillId="0" borderId="0" xfId="0" applyNumberFormat="1" applyFont="1" applyAlignment="1"/>
    <xf numFmtId="167" fontId="0" fillId="0" borderId="0" xfId="2" applyNumberFormat="1" applyFont="1" applyAlignment="1">
      <alignment horizontal="center" vertical="center"/>
    </xf>
    <xf numFmtId="0" fontId="19" fillId="10" borderId="0" xfId="0" applyFont="1" applyFill="1" applyAlignment="1">
      <alignment horizontal="center" vertical="center" wrapText="1"/>
    </xf>
    <xf numFmtId="167" fontId="0" fillId="0" borderId="2" xfId="2" applyNumberFormat="1" applyFont="1" applyBorder="1" applyAlignment="1">
      <alignment horizontal="center" vertical="center"/>
    </xf>
    <xf numFmtId="0" fontId="15" fillId="19" borderId="6" xfId="0" applyFont="1" applyFill="1" applyBorder="1" applyAlignment="1" applyProtection="1">
      <alignment horizontal="center" vertical="center" wrapText="1"/>
    </xf>
    <xf numFmtId="167" fontId="0" fillId="0" borderId="0" xfId="0" applyNumberFormat="1" applyFont="1" applyAlignment="1"/>
    <xf numFmtId="14" fontId="4" fillId="0" borderId="8" xfId="0" applyNumberFormat="1" applyFont="1" applyFill="1" applyBorder="1" applyAlignment="1" applyProtection="1">
      <alignment horizontal="center" vertical="center" wrapText="1"/>
    </xf>
    <xf numFmtId="14" fontId="15" fillId="9" borderId="8" xfId="0" applyNumberFormat="1" applyFont="1" applyFill="1" applyBorder="1" applyAlignment="1" applyProtection="1">
      <alignment horizontal="center" vertical="center" wrapText="1"/>
    </xf>
    <xf numFmtId="14" fontId="0" fillId="0" borderId="0" xfId="0" applyNumberFormat="1" applyFont="1" applyFill="1" applyAlignment="1" applyProtection="1"/>
    <xf numFmtId="14" fontId="0" fillId="0" borderId="0" xfId="0" applyNumberFormat="1" applyFont="1" applyFill="1" applyProtection="1"/>
    <xf numFmtId="0" fontId="31" fillId="14" borderId="2" xfId="0" applyFont="1" applyFill="1" applyBorder="1" applyAlignment="1">
      <alignment horizontal="center"/>
    </xf>
    <xf numFmtId="0" fontId="0" fillId="0" borderId="2" xfId="0" applyFont="1" applyBorder="1" applyAlignment="1">
      <alignment horizontal="center"/>
    </xf>
    <xf numFmtId="0" fontId="31" fillId="14" borderId="7" xfId="0" applyFont="1" applyFill="1" applyBorder="1" applyAlignment="1">
      <alignment horizontal="center"/>
    </xf>
    <xf numFmtId="0" fontId="31" fillId="14" borderId="6" xfId="0" applyFont="1" applyFill="1" applyBorder="1" applyAlignment="1">
      <alignment horizontal="center"/>
    </xf>
    <xf numFmtId="10" fontId="19" fillId="14" borderId="2" xfId="2" applyNumberFormat="1" applyFont="1" applyFill="1" applyBorder="1" applyAlignment="1">
      <alignment horizontal="center"/>
    </xf>
    <xf numFmtId="167" fontId="0" fillId="0" borderId="2" xfId="2" applyNumberFormat="1" applyFont="1" applyBorder="1" applyAlignment="1"/>
    <xf numFmtId="164" fontId="3" fillId="18" borderId="8" xfId="0" applyNumberFormat="1" applyFont="1" applyFill="1" applyBorder="1" applyAlignment="1" applyProtection="1">
      <alignment horizontal="center" vertical="center" wrapText="1"/>
    </xf>
    <xf numFmtId="164" fontId="16" fillId="18" borderId="8" xfId="0" applyNumberFormat="1" applyFont="1" applyFill="1" applyBorder="1" applyAlignment="1" applyProtection="1">
      <alignment horizontal="center" vertical="center" wrapText="1"/>
    </xf>
    <xf numFmtId="0" fontId="19" fillId="14" borderId="0" xfId="0" applyFont="1" applyFill="1" applyAlignment="1">
      <alignment horizontal="center"/>
    </xf>
    <xf numFmtId="0" fontId="19" fillId="14" borderId="0" xfId="0" applyFont="1" applyFill="1" applyAlignment="1">
      <alignment horizontal="center" wrapText="1"/>
    </xf>
    <xf numFmtId="0" fontId="0" fillId="0" borderId="0" xfId="0" pivotButton="1" applyFont="1" applyAlignment="1">
      <alignment wrapText="1"/>
    </xf>
    <xf numFmtId="0" fontId="32" fillId="0" borderId="0" xfId="0" applyFont="1" applyAlignment="1"/>
    <xf numFmtId="0" fontId="32" fillId="0" borderId="0" xfId="0" applyFont="1" applyAlignment="1">
      <alignment wrapText="1"/>
    </xf>
    <xf numFmtId="0" fontId="32" fillId="0" borderId="2" xfId="0" applyFont="1" applyBorder="1" applyAlignment="1">
      <alignment horizontal="center" vertical="center" wrapText="1"/>
    </xf>
    <xf numFmtId="9" fontId="34" fillId="15" borderId="2" xfId="2" applyFont="1" applyFill="1" applyBorder="1" applyAlignment="1">
      <alignment horizontal="center" vertical="center"/>
    </xf>
    <xf numFmtId="0" fontId="27" fillId="10" borderId="2" xfId="0" applyFont="1" applyFill="1" applyBorder="1" applyAlignment="1">
      <alignment horizontal="center" vertical="center" wrapText="1"/>
    </xf>
    <xf numFmtId="0" fontId="33" fillId="10" borderId="2" xfId="0" applyFont="1" applyFill="1" applyBorder="1" applyAlignment="1">
      <alignment horizontal="center" vertical="center" wrapText="1"/>
    </xf>
    <xf numFmtId="9" fontId="27" fillId="7" borderId="2" xfId="2" applyFont="1" applyFill="1" applyBorder="1" applyAlignment="1">
      <alignment horizontal="center" vertical="center" wrapText="1"/>
    </xf>
    <xf numFmtId="0" fontId="35" fillId="10" borderId="0" xfId="0" applyFont="1" applyFill="1" applyAlignment="1">
      <alignment horizontal="center" vertical="center" wrapText="1"/>
    </xf>
    <xf numFmtId="9" fontId="0" fillId="0" borderId="0" xfId="2" applyFont="1" applyFill="1" applyProtection="1"/>
    <xf numFmtId="0" fontId="19" fillId="18" borderId="0" xfId="0" applyFont="1" applyFill="1" applyAlignment="1">
      <alignment wrapText="1"/>
    </xf>
    <xf numFmtId="0" fontId="0" fillId="15" borderId="0" xfId="0" applyFont="1" applyFill="1" applyAlignment="1"/>
    <xf numFmtId="0" fontId="31" fillId="13" borderId="21" xfId="0" applyFont="1" applyFill="1" applyBorder="1" applyAlignment="1" applyProtection="1">
      <alignment horizontal="center" vertical="center"/>
    </xf>
    <xf numFmtId="0" fontId="29" fillId="16" borderId="8" xfId="0" applyFont="1" applyFill="1" applyBorder="1" applyAlignment="1" applyProtection="1">
      <alignment horizontal="center" vertical="center" wrapText="1"/>
    </xf>
    <xf numFmtId="0" fontId="30" fillId="17" borderId="8" xfId="0" applyFont="1" applyFill="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xf>
    <xf numFmtId="0" fontId="15" fillId="9" borderId="8" xfId="0" applyFont="1" applyFill="1" applyBorder="1" applyAlignment="1" applyProtection="1">
      <alignment horizontal="center" vertical="center" wrapText="1"/>
    </xf>
    <xf numFmtId="0" fontId="16" fillId="8" borderId="8" xfId="0" applyFont="1" applyFill="1" applyBorder="1" applyAlignment="1" applyProtection="1">
      <alignment horizontal="center" vertical="center"/>
    </xf>
    <xf numFmtId="0" fontId="15" fillId="8" borderId="8" xfId="0" applyFont="1" applyFill="1" applyBorder="1" applyAlignment="1" applyProtection="1">
      <alignment horizontal="center" vertical="center" wrapText="1"/>
    </xf>
    <xf numFmtId="14" fontId="15" fillId="8" borderId="8" xfId="0" applyNumberFormat="1" applyFont="1" applyFill="1" applyBorder="1" applyAlignment="1" applyProtection="1">
      <alignment horizontal="center" vertical="center" wrapText="1"/>
    </xf>
    <xf numFmtId="0" fontId="28" fillId="16" borderId="8" xfId="0" applyFont="1" applyFill="1" applyBorder="1" applyAlignment="1" applyProtection="1">
      <alignment horizontal="center" vertical="center" wrapText="1"/>
    </xf>
    <xf numFmtId="0" fontId="28" fillId="17" borderId="8" xfId="0" applyFont="1" applyFill="1" applyBorder="1" applyAlignment="1" applyProtection="1">
      <alignment horizontal="center" vertical="center"/>
    </xf>
    <xf numFmtId="0" fontId="31" fillId="8" borderId="21" xfId="0" applyFont="1" applyFill="1" applyBorder="1" applyAlignment="1" applyProtection="1">
      <alignment horizontal="center" vertical="center"/>
    </xf>
    <xf numFmtId="0" fontId="1" fillId="0" borderId="9" xfId="0" applyFont="1" applyBorder="1" applyAlignment="1" applyProtection="1">
      <alignment horizontal="center" vertical="center" wrapText="1"/>
    </xf>
    <xf numFmtId="0" fontId="0" fillId="0" borderId="11" xfId="0" applyFont="1" applyBorder="1" applyAlignment="1" applyProtection="1">
      <alignment horizontal="center"/>
    </xf>
    <xf numFmtId="0" fontId="0" fillId="0" borderId="10" xfId="0" applyFont="1" applyBorder="1" applyAlignment="1" applyProtection="1">
      <alignment horizontal="center"/>
    </xf>
    <xf numFmtId="0" fontId="15" fillId="4" borderId="8" xfId="0" applyFont="1" applyFill="1" applyBorder="1" applyAlignment="1" applyProtection="1">
      <alignment horizontal="center"/>
    </xf>
    <xf numFmtId="167" fontId="0" fillId="0" borderId="2" xfId="2" applyNumberFormat="1" applyFont="1" applyBorder="1" applyAlignment="1">
      <alignment horizontal="center" vertical="center"/>
    </xf>
    <xf numFmtId="0" fontId="31" fillId="10" borderId="0" xfId="0" applyFont="1" applyFill="1" applyAlignment="1">
      <alignment horizontal="center"/>
    </xf>
    <xf numFmtId="0" fontId="19" fillId="18" borderId="0" xfId="0" applyFont="1" applyFill="1" applyAlignment="1">
      <alignment horizontal="center" vertical="center" wrapText="1"/>
    </xf>
    <xf numFmtId="0" fontId="19" fillId="14" borderId="0" xfId="0" applyFont="1" applyFill="1" applyAlignment="1">
      <alignment horizontal="center" vertical="center" wrapText="1"/>
    </xf>
    <xf numFmtId="0" fontId="19" fillId="14" borderId="2" xfId="0" applyFont="1" applyFill="1" applyBorder="1" applyAlignment="1">
      <alignment horizontal="center"/>
    </xf>
    <xf numFmtId="0" fontId="25" fillId="14" borderId="2" xfId="0" applyFont="1" applyFill="1" applyBorder="1" applyAlignment="1">
      <alignment horizontal="center"/>
    </xf>
  </cellXfs>
  <cellStyles count="3">
    <cellStyle name="Normal" xfId="0" builtinId="0"/>
    <cellStyle name="Normal 2" xfId="1"/>
    <cellStyle name="Porcentaje" xfId="2" builtinId="5"/>
  </cellStyles>
  <dxfs count="584">
    <dxf>
      <numFmt numFmtId="0" formatCode="General"/>
    </dxf>
    <dxf>
      <numFmt numFmtId="0" formatCode="General"/>
    </dxf>
    <dxf>
      <numFmt numFmtId="0" formatCode="General"/>
    </dxf>
    <dxf>
      <numFmt numFmtId="167" formatCode="0.0%"/>
    </dxf>
    <dxf>
      <numFmt numFmtId="13" formatCode="0%"/>
    </dxf>
    <dxf>
      <numFmt numFmtId="167" formatCode="0.0%"/>
    </dxf>
    <dxf>
      <numFmt numFmtId="13" formatCode="0%"/>
    </dxf>
    <dxf>
      <alignment vertical="center"/>
    </dxf>
    <dxf>
      <alignment vertical="center"/>
    </dxf>
    <dxf>
      <alignment vertical="center"/>
    </dxf>
    <dxf>
      <alignment vertical="center"/>
    </dxf>
    <dxf>
      <alignment wrapText="1"/>
    </dxf>
    <dxf>
      <alignment wrapText="1"/>
    </dxf>
    <dxf>
      <alignment wrapText="1"/>
    </dxf>
    <dxf>
      <alignment wrapText="1"/>
    </dxf>
    <dxf>
      <numFmt numFmtId="2" formatCode="0.00"/>
    </dxf>
    <dxf>
      <numFmt numFmtId="168" formatCode="0.0"/>
    </dxf>
    <dxf>
      <numFmt numFmtId="2" formatCode="0.00"/>
    </dxf>
    <dxf>
      <numFmt numFmtId="169" formatCode="0.000"/>
    </dxf>
    <dxf>
      <numFmt numFmtId="170" formatCode="0.0000"/>
    </dxf>
    <dxf>
      <numFmt numFmtId="171" formatCode="0.00000"/>
    </dxf>
    <dxf>
      <numFmt numFmtId="172" formatCode="0.000000"/>
    </dxf>
    <dxf>
      <numFmt numFmtId="173" formatCode="0.0000000"/>
    </dxf>
    <dxf>
      <numFmt numFmtId="174" formatCode="0.00000000"/>
    </dxf>
    <dxf>
      <numFmt numFmtId="175" formatCode="0.000000000"/>
    </dxf>
    <dxf>
      <numFmt numFmtId="176" formatCode="0.0000000000"/>
    </dxf>
    <dxf>
      <numFmt numFmtId="177" formatCode="0.00000000000"/>
    </dxf>
    <dxf>
      <numFmt numFmtId="176" formatCode="0.0000000000"/>
    </dxf>
    <dxf>
      <alignment horizontal="center"/>
    </dxf>
    <dxf>
      <alignment horizontal="center"/>
    </dxf>
    <dxf>
      <alignment horizontal="center"/>
    </dxf>
    <dxf>
      <alignment horizontal="center"/>
    </dxf>
    <dxf>
      <font>
        <color theme="0"/>
      </font>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alignment horizontal="cent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alignment wrapText="0"/>
    </dxf>
    <dxf>
      <alignment wrapText="0"/>
    </dxf>
    <dxf>
      <alignment wrapText="0"/>
    </dxf>
    <dxf>
      <alignment wrapText="0"/>
    </dxf>
    <dxf>
      <alignment wrapText="0"/>
    </dxf>
    <dxf>
      <numFmt numFmtId="167" formatCode="0.0%"/>
    </dxf>
    <dxf>
      <numFmt numFmtId="13" formatCode="0%"/>
    </dxf>
    <dxf>
      <numFmt numFmtId="167" formatCode="0.0%"/>
    </dxf>
    <dxf>
      <numFmt numFmtId="13"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1"/>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0" formatCode="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1" formatCode="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2" formatCode="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3" formatCode="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numFmt numFmtId="174" formatCode="0.00000000"/>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34"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pivotCacheDefinition" Target="pivotCache/pivotCacheDefinition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pivotCacheDefinition" Target="pivotCache/pivotCacheDefinition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3</xdr:row>
      <xdr:rowOff>0</xdr:rowOff>
    </xdr:to>
    <xdr:pic>
      <xdr:nvPicPr>
        <xdr:cNvPr id="2" name="image00.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4" name="image00.jpg">
          <a:extLst>
            <a:ext uri="{FF2B5EF4-FFF2-40B4-BE49-F238E27FC236}">
              <a16:creationId xmlns=""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5" name="image00.jpg">
          <a:extLst>
            <a:ext uri="{FF2B5EF4-FFF2-40B4-BE49-F238E27FC236}">
              <a16:creationId xmlns=""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6" name="image00.jpg">
          <a:extLst>
            <a:ext uri="{FF2B5EF4-FFF2-40B4-BE49-F238E27FC236}">
              <a16:creationId xmlns=""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7" name="image00.jpg">
          <a:extLst>
            <a:ext uri="{FF2B5EF4-FFF2-40B4-BE49-F238E27FC236}">
              <a16:creationId xmlns=""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8" name="image00.jpg">
          <a:extLst>
            <a:ext uri="{FF2B5EF4-FFF2-40B4-BE49-F238E27FC236}">
              <a16:creationId xmlns=""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PEC\IV%20Trimestre\DICUV%20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NPEC\IV%20Trimestre\DIRA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NPEC\IV%20Trimestre\DIGE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A&#209;OV\Downloads\DI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INPEC\IV%20Trimestre\GAPO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INPEC\IV%20Trimestre\GASU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NPEC\IV%20Trimestre\GATE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RIA&#209;OV\Downloads\GODHU.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NPEC\IV%20Trimestre\GRUR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NPEC\IV%20Trimestre\GREPU.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JRIA&#209;OV\Downloads\OFIC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RIA&#209;OV\Downloads\OFPL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INPEC\IV%20Trimestre\OFAJU.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INPEC\IV%20Trimestre\OFI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INPEC\IV%20Trimestre\OFID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INPEC\IV%20Trimestre\OFISI.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INPEC\IV%20Trimestre\SUTAH%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DICATIVO ORIGINAL "/>
      <sheetName val="BATERIA DE INDICADORES"/>
      <sheetName val="PA con seg IV Trimestre"/>
      <sheetName val="Resumen"/>
    </sheetNames>
    <sheetDataSet>
      <sheetData sheetId="0"/>
      <sheetData sheetId="1"/>
      <sheetData sheetId="2">
        <row r="8">
          <cell r="M8" t="str">
            <v>P130</v>
          </cell>
          <cell r="N8" t="str">
            <v>Encuentro de Comandantes  operativos de los Centros de Instrucción  realizado</v>
          </cell>
          <cell r="O8">
            <v>15</v>
          </cell>
          <cell r="P8">
            <v>1</v>
          </cell>
          <cell r="Q8" t="str">
            <v>Número</v>
          </cell>
          <cell r="R8" t="str">
            <v>Csp. Elver Gerardo Rosas Suarez</v>
          </cell>
          <cell r="S8" t="str">
            <v>Subdirector Técnico</v>
          </cell>
          <cell r="T8" t="str">
            <v>Activo</v>
          </cell>
          <cell r="U8">
            <v>0</v>
          </cell>
          <cell r="V8">
            <v>0</v>
          </cell>
          <cell r="W8">
            <v>0</v>
          </cell>
          <cell r="X8">
            <v>1</v>
          </cell>
          <cell r="Y8" t="str">
            <v>Se realizó el encuentro de comandantes de vigilancia deacuerdo de cada una de las actividades programadas</v>
          </cell>
          <cell r="Z8" t="str">
            <v>C:\Users\YRODRIGUEZB\Desktop\Plan de Acción 2016\Seguimiento PA 2016\Seguimiento II Trimestre</v>
          </cell>
          <cell r="AA8">
            <v>1</v>
          </cell>
          <cell r="AB8" t="str">
            <v>Se realizó el encuentro de comandantes de vigilancia deacuerdo de cada una de las actividades programadas</v>
          </cell>
          <cell r="AC8" t="str">
            <v>C:\Users\YRODRIGUEZB\Desktop\Plan de Acción 2016\Seguimiento PA 2016\Seguimiento II Trimestre</v>
          </cell>
          <cell r="AD8">
            <v>1</v>
          </cell>
          <cell r="AE8" t="str">
            <v>Se realizó el encuentro de comandantes de vigilancia deacuerdo de cada una de las actividades programadas</v>
          </cell>
          <cell r="AF8" t="str">
            <v>C:\Users\YRODRIGUEZB\Desktop\Plan de Acción 2016\Seguimiento PA 2016\Seguimiento II Trimestre</v>
          </cell>
          <cell r="AG8">
            <v>698</v>
          </cell>
          <cell r="AH8" t="str">
            <v>Planear el encuentro y cronograma a seguir</v>
          </cell>
          <cell r="AI8" t="str">
            <v>NO</v>
          </cell>
          <cell r="AJ8">
            <v>42430</v>
          </cell>
          <cell r="AK8">
            <v>42490</v>
          </cell>
          <cell r="AL8">
            <v>20</v>
          </cell>
          <cell r="AM8" t="str">
            <v>Te. Wilson Suarez
In. Hernán Silva
Ds. Oscar Toro
Ds. Nelfi Ramírez
Dg. Yeimy Torres</v>
          </cell>
          <cell r="AN8" t="str">
            <v>Teniente de Prisiones</v>
          </cell>
          <cell r="AO8" t="str">
            <v>Activo</v>
          </cell>
          <cell r="AP8">
            <v>0</v>
          </cell>
          <cell r="AQ8">
            <v>0</v>
          </cell>
          <cell r="AR8">
            <v>0</v>
          </cell>
          <cell r="AS8">
            <v>20</v>
          </cell>
          <cell r="AT8" t="str">
            <v>Mediante correo electronico se remite el cronograma de las actividades programadas para el encuentro de comandantes operativos, que se ralizo en el municipio de Silvania</v>
          </cell>
          <cell r="AU8" t="str">
            <v>C:\Users\YRODRIGUEZB\Desktop\Plan de Acción 2016\Seguimiento PA 2016\Seguimiento II Trimestre</v>
          </cell>
          <cell r="AV8">
            <v>0</v>
          </cell>
          <cell r="AW8">
            <v>1</v>
          </cell>
          <cell r="AX8" t="str">
            <v>Mediante correo electronico se remite el cronograma de las actividades programadas para el encuentro de comandantes operativos, que se ralizo en el municipio de Silvania</v>
          </cell>
          <cell r="AY8" t="str">
            <v>C:\Users\YRODRIGUEZB\Desktop\Plan de Acción 2016\Seguimiento PA 2016\Seguimiento II Trimestre</v>
          </cell>
          <cell r="AZ8">
            <v>60</v>
          </cell>
          <cell r="BA8">
            <v>60</v>
          </cell>
          <cell r="BB8">
            <v>1</v>
          </cell>
          <cell r="BC8">
            <v>100</v>
          </cell>
          <cell r="BD8">
            <v>0</v>
          </cell>
          <cell r="BE8" t="str">
            <v>Mediante correo electronico se remite el cronograma de las actividades programadas para el encuentro de comandantes operativos, que se ralizo en el municipio de Silvania</v>
          </cell>
          <cell r="BF8" t="str">
            <v>C:\Users\YRODRIGUEZB\Desktop\Plan de Acción 2016\Seguimiento PA 2016\Seguimiento II Trimestre</v>
          </cell>
        </row>
        <row r="9">
          <cell r="M9" t="str">
            <v>P130</v>
          </cell>
          <cell r="N9" t="str">
            <v>Encuentro de Comandantes  operativos de los Centros de Instrucción  realizado</v>
          </cell>
          <cell r="O9">
            <v>15</v>
          </cell>
          <cell r="P9">
            <v>1</v>
          </cell>
          <cell r="Q9" t="str">
            <v>Número</v>
          </cell>
          <cell r="R9" t="str">
            <v>Csp. Elver Gerardo Rosas Suarez</v>
          </cell>
          <cell r="S9" t="str">
            <v>Subdirector Técnico</v>
          </cell>
          <cell r="T9" t="str">
            <v>Activo</v>
          </cell>
          <cell r="U9">
            <v>0</v>
          </cell>
          <cell r="V9">
            <v>0</v>
          </cell>
          <cell r="W9">
            <v>0</v>
          </cell>
          <cell r="X9">
            <v>0</v>
          </cell>
          <cell r="Y9">
            <v>0</v>
          </cell>
          <cell r="Z9">
            <v>0</v>
          </cell>
          <cell r="AA9">
            <v>0</v>
          </cell>
          <cell r="AB9">
            <v>0</v>
          </cell>
          <cell r="AC9">
            <v>0</v>
          </cell>
          <cell r="AD9">
            <v>1</v>
          </cell>
          <cell r="AE9" t="str">
            <v>Se realizó el encuentro de comandantes de vigilancia deacuerdo de cada una de las actividades programadas</v>
          </cell>
          <cell r="AF9" t="str">
            <v>C:\Users\YRODRIGUEZB\Desktop\Plan de Acción 2016\Seguimiento PA 2016\Seguimiento II Trimestre</v>
          </cell>
          <cell r="AG9">
            <v>699</v>
          </cell>
          <cell r="AH9" t="str">
            <v xml:space="preserve">Elaborar Autos-comisorios </v>
          </cell>
          <cell r="AI9" t="str">
            <v>NO</v>
          </cell>
          <cell r="AJ9">
            <v>42491</v>
          </cell>
          <cell r="AK9">
            <v>42520</v>
          </cell>
          <cell r="AL9">
            <v>20</v>
          </cell>
          <cell r="AM9" t="str">
            <v>Ds. Nelfi Ramírez</v>
          </cell>
          <cell r="AN9" t="str">
            <v>Dragoneante</v>
          </cell>
          <cell r="AO9" t="str">
            <v>Activo</v>
          </cell>
          <cell r="AP9">
            <v>0</v>
          </cell>
          <cell r="AQ9">
            <v>0</v>
          </cell>
          <cell r="AR9">
            <v>0</v>
          </cell>
          <cell r="AS9">
            <v>20</v>
          </cell>
          <cell r="AT9" t="str">
            <v>Mediante Oficio 82102-SUCUC-GRUMI-000411 se remiten los autos comisorios emitidos para el encuentro. Se debe aclarar ue loa autos comisorios tiene fecha 08 de Junio, porque fueron cambiados en dos oportuidades a solicitud del Director de Gestión Corporativa</v>
          </cell>
          <cell r="AU9" t="str">
            <v>C:\Users\YRODRIGUEZB\Desktop\Plan de Acción 2016\Seguimiento PA 2016\Seguimiento II Trimestre</v>
          </cell>
          <cell r="AV9">
            <v>0</v>
          </cell>
          <cell r="AW9">
            <v>1</v>
          </cell>
          <cell r="AX9" t="str">
            <v>Mediante Oficio 82102-SUCUC-GRUMI-000411 se remiten los autos comisorios emitidos para el encuentro. Se debe aclarar ue loa autos comisorios tiene fecha 08 de Junio, porque fueron cambiados en dos oportuidades a solicitud del Director de Gestión Corporativa</v>
          </cell>
          <cell r="AY9" t="str">
            <v>C:\Users\YRODRIGUEZB\Desktop\Plan de Acción 2016\Seguimiento PA 2016\Seguimiento II Trimestre</v>
          </cell>
          <cell r="AZ9">
            <v>29</v>
          </cell>
          <cell r="BA9">
            <v>29</v>
          </cell>
          <cell r="BB9">
            <v>1</v>
          </cell>
          <cell r="BC9">
            <v>100</v>
          </cell>
          <cell r="BD9">
            <v>0</v>
          </cell>
          <cell r="BE9" t="str">
            <v>Mediante Oficio 82102-SUCUC-GRUMI-000411 se remiten los autos comisorios emitidos para el encuentro. Se debe aclarar ue loa autos comisorios tiene fecha 08 de Junio, porque fueron cambiados en dos oportuidades a solicitud del Director de Gestión Corporativa</v>
          </cell>
          <cell r="BF9" t="str">
            <v>C:\Users\YRODRIGUEZB\Desktop\Plan de Acción 2016\Seguimiento PA 2016\Seguimiento II Trimestre</v>
          </cell>
        </row>
        <row r="10">
          <cell r="M10" t="str">
            <v>P130</v>
          </cell>
          <cell r="N10" t="str">
            <v>Encuentro de Comandantes  operativos de los Centros de Instrucción  realizado</v>
          </cell>
          <cell r="O10">
            <v>15</v>
          </cell>
          <cell r="P10">
            <v>1</v>
          </cell>
          <cell r="Q10" t="str">
            <v>Número</v>
          </cell>
          <cell r="R10" t="str">
            <v>Csp. Elver Gerardo Rosas Suarez</v>
          </cell>
          <cell r="S10" t="str">
            <v>Subdirector Técnico</v>
          </cell>
          <cell r="T10" t="str">
            <v>Activo</v>
          </cell>
          <cell r="U10">
            <v>0</v>
          </cell>
          <cell r="V10">
            <v>0</v>
          </cell>
          <cell r="W10">
            <v>0</v>
          </cell>
          <cell r="X10">
            <v>0</v>
          </cell>
          <cell r="Y10">
            <v>0</v>
          </cell>
          <cell r="Z10">
            <v>0</v>
          </cell>
          <cell r="AA10">
            <v>0</v>
          </cell>
          <cell r="AB10">
            <v>0</v>
          </cell>
          <cell r="AC10">
            <v>0</v>
          </cell>
          <cell r="AD10">
            <v>1</v>
          </cell>
          <cell r="AE10" t="str">
            <v>Se realizó el encuentro de comandantes de vigilancia deacuerdo de cada una de las actividades programadas</v>
          </cell>
          <cell r="AF10" t="str">
            <v>C:\Users\YRODRIGUEZB\Desktop\Plan de Acción 2016\Seguimiento PA 2016\Seguimiento II Trimestre</v>
          </cell>
          <cell r="AG10">
            <v>700</v>
          </cell>
          <cell r="AH10" t="str">
            <v>Realizar del encuentro de Comandantes Operativos de centros de instrucción y participar activamente en las actividades programadas</v>
          </cell>
          <cell r="AI10" t="str">
            <v>NO</v>
          </cell>
          <cell r="AJ10">
            <v>42522</v>
          </cell>
          <cell r="AK10">
            <v>42551</v>
          </cell>
          <cell r="AL10">
            <v>40</v>
          </cell>
          <cell r="AM10" t="str">
            <v>Te. Wilson Suarez
In. Hernán Silva
Ds. Oscar Toro
Ds. Nelfi Ramírez
Dg. Yeimy Torres</v>
          </cell>
          <cell r="AN10" t="str">
            <v>Teniente de Prisiones</v>
          </cell>
          <cell r="AO10" t="str">
            <v>Activo</v>
          </cell>
          <cell r="AP10">
            <v>0</v>
          </cell>
          <cell r="AQ10">
            <v>0</v>
          </cell>
          <cell r="AR10">
            <v>0</v>
          </cell>
          <cell r="AS10">
            <v>40</v>
          </cell>
          <cell r="AT10" t="str">
            <v>Mediante actas 40, 41 y 42 se certifica la asistencia del personal al encuentro los días 15, 16 y 17 de Junio en el Club Campestre El Bosque en el Municipio de Silvania Cundinamarca</v>
          </cell>
          <cell r="AU10" t="str">
            <v>C:\Users\YRODRIGUEZB\Desktop\Plan de Acción 2016\Seguimiento PA 2016\Seguimiento II Trimestre</v>
          </cell>
          <cell r="AV10">
            <v>0</v>
          </cell>
          <cell r="AW10">
            <v>1</v>
          </cell>
          <cell r="AX10" t="str">
            <v>Mediante actas 40, 41 y 42 se certifica la asistencia del personal al encuentro los días 15, 16 y 17 de Junio en el Club Campestre El Bosque en el Municipio de Silvania Cundinamarca</v>
          </cell>
          <cell r="AY10" t="str">
            <v>C:\Users\YRODRIGUEZB\Desktop\Plan de Acción 2016\Seguimiento PA 2016\Seguimiento II Trimestre</v>
          </cell>
          <cell r="AZ10">
            <v>29</v>
          </cell>
          <cell r="BA10">
            <v>29</v>
          </cell>
          <cell r="BB10">
            <v>1</v>
          </cell>
          <cell r="BC10">
            <v>100</v>
          </cell>
          <cell r="BD10">
            <v>0</v>
          </cell>
          <cell r="BE10" t="str">
            <v>Mediante actas 40, 41 y 42 se certifica la asistencia del personal al encuentro los días 15, 16 y 17 de Junio en el Club Campestre El Bosque en el Municipio de Silvania Cundinamarca</v>
          </cell>
          <cell r="BF10" t="str">
            <v>C:\Users\YRODRIGUEZB\Desktop\Plan de Acción 2016\Seguimiento PA 2016\Seguimiento II Trimestre</v>
          </cell>
        </row>
        <row r="11">
          <cell r="M11" t="str">
            <v>P130</v>
          </cell>
          <cell r="N11" t="str">
            <v>Encuentro de Comandantes  operativos de los Centros de Instrucción  realizado</v>
          </cell>
          <cell r="O11">
            <v>15</v>
          </cell>
          <cell r="P11">
            <v>1</v>
          </cell>
          <cell r="Q11" t="str">
            <v>Número</v>
          </cell>
          <cell r="R11" t="str">
            <v>Csp. Elver Gerardo Rosas Suarez</v>
          </cell>
          <cell r="S11" t="str">
            <v>Subdirector Técnico</v>
          </cell>
          <cell r="T11" t="str">
            <v>Activo</v>
          </cell>
          <cell r="U11">
            <v>0</v>
          </cell>
          <cell r="V11">
            <v>0</v>
          </cell>
          <cell r="W11">
            <v>0</v>
          </cell>
          <cell r="X11">
            <v>0</v>
          </cell>
          <cell r="Y11">
            <v>0</v>
          </cell>
          <cell r="Z11">
            <v>0</v>
          </cell>
          <cell r="AA11">
            <v>0</v>
          </cell>
          <cell r="AB11">
            <v>0</v>
          </cell>
          <cell r="AC11">
            <v>0</v>
          </cell>
          <cell r="AD11">
            <v>1</v>
          </cell>
          <cell r="AE11" t="str">
            <v>Se realizó el encuentro de comandantes de vigilancia deacuerdo de cada una de las actividades programadas</v>
          </cell>
          <cell r="AF11" t="str">
            <v>C:\Users\YRODRIGUEZB\Desktop\Plan de Acción 2016\Seguimiento PA 2016\Seguimiento II Trimestre</v>
          </cell>
          <cell r="AG11">
            <v>701</v>
          </cell>
          <cell r="AH11" t="str">
            <v>Elaborar informe de cumplimiento de objetivos propuestos</v>
          </cell>
          <cell r="AI11" t="str">
            <v>NO</v>
          </cell>
          <cell r="AJ11">
            <v>42614</v>
          </cell>
          <cell r="AK11">
            <v>42643</v>
          </cell>
          <cell r="AL11">
            <v>20</v>
          </cell>
          <cell r="AM11" t="str">
            <v>Te. Wilson Suarez</v>
          </cell>
          <cell r="AN11" t="str">
            <v>Teniente de Prisiones</v>
          </cell>
          <cell r="AO11" t="str">
            <v>Activo</v>
          </cell>
          <cell r="AP11">
            <v>0</v>
          </cell>
          <cell r="AQ11">
            <v>0</v>
          </cell>
          <cell r="AR11">
            <v>0</v>
          </cell>
          <cell r="AS11">
            <v>0</v>
          </cell>
          <cell r="AT11">
            <v>0</v>
          </cell>
          <cell r="AU11">
            <v>0</v>
          </cell>
          <cell r="AV11">
            <v>20</v>
          </cell>
          <cell r="AW11">
            <v>1</v>
          </cell>
          <cell r="AX11" t="str">
            <v>Mediante oficio 82102-SUCUC-GRUMI-000492 se rinde el informe de las actividades programadas para el encuentro.</v>
          </cell>
          <cell r="AY11" t="str">
            <v>:\Users\JPBARRERAM\Desktop\PLANES DICUV\Plan de Acción 2016\Seguimiento PA 2016\Seguimiento III Trimestre</v>
          </cell>
          <cell r="AZ11">
            <v>29</v>
          </cell>
          <cell r="BA11">
            <v>29</v>
          </cell>
          <cell r="BB11">
            <v>1</v>
          </cell>
          <cell r="BC11">
            <v>100</v>
          </cell>
          <cell r="BD11">
            <v>0</v>
          </cell>
          <cell r="BE11" t="str">
            <v>Mediante oficio 82102-SUCUC-GRUMI-000492 se rinde el informe de las actividades programadas para el encuentro.</v>
          </cell>
          <cell r="BF11" t="str">
            <v>:\Users\JPBARRERAM\Desktop\PLANES DICUV\Plan de Acción 2016\Seguimiento PA 2016\Seguimiento III Trimestre</v>
          </cell>
        </row>
        <row r="12">
          <cell r="M12" t="str">
            <v>P130</v>
          </cell>
          <cell r="N12" t="str">
            <v>Encuentro de Comandantes  operativos de los Centros de Instrucción  realizado</v>
          </cell>
          <cell r="O12">
            <v>15</v>
          </cell>
          <cell r="P12">
            <v>1</v>
          </cell>
          <cell r="Q12" t="str">
            <v>Número</v>
          </cell>
          <cell r="R12" t="str">
            <v>Csp. Elver Gerardo Rosas Suarez</v>
          </cell>
          <cell r="S12" t="str">
            <v>Subdirector Técnico</v>
          </cell>
          <cell r="T12" t="str">
            <v>Activo</v>
          </cell>
          <cell r="U12">
            <v>0</v>
          </cell>
          <cell r="V12">
            <v>0</v>
          </cell>
          <cell r="W12">
            <v>0</v>
          </cell>
          <cell r="X12">
            <v>0</v>
          </cell>
          <cell r="Y12">
            <v>0</v>
          </cell>
          <cell r="Z12">
            <v>0</v>
          </cell>
          <cell r="AA12">
            <v>0</v>
          </cell>
          <cell r="AB12">
            <v>0</v>
          </cell>
          <cell r="AC12">
            <v>0</v>
          </cell>
          <cell r="AD12">
            <v>0</v>
          </cell>
          <cell r="AE12">
            <v>0</v>
          </cell>
          <cell r="AF12">
            <v>0</v>
          </cell>
          <cell r="AG12">
            <v>1156</v>
          </cell>
          <cell r="AH12" t="str">
            <v>Planear el encuentro y cronograma a seguir</v>
          </cell>
          <cell r="AI12" t="str">
            <v>No</v>
          </cell>
          <cell r="AJ12">
            <v>42430</v>
          </cell>
          <cell r="AK12">
            <v>42490</v>
          </cell>
          <cell r="AL12">
            <v>20</v>
          </cell>
          <cell r="AM12" t="str">
            <v>Te. Wilson Suarez
In. Hernan Silva
Ds. Oscar Toro
Ds. Nelfi Ramirez
Dg. Yeimy Torres</v>
          </cell>
          <cell r="AN12" t="str">
            <v>Teniente de Prisiones</v>
          </cell>
          <cell r="AO12" t="str">
            <v>Inactivo</v>
          </cell>
          <cell r="AP12">
            <v>0</v>
          </cell>
          <cell r="AQ12" t="str">
            <v>REPETIDO</v>
          </cell>
          <cell r="AR12">
            <v>0</v>
          </cell>
          <cell r="AS12">
            <v>0</v>
          </cell>
          <cell r="AT12" t="str">
            <v>ACTIVIDADES REPETIDAS</v>
          </cell>
          <cell r="AU12">
            <v>0</v>
          </cell>
          <cell r="AV12">
            <v>0</v>
          </cell>
          <cell r="AW12" t="str">
            <v>Actividad inactiva</v>
          </cell>
          <cell r="AX12">
            <v>0</v>
          </cell>
          <cell r="AY12">
            <v>0</v>
          </cell>
          <cell r="AZ12">
            <v>60</v>
          </cell>
          <cell r="BA12">
            <v>60</v>
          </cell>
          <cell r="BB12" t="str">
            <v>Actividad inactiva</v>
          </cell>
          <cell r="BC12">
            <v>0</v>
          </cell>
          <cell r="BD12">
            <v>0</v>
          </cell>
          <cell r="BE12">
            <v>0</v>
          </cell>
          <cell r="BF12">
            <v>0</v>
          </cell>
        </row>
        <row r="13">
          <cell r="M13" t="str">
            <v>P130</v>
          </cell>
          <cell r="N13" t="str">
            <v>Encuentro de Comandantes  operativos de los Centros de Instrucción  realizado</v>
          </cell>
          <cell r="O13">
            <v>15</v>
          </cell>
          <cell r="P13">
            <v>1</v>
          </cell>
          <cell r="Q13" t="str">
            <v>Número</v>
          </cell>
          <cell r="R13" t="str">
            <v>Csp. Elver Gerardo Rosas Suarez</v>
          </cell>
          <cell r="S13" t="str">
            <v>Subdirector Técnico</v>
          </cell>
          <cell r="T13" t="str">
            <v>Activo</v>
          </cell>
          <cell r="U13">
            <v>0</v>
          </cell>
          <cell r="V13">
            <v>0</v>
          </cell>
          <cell r="W13">
            <v>0</v>
          </cell>
          <cell r="X13">
            <v>0</v>
          </cell>
          <cell r="Y13">
            <v>0</v>
          </cell>
          <cell r="Z13">
            <v>0</v>
          </cell>
          <cell r="AA13">
            <v>0</v>
          </cell>
          <cell r="AB13">
            <v>0</v>
          </cell>
          <cell r="AC13">
            <v>0</v>
          </cell>
          <cell r="AD13">
            <v>0</v>
          </cell>
          <cell r="AE13">
            <v>0</v>
          </cell>
          <cell r="AF13">
            <v>0</v>
          </cell>
          <cell r="AG13">
            <v>1157</v>
          </cell>
          <cell r="AH13" t="str">
            <v xml:space="preserve">Elaborar Autos-comisorios </v>
          </cell>
          <cell r="AI13" t="str">
            <v>No</v>
          </cell>
          <cell r="AJ13">
            <v>42491</v>
          </cell>
          <cell r="AK13">
            <v>42520</v>
          </cell>
          <cell r="AL13">
            <v>20</v>
          </cell>
          <cell r="AM13" t="str">
            <v>Ds. Nelfi Ramirez</v>
          </cell>
          <cell r="AN13" t="str">
            <v>Dragoneante</v>
          </cell>
          <cell r="AO13" t="str">
            <v>Inactivo</v>
          </cell>
          <cell r="AP13">
            <v>0</v>
          </cell>
          <cell r="AQ13" t="str">
            <v>REPETIDO</v>
          </cell>
          <cell r="AR13">
            <v>0</v>
          </cell>
          <cell r="AS13">
            <v>0</v>
          </cell>
          <cell r="AT13" t="str">
            <v>ACTIVIDADES REPETIDAS</v>
          </cell>
          <cell r="AU13">
            <v>0</v>
          </cell>
          <cell r="AV13">
            <v>0</v>
          </cell>
          <cell r="AW13" t="str">
            <v>Actividad inactiva</v>
          </cell>
          <cell r="AX13">
            <v>0</v>
          </cell>
          <cell r="AY13">
            <v>0</v>
          </cell>
          <cell r="AZ13">
            <v>29</v>
          </cell>
          <cell r="BA13">
            <v>29</v>
          </cell>
          <cell r="BB13" t="str">
            <v>Actividad inactiva</v>
          </cell>
          <cell r="BC13">
            <v>0</v>
          </cell>
          <cell r="BD13">
            <v>0</v>
          </cell>
          <cell r="BE13">
            <v>0</v>
          </cell>
          <cell r="BF13">
            <v>0</v>
          </cell>
        </row>
        <row r="14">
          <cell r="M14" t="str">
            <v>P130</v>
          </cell>
          <cell r="N14" t="str">
            <v>Encuentro de Comandantes  operativos de los Centros de Instrucción  realizado</v>
          </cell>
          <cell r="O14">
            <v>15</v>
          </cell>
          <cell r="P14">
            <v>1</v>
          </cell>
          <cell r="Q14" t="str">
            <v>Número</v>
          </cell>
          <cell r="R14" t="str">
            <v>Csp. Elver Gerardo Rosas Suarez</v>
          </cell>
          <cell r="S14" t="str">
            <v>Subdirector Técnico</v>
          </cell>
          <cell r="T14" t="str">
            <v>Activo</v>
          </cell>
          <cell r="U14">
            <v>0</v>
          </cell>
          <cell r="V14">
            <v>0</v>
          </cell>
          <cell r="W14">
            <v>0</v>
          </cell>
          <cell r="X14">
            <v>0</v>
          </cell>
          <cell r="Y14">
            <v>0</v>
          </cell>
          <cell r="Z14">
            <v>0</v>
          </cell>
          <cell r="AA14">
            <v>0</v>
          </cell>
          <cell r="AB14">
            <v>0</v>
          </cell>
          <cell r="AC14">
            <v>0</v>
          </cell>
          <cell r="AD14">
            <v>0</v>
          </cell>
          <cell r="AE14">
            <v>0</v>
          </cell>
          <cell r="AF14">
            <v>0</v>
          </cell>
          <cell r="AG14">
            <v>1158</v>
          </cell>
          <cell r="AH14" t="str">
            <v>Realizar del encuentro de Comandantes Operativos de centros de instrucción y participar activamente en las actividades programadas</v>
          </cell>
          <cell r="AI14" t="str">
            <v>No</v>
          </cell>
          <cell r="AJ14">
            <v>42522</v>
          </cell>
          <cell r="AK14">
            <v>42551</v>
          </cell>
          <cell r="AL14">
            <v>40</v>
          </cell>
          <cell r="AM14" t="str">
            <v>Te. Wilson Suarez
In. Hernan Silva
Ds. Oscar Toro
Ds. Nelfi Ramirez
Dg. Yeimy Torres</v>
          </cell>
          <cell r="AN14" t="str">
            <v>Teniente de Prisiones</v>
          </cell>
          <cell r="AO14" t="str">
            <v>Inactivo</v>
          </cell>
          <cell r="AP14">
            <v>0</v>
          </cell>
          <cell r="AQ14" t="str">
            <v>REPETIDO</v>
          </cell>
          <cell r="AR14">
            <v>0</v>
          </cell>
          <cell r="AS14">
            <v>0</v>
          </cell>
          <cell r="AT14" t="str">
            <v>ACTIVIDADES REPETIDAS</v>
          </cell>
          <cell r="AU14">
            <v>0</v>
          </cell>
          <cell r="AV14">
            <v>0</v>
          </cell>
          <cell r="AW14" t="str">
            <v>Actividad inactiva</v>
          </cell>
          <cell r="AX14">
            <v>0</v>
          </cell>
          <cell r="AY14">
            <v>0</v>
          </cell>
          <cell r="AZ14">
            <v>29</v>
          </cell>
          <cell r="BA14">
            <v>29</v>
          </cell>
          <cell r="BB14" t="str">
            <v>Actividad inactiva</v>
          </cell>
          <cell r="BC14">
            <v>0</v>
          </cell>
          <cell r="BD14">
            <v>0</v>
          </cell>
          <cell r="BE14">
            <v>0</v>
          </cell>
          <cell r="BF14">
            <v>0</v>
          </cell>
        </row>
        <row r="15">
          <cell r="M15" t="str">
            <v>P130</v>
          </cell>
          <cell r="N15" t="str">
            <v>Encuentro de Comandantes  operativos de los Centros de Instrucción  realizado</v>
          </cell>
          <cell r="O15">
            <v>15</v>
          </cell>
          <cell r="P15">
            <v>1</v>
          </cell>
          <cell r="Q15" t="str">
            <v>Número</v>
          </cell>
          <cell r="R15" t="str">
            <v>Csp. Elver Gerardo Rosas Suarez</v>
          </cell>
          <cell r="S15" t="str">
            <v>Subdirector Técnico</v>
          </cell>
          <cell r="T15" t="str">
            <v>Activo</v>
          </cell>
          <cell r="U15">
            <v>0</v>
          </cell>
          <cell r="V15">
            <v>0</v>
          </cell>
          <cell r="W15">
            <v>0</v>
          </cell>
          <cell r="X15">
            <v>0</v>
          </cell>
          <cell r="Y15">
            <v>0</v>
          </cell>
          <cell r="Z15">
            <v>0</v>
          </cell>
          <cell r="AA15">
            <v>0</v>
          </cell>
          <cell r="AB15">
            <v>0</v>
          </cell>
          <cell r="AC15">
            <v>0</v>
          </cell>
          <cell r="AD15">
            <v>0</v>
          </cell>
          <cell r="AE15">
            <v>0</v>
          </cell>
          <cell r="AF15">
            <v>0</v>
          </cell>
          <cell r="AG15">
            <v>1159</v>
          </cell>
          <cell r="AH15" t="str">
            <v>Elaborar informe de cumplimiento de objetivos propuestos</v>
          </cell>
          <cell r="AI15" t="str">
            <v>No</v>
          </cell>
          <cell r="AJ15">
            <v>42552</v>
          </cell>
          <cell r="AK15">
            <v>42581</v>
          </cell>
          <cell r="AL15">
            <v>20</v>
          </cell>
          <cell r="AM15" t="str">
            <v>Te. Wilson Suarez</v>
          </cell>
          <cell r="AN15" t="str">
            <v>Teniente de Prisiones</v>
          </cell>
          <cell r="AO15" t="str">
            <v>Inactivo</v>
          </cell>
          <cell r="AP15">
            <v>0</v>
          </cell>
          <cell r="AQ15" t="str">
            <v>REPETIDO</v>
          </cell>
          <cell r="AR15">
            <v>0</v>
          </cell>
          <cell r="AS15">
            <v>0</v>
          </cell>
          <cell r="AT15" t="str">
            <v>ACTIVIDADES REPETIDAS</v>
          </cell>
          <cell r="AU15">
            <v>0</v>
          </cell>
          <cell r="AV15">
            <v>0</v>
          </cell>
          <cell r="AW15" t="str">
            <v>Actividad inactiva</v>
          </cell>
          <cell r="AX15">
            <v>0</v>
          </cell>
          <cell r="AY15">
            <v>0</v>
          </cell>
          <cell r="AZ15">
            <v>29</v>
          </cell>
          <cell r="BA15">
            <v>29</v>
          </cell>
          <cell r="BB15" t="str">
            <v>Actividad inactiva</v>
          </cell>
          <cell r="BC15">
            <v>0</v>
          </cell>
          <cell r="BD15">
            <v>0</v>
          </cell>
          <cell r="BE15">
            <v>0</v>
          </cell>
          <cell r="BF15">
            <v>0</v>
          </cell>
        </row>
        <row r="16">
          <cell r="M16" t="str">
            <v>P131</v>
          </cell>
          <cell r="N16" t="str">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ell>
          <cell r="O16">
            <v>10</v>
          </cell>
          <cell r="P16">
            <v>2</v>
          </cell>
          <cell r="Q16" t="str">
            <v>Número</v>
          </cell>
          <cell r="R16" t="str">
            <v>Csp. Elver Gerardo Rosas Suarez</v>
          </cell>
          <cell r="S16" t="str">
            <v>Subdirector Técnico</v>
          </cell>
          <cell r="T16" t="str">
            <v>Activo</v>
          </cell>
          <cell r="U16">
            <v>1</v>
          </cell>
          <cell r="V16" t="str">
            <v>Se remitio a la Oficina Asesora de Planeación el Manual de Traslados para aprobación.</v>
          </cell>
          <cell r="W16">
            <v>0</v>
          </cell>
          <cell r="X16">
            <v>1</v>
          </cell>
          <cell r="Y16" t="str">
            <v>Se remitio a la Oficina Asesora de Planeación el Manual de Traslados para aprobación.</v>
          </cell>
          <cell r="Z16">
            <v>0</v>
          </cell>
          <cell r="AA16">
            <v>1</v>
          </cell>
          <cell r="AB16" t="str">
            <v>Se remitio a la Oficina Asesora de Planeación el Manual de Traslados para aprobación.</v>
          </cell>
          <cell r="AC16">
            <v>0</v>
          </cell>
          <cell r="AD16">
            <v>1</v>
          </cell>
          <cell r="AE16" t="str">
            <v>Mediante Resolución 1159 de Marzo 15 se aprueba el manual de traslados.</v>
          </cell>
          <cell r="AF16" t="str">
            <v>C:\Users\JPBARRERAM\Desktop\PLANES DICUV\Plan de Acción 2016\Seguimiento PA 2016\Seguimiento IV Trimestre\Evidencias</v>
          </cell>
          <cell r="AG16">
            <v>702</v>
          </cell>
          <cell r="AH16" t="str">
            <v>Verificar el estado  y/o etapa en que se encuentran  los manuales remitidos a OFPLA por la Subdirección del Cuerpo de Custodia en el 2015.( Manual de traslados, Manual denominación clasificación y codificación de servicios CCV y Manual de administración del servicio militar)</v>
          </cell>
          <cell r="AI16" t="str">
            <v>NO</v>
          </cell>
          <cell r="AJ16">
            <v>42370</v>
          </cell>
          <cell r="AK16">
            <v>42428</v>
          </cell>
          <cell r="AL16">
            <v>20</v>
          </cell>
          <cell r="AM16" t="str">
            <v>Te. John Rojas
Te. Wilson Suarez</v>
          </cell>
          <cell r="AN16" t="str">
            <v>Teniente de Prisiones</v>
          </cell>
          <cell r="AO16" t="str">
            <v>Activo</v>
          </cell>
          <cell r="AP16">
            <v>100</v>
          </cell>
          <cell r="AQ16" t="str">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v>
          </cell>
          <cell r="AR16" t="str">
            <v>C:\Users\YRODRIGUEZB\Desktop\Plan de Acción 2016\Seguimiento PA 2016\Seguimiento I Trimestre\Evidencias</v>
          </cell>
          <cell r="AS16">
            <v>100</v>
          </cell>
          <cell r="AT16" t="str">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v>
          </cell>
          <cell r="AU16" t="str">
            <v>C:\Users\YRODRIGUEZB\Desktop\Plan de Acción 2016\Seguimiento PA 2016\Seguimiento I Trimestre\Evidencias</v>
          </cell>
          <cell r="AV16">
            <v>100</v>
          </cell>
          <cell r="AW16">
            <v>1</v>
          </cell>
          <cell r="AX16" t="str">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v>
          </cell>
          <cell r="AY16" t="str">
            <v>C:\Users\YRODRIGUEZB\Desktop\Plan de Acción 2016\Seguimiento PA 2016\Seguimiento I Trimestre\Evidencias</v>
          </cell>
          <cell r="AZ16">
            <v>58</v>
          </cell>
          <cell r="BA16">
            <v>58</v>
          </cell>
          <cell r="BB16">
            <v>1</v>
          </cell>
          <cell r="BC16">
            <v>100</v>
          </cell>
          <cell r="BD16">
            <v>0</v>
          </cell>
          <cell r="BE16" t="str">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v>
          </cell>
          <cell r="BF16" t="str">
            <v>C:\Users\YRODRIGUEZB\Desktop\Plan de Acción 2016\Seguimiento PA 2016\Seguimiento I Trimestre\Evidencias</v>
          </cell>
        </row>
        <row r="17">
          <cell r="M17" t="str">
            <v>P131</v>
          </cell>
          <cell r="N17" t="str">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ell>
          <cell r="O17">
            <v>10</v>
          </cell>
          <cell r="P17">
            <v>2</v>
          </cell>
          <cell r="Q17" t="str">
            <v>Número</v>
          </cell>
          <cell r="R17" t="str">
            <v>Csp. Elver Gerardo Rosas Suarez</v>
          </cell>
          <cell r="S17" t="str">
            <v>Subdirector Técnico</v>
          </cell>
          <cell r="T17" t="str">
            <v>Activo</v>
          </cell>
          <cell r="U17">
            <v>0</v>
          </cell>
          <cell r="V17">
            <v>0</v>
          </cell>
          <cell r="W17">
            <v>0</v>
          </cell>
          <cell r="X17">
            <v>0</v>
          </cell>
          <cell r="Y17">
            <v>0</v>
          </cell>
          <cell r="Z17">
            <v>0</v>
          </cell>
          <cell r="AA17">
            <v>0</v>
          </cell>
          <cell r="AB17">
            <v>0</v>
          </cell>
          <cell r="AC17">
            <v>0</v>
          </cell>
          <cell r="AD17">
            <v>1</v>
          </cell>
          <cell r="AE17" t="str">
            <v>Mediante Resolución 1159 de Marzo 15 se aprueba el manual de traslados.</v>
          </cell>
          <cell r="AF17" t="str">
            <v>C:\Users\JPBARRERAM\Desktop\PLANES DICUV\Plan de Acción 2016\Seguimiento PA 2016\Seguimiento IV Trimestre\Evidencias</v>
          </cell>
          <cell r="AG17">
            <v>703</v>
          </cell>
          <cell r="AH17" t="str">
            <v>Ajustar y remitir a la oficina asesora de planeación los manuales de acuerdo a las observaciones realizadas por dicha dependencia.</v>
          </cell>
          <cell r="AI17" t="str">
            <v>NO</v>
          </cell>
          <cell r="AJ17">
            <v>42430</v>
          </cell>
          <cell r="AK17">
            <v>42551</v>
          </cell>
          <cell r="AL17">
            <v>30</v>
          </cell>
          <cell r="AM17" t="str">
            <v>Te. John Rojas
Te. Wilson Suarez</v>
          </cell>
          <cell r="AN17" t="str">
            <v>Teniente de Prisiones</v>
          </cell>
          <cell r="AO17" t="str">
            <v>Activo</v>
          </cell>
          <cell r="AP17">
            <v>10</v>
          </cell>
          <cell r="AQ17" t="str">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v>
          </cell>
          <cell r="AR17" t="str">
            <v>C:\Users\YRODRIGUEZB\Desktop\Plan de Acción 2016\Seguimiento PA 2016\Seguimiento I Trimestre\Evidencias</v>
          </cell>
          <cell r="AS17">
            <v>20</v>
          </cell>
          <cell r="AT17" t="str">
            <v>El manual de traslados fue corregido y remitido a la Oficina Asesora de Planeación, donde fue aprobado mediante Resolución 1159 de 15 de Marzo</v>
          </cell>
          <cell r="AU17" t="str">
            <v>C:\Users\YRODRIGUEZB\Desktop\Plan de Acción 2016\Seguimiento PA 2016\Seguimiento II Trimestre</v>
          </cell>
          <cell r="AV17">
            <v>0</v>
          </cell>
          <cell r="AW17">
            <v>1</v>
          </cell>
          <cell r="AX17">
            <v>0</v>
          </cell>
          <cell r="AY17">
            <v>0</v>
          </cell>
          <cell r="AZ17">
            <v>121</v>
          </cell>
          <cell r="BA17">
            <v>121</v>
          </cell>
          <cell r="BB17">
            <v>1</v>
          </cell>
          <cell r="BC17">
            <v>100</v>
          </cell>
          <cell r="BD17">
            <v>0</v>
          </cell>
          <cell r="BE17" t="str">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
El manual de traslados fue corregido y remitido a la Oficina Asesora de Planeación, donde fue aprobado mediante Resolución 1159 de 15 de Marzo</v>
          </cell>
          <cell r="BF17" t="str">
            <v>C:\Users\YRODRIGUEZB\Desktop\Plan de Acción 2016\Seguimiento PA 2016\Seguimiento I Trimestre\Evidencias
C:\Users\YRODRIGUEZB\Desktop\Plan de Acción 2016\Seguimiento PA 2016\Seguimiento II Trimestre</v>
          </cell>
        </row>
        <row r="18">
          <cell r="M18" t="str">
            <v>P131</v>
          </cell>
          <cell r="N18" t="str">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ell>
          <cell r="O18">
            <v>10</v>
          </cell>
          <cell r="P18">
            <v>2</v>
          </cell>
          <cell r="Q18" t="str">
            <v>Número</v>
          </cell>
          <cell r="R18" t="str">
            <v>Csp. Elver Gerardo Rosas Suarez</v>
          </cell>
          <cell r="S18" t="str">
            <v>Subdirector Técnico</v>
          </cell>
          <cell r="T18" t="str">
            <v>Activo</v>
          </cell>
          <cell r="U18">
            <v>0</v>
          </cell>
          <cell r="V18">
            <v>0</v>
          </cell>
          <cell r="W18">
            <v>0</v>
          </cell>
          <cell r="X18">
            <v>0</v>
          </cell>
          <cell r="Y18">
            <v>0</v>
          </cell>
          <cell r="Z18">
            <v>0</v>
          </cell>
          <cell r="AA18">
            <v>0</v>
          </cell>
          <cell r="AB18">
            <v>0</v>
          </cell>
          <cell r="AC18">
            <v>0</v>
          </cell>
          <cell r="AD18">
            <v>1</v>
          </cell>
          <cell r="AE18" t="str">
            <v>Mediante Resolución 1159 de Marzo 15 se aprueba el manual de traslados.</v>
          </cell>
          <cell r="AF18" t="str">
            <v>C:\Users\JPBARRERAM\Desktop\PLANES DICUV\Plan de Acción 2016\Seguimiento PA 2016\Seguimiento IV Trimestre\Evidencias</v>
          </cell>
          <cell r="AG18">
            <v>704</v>
          </cell>
          <cell r="AH18" t="str">
            <v>Proyectar y presentar para su respectiva revisión a la oficina asesora de planeación el Manual de estudio de seguridad para aspirantes de empleos del INSTITUTO.</v>
          </cell>
          <cell r="AI18" t="str">
            <v>NO</v>
          </cell>
          <cell r="AJ18">
            <v>42370</v>
          </cell>
          <cell r="AK18">
            <v>42459</v>
          </cell>
          <cell r="AL18">
            <v>35</v>
          </cell>
          <cell r="AM18" t="str">
            <v>Te. John Rojas
Dg. Martha Aguirre</v>
          </cell>
          <cell r="AN18" t="str">
            <v>Teniente de Prisiones</v>
          </cell>
          <cell r="AO18" t="str">
            <v>Activo</v>
          </cell>
          <cell r="AP18">
            <v>100</v>
          </cell>
          <cell r="AQ18" t="str">
            <v>Medainte Oficio 8210-SUCUC-GRUCU-0006380 se remite el Proyecto de Manual de Estudio de Seguridad para revision y aprobación</v>
          </cell>
          <cell r="AR18" t="str">
            <v>C:\Users\YRODRIGUEZB\Desktop\Plan de Acción 2016\Seguimiento PA 2016\Seguimiento I Trimestre\Evidencias</v>
          </cell>
          <cell r="AS18">
            <v>100</v>
          </cell>
          <cell r="AT18" t="str">
            <v>Medainte Oficio 8210-SUCUC-GRUCU-0006380 se remite el Proyecto de Manual de Estudio de Seguridad para revision y aprobación</v>
          </cell>
          <cell r="AU18" t="str">
            <v>C:\Users\YRODRIGUEZB\Desktop\Plan de Acción 2016\Seguimiento PA 2016\Seguimiento I Trimestre\Evidencias</v>
          </cell>
          <cell r="AV18">
            <v>0</v>
          </cell>
          <cell r="AW18">
            <v>1</v>
          </cell>
          <cell r="AX18">
            <v>0</v>
          </cell>
          <cell r="AY18">
            <v>0</v>
          </cell>
          <cell r="AZ18">
            <v>89</v>
          </cell>
          <cell r="BA18">
            <v>89</v>
          </cell>
          <cell r="BB18">
            <v>1</v>
          </cell>
          <cell r="BC18">
            <v>100</v>
          </cell>
          <cell r="BD18">
            <v>0</v>
          </cell>
          <cell r="BE18" t="str">
            <v>Medainte Oficio 8210-SUCUC-GRUCU-0006380 se remite el Proyecto de Manual de Estudio de Seguridad para revision y aprobación</v>
          </cell>
          <cell r="BF18" t="str">
            <v>C:\Users\YRODRIGUEZB\Desktop\Plan de Acción 2016\Seguimiento PA 2016\Seguimiento I Trimestre\Evidencias</v>
          </cell>
        </row>
        <row r="19">
          <cell r="M19" t="str">
            <v>P131</v>
          </cell>
          <cell r="N19" t="str">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ell>
          <cell r="O19">
            <v>10</v>
          </cell>
          <cell r="P19">
            <v>2</v>
          </cell>
          <cell r="Q19" t="str">
            <v>Número</v>
          </cell>
          <cell r="R19" t="str">
            <v>Csp. Elver Gerardo Rosas Suarez</v>
          </cell>
          <cell r="S19" t="str">
            <v>Subdirector Técnico</v>
          </cell>
          <cell r="T19" t="str">
            <v>Activo</v>
          </cell>
          <cell r="U19">
            <v>0</v>
          </cell>
          <cell r="V19">
            <v>0</v>
          </cell>
          <cell r="W19">
            <v>0</v>
          </cell>
          <cell r="X19">
            <v>0</v>
          </cell>
          <cell r="Y19">
            <v>0</v>
          </cell>
          <cell r="Z19">
            <v>0</v>
          </cell>
          <cell r="AA19">
            <v>0</v>
          </cell>
          <cell r="AB19">
            <v>0</v>
          </cell>
          <cell r="AC19">
            <v>0</v>
          </cell>
          <cell r="AD19">
            <v>1</v>
          </cell>
          <cell r="AE19" t="str">
            <v>Mediante Resolución 1159 de Marzo 15 se aprueba el manual de traslados.</v>
          </cell>
          <cell r="AF19" t="str">
            <v>C:\Users\JPBARRERAM\Desktop\PLANES DICUV\Plan de Acción 2016\Seguimiento PA 2016\Seguimiento IV Trimestre\Evidencias</v>
          </cell>
          <cell r="AG19">
            <v>705</v>
          </cell>
          <cell r="AH19" t="str">
            <v>Ajustar y remitir a la oficina asesora de planeación los manual de estudio de seguridad de acuerdo a las observaciones realizadas por dicha dependencia.</v>
          </cell>
          <cell r="AI19" t="str">
            <v>NO</v>
          </cell>
          <cell r="AJ19">
            <v>42401</v>
          </cell>
          <cell r="AK19">
            <v>42716</v>
          </cell>
          <cell r="AL19">
            <v>15</v>
          </cell>
          <cell r="AM19" t="str">
            <v>Te. John Rojas
Te. Wilson Suarez</v>
          </cell>
          <cell r="AN19" t="str">
            <v>Teniente de Prisiones</v>
          </cell>
          <cell r="AO19" t="str">
            <v>Activo</v>
          </cell>
          <cell r="AP19">
            <v>0</v>
          </cell>
          <cell r="AQ19">
            <v>0</v>
          </cell>
          <cell r="AR19">
            <v>0</v>
          </cell>
          <cell r="AS19">
            <v>0</v>
          </cell>
          <cell r="AT19" t="str">
            <v>A la fecha la oficina Asesora de Planeación no ha enviado las observaciones del manual</v>
          </cell>
          <cell r="AU19">
            <v>0</v>
          </cell>
          <cell r="AV19">
            <v>10</v>
          </cell>
          <cell r="AW19">
            <v>0.7682539682539683</v>
          </cell>
          <cell r="AX19" t="str">
            <v>Mediante oficio 8110-OFPLA-000589 de 11 de Agosto la Oficina Asesora de Planeación devuelve el  proyecto de manual y hace una serie de recomendaciones sobre las que ya se esta trabajando para remitir a una nueva revisión.</v>
          </cell>
          <cell r="AY19" t="str">
            <v>:\Users\JPBARRERAM\Desktop\PLANES DICUV\Plan de Acción 2016\Seguimiento PA 2016\Seguimiento III Trimestre</v>
          </cell>
          <cell r="AZ19">
            <v>315</v>
          </cell>
          <cell r="BA19">
            <v>242</v>
          </cell>
          <cell r="BB19">
            <v>0.7682539682539683</v>
          </cell>
          <cell r="BC19">
            <v>100</v>
          </cell>
          <cell r="BD19">
            <v>0</v>
          </cell>
          <cell r="BE19" t="str">
            <v>Mediante oficio 8210-SUCUC-2016IE0031263 se informa que por la necesidad de realizar el estudio de seguridad se proyecto la Directiva Transitoria 21 de octubre de 2016, para dar cumplimiento tato al requerimiento de la comisión como al plan de accion</v>
          </cell>
          <cell r="BF19" t="str">
            <v>C:\Users\JPBARRERAM\Desktop\PLANES DICUV\Plan de Acción 2016\Seguimiento PA 2016\Seguimiento IV Trimestre\Evidencias</v>
          </cell>
        </row>
        <row r="20">
          <cell r="M20" t="str">
            <v>P133</v>
          </cell>
          <cell r="N20" t="str">
            <v>Requerimiento de  selección de dragoneantes, suboficiales y oficiales del cuerpo de custodia tramitado</v>
          </cell>
          <cell r="O20">
            <v>5</v>
          </cell>
          <cell r="P20">
            <v>1</v>
          </cell>
          <cell r="Q20" t="str">
            <v>Número</v>
          </cell>
          <cell r="R20" t="str">
            <v>Csp. Elver Gerardo Rosas Suarez</v>
          </cell>
          <cell r="S20" t="str">
            <v>Subdirector Técnico</v>
          </cell>
          <cell r="T20" t="str">
            <v>Activo</v>
          </cell>
          <cell r="U20">
            <v>0</v>
          </cell>
          <cell r="V20">
            <v>0</v>
          </cell>
          <cell r="W20">
            <v>0</v>
          </cell>
          <cell r="X20">
            <v>0</v>
          </cell>
          <cell r="Y20">
            <v>0</v>
          </cell>
          <cell r="Z20">
            <v>0</v>
          </cell>
          <cell r="AA20">
            <v>0</v>
          </cell>
          <cell r="AB20">
            <v>0</v>
          </cell>
          <cell r="AC20">
            <v>0</v>
          </cell>
          <cell r="AD20">
            <v>1</v>
          </cell>
          <cell r="AE20" t="str">
            <v>Se ejecutaron las convocatorias 335 y 336. El personal seleccionado iniciará curso el próximo año.</v>
          </cell>
          <cell r="AF20" t="str">
            <v>Sin ruta de Ubicación de la evidencia</v>
          </cell>
          <cell r="AG20">
            <v>706</v>
          </cell>
          <cell r="AH20" t="str">
            <v>Realizar mesas de trabajo con la CNSC.</v>
          </cell>
          <cell r="AI20" t="str">
            <v>SI</v>
          </cell>
          <cell r="AJ20">
            <v>42370</v>
          </cell>
          <cell r="AK20">
            <v>42716</v>
          </cell>
          <cell r="AL20">
            <v>35</v>
          </cell>
          <cell r="AM20" t="str">
            <v>Jhon Rojas</v>
          </cell>
          <cell r="AN20" t="str">
            <v>Teniente de Prisiones</v>
          </cell>
          <cell r="AO20" t="str">
            <v>Activo</v>
          </cell>
          <cell r="AP20">
            <v>0</v>
          </cell>
          <cell r="AQ20">
            <v>0</v>
          </cell>
          <cell r="AR20">
            <v>0</v>
          </cell>
          <cell r="AS20">
            <v>0</v>
          </cell>
          <cell r="AT20" t="str">
            <v>A la fecha la Comisión Nacional de Servicio Civil no ha convocado mesas de trabajo</v>
          </cell>
          <cell r="AU20">
            <v>0</v>
          </cell>
          <cell r="AV20">
            <v>25</v>
          </cell>
          <cell r="AW20">
            <v>0.78901734104046239</v>
          </cell>
          <cell r="AX20" t="str">
            <v>Mediante acta S/N de la CNSC se realiza reunion el día 14 septiembre de 2016 para informar sobre el proceso de ejecución de las convocatorias No. 335 y 336.</v>
          </cell>
          <cell r="AY20" t="str">
            <v>:\Users\JPBARRERAM\Desktop\PLANES DICUV\Plan de Acción 2016\Seguimiento PA 2016\Seguimiento III Trimestre</v>
          </cell>
          <cell r="AZ20">
            <v>346</v>
          </cell>
          <cell r="BA20">
            <v>273</v>
          </cell>
          <cell r="BB20">
            <v>0.78901734104046239</v>
          </cell>
          <cell r="BC20">
            <v>100</v>
          </cell>
          <cell r="BD20">
            <v>0</v>
          </cell>
          <cell r="BE20" t="str">
            <v>Mediante acta se realizó reunion para tratar los temas relacionados con las convocatorias</v>
          </cell>
          <cell r="BF20" t="str">
            <v>C:\Users\JPBARRERAM\Desktop\PLANES DICUV\Plan de Acción 2016\Seguimiento PA 2016\Seguimiento IV Trimestre\Evidencias</v>
          </cell>
        </row>
        <row r="21">
          <cell r="M21" t="str">
            <v>P133</v>
          </cell>
          <cell r="N21" t="str">
            <v>Requerimiento de  selección de dragoneantes, suboficiales y oficiales del cuerpo de custodia tramitado</v>
          </cell>
          <cell r="O21">
            <v>5</v>
          </cell>
          <cell r="P21">
            <v>1</v>
          </cell>
          <cell r="Q21" t="str">
            <v>Número</v>
          </cell>
          <cell r="R21" t="str">
            <v>Csp. Elver Gerardo Rosas Suarez</v>
          </cell>
          <cell r="S21" t="str">
            <v>Subdirector Técnico</v>
          </cell>
          <cell r="T21" t="str">
            <v>Activo</v>
          </cell>
          <cell r="U21">
            <v>0</v>
          </cell>
          <cell r="V21">
            <v>0</v>
          </cell>
          <cell r="W21">
            <v>0</v>
          </cell>
          <cell r="X21">
            <v>0</v>
          </cell>
          <cell r="Y21">
            <v>0</v>
          </cell>
          <cell r="Z21">
            <v>0</v>
          </cell>
          <cell r="AA21">
            <v>0</v>
          </cell>
          <cell r="AB21">
            <v>0</v>
          </cell>
          <cell r="AC21">
            <v>0</v>
          </cell>
          <cell r="AD21">
            <v>1</v>
          </cell>
          <cell r="AE21" t="str">
            <v>Se ejecutaron las convocatorias 335 y 336. El personal seleccionado iniciará curso el próximo año.</v>
          </cell>
          <cell r="AF21" t="str">
            <v>Sin ruta de Ubicación de la evidencia</v>
          </cell>
          <cell r="AG21">
            <v>707</v>
          </cell>
          <cell r="AH21" t="str">
            <v>Elaborar estudios de seguridad para los aspirantes a dragoneante.</v>
          </cell>
          <cell r="AI21" t="str">
            <v>SI</v>
          </cell>
          <cell r="AJ21">
            <v>42614</v>
          </cell>
          <cell r="AK21">
            <v>42716</v>
          </cell>
          <cell r="AL21">
            <v>35</v>
          </cell>
          <cell r="AM21" t="str">
            <v>Jhon Rojas</v>
          </cell>
          <cell r="AN21" t="str">
            <v>Teniente de Prisiones</v>
          </cell>
          <cell r="AO21" t="str">
            <v>Activo</v>
          </cell>
          <cell r="AP21">
            <v>0</v>
          </cell>
          <cell r="AQ21">
            <v>0</v>
          </cell>
          <cell r="AR21">
            <v>0</v>
          </cell>
          <cell r="AS21">
            <v>0</v>
          </cell>
          <cell r="AT21">
            <v>0</v>
          </cell>
          <cell r="AU21">
            <v>0</v>
          </cell>
          <cell r="AV21">
            <v>0</v>
          </cell>
          <cell r="AW21">
            <v>0.28431372549019607</v>
          </cell>
          <cell r="AX21">
            <v>0</v>
          </cell>
          <cell r="AY21">
            <v>0</v>
          </cell>
          <cell r="AZ21">
            <v>102</v>
          </cell>
          <cell r="BA21">
            <v>29</v>
          </cell>
          <cell r="BB21">
            <v>0.28431372549019607</v>
          </cell>
          <cell r="BC21">
            <v>100</v>
          </cell>
          <cell r="BD21">
            <v>0</v>
          </cell>
          <cell r="BE21" t="str">
            <v>Se realiza estudio de seguridad a un total de XXX personas para iniciar curso el proximo año</v>
          </cell>
          <cell r="BF21" t="str">
            <v>C:\Users\JPBARRERAM\Desktop\PLANES DICUV\Plan de Acción 2016\Seguimiento PA 2016\Seguimiento IV Trimestre\Evidencias</v>
          </cell>
        </row>
        <row r="22">
          <cell r="M22" t="str">
            <v>P133</v>
          </cell>
          <cell r="N22" t="str">
            <v>Requerimiento de  selección de dragoneantes, suboficiales y oficiales del cuerpo de custodia tramitado</v>
          </cell>
          <cell r="O22">
            <v>5</v>
          </cell>
          <cell r="P22">
            <v>1</v>
          </cell>
          <cell r="Q22" t="str">
            <v>Número</v>
          </cell>
          <cell r="R22" t="str">
            <v>Csp. Elver Gerardo Rosas Suarez</v>
          </cell>
          <cell r="S22" t="str">
            <v>Subdirector Técnico</v>
          </cell>
          <cell r="T22" t="str">
            <v>Activo</v>
          </cell>
          <cell r="U22">
            <v>0</v>
          </cell>
          <cell r="V22">
            <v>0</v>
          </cell>
          <cell r="W22">
            <v>0</v>
          </cell>
          <cell r="X22">
            <v>0</v>
          </cell>
          <cell r="Y22">
            <v>0</v>
          </cell>
          <cell r="Z22">
            <v>0</v>
          </cell>
          <cell r="AA22">
            <v>0</v>
          </cell>
          <cell r="AB22">
            <v>0</v>
          </cell>
          <cell r="AC22">
            <v>0</v>
          </cell>
          <cell r="AD22">
            <v>1</v>
          </cell>
          <cell r="AE22" t="str">
            <v>Se ejecutaron las convocatorias 335 y 336. El personal seleccionado iniciará curso el próximo año.</v>
          </cell>
          <cell r="AF22" t="str">
            <v>Sin ruta de Ubicación de la evidencia</v>
          </cell>
          <cell r="AG22">
            <v>708</v>
          </cell>
          <cell r="AH22" t="str">
            <v>Suministrar a la  Subdirección de Talento Humano la información relacionada con: experiencia (antigüedad), estímulos y condecoraciones otorgadas al personal del CCV, los cuales son requisitos para asensos.</v>
          </cell>
          <cell r="AI22" t="str">
            <v>NO</v>
          </cell>
          <cell r="AJ22">
            <v>42370</v>
          </cell>
          <cell r="AK22">
            <v>42612</v>
          </cell>
          <cell r="AL22">
            <v>30</v>
          </cell>
          <cell r="AM22" t="str">
            <v>Jhon Rojas</v>
          </cell>
          <cell r="AN22" t="str">
            <v>Teniente de Prisiones</v>
          </cell>
          <cell r="AO22" t="str">
            <v>Activo</v>
          </cell>
          <cell r="AP22">
            <v>2</v>
          </cell>
          <cell r="AQ22" t="str">
            <v>Mediante Oficio 8210-SUCUC-0032 de enero 18 de 2016, se remite a la Coordinación Grupo de Hojas de Vida las Resoluciones por medio de las cuales se actualiza los distintivos de conducta del personal del CCV.</v>
          </cell>
          <cell r="AR22" t="str">
            <v>C:\Users\YRODRIGUEZB\Desktop\Plan de Acción 2016\Seguimiento PA 2016\Seguimiento I Trimestre\Evidencias</v>
          </cell>
          <cell r="AS22">
            <v>0</v>
          </cell>
          <cell r="AT22">
            <v>0</v>
          </cell>
          <cell r="AU22">
            <v>0</v>
          </cell>
          <cell r="AV22">
            <v>0</v>
          </cell>
          <cell r="AW22">
            <v>1</v>
          </cell>
          <cell r="AX22">
            <v>0</v>
          </cell>
          <cell r="AY22">
            <v>0</v>
          </cell>
          <cell r="AZ22">
            <v>242</v>
          </cell>
          <cell r="BA22">
            <v>242</v>
          </cell>
          <cell r="BB22">
            <v>1</v>
          </cell>
          <cell r="BC22">
            <v>100</v>
          </cell>
          <cell r="BD22">
            <v>0</v>
          </cell>
          <cell r="BE22" t="str">
            <v>Mediante Oficio 8210-SUCUC-0032 de enero 18 de 2016, se remite a la Coordinación Grupo de Hojas de Vida las Resoluciones por medio de las cuales se actualiza los distintivos de conducta del personal del CCV.</v>
          </cell>
          <cell r="BF22" t="str">
            <v>C:\Users\YRODRIGUEZB\Desktop\Plan de Acción 2016\Seguimiento PA 2016\Seguimiento I Trimestre\Evidencias</v>
          </cell>
        </row>
        <row r="23">
          <cell r="M23" t="str">
            <v>P134</v>
          </cell>
          <cell r="N23" t="str">
            <v xml:space="preserve">Número de ERON con el personal del CCV proporcional a la cantidad de internos </v>
          </cell>
          <cell r="O23">
            <v>10</v>
          </cell>
          <cell r="P23">
            <v>5</v>
          </cell>
          <cell r="Q23" t="str">
            <v>Número</v>
          </cell>
          <cell r="R23" t="str">
            <v>Csp. Elver Gerardo Rosas Suarez</v>
          </cell>
          <cell r="S23" t="str">
            <v>Subdirector Técnico</v>
          </cell>
          <cell r="T23" t="str">
            <v>Activo</v>
          </cell>
          <cell r="U23">
            <v>0</v>
          </cell>
          <cell r="V23">
            <v>0</v>
          </cell>
          <cell r="W23">
            <v>0</v>
          </cell>
          <cell r="X23">
            <v>2</v>
          </cell>
          <cell r="Y23" t="str">
            <v>De acuerdo a cada una de las actividades propustas, se han radicado solicitudes de traslado, se han realizado comites ordinarios y extraordinarios  y se actualiza el parte del personal de CCV segun las novedades</v>
          </cell>
          <cell r="Z23" t="str">
            <v>C:\Users\YRODRIGUEZB\Desktop\Plan de Acción 2016\Seguimiento PA 2016\Seguimiento II Trimestre</v>
          </cell>
          <cell r="AA23">
            <v>4</v>
          </cell>
          <cell r="AB23" t="str">
            <v>De acuerdo a cada una de las actividades propustas, se han radicado solicitudes de traslado, se han realizado comites ordinarios y extraordinarios  y se actualiza el parte del personal de CCV segun las novedades</v>
          </cell>
          <cell r="AC23">
            <v>0</v>
          </cell>
          <cell r="AD23">
            <v>5</v>
          </cell>
          <cell r="AE23" t="str">
            <v>De acuerdo a cada una de las actividades propustas, se han radicado solicitudes de traslado, se han realizado comites ordinarios y extraordinarios  y se actualiza el parte del personal de CCV segun las novedades</v>
          </cell>
          <cell r="AF23" t="str">
            <v>C:\Users\JPBARRERAM\Desktop\PLANES DICUV\Plan de Acción 2016\Seguimiento PA 2016\Seguimiento IV Trimestre\Evidencias</v>
          </cell>
          <cell r="AG23">
            <v>709</v>
          </cell>
          <cell r="AH23" t="str">
            <v>Recepcionar y radicar las solicitudes de traslado de los funcionarios del CCV.</v>
          </cell>
          <cell r="AI23" t="str">
            <v>SI</v>
          </cell>
          <cell r="AJ23">
            <v>42370</v>
          </cell>
          <cell r="AK23">
            <v>42675</v>
          </cell>
          <cell r="AL23">
            <v>20</v>
          </cell>
          <cell r="AM23" t="str">
            <v>Andrés Espitia</v>
          </cell>
          <cell r="AN23" t="str">
            <v>Dragoneante</v>
          </cell>
          <cell r="AO23" t="str">
            <v>Activo</v>
          </cell>
          <cell r="AP23">
            <v>5</v>
          </cell>
          <cell r="AQ23" t="str">
            <v>Mediante correo electrónico de 28 de marzo de 2016 se recibe dato estadistico de las solicitudes de traslado radicadas desde el día 01 de enero de hasta 15 de marzo.</v>
          </cell>
          <cell r="AR23" t="str">
            <v>C:\Users\YRODRIGUEZB\Desktop\Plan de Acción 2016\Seguimiento PA 2016\Seguimiento I Trimestre\Evidencias</v>
          </cell>
          <cell r="AS23">
            <v>5</v>
          </cell>
          <cell r="AT23" t="str">
            <v>Mediante correo electrónico de 08 de julio de 2016 se recibe dato estadistico de las solicitudes de traslado radicadas desde el día 15 de marzo de hasta 30 de junio.</v>
          </cell>
          <cell r="AU23" t="str">
            <v>C:\Users\YRODRIGUEZB\Desktop\Plan de Acción 2016\Seguimiento PA 2016\Seguimiento II Trimestre</v>
          </cell>
          <cell r="AV23">
            <v>5</v>
          </cell>
          <cell r="AW23">
            <v>0.89508196721311473</v>
          </cell>
          <cell r="AX23" t="str">
            <v>Mediante correo electrónico de 14 de octubre de 2016 se recibe dato estadistico de las solicitudes de traslado radicadas desde el día 15 de marzo de hasta 30 de junio.</v>
          </cell>
          <cell r="AY23" t="str">
            <v>:\Users\JPBARRERAM\Desktop\PLANES DICUV\Plan de Acción 2016\Seguimiento PA 2016\Seguimiento III Trimestre</v>
          </cell>
          <cell r="AZ23">
            <v>305</v>
          </cell>
          <cell r="BA23">
            <v>273</v>
          </cell>
          <cell r="BB23">
            <v>0.89508196721311473</v>
          </cell>
          <cell r="BC23">
            <v>100</v>
          </cell>
          <cell r="BD23">
            <v>0</v>
          </cell>
          <cell r="BE23" t="str">
            <v>Mediante correo electrónico de 12 de Diciembre de 2016 se recibe dato estadistico de las solicitudes de traslado radicadas desde el día 01 de Octubre de hasta 11 de noviembre.</v>
          </cell>
          <cell r="BF23" t="str">
            <v>C:\Users\JPBARRERAM\Desktop\PLANES DICUV\Plan de Acción 2016\Seguimiento PA 2016\Seguimiento IV Trimestre\Evidencias</v>
          </cell>
        </row>
        <row r="24">
          <cell r="M24" t="str">
            <v>P134</v>
          </cell>
          <cell r="N24" t="str">
            <v xml:space="preserve">Número de ERON con el personal del CCV proporcional a la cantidad de internos </v>
          </cell>
          <cell r="O24">
            <v>10</v>
          </cell>
          <cell r="P24">
            <v>5</v>
          </cell>
          <cell r="Q24" t="str">
            <v>Número</v>
          </cell>
          <cell r="R24" t="str">
            <v>Csp. Elver Gerardo Rosas Suarez</v>
          </cell>
          <cell r="S24" t="str">
            <v>Subdirector Técnico</v>
          </cell>
          <cell r="T24" t="str">
            <v>Activo</v>
          </cell>
          <cell r="U24">
            <v>0</v>
          </cell>
          <cell r="V24">
            <v>0</v>
          </cell>
          <cell r="W24">
            <v>0</v>
          </cell>
          <cell r="X24">
            <v>0</v>
          </cell>
          <cell r="Y24">
            <v>0</v>
          </cell>
          <cell r="Z24">
            <v>0</v>
          </cell>
          <cell r="AA24">
            <v>0</v>
          </cell>
          <cell r="AB24">
            <v>0</v>
          </cell>
          <cell r="AC24">
            <v>0</v>
          </cell>
          <cell r="AD24">
            <v>5</v>
          </cell>
          <cell r="AE24" t="str">
            <v>De acuerdo a cada una de las actividades propustas, se han radicado solicitudes de traslado, se han realizado comites ordinarios y extraordinarios  y se actualiza el parte del personal de CCV segun las novedades</v>
          </cell>
          <cell r="AF24" t="str">
            <v>C:\Users\JPBARRERAM\Desktop\PLANES DICUV\Plan de Acción 2016\Seguimiento PA 2016\Seguimiento IV Trimestre\Evidencias</v>
          </cell>
          <cell r="AG24">
            <v>710</v>
          </cell>
          <cell r="AH24" t="str">
            <v>Elaborar trimestralmente parte numérico del CCV, donde se especifique la relación Interno/Guardia en cada uno de los Establecimientos de Reclusión del Orden Nacional.</v>
          </cell>
          <cell r="AI24" t="str">
            <v>NO</v>
          </cell>
          <cell r="AJ24">
            <v>42430</v>
          </cell>
          <cell r="AK24">
            <v>42716</v>
          </cell>
          <cell r="AL24">
            <v>20</v>
          </cell>
          <cell r="AM24" t="str">
            <v>Andrés Espitia</v>
          </cell>
          <cell r="AN24" t="str">
            <v>Dragoneante</v>
          </cell>
          <cell r="AO24" t="str">
            <v>Activo</v>
          </cell>
          <cell r="AP24">
            <v>5</v>
          </cell>
          <cell r="AQ24" t="str">
            <v>Mediante correo electrónico de 28 de marzo de 2016 se recibe parte numerico del personal de Cuerpo de Custodia a nivel nacional.</v>
          </cell>
          <cell r="AR24" t="str">
            <v>C:\Users\YRODRIGUEZB\Desktop\Plan de Acción 2016\Seguimiento PA 2016\Seguimiento I Trimestre\Evidencias</v>
          </cell>
          <cell r="AS24">
            <v>5</v>
          </cell>
          <cell r="AT24" t="str">
            <v>Mediante correo electrónico de 07 de Julio de 2016 se recibe parte numerico del personal de Cuerpo de Custodia a nivel nacional.</v>
          </cell>
          <cell r="AU24" t="str">
            <v>C:\Users\YRODRIGUEZB\Desktop\Plan de Acción 2016\Seguimiento PA 2016\Seguimiento II Trimestre</v>
          </cell>
          <cell r="AV24">
            <v>5</v>
          </cell>
          <cell r="AW24">
            <v>0.74475524475524479</v>
          </cell>
          <cell r="AX24" t="str">
            <v>Mediante correo electrónico de14 de octubre  de 2016 se recibe parte numerico del personal de Cuerpo de Custodia a nivel nacional.</v>
          </cell>
          <cell r="AY24" t="str">
            <v>:\Users\JPBARRERAM\Desktop\PLANES DICUV\Plan de Acción 2016\Seguimiento PA 2016\Seguimiento III Trimestre</v>
          </cell>
          <cell r="AZ24">
            <v>286</v>
          </cell>
          <cell r="BA24">
            <v>213</v>
          </cell>
          <cell r="BB24">
            <v>0.74475524475524479</v>
          </cell>
          <cell r="BC24">
            <v>100</v>
          </cell>
          <cell r="BD24">
            <v>0</v>
          </cell>
          <cell r="BE24" t="str">
            <v>Mediante correo electrónico de12 de Diciembre  de 2016 se recibe parte numerico del personal de Cuerpo de Custodia a nivel nacional.</v>
          </cell>
          <cell r="BF24" t="str">
            <v>C:\Users\JPBARRERAM\Desktop\PLANES DICUV\Plan de Acción 2016\Seguimiento PA 2016\Seguimiento IV Trimestre\Evidencias</v>
          </cell>
        </row>
        <row r="25">
          <cell r="M25" t="str">
            <v>P134</v>
          </cell>
          <cell r="N25" t="str">
            <v xml:space="preserve">Número de ERON con el personal del CCV proporcional a la cantidad de internos </v>
          </cell>
          <cell r="O25">
            <v>10</v>
          </cell>
          <cell r="P25">
            <v>5</v>
          </cell>
          <cell r="Q25" t="str">
            <v>Número</v>
          </cell>
          <cell r="R25" t="str">
            <v>Csp. Elver Gerardo Rosas Suarez</v>
          </cell>
          <cell r="S25" t="str">
            <v>Subdirector Técnico</v>
          </cell>
          <cell r="T25" t="str">
            <v>Activo</v>
          </cell>
          <cell r="U25">
            <v>0</v>
          </cell>
          <cell r="V25">
            <v>0</v>
          </cell>
          <cell r="W25">
            <v>0</v>
          </cell>
          <cell r="X25">
            <v>0</v>
          </cell>
          <cell r="Y25">
            <v>0</v>
          </cell>
          <cell r="Z25">
            <v>0</v>
          </cell>
          <cell r="AA25">
            <v>0</v>
          </cell>
          <cell r="AB25">
            <v>0</v>
          </cell>
          <cell r="AC25">
            <v>0</v>
          </cell>
          <cell r="AD25">
            <v>5</v>
          </cell>
          <cell r="AE25" t="str">
            <v>De acuerdo a cada una de las actividades propustas, se han radicado solicitudes de traslado, se han realizado comites ordinarios y extraordinarios  y se actualiza el parte del personal de CCV segun las novedades</v>
          </cell>
          <cell r="AF25" t="str">
            <v>C:\Users\JPBARRERAM\Desktop\PLANES DICUV\Plan de Acción 2016\Seguimiento PA 2016\Seguimiento IV Trimestre\Evidencias</v>
          </cell>
          <cell r="AG25">
            <v>711</v>
          </cell>
          <cell r="AH25" t="str">
            <v>Participar en el comité de traslados ordinario y extraordinario,  para sugerir y recomendar la viabilidad de los traslados por solicitud propia y por necesidades del servicio, con el fin de  mantener un  equilibrio en la distribución y reubicación de  la planta del personal del CCV.</v>
          </cell>
          <cell r="AI25" t="str">
            <v>SI</v>
          </cell>
          <cell r="AJ25">
            <v>42370</v>
          </cell>
          <cell r="AK25">
            <v>42716</v>
          </cell>
          <cell r="AL25">
            <v>40</v>
          </cell>
          <cell r="AM25" t="str">
            <v>Csp. Elver rosas                     Te. Johm Rojas</v>
          </cell>
          <cell r="AN25" t="str">
            <v>Subdirector Técnico</v>
          </cell>
          <cell r="AO25" t="str">
            <v>Activo</v>
          </cell>
          <cell r="AP25">
            <v>10</v>
          </cell>
          <cell r="AQ25" t="str">
            <v>Mediante correo electrónico de 28 de marzo de 2016 se recibe informacion de los traslados reaizados de manera extraordinaria ordenados por la dirección general</v>
          </cell>
          <cell r="AR25" t="str">
            <v>C:\Users\YRODRIGUEZB\Desktop\Plan de Acción 2016\Seguimiento PA 2016\Seguimiento I Trimestre\Evidencias</v>
          </cell>
          <cell r="AS25">
            <v>10</v>
          </cell>
          <cell r="AT25" t="str">
            <v>Mediante correo electrónico de 07 de julio de 2016 se recibe informacion de los traslados reaizados de manera extraordinaria ordenados por la dirección general</v>
          </cell>
          <cell r="AU25" t="str">
            <v>C:\Users\YRODRIGUEZB\Desktop\Plan de Acción 2016\Seguimiento PA 2016\Seguimiento II Trimestre</v>
          </cell>
          <cell r="AV25">
            <v>10</v>
          </cell>
          <cell r="AW25">
            <v>0.78901734104046239</v>
          </cell>
          <cell r="AX25" t="str">
            <v>Mediante correo electrónico de 14 de octubre  de 2016 se recibe informacion de los traslados reaizados de manera extraordinaria ordenados por la dirección general</v>
          </cell>
          <cell r="AY25" t="str">
            <v>:\Users\JPBARRERAM\Desktop\PLANES DICUV\Plan de Acción 2016\Seguimiento PA 2016\Seguimiento III Trimestre</v>
          </cell>
          <cell r="AZ25">
            <v>346</v>
          </cell>
          <cell r="BA25">
            <v>273</v>
          </cell>
          <cell r="BB25">
            <v>0.78901734104046239</v>
          </cell>
          <cell r="BC25">
            <v>87.5</v>
          </cell>
          <cell r="BD25">
            <v>0</v>
          </cell>
          <cell r="BE25" t="str">
            <v>Mediante correo electrónico de 12 de Diciembre  de 2016 se recibe informacion de los traslados reaizados de manera extraordinaria ordenados por la dirección general</v>
          </cell>
          <cell r="BF25" t="str">
            <v>C:\Users\JPBARRERAM\Desktop\PLANES DICUV\Plan de Acción 2016\Seguimiento PA 2016\Seguimiento IV Trimestre\Evidencias</v>
          </cell>
        </row>
        <row r="26">
          <cell r="M26" t="str">
            <v>P134</v>
          </cell>
          <cell r="N26" t="str">
            <v xml:space="preserve">Número de ERON con el personal del CCV proporcional a la cantidad de internos </v>
          </cell>
          <cell r="O26">
            <v>10</v>
          </cell>
          <cell r="P26">
            <v>5</v>
          </cell>
          <cell r="Q26" t="str">
            <v>Número</v>
          </cell>
          <cell r="R26" t="str">
            <v>Csp. Elver Gerardo Rosas Suarez</v>
          </cell>
          <cell r="S26" t="str">
            <v>Subdirector Técnico</v>
          </cell>
          <cell r="T26" t="str">
            <v>Activo</v>
          </cell>
          <cell r="U26">
            <v>0</v>
          </cell>
          <cell r="V26">
            <v>0</v>
          </cell>
          <cell r="W26">
            <v>0</v>
          </cell>
          <cell r="X26">
            <v>0</v>
          </cell>
          <cell r="Y26">
            <v>0</v>
          </cell>
          <cell r="Z26">
            <v>0</v>
          </cell>
          <cell r="AA26">
            <v>0</v>
          </cell>
          <cell r="AB26">
            <v>0</v>
          </cell>
          <cell r="AC26">
            <v>0</v>
          </cell>
          <cell r="AD26">
            <v>5</v>
          </cell>
          <cell r="AE26" t="str">
            <v>De acuerdo a cada una de las actividades propustas, se han radicado solicitudes de traslado, se han realizado comites ordinarios y extraordinarios  y se actualiza el parte del personal de CCV segun las novedades</v>
          </cell>
          <cell r="AF26" t="str">
            <v>C:\Users\JPBARRERAM\Desktop\PLANES DICUV\Plan de Acción 2016\Seguimiento PA 2016\Seguimiento IV Trimestre\Evidencias</v>
          </cell>
          <cell r="AG26">
            <v>712</v>
          </cell>
          <cell r="AH26" t="str">
            <v>Presentar un informe a la Dirección de Custodia y Vigilancia donde se evidencie el cumplimiento de incluir 1  ERON que no cumpliera con la proporción de Relación Interno/guardia de 1/3 a 1/10.</v>
          </cell>
          <cell r="AI26" t="str">
            <v>NO</v>
          </cell>
          <cell r="AJ26">
            <v>42705</v>
          </cell>
          <cell r="AK26">
            <v>42716</v>
          </cell>
          <cell r="AL26">
            <v>20</v>
          </cell>
          <cell r="AM26" t="str">
            <v>Jhon Rojas</v>
          </cell>
          <cell r="AN26" t="str">
            <v>Teniente de Prisiones</v>
          </cell>
          <cell r="AO26" t="str">
            <v>Activo</v>
          </cell>
          <cell r="AP26">
            <v>0</v>
          </cell>
          <cell r="AQ26">
            <v>0</v>
          </cell>
          <cell r="AR26">
            <v>0</v>
          </cell>
          <cell r="AS26">
            <v>0</v>
          </cell>
          <cell r="AT26">
            <v>0</v>
          </cell>
          <cell r="AU26">
            <v>0</v>
          </cell>
          <cell r="AV26">
            <v>0</v>
          </cell>
          <cell r="AW26">
            <v>0</v>
          </cell>
          <cell r="AX26">
            <v>0</v>
          </cell>
          <cell r="AY26">
            <v>0</v>
          </cell>
          <cell r="AZ26">
            <v>11</v>
          </cell>
          <cell r="BA26" t="str">
            <v>Actividad no ha iniciado</v>
          </cell>
          <cell r="BB26" t="str">
            <v>Actividad no ha iniciado</v>
          </cell>
          <cell r="BC26">
            <v>100</v>
          </cell>
          <cell r="BD26">
            <v>0</v>
          </cell>
          <cell r="BE26" t="str">
            <v>Mediante oficio 8210-SUCUC-2016IE0031316 se remite el informe del cumplimiento de la relación itnerno / guardia planta de un ERON, dando cumplimiento a la actividad del plan de acción.</v>
          </cell>
          <cell r="BF26" t="str">
            <v>C:\Users\JPBARRERAM\Desktop\PLANES DICUV\Plan de Acción 2016\Seguimiento PA 2016\Seguimiento IV Trimestre\Evidencias</v>
          </cell>
        </row>
        <row r="27">
          <cell r="M27" t="str">
            <v>P127</v>
          </cell>
          <cell r="N27" t="str">
            <v>Operativos de registro y control en los ERON realizados</v>
          </cell>
          <cell r="O27">
            <v>10</v>
          </cell>
          <cell r="P27">
            <v>26000</v>
          </cell>
          <cell r="Q27" t="str">
            <v>Número</v>
          </cell>
          <cell r="R27" t="str">
            <v>TC. José Hernando Medina Bernal</v>
          </cell>
          <cell r="S27" t="str">
            <v>Director Técnico</v>
          </cell>
          <cell r="T27" t="str">
            <v>Activo</v>
          </cell>
          <cell r="U27">
            <v>0</v>
          </cell>
          <cell r="V27">
            <v>0</v>
          </cell>
          <cell r="W27">
            <v>0</v>
          </cell>
          <cell r="X27">
            <v>0</v>
          </cell>
          <cell r="Y27" t="str">
            <v>Mediante estadistico suministrado por el CEDIP se evidencia el cumplimiento de la meta de operativos en un 54% con un total de 14.054 operativos realizados en lo corrido de este año</v>
          </cell>
          <cell r="Z27" t="str">
            <v>C:\Users\YRODRIGUEZB\Desktop\Plan de Acción 2016\Seguimiento PA 2016\Seguimiento II Trimestre</v>
          </cell>
          <cell r="AA27">
            <v>0</v>
          </cell>
          <cell r="AB27" t="str">
            <v>Mediante estadistico suministrado por el CEDIP se evidencia el cumplimiento de la meta de operativos en un 105% con un total de 27.465 operativos realizados en lo corrido de este año</v>
          </cell>
          <cell r="AC27" t="str">
            <v>:\Users\JPBARRERAM\Desktop\PLANES DICUV\Plan de Acción 2016\Seguimiento PA 2016\Seguimiento III Trimestre</v>
          </cell>
          <cell r="AD27">
            <v>34176</v>
          </cell>
          <cell r="AE27" t="str">
            <v>Mediante estadistico suministrado por el CEDIP se evidencia el cumplimiento de la meta de operativos en un 131% con un total de 34176 operativos realizados en lo corrido de este año</v>
          </cell>
          <cell r="AF27" t="str">
            <v>C:\Users\JPBARRERAM\Desktop\PLANES DICUV\Plan de Acción 2016\Seguimiento PA 2016\Seguimiento IV Trimestre\Evidencias</v>
          </cell>
          <cell r="AG27">
            <v>713</v>
          </cell>
          <cell r="AH27" t="str">
            <v xml:space="preserve">Consolidar mensualmente la información de los operativos realizados por los ERON </v>
          </cell>
          <cell r="AI27" t="str">
            <v>NO</v>
          </cell>
          <cell r="AJ27">
            <v>42370</v>
          </cell>
          <cell r="AK27">
            <v>42716</v>
          </cell>
          <cell r="AL27">
            <v>50</v>
          </cell>
          <cell r="AM27" t="str">
            <v>Alexander Ballesteros</v>
          </cell>
          <cell r="AN27" t="str">
            <v>Teniente de Prisiones</v>
          </cell>
          <cell r="AO27" t="str">
            <v>Activo</v>
          </cell>
          <cell r="AP27">
            <v>12</v>
          </cell>
          <cell r="AQ27" t="str">
            <v xml:space="preserve">Mediante correo electronico de 29 de Marzo de remite el consolidado de los operativos de los ERON a nivel nacional. </v>
          </cell>
          <cell r="AR27" t="str">
            <v>:\Users\YRODRIGUEZB\Desktop\Plan de Acción 2016\Seguimiento PA 2016\Seguimiento I Trimestre\Evidencias</v>
          </cell>
          <cell r="AS27">
            <v>15</v>
          </cell>
          <cell r="AT27" t="str">
            <v xml:space="preserve">Mediante correo electronico de 06 de Julio  se remite el consolidado de los operativos de los ERON a nivel nacional. </v>
          </cell>
          <cell r="AU27" t="str">
            <v>C:\Users\YRODRIGUEZB\Desktop\Plan de Acción 2016\Seguimiento PA 2016\Seguimiento II Trimestre</v>
          </cell>
          <cell r="AV27">
            <v>15</v>
          </cell>
          <cell r="AW27">
            <v>0.78901734104046239</v>
          </cell>
          <cell r="AX27" t="str">
            <v xml:space="preserve">Mediante correo electronico de 18 de Octubre  se remite el consolidado de los operativos de los ERON a nivel nacional. </v>
          </cell>
          <cell r="AY27" t="str">
            <v>:\Users\JPBARRERAM\Desktop\PLANES DICUV\Plan de Acción 2016\Seguimiento PA 2016\Seguimiento III Trimestre</v>
          </cell>
          <cell r="AZ27">
            <v>346</v>
          </cell>
          <cell r="BA27">
            <v>273</v>
          </cell>
          <cell r="BB27">
            <v>0.78901734104046239</v>
          </cell>
          <cell r="BC27">
            <v>100</v>
          </cell>
          <cell r="BD27">
            <v>0</v>
          </cell>
          <cell r="BE27" t="str">
            <v xml:space="preserve">Mediante correo electronico de 14 de Diciembre  se remite el consolidado de los operativos de los ERON a nivel nacional. </v>
          </cell>
          <cell r="BF27" t="str">
            <v>C:\Users\JPBARRERAM\Desktop\PLANES DICUV\Plan de Acción 2016\Seguimiento PA 2016\Seguimiento IV Trimestre\Evidencias</v>
          </cell>
        </row>
        <row r="28">
          <cell r="M28" t="str">
            <v>P127</v>
          </cell>
          <cell r="N28" t="str">
            <v>Operativos de registro y control en los ERON realizados</v>
          </cell>
          <cell r="O28">
            <v>10</v>
          </cell>
          <cell r="P28">
            <v>26000</v>
          </cell>
          <cell r="Q28" t="str">
            <v>Número</v>
          </cell>
          <cell r="R28" t="str">
            <v>TC. José Hernando Medina Bernal</v>
          </cell>
          <cell r="S28" t="str">
            <v>Director Técnico</v>
          </cell>
          <cell r="T28" t="str">
            <v>Activo</v>
          </cell>
          <cell r="U28">
            <v>0</v>
          </cell>
          <cell r="V28">
            <v>0</v>
          </cell>
          <cell r="W28">
            <v>0</v>
          </cell>
          <cell r="X28">
            <v>0</v>
          </cell>
          <cell r="Y28">
            <v>0</v>
          </cell>
          <cell r="Z28">
            <v>0</v>
          </cell>
          <cell r="AA28">
            <v>0</v>
          </cell>
          <cell r="AB28">
            <v>0</v>
          </cell>
          <cell r="AC28">
            <v>0</v>
          </cell>
          <cell r="AD28">
            <v>34176</v>
          </cell>
          <cell r="AE28" t="str">
            <v>Mediante estadistico suministrado por el CEDIP se evidencia el cumplimiento de la meta de operativos en un 131% con un total de 34176 operativos realizados en lo corrido de este año</v>
          </cell>
          <cell r="AF28" t="str">
            <v>C:\Users\JPBARRERAM\Desktop\PLANES DICUV\Plan de Acción 2016\Seguimiento PA 2016\Seguimiento IV Trimestre\Evidencias</v>
          </cell>
          <cell r="AG28">
            <v>714</v>
          </cell>
          <cell r="AH28" t="str">
            <v>Realizar análisis trimestrales de los informes de seguridad consolidados e impartir instrucciones a las Direcciones Regionales y a los ERON</v>
          </cell>
          <cell r="AI28" t="str">
            <v>NO</v>
          </cell>
          <cell r="AJ28">
            <v>42430</v>
          </cell>
          <cell r="AK28">
            <v>42716</v>
          </cell>
          <cell r="AL28">
            <v>50</v>
          </cell>
          <cell r="AM28" t="str">
            <v>Efren Vargas</v>
          </cell>
          <cell r="AN28" t="str">
            <v>Teniente de Prisiones</v>
          </cell>
          <cell r="AO28" t="str">
            <v>Activo</v>
          </cell>
          <cell r="AP28">
            <v>0</v>
          </cell>
          <cell r="AQ28">
            <v>0</v>
          </cell>
          <cell r="AR28">
            <v>0</v>
          </cell>
          <cell r="AS28">
            <v>30</v>
          </cell>
          <cell r="AT28" t="str">
            <v>Se realiza el analisis de seguridad del primer trimestre y se imparten intrucciones a los ERON</v>
          </cell>
          <cell r="AU28" t="str">
            <v>C:\Users\YRODRIGUEZB\Desktop\Plan de Acción 2016\Seguimiento PA 2016\Seguimiento II Trimestre</v>
          </cell>
          <cell r="AV28">
            <v>10</v>
          </cell>
          <cell r="AW28">
            <v>0.74475524475524479</v>
          </cell>
          <cell r="AX28" t="str">
            <v>Se realiza el analisis de seguridad del segundo trimestre y se imparten intrucciones a los ERON</v>
          </cell>
          <cell r="AY28" t="str">
            <v>:\Users\JPBARRERAM\Desktop\PLANES DICUV\Plan de Acción 2016\Seguimiento PA 2016\Seguimiento III Trimestre</v>
          </cell>
          <cell r="AZ28">
            <v>286</v>
          </cell>
          <cell r="BA28">
            <v>213</v>
          </cell>
          <cell r="BB28">
            <v>0.74475524475524479</v>
          </cell>
          <cell r="BC28">
            <v>100</v>
          </cell>
          <cell r="BD28">
            <v>0</v>
          </cell>
          <cell r="BE28" t="str">
            <v>Se realiza el analisis de seguridad del segundo trimestre y se imparten intrucciones a los ERON</v>
          </cell>
          <cell r="BF28" t="str">
            <v>C:\Users\JPBARRERAM\Desktop\PLANES DICUV\Plan de Acción 2016\Seguimiento PA 2016\Seguimiento IV Trimestre\Evidencias</v>
          </cell>
        </row>
        <row r="29">
          <cell r="M29" t="str">
            <v>P128</v>
          </cell>
          <cell r="N29" t="str">
            <v>Hechos punibles judicializados en los ERON.</v>
          </cell>
          <cell r="O29">
            <v>15</v>
          </cell>
          <cell r="P29">
            <v>100</v>
          </cell>
          <cell r="Q29" t="str">
            <v>Porcentaje</v>
          </cell>
          <cell r="R29" t="str">
            <v>MY. Manuel Armando Quintero Medina</v>
          </cell>
          <cell r="S29" t="str">
            <v>Teniente de Prisiones</v>
          </cell>
          <cell r="T29" t="str">
            <v>Activo</v>
          </cell>
          <cell r="U29">
            <v>0</v>
          </cell>
          <cell r="V29">
            <v>0</v>
          </cell>
          <cell r="W29">
            <v>0</v>
          </cell>
          <cell r="X29">
            <v>50</v>
          </cell>
          <cell r="Y29" t="str">
            <v>Segun las actividades planteadas, se ha dado cumplimiento de acuerdo a los informes sumisnistrados por la Unidad de Policia Judicial donde se evidencian número de capturas, tramite de internos indocumentados, solicitud de realización de cursos y la correc</v>
          </cell>
          <cell r="Z29" t="str">
            <v>C:\Users\YRODRIGUEZB\Desktop\Plan de Acción 2016\Seguimiento PA 2016\Seguimiento II Trimestre</v>
          </cell>
          <cell r="AA29">
            <v>75</v>
          </cell>
          <cell r="AB29" t="str">
            <v>Segun las actividades planteadas, se ha dado cumplimiento de acuerdo a los informes sumisnistrados por la Unidad de Policia Judicial donde se evidencian número de capturas, tramite de internos indocumentados, solicitud de realización de cursos y la correc</v>
          </cell>
          <cell r="AC29" t="str">
            <v>:\Users\JPBARRERAM\Desktop\PLANES DICUV\Plan de Acción 2016\Seguimiento PA 2016\Seguimiento III Trimestre</v>
          </cell>
          <cell r="AD29">
            <v>100</v>
          </cell>
          <cell r="AE29" t="str">
            <v>Segun las actividades planteadas, se ha dado cumplimiento de acuerdo a los informes sumisnistrados por la Unidad de Policia Judicial donde se evidencian número de capturas, tramite de internos indocumentados, solicitud de realización de cursos y la correc</v>
          </cell>
          <cell r="AF29" t="str">
            <v>C:\Users\JPBARRERAM\Desktop\PLANES DICUV\Plan de Acción 2016\Seguimiento PA 2016\Seguimiento IV Trimestre\Evidencias</v>
          </cell>
          <cell r="AG29">
            <v>715</v>
          </cell>
          <cell r="AH29" t="str">
            <v>Proyectar un documento para presentar a la Oficina Asesora de Planeación en atención a normatividad jurídica y actos administrativos sobre las actuaciones de Policía Judicial en los ERON.</v>
          </cell>
          <cell r="AI29" t="str">
            <v>NO</v>
          </cell>
          <cell r="AJ29">
            <v>42370</v>
          </cell>
          <cell r="AK29">
            <v>42520</v>
          </cell>
          <cell r="AL29">
            <v>30</v>
          </cell>
          <cell r="AM29" t="str">
            <v>Dg. Milton Díaz
Dg. Mirley Murcia
Dg. Sergio Hernández</v>
          </cell>
          <cell r="AN29" t="str">
            <v>Dragoneante</v>
          </cell>
          <cell r="AO29" t="str">
            <v>Activo</v>
          </cell>
          <cell r="AP29">
            <v>7</v>
          </cell>
          <cell r="AQ29" t="str">
            <v>Mediante Ofico 82202-SUSEV-GRUJU-0404 se recibe informe de policia judicial en donde se mencionan las acciones adelantadas respecto a las actividades del plan de acción.</v>
          </cell>
          <cell r="AR29" t="str">
            <v>C:\Users\YRODRIGUEZB\Desktop\Plan de Acción 2016\Seguimiento PA 2016\Seguimiento I Trimestre\Evidencias</v>
          </cell>
          <cell r="AS29">
            <v>23</v>
          </cell>
          <cell r="AT29" t="str">
            <v>Mediante Ofico 82202-SUSEV-GRUJU-1195 se recibe informe de policia judicial en donde se mencionan las acciones adelantadas respecto a las actividades del plan de acción.</v>
          </cell>
          <cell r="AU29" t="str">
            <v>C:\Users\YRODRIGUEZB\Desktop\Plan de Acción 2016\Seguimiento PA 2016\Seguimiento II Trimestre</v>
          </cell>
          <cell r="AV29">
            <v>0</v>
          </cell>
          <cell r="AW29">
            <v>1</v>
          </cell>
          <cell r="AX29" t="str">
            <v>Mediante Ofico 82202-SUSEV-GRUJU-1195 se recibe informe de policia judicial en donde se mencionan las acciones adelantadas respecto a las actividades del plan de acción.</v>
          </cell>
          <cell r="AY29" t="str">
            <v>C:\Users\YRODRIGUEZB\Desktop\Plan de Acción 2016\Seguimiento PA 2016\Seguimiento II Trimestre</v>
          </cell>
          <cell r="AZ29">
            <v>150</v>
          </cell>
          <cell r="BA29">
            <v>150</v>
          </cell>
          <cell r="BB29">
            <v>1</v>
          </cell>
          <cell r="BC29">
            <v>100</v>
          </cell>
          <cell r="BD29">
            <v>0</v>
          </cell>
          <cell r="BE29" t="str">
            <v>Mediante Ofico 82202-SUSEV-GRUJU-1195 se recibe informe de policia judicial en donde se mencionan las acciones adelantadas respecto a las actividades del plan de acción.</v>
          </cell>
          <cell r="BF29" t="str">
            <v>C:\Users\YRODRIGUEZB\Desktop\Plan de Acción 2016\Seguimiento PA 2016\Seguimiento II Trimestre</v>
          </cell>
        </row>
        <row r="30">
          <cell r="M30" t="str">
            <v>P128</v>
          </cell>
          <cell r="N30" t="str">
            <v>Hechos punibles judicializados en los ERON.</v>
          </cell>
          <cell r="O30">
            <v>15</v>
          </cell>
          <cell r="P30">
            <v>100</v>
          </cell>
          <cell r="Q30" t="str">
            <v>Porcentaje</v>
          </cell>
          <cell r="R30" t="str">
            <v>MY. Manuel Armando Quintero Medina</v>
          </cell>
          <cell r="S30" t="str">
            <v>Teniente de Prisiones</v>
          </cell>
          <cell r="T30" t="str">
            <v>Activo</v>
          </cell>
          <cell r="U30">
            <v>0</v>
          </cell>
          <cell r="V30">
            <v>0</v>
          </cell>
          <cell r="W30">
            <v>0</v>
          </cell>
          <cell r="X30">
            <v>0</v>
          </cell>
          <cell r="Y30">
            <v>0</v>
          </cell>
          <cell r="Z30">
            <v>0</v>
          </cell>
          <cell r="AA30">
            <v>0</v>
          </cell>
          <cell r="AB30">
            <v>0</v>
          </cell>
          <cell r="AC30">
            <v>0</v>
          </cell>
          <cell r="AD30">
            <v>100</v>
          </cell>
          <cell r="AE30" t="str">
            <v>Segun las actividades planteadas, se ha dado cumplimiento de acuerdo a los informes sumisnistrados por la Unidad de Policia Judicial donde se evidencian número de capturas, tramite de internos indocumentados, solicitud de realización de cursos y la correc</v>
          </cell>
          <cell r="AF30" t="str">
            <v>C:\Users\JPBARRERAM\Desktop\PLANES DICUV\Plan de Acción 2016\Seguimiento PA 2016\Seguimiento IV Trimestre\Evidencias</v>
          </cell>
          <cell r="AG30">
            <v>716</v>
          </cell>
          <cell r="AH30" t="str">
            <v xml:space="preserve">Proyectar, programar y solicitar a la Escuela Penitenciaria Nacional la realización de 3 Actualizaciones de la función de Policía Judicial. </v>
          </cell>
          <cell r="AI30" t="str">
            <v>NO</v>
          </cell>
          <cell r="AJ30">
            <v>42370</v>
          </cell>
          <cell r="AK30">
            <v>42716</v>
          </cell>
          <cell r="AL30">
            <v>15</v>
          </cell>
          <cell r="AM30" t="str">
            <v>Dg. Sergio Hernández
Dg. Gabriel Flores</v>
          </cell>
          <cell r="AN30" t="str">
            <v>Dragoneante</v>
          </cell>
          <cell r="AO30" t="str">
            <v>Activo</v>
          </cell>
          <cell r="AP30">
            <v>4</v>
          </cell>
          <cell r="AQ30" t="str">
            <v>Mediante Ofico 82202-SUSEV-GRUJU-0404 se recibe informe de policia judicial en donde se mencionan las acciones adelantadas respecto a las actividades del plan de acción.</v>
          </cell>
          <cell r="AR30" t="str">
            <v>C:\Users\YRODRIGUEZB\Desktop\Plan de Acción 2016\Seguimiento PA 2016\Seguimiento I Trimestre\Evidencias</v>
          </cell>
          <cell r="AS30">
            <v>6</v>
          </cell>
          <cell r="AT30" t="str">
            <v>Mediante Ofico 82202-SUSEV-GRUJU-1195 se recibe informe de policia judicial en donde se mencionan las acciones adelantadas respecto a las actividades del plan de acción.</v>
          </cell>
          <cell r="AU30" t="str">
            <v>C:\Users\YRODRIGUEZB\Desktop\Plan de Acción 2016\Seguimiento PA 2016\Seguimiento II Trimestre</v>
          </cell>
          <cell r="AV30" t="str">
            <v>3</v>
          </cell>
          <cell r="AW30">
            <v>0.78901734104046239</v>
          </cell>
          <cell r="AX30" t="str">
            <v>Mediante Ofico 82202-SUSEV-GRUJU-1949 se recibe informe de policia judicial en donde se mencionan las acciones adelantadas respecto a las actividades del plan de acción.</v>
          </cell>
          <cell r="AY30" t="str">
            <v>:\Users\JPBARRERAM\Desktop\PLANES DICUV\Plan de Acción 2016\Seguimiento PA 2016\Seguimiento III Trimestre</v>
          </cell>
          <cell r="AZ30">
            <v>346</v>
          </cell>
          <cell r="BA30">
            <v>273</v>
          </cell>
          <cell r="BB30">
            <v>0.78901734104046239</v>
          </cell>
          <cell r="BC30">
            <v>100</v>
          </cell>
          <cell r="BD30">
            <v>0</v>
          </cell>
          <cell r="BE30" t="str">
            <v>Mediante Ofico 82202-SUSEV-GRUJU-1949 se recibe informe de policia judicial en donde se mencionan las acciones adelantadas respecto a las actividades del plan de acción.</v>
          </cell>
          <cell r="BF30" t="str">
            <v>C:\Users\JPBARRERAM\Desktop\PLANES DICUV\Plan de Acción 2016\Seguimiento PA 2016\Seguimiento IV Trimestre\Evidencias</v>
          </cell>
        </row>
        <row r="31">
          <cell r="M31" t="str">
            <v>P128</v>
          </cell>
          <cell r="N31" t="str">
            <v>Hechos punibles judicializados en los ERON.</v>
          </cell>
          <cell r="O31">
            <v>15</v>
          </cell>
          <cell r="P31">
            <v>100</v>
          </cell>
          <cell r="Q31" t="str">
            <v>Porcentaje</v>
          </cell>
          <cell r="R31" t="str">
            <v>MY. Manuel Armando Quintero Medina</v>
          </cell>
          <cell r="S31" t="str">
            <v>Teniente de Prisiones</v>
          </cell>
          <cell r="T31" t="str">
            <v>Activo</v>
          </cell>
          <cell r="U31">
            <v>0</v>
          </cell>
          <cell r="V31">
            <v>0</v>
          </cell>
          <cell r="W31">
            <v>0</v>
          </cell>
          <cell r="X31">
            <v>0</v>
          </cell>
          <cell r="Y31">
            <v>0</v>
          </cell>
          <cell r="Z31">
            <v>0</v>
          </cell>
          <cell r="AA31">
            <v>0</v>
          </cell>
          <cell r="AB31">
            <v>0</v>
          </cell>
          <cell r="AC31">
            <v>0</v>
          </cell>
          <cell r="AD31">
            <v>100</v>
          </cell>
          <cell r="AE31" t="str">
            <v>Segun las actividades planteadas, se ha dado cumplimiento de acuerdo a los informes sumisnistrados por la Unidad de Policia Judicial donde se evidencian número de capturas, tramite de internos indocumentados, solicitud de realización de cursos y la correc</v>
          </cell>
          <cell r="AF31" t="str">
            <v>C:\Users\JPBARRERAM\Desktop\PLANES DICUV\Plan de Acción 2016\Seguimiento PA 2016\Seguimiento IV Trimestre\Evidencias</v>
          </cell>
          <cell r="AG31">
            <v>717</v>
          </cell>
          <cell r="AH31" t="str">
            <v>Verificar las noticias criminales creadas por los servidores del CCV adscritos al Grupo de Policía Judicial en los ERON en el aplicativo SPOA.</v>
          </cell>
          <cell r="AI31" t="str">
            <v>SI</v>
          </cell>
          <cell r="AJ31">
            <v>42370</v>
          </cell>
          <cell r="AK31">
            <v>42716</v>
          </cell>
          <cell r="AL31">
            <v>30</v>
          </cell>
          <cell r="AM31" t="str">
            <v>Dg. Sergio Hernández</v>
          </cell>
          <cell r="AN31" t="str">
            <v>Dragoneante</v>
          </cell>
          <cell r="AO31" t="str">
            <v>Activo</v>
          </cell>
          <cell r="AP31">
            <v>7</v>
          </cell>
          <cell r="AQ31" t="str">
            <v>Mediante Ofico 82202-SUSEV-GRUJU-0404 se recibe informe de policia judicial en donde se mencionan las acciones adelantadas respecto a las actividades del plan de acción.</v>
          </cell>
          <cell r="AR31" t="str">
            <v>C:\Users\YRODRIGUEZB\Desktop\Plan de Acción 2016\Seguimiento PA 2016\Seguimiento I Trimestre\Evidencias</v>
          </cell>
          <cell r="AS31">
            <v>9</v>
          </cell>
          <cell r="AT31" t="str">
            <v>Mediante Ofico 82202-SUSEV-GRUJU-1195 se recibe informe de policia judicial en donde se mencionan las acciones adelantadas respecto a las actividades del plan de acción.</v>
          </cell>
          <cell r="AU31" t="str">
            <v>C:\Users\YRODRIGUEZB\Desktop\Plan de Acción 2016\Seguimiento PA 2016\Seguimiento II Trimestre</v>
          </cell>
          <cell r="AV31">
            <v>9</v>
          </cell>
          <cell r="AW31">
            <v>0.78901734104046239</v>
          </cell>
          <cell r="AX31" t="str">
            <v>Mediante Ofico 82202-SUSEV-GRUJU-1949 se recibe informe de policia judicial en donde se mencionan las acciones adelantadas respecto a las actividades del plan de acción.</v>
          </cell>
          <cell r="AY31" t="str">
            <v>:\Users\JPBARRERAM\Desktop\PLANES DICUV\Plan de Acción 2016\Seguimiento PA 2016\Seguimiento III Trimestre</v>
          </cell>
          <cell r="AZ31">
            <v>346</v>
          </cell>
          <cell r="BA31">
            <v>273</v>
          </cell>
          <cell r="BB31">
            <v>0.78901734104046239</v>
          </cell>
          <cell r="BC31">
            <v>100</v>
          </cell>
          <cell r="BD31">
            <v>0</v>
          </cell>
          <cell r="BE31" t="str">
            <v>Mediante Ofico 82202-SUSEV-GRUJU-1949 se recibe informe de policia judicial en donde se mencionan las acciones adelantadas respecto a las actividades del plan de acción.</v>
          </cell>
          <cell r="BF31" t="str">
            <v>C:\Users\JPBARRERAM\Desktop\PLANES DICUV\Plan de Acción 2016\Seguimiento PA 2016\Seguimiento IV Trimestre\Evidencias</v>
          </cell>
        </row>
        <row r="32">
          <cell r="M32" t="str">
            <v>P128</v>
          </cell>
          <cell r="N32" t="str">
            <v>Hechos punibles judicializados en los ERON.</v>
          </cell>
          <cell r="O32">
            <v>15</v>
          </cell>
          <cell r="P32">
            <v>100</v>
          </cell>
          <cell r="Q32" t="str">
            <v>Porcentaje</v>
          </cell>
          <cell r="R32" t="str">
            <v>MY. Manuel Armando Quintero Medina</v>
          </cell>
          <cell r="S32" t="str">
            <v>Teniente de Prisiones</v>
          </cell>
          <cell r="T32" t="str">
            <v>Activo</v>
          </cell>
          <cell r="U32">
            <v>0</v>
          </cell>
          <cell r="V32">
            <v>0</v>
          </cell>
          <cell r="W32">
            <v>0</v>
          </cell>
          <cell r="X32">
            <v>0</v>
          </cell>
          <cell r="Y32">
            <v>0</v>
          </cell>
          <cell r="Z32">
            <v>0</v>
          </cell>
          <cell r="AA32">
            <v>0</v>
          </cell>
          <cell r="AB32">
            <v>0</v>
          </cell>
          <cell r="AC32">
            <v>0</v>
          </cell>
          <cell r="AD32">
            <v>100</v>
          </cell>
          <cell r="AE32" t="str">
            <v>Segun las actividades planteadas, se ha dado cumplimiento de acuerdo a los informes sumisnistrados por la Unidad de Policia Judicial donde se evidencian número de capturas, tramite de internos indocumentados, solicitud de realización de cursos y la correc</v>
          </cell>
          <cell r="AF32" t="str">
            <v>C:\Users\JPBARRERAM\Desktop\PLANES DICUV\Plan de Acción 2016\Seguimiento PA 2016\Seguimiento IV Trimestre\Evidencias</v>
          </cell>
          <cell r="AG32">
            <v>718</v>
          </cell>
          <cell r="AH32" t="str">
            <v>Impartir instrucciones a los servidores del CCV adscritos al Grupo de Policía Judicial en los ERON sobre el diligenciamiento del reporte de actividades semanal</v>
          </cell>
          <cell r="AI32" t="str">
            <v>SI</v>
          </cell>
          <cell r="AJ32">
            <v>42370</v>
          </cell>
          <cell r="AK32">
            <v>42716</v>
          </cell>
          <cell r="AL32">
            <v>25</v>
          </cell>
          <cell r="AM32" t="str">
            <v>Dg. Dorelly Leguizamón
Dg. German Acosta
Dg. Wilmar Fernández
Dg. Mirley Murcia
Dg. Yazmin Castro
Dg. Milton Díaz
(demanda)</v>
          </cell>
          <cell r="AN32" t="str">
            <v>Dragoneante</v>
          </cell>
          <cell r="AO32" t="str">
            <v>Activo</v>
          </cell>
          <cell r="AP32">
            <v>0</v>
          </cell>
          <cell r="AQ32">
            <v>0</v>
          </cell>
          <cell r="AR32">
            <v>0</v>
          </cell>
          <cell r="AS32">
            <v>10</v>
          </cell>
          <cell r="AT32" t="str">
            <v>Mediante Ofico 82202-SUSEV-GRUJU-1195 se recibe informe de policia judicial en donde se mencionan las acciones adelantadas respecto a las actividades del plan de acción.</v>
          </cell>
          <cell r="AU32" t="str">
            <v>C:\Users\YRODRIGUEZB\Desktop\Plan de Acción 2016\Seguimiento PA 2016\Seguimiento II Trimestre</v>
          </cell>
          <cell r="AV32">
            <v>10</v>
          </cell>
          <cell r="AW32">
            <v>0.78901734104046239</v>
          </cell>
          <cell r="AX32" t="str">
            <v>Mediante Ofico 82202-SUSEV-GRUJU-1949 se recibe informe de policia judicial en donde se mencionan las acciones adelantadas respecto a las actividades del plan de acción.</v>
          </cell>
          <cell r="AY32" t="str">
            <v>:\Users\JPBARRERAM\Desktop\PLANES DICUV\Plan de Acción 2016\Seguimiento PA 2016\Seguimiento III Trimestre</v>
          </cell>
          <cell r="AZ32">
            <v>346</v>
          </cell>
          <cell r="BA32">
            <v>273</v>
          </cell>
          <cell r="BB32">
            <v>0.78901734104046239</v>
          </cell>
          <cell r="BC32">
            <v>100</v>
          </cell>
          <cell r="BD32">
            <v>0</v>
          </cell>
          <cell r="BE32" t="str">
            <v>Mediante Ofico 82202-SUSEV-GRUJU-1949 se recibe informe de policia judicial en donde se mencionan las acciones adelantadas respecto a las actividades del plan de acción.</v>
          </cell>
          <cell r="BF32" t="str">
            <v>C:\Users\JPBARRERAM\Desktop\PLANES DICUV\Plan de Acción 2016\Seguimiento PA 2016\Seguimiento IV Trimestre\Evidencias</v>
          </cell>
        </row>
        <row r="33">
          <cell r="M33" t="str">
            <v>P189</v>
          </cell>
          <cell r="N33" t="str">
            <v>Lineamientos para la  clasificación de ERON  de acuerdo con lo establecido en la Ley 1709 de 2014, diseñados e implementados.</v>
          </cell>
          <cell r="O33">
            <v>5</v>
          </cell>
          <cell r="P33">
            <v>10</v>
          </cell>
          <cell r="Q33" t="str">
            <v>Numero</v>
          </cell>
          <cell r="R33" t="str">
            <v>TC. José Hernando Medina Bernal</v>
          </cell>
          <cell r="S33" t="str">
            <v>Director Técnico</v>
          </cell>
          <cell r="T33" t="str">
            <v>Activo</v>
          </cell>
          <cell r="U33">
            <v>0</v>
          </cell>
          <cell r="V33">
            <v>0</v>
          </cell>
          <cell r="W33">
            <v>0</v>
          </cell>
          <cell r="X33">
            <v>2</v>
          </cell>
          <cell r="Y33" t="str">
            <v>Se han realizado las actividades propuestas como la revisión documental y la identificación de los pabellones.</v>
          </cell>
          <cell r="Z33" t="str">
            <v>C:\Users\YRODRIGUEZB\Desktop\Plan de Acción 2016\Seguimiento PA 2016\Seguimiento II Trimestre</v>
          </cell>
          <cell r="AA33">
            <v>0</v>
          </cell>
          <cell r="AB33">
            <v>0</v>
          </cell>
          <cell r="AC33">
            <v>0</v>
          </cell>
          <cell r="AD33">
            <v>10</v>
          </cell>
          <cell r="AE33" t="str">
            <v>De acuerdo a las mesas de trabajo, se solicitaron conceptos para concluir el acto administrativo que define los ERON de acuerdo a la Ley 1709 de 2014</v>
          </cell>
          <cell r="AF33" t="str">
            <v>C:\Users\JPBARRERAM\Desktop\PLANES DICUV\Plan de Acción 2016\Seguimiento PA 2016\Seguimiento IV Trimestre\Evidencias</v>
          </cell>
          <cell r="AG33">
            <v>719</v>
          </cell>
          <cell r="AH33" t="str">
            <v>Revisar documental y de antecedentes de la clasificación de los ERON.</v>
          </cell>
          <cell r="AI33" t="str">
            <v>NO</v>
          </cell>
          <cell r="AJ33">
            <v>42370</v>
          </cell>
          <cell r="AK33">
            <v>42459</v>
          </cell>
          <cell r="AL33">
            <v>15</v>
          </cell>
          <cell r="AM33" t="str">
            <v>Te. Sandra Calderón
Dg. Yoan Rodríguez 
Dg. Mauricio Quiebraolla</v>
          </cell>
          <cell r="AN33" t="str">
            <v>Teniente de Prisiones</v>
          </cell>
          <cell r="AO33" t="str">
            <v>Activo</v>
          </cell>
          <cell r="AP33">
            <v>100</v>
          </cell>
          <cell r="AQ33" t="str">
            <v>Mediante Oficio 8200 DICUV 0434 de 03 de marzo, se solicita a cada una de las regionales una propuesta de clasificación de los ERON adcritos, para evaluar las propuestas y hacer los lineamientos de acuerdo a la existencia y a lo ordenado por la Ley 1709.</v>
          </cell>
          <cell r="AR33" t="str">
            <v>C:\Users\YRODRIGUEZB\Desktop\Plan de Acción 2016\Seguimiento PA 2016\Seguimiento I Trimestre\Evidencias</v>
          </cell>
          <cell r="AS33">
            <v>100</v>
          </cell>
          <cell r="AT33" t="str">
            <v>Mediante Oficio 8200 DICUV 0434 de 03 de marzo, se solicita a cada una de las regionales una propuesta de clasificación de los ERON adcritos, para evaluar las propuestas y hacer los lineamientos de acuerdo a la existencia y a lo ordenado por la Ley 1709.</v>
          </cell>
          <cell r="AU33" t="str">
            <v>C:\Users\YRODRIGUEZB\Desktop\Plan de Acción 2016\Seguimiento PA 2016\Seguimiento I Trimestre\Evidencias</v>
          </cell>
          <cell r="AV33">
            <v>0</v>
          </cell>
          <cell r="AW33">
            <v>1</v>
          </cell>
          <cell r="AX33">
            <v>0</v>
          </cell>
          <cell r="AY33">
            <v>0</v>
          </cell>
          <cell r="AZ33">
            <v>89</v>
          </cell>
          <cell r="BA33">
            <v>89</v>
          </cell>
          <cell r="BB33">
            <v>1</v>
          </cell>
          <cell r="BC33">
            <v>100</v>
          </cell>
          <cell r="BD33">
            <v>0</v>
          </cell>
          <cell r="BE33" t="str">
            <v>Mediante Oficio 8200 DICUV 0434 de 03 de marzo, se solicita a cada una de las regionales una propuesta de clasificación de los ERON adcritos, para evaluar las propuestas y hacer los lineamientos de acuerdo a la existencia y a lo ordenado por la Ley 1709.</v>
          </cell>
          <cell r="BF33" t="str">
            <v>C:\Users\YRODRIGUEZB\Desktop\Plan de Acción 2016\Seguimiento PA 2016\Seguimiento I Trimestre\Evidencias</v>
          </cell>
        </row>
        <row r="34">
          <cell r="M34" t="str">
            <v>P189</v>
          </cell>
          <cell r="N34" t="str">
            <v>Lineamientos para la  clasificación de ERON  de acuerdo con lo establecido en la Ley 1709 de 2014, diseñados e implementados.</v>
          </cell>
          <cell r="O34">
            <v>5</v>
          </cell>
          <cell r="P34">
            <v>10</v>
          </cell>
          <cell r="Q34" t="str">
            <v>Numero</v>
          </cell>
          <cell r="R34" t="str">
            <v>TC. José Hernando Medina Bernal</v>
          </cell>
          <cell r="S34" t="str">
            <v>Director Técnico</v>
          </cell>
          <cell r="T34" t="str">
            <v>Activo</v>
          </cell>
          <cell r="U34">
            <v>0</v>
          </cell>
          <cell r="V34">
            <v>0</v>
          </cell>
          <cell r="W34">
            <v>0</v>
          </cell>
          <cell r="X34">
            <v>0</v>
          </cell>
          <cell r="Y34">
            <v>0</v>
          </cell>
          <cell r="Z34">
            <v>0</v>
          </cell>
          <cell r="AA34">
            <v>5</v>
          </cell>
          <cell r="AB34" t="str">
            <v>Se han realizado mesas de trabajo, dentro de las cuales se ha dado cumplimiento a las actividades mencionadas y a su vez se ha dado cumplimiento al producto</v>
          </cell>
          <cell r="AC34" t="str">
            <v>:\Users\JPBARRERAM\Desktop\PLANES DICUV\Plan de Acción 2016\Seguimiento PA 2016\Seguimiento III Trimestre</v>
          </cell>
          <cell r="AD34">
            <v>10</v>
          </cell>
          <cell r="AE34" t="str">
            <v>De acuerdo a las mesas de trabajo, se solicitaron conceptos para concluir el acto administrativo que define los ERON de acuerdo a la Ley 1709 de 2014</v>
          </cell>
          <cell r="AF34" t="str">
            <v>C:\Users\JPBARRERAM\Desktop\PLANES DICUV\Plan de Acción 2016\Seguimiento PA 2016\Seguimiento IV Trimestre\Evidencias</v>
          </cell>
          <cell r="AG34">
            <v>720</v>
          </cell>
          <cell r="AH34" t="str">
            <v>Realizar mesas de trabajo institucional con las dependencias involucradas en la clasificación de los ERON.</v>
          </cell>
          <cell r="AI34" t="str">
            <v>NO</v>
          </cell>
          <cell r="AJ34">
            <v>42461</v>
          </cell>
          <cell r="AK34">
            <v>42704</v>
          </cell>
          <cell r="AL34">
            <v>15</v>
          </cell>
          <cell r="AM34" t="str">
            <v>Te. Sandra Calderón
Dg. Yoan Rodríguez 
Dg. Mauricio Quiebraolla</v>
          </cell>
          <cell r="AN34" t="str">
            <v>Teniente de Prisiones</v>
          </cell>
          <cell r="AO34" t="str">
            <v>Activo</v>
          </cell>
          <cell r="AP34">
            <v>0</v>
          </cell>
          <cell r="AQ34">
            <v>0</v>
          </cell>
          <cell r="AR34">
            <v>0</v>
          </cell>
          <cell r="AS34">
            <v>0</v>
          </cell>
          <cell r="AT34" t="str">
            <v>A la fecha no se han convocado mesas de trabajo, teniendo en cuenta que se esta revisando el material enviado por cada una de las regionales, según la porpuesta de clasificación.</v>
          </cell>
          <cell r="AU34">
            <v>0</v>
          </cell>
          <cell r="AV34">
            <v>10</v>
          </cell>
          <cell r="AW34">
            <v>0.74897119341563789</v>
          </cell>
          <cell r="AX34" t="str">
            <v>Mediante Actas 205 y 209 se realizan las mesas de trabajo para la calsificación de los ERON de acuerdo a la Ley 1709</v>
          </cell>
          <cell r="AY34" t="str">
            <v>:\Users\JPBARRERAM\Desktop\PLANES DICUV\Plan de Acción 2016\Seguimiento PA 2016\Seguimiento III Trimestre</v>
          </cell>
          <cell r="AZ34">
            <v>243</v>
          </cell>
          <cell r="BA34">
            <v>182</v>
          </cell>
          <cell r="BB34">
            <v>0.74897119341563789</v>
          </cell>
          <cell r="BC34">
            <v>100</v>
          </cell>
          <cell r="BD34">
            <v>0</v>
          </cell>
          <cell r="BE34" t="str">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v>
          </cell>
          <cell r="BF34" t="str">
            <v>C:\Users\JPBARRERAM\Desktop\PLANES DICUV\Plan de Acción 2016\Seguimiento PA 2016\Seguimiento IV Trimestre\Evidencias</v>
          </cell>
        </row>
        <row r="35">
          <cell r="M35" t="str">
            <v>P189</v>
          </cell>
          <cell r="N35" t="str">
            <v>Lineamientos para la  clasificación de ERON  de acuerdo con lo establecido en la Ley 1709 de 2014, diseñados e implementados.</v>
          </cell>
          <cell r="O35">
            <v>5</v>
          </cell>
          <cell r="P35">
            <v>10</v>
          </cell>
          <cell r="Q35" t="str">
            <v>Numero</v>
          </cell>
          <cell r="R35" t="str">
            <v>TC. José Hernando Medina Bernal</v>
          </cell>
          <cell r="S35" t="str">
            <v>Director Técnico</v>
          </cell>
          <cell r="T35" t="str">
            <v>Activo</v>
          </cell>
          <cell r="U35">
            <v>0</v>
          </cell>
          <cell r="V35">
            <v>0</v>
          </cell>
          <cell r="W35">
            <v>0</v>
          </cell>
          <cell r="X35">
            <v>0</v>
          </cell>
          <cell r="Y35">
            <v>0</v>
          </cell>
          <cell r="Z35">
            <v>0</v>
          </cell>
          <cell r="AA35">
            <v>0</v>
          </cell>
          <cell r="AB35">
            <v>0</v>
          </cell>
          <cell r="AC35">
            <v>0</v>
          </cell>
          <cell r="AD35">
            <v>10</v>
          </cell>
          <cell r="AE35" t="str">
            <v>De acuerdo a las mesas de trabajo, se solicitaron conceptos para concluir el acto administrativo que define los ERON de acuerdo a la Ley 1709 de 2014</v>
          </cell>
          <cell r="AF35" t="str">
            <v>C:\Users\JPBARRERAM\Desktop\PLANES DICUV\Plan de Acción 2016\Seguimiento PA 2016\Seguimiento IV Trimestre\Evidencias</v>
          </cell>
          <cell r="AG35">
            <v>721</v>
          </cell>
          <cell r="AH35" t="str">
            <v>Identificar los pabellones de alta seguridad, los de funcionarios públicos y los de justicia y paz.</v>
          </cell>
          <cell r="AI35" t="str">
            <v>NO</v>
          </cell>
          <cell r="AJ35">
            <v>42461</v>
          </cell>
          <cell r="AK35">
            <v>42551</v>
          </cell>
          <cell r="AL35">
            <v>25</v>
          </cell>
          <cell r="AM35" t="str">
            <v>Te. Sandra Calderón
Dg. Yoan Rodríguez 
Dg. Mauricio Quiebraolla</v>
          </cell>
          <cell r="AN35" t="str">
            <v>Teniente de Prisiones</v>
          </cell>
          <cell r="AO35" t="str">
            <v>Activo</v>
          </cell>
          <cell r="AP35">
            <v>0</v>
          </cell>
          <cell r="AQ35">
            <v>0</v>
          </cell>
          <cell r="AR35">
            <v>0</v>
          </cell>
          <cell r="AS35">
            <v>25</v>
          </cell>
          <cell r="AT35" t="str">
            <v>De acuerdo al información suministrado por el CEDIP y la Ofiicina de Justicia y Paz del GOSEG, se identificarón los establecimientos con pabellones de alta seguridad, de los funcionarios públicos y los de justicia y paz</v>
          </cell>
          <cell r="AU35" t="str">
            <v>C:\Users\YRODRIGUEZB\Desktop\Plan de Acción 2016\Seguimiento PA 2016\Seguimiento II Trimestre</v>
          </cell>
          <cell r="AV35">
            <v>0</v>
          </cell>
          <cell r="AW35">
            <v>1</v>
          </cell>
          <cell r="AX35">
            <v>0</v>
          </cell>
          <cell r="AY35">
            <v>0</v>
          </cell>
          <cell r="AZ35">
            <v>90</v>
          </cell>
          <cell r="BA35">
            <v>90</v>
          </cell>
          <cell r="BB35">
            <v>1</v>
          </cell>
          <cell r="BC35">
            <v>100</v>
          </cell>
          <cell r="BD35">
            <v>0</v>
          </cell>
          <cell r="BE35" t="str">
            <v>De acuerdo al información suministrado por el CEDIP y la Ofiicina de Justicia y Paz del GOSEG, se identificarón los establecimientos con pabellones de alta seguridad, de los funcionarios públicos y los de justicia y paz</v>
          </cell>
          <cell r="BF35" t="str">
            <v>C:\Users\YRODRIGUEZB\Desktop\Plan de Acción 2016\Seguimiento PA 2016\Seguimiento II Trimestre</v>
          </cell>
        </row>
        <row r="36">
          <cell r="M36" t="str">
            <v>P189</v>
          </cell>
          <cell r="N36" t="str">
            <v>Lineamientos para la  clasificación de ERON  de acuerdo con lo establecido en la Ley 1709 de 2014, diseñados e implementados.</v>
          </cell>
          <cell r="O36">
            <v>5</v>
          </cell>
          <cell r="P36">
            <v>10</v>
          </cell>
          <cell r="Q36" t="str">
            <v>Numero</v>
          </cell>
          <cell r="R36" t="str">
            <v>TC. José Hernando Medina Bernal</v>
          </cell>
          <cell r="S36" t="str">
            <v>Director Técnico</v>
          </cell>
          <cell r="T36" t="str">
            <v>Activo</v>
          </cell>
          <cell r="U36">
            <v>0</v>
          </cell>
          <cell r="V36">
            <v>0</v>
          </cell>
          <cell r="W36">
            <v>0</v>
          </cell>
          <cell r="X36">
            <v>0</v>
          </cell>
          <cell r="Y36">
            <v>0</v>
          </cell>
          <cell r="Z36">
            <v>0</v>
          </cell>
          <cell r="AA36">
            <v>0</v>
          </cell>
          <cell r="AB36">
            <v>0</v>
          </cell>
          <cell r="AC36">
            <v>0</v>
          </cell>
          <cell r="AD36">
            <v>10</v>
          </cell>
          <cell r="AE36" t="str">
            <v>De acuerdo a las mesas de trabajo, se solicitaron conceptos para concluir el acto administrativo que define los ERON de acuerdo a la Ley 1709 de 2014</v>
          </cell>
          <cell r="AF36" t="str">
            <v>C:\Users\JPBARRERAM\Desktop\PLANES DICUV\Plan de Acción 2016\Seguimiento PA 2016\Seguimiento IV Trimestre\Evidencias</v>
          </cell>
          <cell r="AG36">
            <v>722</v>
          </cell>
          <cell r="AH36" t="str">
            <v>Definir los niveles de seguridad de acuerdo a la Ley 1709/2014.</v>
          </cell>
          <cell r="AI36" t="str">
            <v>NO</v>
          </cell>
          <cell r="AJ36">
            <v>42552</v>
          </cell>
          <cell r="AK36">
            <v>42643</v>
          </cell>
          <cell r="AL36">
            <v>25</v>
          </cell>
          <cell r="AM36" t="str">
            <v>Te. Sandra Calderón
Dg. Yoan Rodríguez 
Dg. Mauricio Quiebraolla</v>
          </cell>
          <cell r="AN36" t="str">
            <v>Teniente de Prisiones</v>
          </cell>
          <cell r="AO36" t="str">
            <v>Activo</v>
          </cell>
          <cell r="AP36">
            <v>0</v>
          </cell>
          <cell r="AQ36">
            <v>0</v>
          </cell>
          <cell r="AR36">
            <v>0</v>
          </cell>
          <cell r="AS36">
            <v>0</v>
          </cell>
          <cell r="AT36">
            <v>0</v>
          </cell>
          <cell r="AU36">
            <v>0</v>
          </cell>
          <cell r="AV36">
            <v>25</v>
          </cell>
          <cell r="AW36">
            <v>1</v>
          </cell>
          <cell r="AX36" t="str">
            <v>Mediante Actas 205 y 209 se realizan las mesas de trabajo para la calsificación de los ERON de acuerdo a la Ley 1709</v>
          </cell>
          <cell r="AY36" t="str">
            <v>:\Users\JPBARRERAM\Desktop\PLANES DICUV\Plan de Acción 2016\Seguimiento PA 2016\Seguimiento III Trimestre</v>
          </cell>
          <cell r="AZ36">
            <v>91</v>
          </cell>
          <cell r="BA36">
            <v>91</v>
          </cell>
          <cell r="BB36">
            <v>1</v>
          </cell>
          <cell r="BC36">
            <v>100</v>
          </cell>
          <cell r="BD36">
            <v>0</v>
          </cell>
          <cell r="BE36" t="str">
            <v>Mediante Actas 205 y 209 se realizan las mesas de trabajo para la calsificación de los ERON de acuerdo a la Ley 1709</v>
          </cell>
          <cell r="BF36" t="str">
            <v>:\Users\JPBARRERAM\Desktop\PLANES DICUV\Plan de Acción 2016\Seguimiento PA 2016\Seguimiento III Trimestre</v>
          </cell>
        </row>
        <row r="37">
          <cell r="M37" t="str">
            <v>P189</v>
          </cell>
          <cell r="N37" t="str">
            <v>Lineamientos para la  clasificación de ERON  de acuerdo con lo establecido en la Ley 1709 de 2014, diseñados e implementados.</v>
          </cell>
          <cell r="O37">
            <v>5</v>
          </cell>
          <cell r="P37">
            <v>10</v>
          </cell>
          <cell r="Q37" t="str">
            <v>Numero</v>
          </cell>
          <cell r="R37" t="str">
            <v>TC. José Hernando Medina Bernal</v>
          </cell>
          <cell r="S37" t="str">
            <v>Director Técnico</v>
          </cell>
          <cell r="T37" t="str">
            <v>Activo</v>
          </cell>
          <cell r="U37">
            <v>0</v>
          </cell>
          <cell r="V37">
            <v>0</v>
          </cell>
          <cell r="W37">
            <v>0</v>
          </cell>
          <cell r="X37">
            <v>0</v>
          </cell>
          <cell r="Y37">
            <v>0</v>
          </cell>
          <cell r="Z37">
            <v>0</v>
          </cell>
          <cell r="AA37">
            <v>0</v>
          </cell>
          <cell r="AB37">
            <v>0</v>
          </cell>
          <cell r="AC37">
            <v>0</v>
          </cell>
          <cell r="AD37">
            <v>10</v>
          </cell>
          <cell r="AE37" t="str">
            <v>De acuerdo a las mesas de trabajo, se solicitaron conceptos para concluir el acto administrativo que define los ERON de acuerdo a la Ley 1709 de 2014</v>
          </cell>
          <cell r="AF37" t="str">
            <v>C:\Users\JPBARRERAM\Desktop\PLANES DICUV\Plan de Acción 2016\Seguimiento PA 2016\Seguimiento IV Trimestre\Evidencias</v>
          </cell>
          <cell r="AG37">
            <v>723</v>
          </cell>
          <cell r="AH37" t="str">
            <v>Definir estándares específicos de operación (unidades de guardia, armamento, vehículos, etc.)para 5 ERON.</v>
          </cell>
          <cell r="AI37" t="str">
            <v>NO</v>
          </cell>
          <cell r="AJ37">
            <v>42644</v>
          </cell>
          <cell r="AK37">
            <v>42716</v>
          </cell>
          <cell r="AL37">
            <v>20</v>
          </cell>
          <cell r="AM37" t="str">
            <v>Te. Sandra Calderón
Dg. Yoan Rodríguez 
Dg. Mauricio Quiebraolla</v>
          </cell>
          <cell r="AN37" t="str">
            <v>Teniente de Prisiones</v>
          </cell>
          <cell r="AO37" t="str">
            <v>Activo</v>
          </cell>
          <cell r="AP37">
            <v>0</v>
          </cell>
          <cell r="AQ37">
            <v>0</v>
          </cell>
          <cell r="AR37">
            <v>0</v>
          </cell>
          <cell r="AS37">
            <v>0</v>
          </cell>
          <cell r="AT37">
            <v>0</v>
          </cell>
          <cell r="AU37">
            <v>0</v>
          </cell>
          <cell r="AV37">
            <v>0</v>
          </cell>
          <cell r="AW37">
            <v>0</v>
          </cell>
          <cell r="AX37">
            <v>0</v>
          </cell>
          <cell r="AY37">
            <v>0</v>
          </cell>
          <cell r="AZ37">
            <v>72</v>
          </cell>
          <cell r="BA37" t="str">
            <v>Actividad no ha iniciado</v>
          </cell>
          <cell r="BB37" t="str">
            <v>Actividad no ha iniciado</v>
          </cell>
          <cell r="BC37">
            <v>100</v>
          </cell>
          <cell r="BD37">
            <v>0</v>
          </cell>
          <cell r="BE37" t="str">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v>
          </cell>
          <cell r="BF37" t="str">
            <v>C:\Users\JPBARRERAM\Desktop\PLANES DICUV\Plan de Acción 2016\Seguimiento PA 2016\Seguimiento IV Trimestre\Evidencias</v>
          </cell>
        </row>
        <row r="38">
          <cell r="M38" t="str">
            <v>P189</v>
          </cell>
          <cell r="N38" t="str">
            <v>Encuentro de Comandantes de Vigilancia para fortalecer el proceso de seguridad  penitenciaria y carcelaria realizado</v>
          </cell>
          <cell r="O38">
            <v>5</v>
          </cell>
          <cell r="P38">
            <v>10</v>
          </cell>
          <cell r="Q38" t="str">
            <v>Numero</v>
          </cell>
          <cell r="R38" t="str">
            <v>Csp. Elver Gerardo Rosas Suarez</v>
          </cell>
          <cell r="S38" t="str">
            <v>Director Técnico</v>
          </cell>
          <cell r="T38" t="str">
            <v>Inactivo</v>
          </cell>
          <cell r="U38">
            <v>0</v>
          </cell>
          <cell r="V38">
            <v>0</v>
          </cell>
          <cell r="W38">
            <v>0</v>
          </cell>
          <cell r="X38">
            <v>0</v>
          </cell>
          <cell r="Y38">
            <v>0</v>
          </cell>
          <cell r="Z38">
            <v>0</v>
          </cell>
          <cell r="AA38">
            <v>0</v>
          </cell>
          <cell r="AB38">
            <v>0</v>
          </cell>
          <cell r="AC38">
            <v>0</v>
          </cell>
          <cell r="AD38">
            <v>0</v>
          </cell>
          <cell r="AE38">
            <v>0</v>
          </cell>
          <cell r="AF38">
            <v>0</v>
          </cell>
          <cell r="AG38" t="str">
            <v>Eliminada</v>
          </cell>
          <cell r="AH38" t="str">
            <v>Elaborar Directiva Transitoria, con el objeto de disponer la realización del 2do Encuentro de comandantes de vigilancia 2016.</v>
          </cell>
          <cell r="AI38" t="str">
            <v>NO</v>
          </cell>
          <cell r="AJ38">
            <v>42370</v>
          </cell>
          <cell r="AK38">
            <v>42428</v>
          </cell>
          <cell r="AL38">
            <v>0</v>
          </cell>
          <cell r="AM38" t="str">
            <v>Eulices Sogamoso</v>
          </cell>
          <cell r="AN38" t="str">
            <v>Dragoneante</v>
          </cell>
          <cell r="AO38" t="str">
            <v>Inactivo</v>
          </cell>
          <cell r="AP38">
            <v>0</v>
          </cell>
          <cell r="AQ38">
            <v>0</v>
          </cell>
          <cell r="AR38">
            <v>0</v>
          </cell>
          <cell r="AS38">
            <v>0</v>
          </cell>
          <cell r="AT38">
            <v>0</v>
          </cell>
          <cell r="AU38">
            <v>0</v>
          </cell>
          <cell r="AV38">
            <v>0</v>
          </cell>
          <cell r="AW38" t="str">
            <v>Actividad inactiva</v>
          </cell>
          <cell r="AX38">
            <v>0</v>
          </cell>
          <cell r="AY38">
            <v>0</v>
          </cell>
          <cell r="AZ38">
            <v>58</v>
          </cell>
          <cell r="BA38">
            <v>58</v>
          </cell>
          <cell r="BB38" t="str">
            <v>Actividad inactiva</v>
          </cell>
          <cell r="BC38">
            <v>0</v>
          </cell>
          <cell r="BD38">
            <v>0</v>
          </cell>
          <cell r="BE38">
            <v>0</v>
          </cell>
          <cell r="BF38">
            <v>0</v>
          </cell>
        </row>
        <row r="39">
          <cell r="M39" t="str">
            <v>P189</v>
          </cell>
          <cell r="N39" t="str">
            <v>Encuentro de Comandantes de Vigilancia para fortalecer el proceso de seguridad  penitenciaria y carcelaria realizado</v>
          </cell>
          <cell r="O39">
            <v>5</v>
          </cell>
          <cell r="P39">
            <v>10</v>
          </cell>
          <cell r="Q39" t="str">
            <v>Numero</v>
          </cell>
          <cell r="R39" t="str">
            <v>Csp. Elver Gerardo Rosas Suarez</v>
          </cell>
          <cell r="S39" t="str">
            <v>Director Técnico</v>
          </cell>
          <cell r="T39" t="str">
            <v>Inactivo</v>
          </cell>
          <cell r="U39">
            <v>0</v>
          </cell>
          <cell r="V39">
            <v>0</v>
          </cell>
          <cell r="W39">
            <v>0</v>
          </cell>
          <cell r="X39">
            <v>0</v>
          </cell>
          <cell r="Y39">
            <v>0</v>
          </cell>
          <cell r="Z39">
            <v>0</v>
          </cell>
          <cell r="AA39">
            <v>0</v>
          </cell>
          <cell r="AB39">
            <v>0</v>
          </cell>
          <cell r="AC39">
            <v>0</v>
          </cell>
          <cell r="AD39">
            <v>0</v>
          </cell>
          <cell r="AE39">
            <v>0</v>
          </cell>
          <cell r="AF39">
            <v>0</v>
          </cell>
          <cell r="AG39" t="str">
            <v>Eliminada</v>
          </cell>
          <cell r="AH39" t="str">
            <v>Apoyar la elaboración de los autos comisorios de los funcionarios asistentes al evento.</v>
          </cell>
          <cell r="AI39" t="str">
            <v>NO</v>
          </cell>
          <cell r="AJ39">
            <v>42430</v>
          </cell>
          <cell r="AK39">
            <v>42459</v>
          </cell>
          <cell r="AL39">
            <v>0</v>
          </cell>
          <cell r="AM39" t="str">
            <v>Eulices Sogamoso</v>
          </cell>
          <cell r="AN39" t="str">
            <v>Dragoneante</v>
          </cell>
          <cell r="AO39" t="str">
            <v>Inactivo</v>
          </cell>
          <cell r="AP39">
            <v>0</v>
          </cell>
          <cell r="AQ39">
            <v>0</v>
          </cell>
          <cell r="AR39">
            <v>0</v>
          </cell>
          <cell r="AS39">
            <v>0</v>
          </cell>
          <cell r="AT39">
            <v>0</v>
          </cell>
          <cell r="AU39">
            <v>0</v>
          </cell>
          <cell r="AV39">
            <v>0</v>
          </cell>
          <cell r="AW39" t="str">
            <v>Actividad inactiva</v>
          </cell>
          <cell r="AX39">
            <v>0</v>
          </cell>
          <cell r="AY39">
            <v>0</v>
          </cell>
          <cell r="AZ39">
            <v>29</v>
          </cell>
          <cell r="BA39">
            <v>29</v>
          </cell>
          <cell r="BB39" t="str">
            <v>Actividad inactiva</v>
          </cell>
          <cell r="BC39">
            <v>0</v>
          </cell>
          <cell r="BD39">
            <v>0</v>
          </cell>
          <cell r="BE39">
            <v>0</v>
          </cell>
          <cell r="BF39">
            <v>0</v>
          </cell>
        </row>
        <row r="40">
          <cell r="M40" t="str">
            <v>P189</v>
          </cell>
          <cell r="N40" t="str">
            <v>Encuentro de Comandantes de Vigilancia para fortalecer el proceso de seguridad  penitenciaria y carcelaria realizado</v>
          </cell>
          <cell r="O40">
            <v>5</v>
          </cell>
          <cell r="P40">
            <v>10</v>
          </cell>
          <cell r="Q40" t="str">
            <v>Numero</v>
          </cell>
          <cell r="R40" t="str">
            <v>Csp. Elver Gerardo Rosas Suarez</v>
          </cell>
          <cell r="S40" t="str">
            <v>Director Técnico</v>
          </cell>
          <cell r="T40" t="str">
            <v>Inactivo</v>
          </cell>
          <cell r="U40">
            <v>0</v>
          </cell>
          <cell r="V40">
            <v>0</v>
          </cell>
          <cell r="W40">
            <v>0</v>
          </cell>
          <cell r="X40">
            <v>0</v>
          </cell>
          <cell r="Y40">
            <v>0</v>
          </cell>
          <cell r="Z40">
            <v>0</v>
          </cell>
          <cell r="AA40">
            <v>0</v>
          </cell>
          <cell r="AB40">
            <v>0</v>
          </cell>
          <cell r="AC40">
            <v>0</v>
          </cell>
          <cell r="AD40">
            <v>0</v>
          </cell>
          <cell r="AE40">
            <v>0</v>
          </cell>
          <cell r="AF40">
            <v>0</v>
          </cell>
          <cell r="AG40" t="str">
            <v>Eliminada</v>
          </cell>
          <cell r="AH40" t="str">
            <v>Coordinar el suministro de pasajes terrestres y aéreos de los funcionarios asistentes al 
encuentro.</v>
          </cell>
          <cell r="AI40" t="str">
            <v>NO</v>
          </cell>
          <cell r="AJ40">
            <v>42430</v>
          </cell>
          <cell r="AK40">
            <v>42490</v>
          </cell>
          <cell r="AL40">
            <v>0</v>
          </cell>
          <cell r="AM40" t="str">
            <v>Eulices Sogamoso</v>
          </cell>
          <cell r="AN40" t="str">
            <v>Dragoneante</v>
          </cell>
          <cell r="AO40" t="str">
            <v>Inactivo</v>
          </cell>
          <cell r="AP40">
            <v>0</v>
          </cell>
          <cell r="AQ40">
            <v>0</v>
          </cell>
          <cell r="AR40">
            <v>0</v>
          </cell>
          <cell r="AS40">
            <v>0</v>
          </cell>
          <cell r="AT40">
            <v>0</v>
          </cell>
          <cell r="AU40">
            <v>0</v>
          </cell>
          <cell r="AV40">
            <v>0</v>
          </cell>
          <cell r="AW40" t="str">
            <v>Actividad inactiva</v>
          </cell>
          <cell r="AX40">
            <v>0</v>
          </cell>
          <cell r="AY40">
            <v>0</v>
          </cell>
          <cell r="AZ40">
            <v>60</v>
          </cell>
          <cell r="BA40">
            <v>60</v>
          </cell>
          <cell r="BB40" t="str">
            <v>Actividad inactiva</v>
          </cell>
          <cell r="BC40">
            <v>0</v>
          </cell>
          <cell r="BD40">
            <v>0</v>
          </cell>
          <cell r="BE40">
            <v>0</v>
          </cell>
          <cell r="BF40">
            <v>0</v>
          </cell>
        </row>
        <row r="41">
          <cell r="M41" t="str">
            <v>P189</v>
          </cell>
          <cell r="N41" t="str">
            <v>Encuentro de Comandantes de Vigilancia para fortalecer el proceso de seguridad  penitenciaria y carcelaria realizado</v>
          </cell>
          <cell r="O41">
            <v>5</v>
          </cell>
          <cell r="P41">
            <v>10</v>
          </cell>
          <cell r="Q41" t="str">
            <v>Numero</v>
          </cell>
          <cell r="R41" t="str">
            <v>Csp. Elver Gerardo Rosas Suarez</v>
          </cell>
          <cell r="S41" t="str">
            <v>Director Técnico</v>
          </cell>
          <cell r="T41" t="str">
            <v>Inactivo</v>
          </cell>
          <cell r="U41">
            <v>0</v>
          </cell>
          <cell r="V41">
            <v>0</v>
          </cell>
          <cell r="W41">
            <v>0</v>
          </cell>
          <cell r="X41">
            <v>0</v>
          </cell>
          <cell r="Y41">
            <v>0</v>
          </cell>
          <cell r="Z41">
            <v>0</v>
          </cell>
          <cell r="AA41">
            <v>0</v>
          </cell>
          <cell r="AB41">
            <v>0</v>
          </cell>
          <cell r="AC41">
            <v>0</v>
          </cell>
          <cell r="AD41">
            <v>0</v>
          </cell>
          <cell r="AE41">
            <v>0</v>
          </cell>
          <cell r="AF41">
            <v>0</v>
          </cell>
          <cell r="AG41" t="str">
            <v>Eliminada</v>
          </cell>
          <cell r="AH41" t="str">
            <v>Coordinar el desarrollo de la agenda y realizar el encuentro.</v>
          </cell>
          <cell r="AI41" t="str">
            <v>NO</v>
          </cell>
          <cell r="AJ41">
            <v>42430</v>
          </cell>
          <cell r="AK41">
            <v>42551</v>
          </cell>
          <cell r="AL41">
            <v>0</v>
          </cell>
          <cell r="AM41" t="str">
            <v>John Fredy Rojas Sutta</v>
          </cell>
          <cell r="AN41" t="str">
            <v>Dragoneante</v>
          </cell>
          <cell r="AO41" t="str">
            <v>Inactivo</v>
          </cell>
          <cell r="AP41">
            <v>0</v>
          </cell>
          <cell r="AQ41">
            <v>0</v>
          </cell>
          <cell r="AR41">
            <v>0</v>
          </cell>
          <cell r="AS41">
            <v>0</v>
          </cell>
          <cell r="AT41">
            <v>0</v>
          </cell>
          <cell r="AU41">
            <v>0</v>
          </cell>
          <cell r="AV41">
            <v>0</v>
          </cell>
          <cell r="AW41" t="str">
            <v>Actividad inactiva</v>
          </cell>
          <cell r="AX41">
            <v>0</v>
          </cell>
          <cell r="AY41">
            <v>0</v>
          </cell>
          <cell r="AZ41">
            <v>121</v>
          </cell>
          <cell r="BA41">
            <v>121</v>
          </cell>
          <cell r="BB41" t="str">
            <v>Actividad inactiva</v>
          </cell>
          <cell r="BC41">
            <v>0</v>
          </cell>
          <cell r="BD41">
            <v>0</v>
          </cell>
          <cell r="BE41">
            <v>0</v>
          </cell>
          <cell r="BF41">
            <v>0</v>
          </cell>
        </row>
        <row r="42">
          <cell r="M42" t="str">
            <v>P247</v>
          </cell>
          <cell r="N42" t="str">
            <v>Seminario de reentrenamiento del método "MERC" programado en compañía de la Escuela Penitenciaria Nacional</v>
          </cell>
          <cell r="O42">
            <v>7</v>
          </cell>
          <cell r="P42">
            <v>1</v>
          </cell>
          <cell r="Q42" t="str">
            <v>Número</v>
          </cell>
          <cell r="R42" t="str">
            <v>MY. Manuel Armando Quintero Medina</v>
          </cell>
          <cell r="S42" t="str">
            <v>Subdirector Técnico</v>
          </cell>
          <cell r="T42" t="str">
            <v>Activo</v>
          </cell>
          <cell r="U42">
            <v>1</v>
          </cell>
          <cell r="V42" t="str">
            <v>Mediante Oficio 8201-GROPE-SGCAN-0006182 se rinde informe del Seminario canino método MERC 2016.</v>
          </cell>
          <cell r="W42" t="str">
            <v>C:\Users\YRODRIGUEZB\Desktop\Plan de Acción 2016\Seguimiento PA 2016\Seguimiento I Trimestre\Evidencias</v>
          </cell>
          <cell r="X42">
            <v>1</v>
          </cell>
          <cell r="Y42" t="str">
            <v>Mediante Oficio 8201-GROPE-SGCAN-0006182 se rinde informe del Seminario canino método MERC 2016.</v>
          </cell>
          <cell r="Z42" t="str">
            <v>C:\Users\YRODRIGUEZB\Desktop\Plan de Acción 2016\Seguimiento PA 2016\Seguimiento I Trimestre\Evidencias</v>
          </cell>
          <cell r="AA42">
            <v>1</v>
          </cell>
          <cell r="AB42" t="str">
            <v>Mediante Oficio 8201-GROPE-SGCAN-0006182 se rinde informe del Seminario canino método MERC 2016.</v>
          </cell>
          <cell r="AC42" t="str">
            <v>C:\Users\YRODRIGUEZB\Desktop\Plan de Acción 2016\Seguimiento PA 2016\Seguimiento I Trimestre\Evidencias</v>
          </cell>
          <cell r="AD42">
            <v>1</v>
          </cell>
          <cell r="AE42" t="str">
            <v>Mediante Oficio 8201-GROPE-SGCAN-0006182 se rinde informe del Seminario canino método MERC 2016.</v>
          </cell>
          <cell r="AF42" t="str">
            <v>C:\Users\YRODRIGUEZB\Desktop\Plan de Acción 2016\Seguimiento PA 2016\Seguimiento I Trimestre\Evidencias</v>
          </cell>
          <cell r="AG42">
            <v>728</v>
          </cell>
          <cell r="AH42" t="str">
            <v>Realizar una mesa de trabajo con la Subdirección de Talento Humano para determinar requisitos para los asistentes</v>
          </cell>
          <cell r="AI42" t="str">
            <v>NO</v>
          </cell>
          <cell r="AJ42">
            <v>42370</v>
          </cell>
          <cell r="AK42">
            <v>42460</v>
          </cell>
          <cell r="AL42">
            <v>25</v>
          </cell>
          <cell r="AM42" t="str">
            <v>Wilson Arias</v>
          </cell>
          <cell r="AN42" t="str">
            <v>Inspector</v>
          </cell>
          <cell r="AO42" t="str">
            <v>Activo</v>
          </cell>
          <cell r="AP42">
            <v>100</v>
          </cell>
          <cell r="AQ42" t="str">
            <v>Mediante Oficio 82201-GROPE-SGC-0004001 de 29 de febrero se hace la solicitud a la Subdirección de Talento Humano.</v>
          </cell>
          <cell r="AR42" t="str">
            <v>C:\Users\YRODRIGUEZB\Desktop\Plan de Acción 2016\Seguimiento PA 2016\Seguimiento I Trimestre\Evidencias</v>
          </cell>
          <cell r="AS42">
            <v>0</v>
          </cell>
          <cell r="AT42">
            <v>0</v>
          </cell>
          <cell r="AU42">
            <v>0</v>
          </cell>
          <cell r="AV42">
            <v>0</v>
          </cell>
          <cell r="AW42">
            <v>0</v>
          </cell>
          <cell r="AX42">
            <v>0</v>
          </cell>
          <cell r="AY42">
            <v>0</v>
          </cell>
          <cell r="AZ42">
            <v>90</v>
          </cell>
          <cell r="BA42">
            <v>90</v>
          </cell>
          <cell r="BB42">
            <v>1</v>
          </cell>
          <cell r="BC42">
            <v>100</v>
          </cell>
          <cell r="BD42">
            <v>0</v>
          </cell>
          <cell r="BE42" t="str">
            <v>Mediante Oficio 82201-GROPE-SGC-0004001 de 29 de febrero se hace la solicitud a la Subdirección de Talento Humano.</v>
          </cell>
          <cell r="BF42" t="str">
            <v>C:\Users\YRODRIGUEZB\Desktop\Plan de Acción 2016\Seguimiento PA 2016\Seguimiento I Trimestre\Evidencias</v>
          </cell>
        </row>
        <row r="43">
          <cell r="M43" t="str">
            <v>P247</v>
          </cell>
          <cell r="N43" t="str">
            <v>Seminario de reentrenamiento del método "MERC" programado en compañía de la Escuela Penitenciaria Nacional</v>
          </cell>
          <cell r="O43">
            <v>7</v>
          </cell>
          <cell r="P43">
            <v>1</v>
          </cell>
          <cell r="Q43" t="str">
            <v>Número</v>
          </cell>
          <cell r="R43" t="str">
            <v>MY. Manuel Armando Quintero Medina</v>
          </cell>
          <cell r="S43" t="str">
            <v>Subdirector Técnico</v>
          </cell>
          <cell r="T43" t="str">
            <v>Activo</v>
          </cell>
          <cell r="U43">
            <v>0</v>
          </cell>
          <cell r="V43">
            <v>0</v>
          </cell>
          <cell r="W43">
            <v>0</v>
          </cell>
          <cell r="X43">
            <v>0</v>
          </cell>
          <cell r="Y43">
            <v>0</v>
          </cell>
          <cell r="Z43">
            <v>0</v>
          </cell>
          <cell r="AA43">
            <v>0</v>
          </cell>
          <cell r="AB43">
            <v>0</v>
          </cell>
          <cell r="AC43">
            <v>0</v>
          </cell>
          <cell r="AD43">
            <v>1</v>
          </cell>
          <cell r="AE43" t="str">
            <v>Mediante Oficio 8201-GROPE-SGCAN-0006182 se rinde informe del Seminario canino método MERC 2016.</v>
          </cell>
          <cell r="AF43" t="str">
            <v>C:\Users\YRODRIGUEZB\Desktop\Plan de Acción 2016\Seguimiento PA 2016\Seguimiento I Trimestre\Evidencias</v>
          </cell>
          <cell r="AG43">
            <v>729</v>
          </cell>
          <cell r="AH43" t="str">
            <v>Invitar a los servidores del CCV con función especializada de guía canino interesados en   el participar en el seminario de reentrenamiento.</v>
          </cell>
          <cell r="AI43" t="str">
            <v>NO</v>
          </cell>
          <cell r="AJ43">
            <v>42370</v>
          </cell>
          <cell r="AK43">
            <v>42460</v>
          </cell>
          <cell r="AL43">
            <v>25</v>
          </cell>
          <cell r="AM43" t="str">
            <v>Wilson Arias</v>
          </cell>
          <cell r="AN43" t="str">
            <v>Inspector</v>
          </cell>
          <cell r="AO43" t="str">
            <v>Activo</v>
          </cell>
          <cell r="AP43">
            <v>100</v>
          </cell>
          <cell r="AQ43" t="str">
            <v>Mediante orden de Servicios No. 000004 de Febrero 29, se establecen los lineamientos y la finalidad del seminario, su ejecución, coordinación y administración.</v>
          </cell>
          <cell r="AR43" t="str">
            <v>C:\Users\YRODRIGUEZB\Desktop\Plan de Acción 2016\Seguimiento PA 2016\Seguimiento I Trimestre\Evidencias</v>
          </cell>
          <cell r="AS43">
            <v>0</v>
          </cell>
          <cell r="AT43">
            <v>0</v>
          </cell>
          <cell r="AU43">
            <v>0</v>
          </cell>
          <cell r="AV43">
            <v>0</v>
          </cell>
          <cell r="AW43">
            <v>0</v>
          </cell>
          <cell r="AX43">
            <v>0</v>
          </cell>
          <cell r="AY43">
            <v>0</v>
          </cell>
          <cell r="AZ43">
            <v>90</v>
          </cell>
          <cell r="BA43">
            <v>90</v>
          </cell>
          <cell r="BB43">
            <v>1</v>
          </cell>
          <cell r="BC43">
            <v>100</v>
          </cell>
          <cell r="BD43">
            <v>0</v>
          </cell>
          <cell r="BE43" t="str">
            <v>Mediante orden de Servicios No. 000004 de Febrero 29, se establecen los lineamientos y la finalidad del seminario, su ejecución, coordinación y administración.</v>
          </cell>
          <cell r="BF43" t="str">
            <v>C:\Users\YRODRIGUEZB\Desktop\Plan de Acción 2016\Seguimiento PA 2016\Seguimiento I Trimestre\Evidencias</v>
          </cell>
        </row>
        <row r="44">
          <cell r="M44" t="str">
            <v>P247</v>
          </cell>
          <cell r="N44" t="str">
            <v>Seminario de reentrenamiento del método "MERC" programado en compañía de la Escuela Penitenciaria Nacional</v>
          </cell>
          <cell r="O44">
            <v>7</v>
          </cell>
          <cell r="P44">
            <v>1</v>
          </cell>
          <cell r="Q44" t="str">
            <v>Número</v>
          </cell>
          <cell r="R44" t="str">
            <v>MY. Manuel Armando Quintero Medina</v>
          </cell>
          <cell r="S44" t="str">
            <v>Subdirector Técnico</v>
          </cell>
          <cell r="T44" t="str">
            <v>Activo</v>
          </cell>
          <cell r="U44">
            <v>0</v>
          </cell>
          <cell r="V44">
            <v>0</v>
          </cell>
          <cell r="W44">
            <v>0</v>
          </cell>
          <cell r="X44">
            <v>0</v>
          </cell>
          <cell r="Y44">
            <v>0</v>
          </cell>
          <cell r="Z44">
            <v>0</v>
          </cell>
          <cell r="AA44">
            <v>0</v>
          </cell>
          <cell r="AB44">
            <v>0</v>
          </cell>
          <cell r="AC44">
            <v>0</v>
          </cell>
          <cell r="AD44">
            <v>1</v>
          </cell>
          <cell r="AE44" t="str">
            <v>Mediante Oficio 8201-GROPE-SGCAN-0006182 se rinde informe del Seminario canino método MERC 2016.</v>
          </cell>
          <cell r="AF44" t="str">
            <v>C:\Users\YRODRIGUEZB\Desktop\Plan de Acción 2016\Seguimiento PA 2016\Seguimiento I Trimestre\Evidencias</v>
          </cell>
          <cell r="AG44">
            <v>730</v>
          </cell>
          <cell r="AH44" t="str">
            <v>Recepcionar y selección de las Hojas de vida de los aspirantes en compañía de la Subdirección de Talento Humano.</v>
          </cell>
          <cell r="AI44" t="str">
            <v>NO</v>
          </cell>
          <cell r="AJ44">
            <v>42370</v>
          </cell>
          <cell r="AK44">
            <v>42460</v>
          </cell>
          <cell r="AL44">
            <v>25</v>
          </cell>
          <cell r="AM44" t="str">
            <v>Wilson Arias</v>
          </cell>
          <cell r="AN44" t="str">
            <v>Inspector</v>
          </cell>
          <cell r="AO44" t="str">
            <v>Activo</v>
          </cell>
          <cell r="AP44">
            <v>100</v>
          </cell>
          <cell r="AQ44" t="str">
            <v>La seleccion del personal se comunica mediante Oficio 8210-SUCUC-GROPE sin numero, firmado por el Comandante Superior Elver Gerardo Rosas Suarez, quien autorizas el desplazamiento del personal. La selección es efectuada por el Coordinador d Servicio de Guías Caninos.</v>
          </cell>
          <cell r="AR44" t="str">
            <v>C:\Users\YRODRIGUEZB\Desktop\Plan de Acción 2016\Seguimiento PA 2016\Seguimiento I Trimestre\Evidencias</v>
          </cell>
          <cell r="AS44">
            <v>0</v>
          </cell>
          <cell r="AT44">
            <v>0</v>
          </cell>
          <cell r="AU44">
            <v>0</v>
          </cell>
          <cell r="AV44">
            <v>0</v>
          </cell>
          <cell r="AW44">
            <v>0</v>
          </cell>
          <cell r="AX44">
            <v>0</v>
          </cell>
          <cell r="AY44">
            <v>0</v>
          </cell>
          <cell r="AZ44">
            <v>90</v>
          </cell>
          <cell r="BA44">
            <v>90</v>
          </cell>
          <cell r="BB44">
            <v>1</v>
          </cell>
          <cell r="BC44">
            <v>100</v>
          </cell>
          <cell r="BD44">
            <v>0</v>
          </cell>
          <cell r="BE44" t="str">
            <v>La seleccion del personal se comunica mediante Oficio 8210-SUCUC-GROPE sin numero, firmado por el Comandante Superior Elver Gerardo Rosas Suarez, quien autorizas el desplazamiento del personal. La selección es efectuada por el Coordinador d Servicio de Guías Caninos.</v>
          </cell>
          <cell r="BF44" t="str">
            <v>C:\Users\YRODRIGUEZB\Desktop\Plan de Acción 2016\Seguimiento PA 2016\Seguimiento I Trimestre\Evidencias</v>
          </cell>
        </row>
        <row r="45">
          <cell r="M45" t="str">
            <v>P247</v>
          </cell>
          <cell r="N45" t="str">
            <v>Seminario de reentrenamiento del método "MERC" programado en compañía de la Escuela Penitenciaria Nacional</v>
          </cell>
          <cell r="O45">
            <v>7</v>
          </cell>
          <cell r="P45">
            <v>1</v>
          </cell>
          <cell r="Q45" t="str">
            <v>Número</v>
          </cell>
          <cell r="R45" t="str">
            <v>MY. Manuel Armando Quintero Medina</v>
          </cell>
          <cell r="S45" t="str">
            <v>Subdirector Técnico</v>
          </cell>
          <cell r="T45" t="str">
            <v>Activo</v>
          </cell>
          <cell r="U45">
            <v>0</v>
          </cell>
          <cell r="V45">
            <v>0</v>
          </cell>
          <cell r="W45">
            <v>0</v>
          </cell>
          <cell r="X45">
            <v>0</v>
          </cell>
          <cell r="Y45">
            <v>0</v>
          </cell>
          <cell r="Z45">
            <v>0</v>
          </cell>
          <cell r="AA45">
            <v>0</v>
          </cell>
          <cell r="AB45">
            <v>0</v>
          </cell>
          <cell r="AC45">
            <v>0</v>
          </cell>
          <cell r="AD45">
            <v>1</v>
          </cell>
          <cell r="AE45" t="str">
            <v>Mediante Oficio 8201-GROPE-SGCAN-0006182 se rinde informe del Seminario canino método MERC 2016.</v>
          </cell>
          <cell r="AF45" t="str">
            <v>C:\Users\YRODRIGUEZB\Desktop\Plan de Acción 2016\Seguimiento PA 2016\Seguimiento I Trimestre\Evidencias</v>
          </cell>
          <cell r="AG45">
            <v>731</v>
          </cell>
          <cell r="AH45" t="str">
            <v>Comunicar a los Servidores del CCV con función especializada de guía canino interesados y a la Escuela Penitenciaria Nacional las personas admitidas para participar en el seminario.</v>
          </cell>
          <cell r="AI45" t="str">
            <v>NO</v>
          </cell>
          <cell r="AJ45">
            <v>42370</v>
          </cell>
          <cell r="AK45">
            <v>42460</v>
          </cell>
          <cell r="AL45">
            <v>25</v>
          </cell>
          <cell r="AM45" t="str">
            <v>Wilson Arias</v>
          </cell>
          <cell r="AN45" t="str">
            <v>Inspector</v>
          </cell>
          <cell r="AO45" t="str">
            <v>Activo</v>
          </cell>
          <cell r="AP45">
            <v>100</v>
          </cell>
          <cell r="AQ45" t="str">
            <v>Mediante Oficio 8210-SUCUC-GROPE sin número se autoriza el desplazamiento delos funcionarios del Personal de Cuerpo de Custodia y Vigilancia a la Escuela Peniteniciaria para la realización del seminario, que se realizará del 07 al 19 de Marzo.</v>
          </cell>
          <cell r="AR45" t="str">
            <v>C:\Users\YRODRIGUEZB\Desktop\Plan de Acción 2016\Seguimiento PA 2016\Seguimiento I Trimestre\Evidencias</v>
          </cell>
          <cell r="AS45">
            <v>0</v>
          </cell>
          <cell r="AT45">
            <v>0</v>
          </cell>
          <cell r="AU45">
            <v>0</v>
          </cell>
          <cell r="AV45">
            <v>0</v>
          </cell>
          <cell r="AW45">
            <v>0</v>
          </cell>
          <cell r="AX45">
            <v>0</v>
          </cell>
          <cell r="AY45">
            <v>0</v>
          </cell>
          <cell r="AZ45">
            <v>90</v>
          </cell>
          <cell r="BA45">
            <v>90</v>
          </cell>
          <cell r="BB45">
            <v>1</v>
          </cell>
          <cell r="BC45">
            <v>100</v>
          </cell>
          <cell r="BD45">
            <v>0</v>
          </cell>
          <cell r="BE45" t="str">
            <v>Mediante Oficio 8210-SUCUC-GROPE sin número se autoriza el desplazamiento delos funcionarios del Personal de Cuerpo de Custodia y Vigilancia a la Escuela Peniteniciaria para la realización del seminario, que se realizará del 07 al 19 de Marzo.</v>
          </cell>
          <cell r="BF45" t="str">
            <v>C:\Users\YRODRIGUEZB\Desktop\Plan de Acción 2016\Seguimiento PA 2016\Seguimiento I Trimestre\Evidencias</v>
          </cell>
        </row>
        <row r="46">
          <cell r="M46" t="str">
            <v>P248</v>
          </cell>
          <cell r="N46" t="str">
            <v>25 Funcionarios del CCV seleccionados para realizar el V curso Técnico Laboral por competencias en Adiestramiento y Manejo Canino</v>
          </cell>
          <cell r="O46">
            <v>8</v>
          </cell>
          <cell r="P46">
            <v>25</v>
          </cell>
          <cell r="Q46" t="str">
            <v>Número</v>
          </cell>
          <cell r="R46" t="str">
            <v>MY. Manuel Armando Quintero Medina</v>
          </cell>
          <cell r="S46" t="str">
            <v>Subdirector Técnico</v>
          </cell>
          <cell r="T46" t="str">
            <v>Activo</v>
          </cell>
          <cell r="U46">
            <v>0</v>
          </cell>
          <cell r="V46">
            <v>0</v>
          </cell>
          <cell r="W46">
            <v>0</v>
          </cell>
          <cell r="X46">
            <v>4</v>
          </cell>
          <cell r="Y46" t="str">
            <v>Se realizo la mesa de trabajo y la convocatoria para el personal del CCV que quiera participar el el curso.</v>
          </cell>
          <cell r="Z46" t="str">
            <v>C:\Users\YRODRIGUEZB\Desktop\Plan de Acción 2016\Seguimiento PA 2016\Seguimiento II Trimestre</v>
          </cell>
          <cell r="AA46">
            <v>25</v>
          </cell>
          <cell r="AB46" t="str">
            <v>De acuerdo a cada una de las actividades planteadas, se realizó la convocatorioa y se adelanto el curso de acuerdo a los parametros establecidos.</v>
          </cell>
          <cell r="AC46" t="str">
            <v>:\Users\JPBARRERAM\Desktop\PLANES DICUV\Plan de Acción 2016\Seguimiento PA 2016\Seguimiento III Trimestre</v>
          </cell>
          <cell r="AD46">
            <v>25</v>
          </cell>
          <cell r="AE46" t="str">
            <v>De acuerdo a cada una de las actividades planteadas, se realizó la convocatorioa y se adelanto el curso de acuerdo a los parametros establecidos.</v>
          </cell>
          <cell r="AF46" t="str">
            <v>:\Users\JPBARRERAM\Desktop\PLANES DICUV\Plan de Acción 2016\Seguimiento PA 2016\Seguimiento III Trimestre</v>
          </cell>
          <cell r="AG46">
            <v>732</v>
          </cell>
          <cell r="AH46" t="str">
            <v>Realizar una mesa de trabajo con la Subdirección de Talento Humano para determinar requisitos para los asistentes</v>
          </cell>
          <cell r="AI46" t="str">
            <v>NO</v>
          </cell>
          <cell r="AJ46">
            <v>42522</v>
          </cell>
          <cell r="AK46">
            <v>42643</v>
          </cell>
          <cell r="AL46">
            <v>20</v>
          </cell>
          <cell r="AM46" t="str">
            <v>Wilson Arias</v>
          </cell>
          <cell r="AN46" t="str">
            <v>Inspector</v>
          </cell>
          <cell r="AO46" t="str">
            <v>Activo</v>
          </cell>
          <cell r="AP46">
            <v>0</v>
          </cell>
          <cell r="AQ46">
            <v>0</v>
          </cell>
          <cell r="AR46">
            <v>0</v>
          </cell>
          <cell r="AS46">
            <v>20</v>
          </cell>
          <cell r="AT46" t="str">
            <v>Mediante correo electrónico de 07 de julio de 2016 se recibe la invitación para el Quinto Curso Técnico Laboral en el Manejo y Adistramiento Canino</v>
          </cell>
          <cell r="AU46" t="str">
            <v>C:\Users\YRODRIGUEZB\Desktop\Plan de Acción 2016\Seguimiento PA 2016\Seguimiento II Trimestre</v>
          </cell>
          <cell r="AV46">
            <v>0</v>
          </cell>
          <cell r="AW46">
            <v>1</v>
          </cell>
          <cell r="AX46">
            <v>0</v>
          </cell>
          <cell r="AY46">
            <v>0</v>
          </cell>
          <cell r="AZ46">
            <v>121</v>
          </cell>
          <cell r="BA46">
            <v>121</v>
          </cell>
          <cell r="BB46">
            <v>1</v>
          </cell>
          <cell r="BC46">
            <v>100</v>
          </cell>
          <cell r="BD46">
            <v>0</v>
          </cell>
          <cell r="BE46" t="str">
            <v>Mediante correo electrónico de 07 de julio de 2016 se recibe la invitación para el Quinto Curso Técnico Laboral en el Manejo y Adistramiento Canino</v>
          </cell>
          <cell r="BF46" t="str">
            <v>C:\Users\YRODRIGUEZB\Desktop\Plan de Acción 2016\Seguimiento PA 2016\Seguimiento II Trimestre</v>
          </cell>
        </row>
        <row r="47">
          <cell r="M47" t="str">
            <v>P248</v>
          </cell>
          <cell r="N47" t="str">
            <v>25 Funcionarios del CCV seleccionados para realizar el V curso Técnico Laboral por competencias en Adiestramiento y Manejo Canino</v>
          </cell>
          <cell r="O47">
            <v>8</v>
          </cell>
          <cell r="P47">
            <v>25</v>
          </cell>
          <cell r="Q47" t="str">
            <v>Número</v>
          </cell>
          <cell r="R47" t="str">
            <v>MY. Manuel Armando Quintero Medina</v>
          </cell>
          <cell r="S47" t="str">
            <v>Subdirector Técnico</v>
          </cell>
          <cell r="T47" t="str">
            <v>Activo</v>
          </cell>
          <cell r="U47">
            <v>0</v>
          </cell>
          <cell r="V47">
            <v>0</v>
          </cell>
          <cell r="W47">
            <v>0</v>
          </cell>
          <cell r="X47">
            <v>0</v>
          </cell>
          <cell r="Y47">
            <v>0</v>
          </cell>
          <cell r="Z47">
            <v>0</v>
          </cell>
          <cell r="AA47">
            <v>0</v>
          </cell>
          <cell r="AB47">
            <v>0</v>
          </cell>
          <cell r="AC47">
            <v>0</v>
          </cell>
          <cell r="AD47">
            <v>25</v>
          </cell>
          <cell r="AE47" t="str">
            <v>De acuerdo a cada una de las actividades planteadas, se realizó la convocatorioa y se adelanto el curso de acuerdo a los parametros establecidos.</v>
          </cell>
          <cell r="AF47" t="str">
            <v>:\Users\JPBARRERAM\Desktop\PLANES DICUV\Plan de Acción 2016\Seguimiento PA 2016\Seguimiento III Trimestre</v>
          </cell>
          <cell r="AG47">
            <v>733</v>
          </cell>
          <cell r="AH47" t="str">
            <v>Invitar a los servidores del CCV interesados en  adelantar el curso.</v>
          </cell>
          <cell r="AI47" t="str">
            <v>NO</v>
          </cell>
          <cell r="AJ47">
            <v>42522</v>
          </cell>
          <cell r="AK47">
            <v>42643</v>
          </cell>
          <cell r="AL47">
            <v>20</v>
          </cell>
          <cell r="AM47" t="str">
            <v>Wilson Arias</v>
          </cell>
          <cell r="AN47" t="str">
            <v>Inspector</v>
          </cell>
          <cell r="AO47" t="str">
            <v>Activo</v>
          </cell>
          <cell r="AP47">
            <v>0</v>
          </cell>
          <cell r="AQ47">
            <v>0</v>
          </cell>
          <cell r="AR47">
            <v>0</v>
          </cell>
          <cell r="AS47">
            <v>20</v>
          </cell>
          <cell r="AT47" t="str">
            <v>Mediante correo electrónico de 07 de julio de 2016 se recibe la invitación para el Quinto Curso Técnico Laboral en el Manejo y Adistramiento Canino</v>
          </cell>
          <cell r="AU47" t="str">
            <v>C:\Users\YRODRIGUEZB\Desktop\Plan de Acción 2016\Seguimiento PA 2016\Seguimiento II Trimestre</v>
          </cell>
          <cell r="AV47">
            <v>0</v>
          </cell>
          <cell r="AW47">
            <v>1</v>
          </cell>
          <cell r="AX47">
            <v>0</v>
          </cell>
          <cell r="AY47">
            <v>0</v>
          </cell>
          <cell r="AZ47">
            <v>121</v>
          </cell>
          <cell r="BA47">
            <v>121</v>
          </cell>
          <cell r="BB47">
            <v>1</v>
          </cell>
          <cell r="BC47">
            <v>100</v>
          </cell>
          <cell r="BD47">
            <v>0</v>
          </cell>
          <cell r="BE47" t="str">
            <v>Mediante correo electrónico de 07 de julio de 2016 se recibe la invitación para el Quinto Curso Técnico Laboral en el Manejo y Adistramiento Canino</v>
          </cell>
          <cell r="BF47" t="str">
            <v>C:\Users\YRODRIGUEZB\Desktop\Plan de Acción 2016\Seguimiento PA 2016\Seguimiento II Trimestre</v>
          </cell>
        </row>
        <row r="48">
          <cell r="M48" t="str">
            <v>P248</v>
          </cell>
          <cell r="N48" t="str">
            <v>25 Funcionarios del CCV seleccionados para realizar el V curso Técnico Laboral por competencias en Adiestramiento y Manejo Canino</v>
          </cell>
          <cell r="O48">
            <v>8</v>
          </cell>
          <cell r="P48">
            <v>25</v>
          </cell>
          <cell r="Q48" t="str">
            <v>Número</v>
          </cell>
          <cell r="R48" t="str">
            <v>MY. Manuel Armando Quintero Medina</v>
          </cell>
          <cell r="S48" t="str">
            <v>Subdirector Técnico</v>
          </cell>
          <cell r="T48" t="str">
            <v>Activo</v>
          </cell>
          <cell r="U48">
            <v>0</v>
          </cell>
          <cell r="V48">
            <v>0</v>
          </cell>
          <cell r="W48">
            <v>0</v>
          </cell>
          <cell r="X48">
            <v>0</v>
          </cell>
          <cell r="Y48">
            <v>0</v>
          </cell>
          <cell r="Z48">
            <v>0</v>
          </cell>
          <cell r="AA48">
            <v>0</v>
          </cell>
          <cell r="AB48">
            <v>0</v>
          </cell>
          <cell r="AC48">
            <v>0</v>
          </cell>
          <cell r="AD48">
            <v>25</v>
          </cell>
          <cell r="AE48" t="str">
            <v>Se realizó todo el proceso de selección y se solicito la presentación del pesonal para adelantar el curso, dando cumplimiento a este producto.</v>
          </cell>
          <cell r="AF48" t="str">
            <v>C:\Users\JPBARRERAM\Desktop\PLANES DICUV\Plan de Acción 2016\Seguimiento PA 2016\Seguimiento IV Trimestre\Evidencias</v>
          </cell>
          <cell r="AG48">
            <v>734</v>
          </cell>
          <cell r="AH48" t="str">
            <v>Recepcionar y seleccionar de las Hojas de vida de los aspirantes en compañía de la Subdirección de Talento Humano.</v>
          </cell>
          <cell r="AI48" t="str">
            <v>NO</v>
          </cell>
          <cell r="AJ48">
            <v>42552</v>
          </cell>
          <cell r="AK48">
            <v>42643</v>
          </cell>
          <cell r="AL48">
            <v>20</v>
          </cell>
          <cell r="AM48" t="str">
            <v>Wilson Arias</v>
          </cell>
          <cell r="AN48" t="str">
            <v>Inspector</v>
          </cell>
          <cell r="AO48" t="str">
            <v>Activo</v>
          </cell>
          <cell r="AP48">
            <v>0</v>
          </cell>
          <cell r="AQ48">
            <v>0</v>
          </cell>
          <cell r="AR48">
            <v>0</v>
          </cell>
          <cell r="AS48">
            <v>0</v>
          </cell>
          <cell r="AT48">
            <v>0</v>
          </cell>
          <cell r="AU48">
            <v>0</v>
          </cell>
          <cell r="AV48">
            <v>20</v>
          </cell>
          <cell r="AW48">
            <v>1</v>
          </cell>
          <cell r="AX48" t="str">
            <v>Mediante Acta 008 se realiza la finalización y la consolidación de los aspirantes</v>
          </cell>
          <cell r="AY48" t="str">
            <v>:\Users\JPBARRERAM\Desktop\PLANES DICUV\Plan de Acción 2016\Seguimiento PA 2016\Seguimiento III Trimestre</v>
          </cell>
          <cell r="AZ48">
            <v>91</v>
          </cell>
          <cell r="BA48">
            <v>91</v>
          </cell>
          <cell r="BB48">
            <v>1</v>
          </cell>
          <cell r="BC48">
            <v>100</v>
          </cell>
          <cell r="BD48">
            <v>0</v>
          </cell>
          <cell r="BE48" t="str">
            <v>Mediante Acta 008 se realiza la finalización y la consolidación de los aspirantes</v>
          </cell>
          <cell r="BF48" t="str">
            <v>:\Users\JPBARRERAM\Desktop\PLANES DICUV\Plan de Acción 2016\Seguimiento PA 2016\Seguimiento III Trimestre</v>
          </cell>
        </row>
        <row r="49">
          <cell r="M49" t="str">
            <v>P248</v>
          </cell>
          <cell r="N49" t="str">
            <v>25 Funcionarios del CCV seleccionados para realizar el V curso Técnico Laboral por competencias en Adiestramiento y Manejo Canino</v>
          </cell>
          <cell r="O49">
            <v>8</v>
          </cell>
          <cell r="P49">
            <v>25</v>
          </cell>
          <cell r="Q49" t="str">
            <v>Número</v>
          </cell>
          <cell r="R49" t="str">
            <v>MY. Manuel Armando Quintero Medina</v>
          </cell>
          <cell r="S49" t="str">
            <v>Subdirector Técnico</v>
          </cell>
          <cell r="T49" t="str">
            <v>Activo</v>
          </cell>
          <cell r="U49">
            <v>0</v>
          </cell>
          <cell r="V49">
            <v>0</v>
          </cell>
          <cell r="W49">
            <v>0</v>
          </cell>
          <cell r="X49">
            <v>0</v>
          </cell>
          <cell r="Y49">
            <v>0</v>
          </cell>
          <cell r="Z49">
            <v>0</v>
          </cell>
          <cell r="AA49">
            <v>0</v>
          </cell>
          <cell r="AB49">
            <v>0</v>
          </cell>
          <cell r="AC49">
            <v>0</v>
          </cell>
          <cell r="AD49">
            <v>25</v>
          </cell>
          <cell r="AE49" t="str">
            <v>De acuerdo a cada una de las actividades planteadas, se realizó la convocatorioa y se adelanto el curso de acuerdo a los parametros establecidos.</v>
          </cell>
          <cell r="AF49" t="str">
            <v>:\Users\JPBARRERAM\Desktop\PLANES DICUV\Plan de Acción 2016\Seguimiento PA 2016\Seguimiento III Trimestre</v>
          </cell>
          <cell r="AG49">
            <v>735</v>
          </cell>
          <cell r="AH49" t="str">
            <v>Citar a pruebas al personal del CCV seleccionado.</v>
          </cell>
          <cell r="AI49" t="str">
            <v>NO</v>
          </cell>
          <cell r="AJ49">
            <v>42552</v>
          </cell>
          <cell r="AK49">
            <v>42643</v>
          </cell>
          <cell r="AL49">
            <v>20</v>
          </cell>
          <cell r="AM49" t="str">
            <v>Wilson Arias</v>
          </cell>
          <cell r="AN49" t="str">
            <v>Inspector</v>
          </cell>
          <cell r="AO49" t="str">
            <v>Activo</v>
          </cell>
          <cell r="AP49">
            <v>0</v>
          </cell>
          <cell r="AQ49">
            <v>0</v>
          </cell>
          <cell r="AR49">
            <v>0</v>
          </cell>
          <cell r="AS49">
            <v>0</v>
          </cell>
          <cell r="AT49">
            <v>0</v>
          </cell>
          <cell r="AU49">
            <v>0</v>
          </cell>
          <cell r="AV49">
            <v>20</v>
          </cell>
          <cell r="AW49">
            <v>1</v>
          </cell>
          <cell r="AX49" t="str">
            <v>Mediante oficio S/N de 01 de Agosto se hace entrega del resultado de las pruebas fisicas realizadas.</v>
          </cell>
          <cell r="AY49" t="str">
            <v>:\Users\JPBARRERAM\Desktop\PLANES DICUV\Plan de Acción 2016\Seguimiento PA 2016\Seguimiento III Trimestre</v>
          </cell>
          <cell r="AZ49">
            <v>91</v>
          </cell>
          <cell r="BA49">
            <v>91</v>
          </cell>
          <cell r="BB49">
            <v>1</v>
          </cell>
          <cell r="BC49">
            <v>100</v>
          </cell>
          <cell r="BD49">
            <v>0</v>
          </cell>
          <cell r="BE49" t="str">
            <v>Mediante oficio S/N de 01 de Agosto se hace entrega del resultado de las pruebas fisicas realizadas.</v>
          </cell>
          <cell r="BF49" t="str">
            <v>:\Users\JPBARRERAM\Desktop\PLANES DICUV\Plan de Acción 2016\Seguimiento PA 2016\Seguimiento III Trimestre</v>
          </cell>
        </row>
        <row r="50">
          <cell r="M50" t="str">
            <v>P248</v>
          </cell>
          <cell r="N50" t="str">
            <v>25 Funcionarios del CCV seleccionados para realizar el V curso Técnico Laboral por competencias en Adiestramiento y Manejo Canino</v>
          </cell>
          <cell r="O50">
            <v>8</v>
          </cell>
          <cell r="P50">
            <v>25</v>
          </cell>
          <cell r="Q50" t="str">
            <v>Número</v>
          </cell>
          <cell r="R50" t="str">
            <v>MY. Manuel Armando Quintero Medina</v>
          </cell>
          <cell r="S50" t="str">
            <v>Subdirector Técnico</v>
          </cell>
          <cell r="T50" t="str">
            <v>Activo</v>
          </cell>
          <cell r="U50">
            <v>0</v>
          </cell>
          <cell r="V50">
            <v>0</v>
          </cell>
          <cell r="W50">
            <v>0</v>
          </cell>
          <cell r="X50">
            <v>0</v>
          </cell>
          <cell r="Y50">
            <v>0</v>
          </cell>
          <cell r="Z50">
            <v>0</v>
          </cell>
          <cell r="AA50">
            <v>0</v>
          </cell>
          <cell r="AB50">
            <v>0</v>
          </cell>
          <cell r="AC50">
            <v>0</v>
          </cell>
          <cell r="AD50">
            <v>25</v>
          </cell>
          <cell r="AE50" t="str">
            <v>De acuerdo a cada una de las actividades planteadas, se realizó la convocatorioa y se adelanto el curso de acuerdo a los parametros establecidos.</v>
          </cell>
          <cell r="AF50" t="str">
            <v>:\Users\JPBARRERAM\Desktop\PLANES DICUV\Plan de Acción 2016\Seguimiento PA 2016\Seguimiento III Trimestre</v>
          </cell>
          <cell r="AG50">
            <v>736</v>
          </cell>
          <cell r="AH50" t="str">
            <v>Comunicar a los Servidores del CCV interesados y a la Escuela Penitenciaria Nacional las personas admitidas para adelantar el curso.</v>
          </cell>
          <cell r="AI50" t="str">
            <v>NO</v>
          </cell>
          <cell r="AJ50">
            <v>42552</v>
          </cell>
          <cell r="AK50">
            <v>42643</v>
          </cell>
          <cell r="AL50">
            <v>20</v>
          </cell>
          <cell r="AM50" t="str">
            <v>Wilson Arias</v>
          </cell>
          <cell r="AN50" t="str">
            <v>Inspector</v>
          </cell>
          <cell r="AO50" t="str">
            <v>Activo</v>
          </cell>
          <cell r="AP50">
            <v>0</v>
          </cell>
          <cell r="AQ50">
            <v>0</v>
          </cell>
          <cell r="AR50">
            <v>0</v>
          </cell>
          <cell r="AS50">
            <v>0</v>
          </cell>
          <cell r="AT50">
            <v>0</v>
          </cell>
          <cell r="AU50">
            <v>0</v>
          </cell>
          <cell r="AV50">
            <v>20</v>
          </cell>
          <cell r="AW50">
            <v>1</v>
          </cell>
          <cell r="AX50" t="str">
            <v>Mediante oficio S/N de 05 de Agosto se solicita la presentación de funcionarios a partir del 10 de Agosto.</v>
          </cell>
          <cell r="AY50" t="str">
            <v>:\Users\JPBARRERAM\Desktop\PLANES DICUV\Plan de Acción 2016\Seguimiento PA 2016\Seguimiento III Trimestre</v>
          </cell>
          <cell r="AZ50">
            <v>91</v>
          </cell>
          <cell r="BA50">
            <v>91</v>
          </cell>
          <cell r="BB50">
            <v>1</v>
          </cell>
          <cell r="BC50">
            <v>100</v>
          </cell>
          <cell r="BD50">
            <v>0</v>
          </cell>
          <cell r="BE50" t="str">
            <v>Mediante oficio S/N de 05 de Agosto se solicita la presentación de funcionarios a partir del 10 de Agosto.</v>
          </cell>
          <cell r="BF50" t="str">
            <v>:\Users\JPBARRERAM\Desktop\PLANES DICUV\Plan de Acción 2016\Seguimiento PA 2016\Seguimiento III Trimestre</v>
          </cell>
        </row>
        <row r="51">
          <cell r="M51" t="str">
            <v>P241</v>
          </cell>
          <cell r="N51" t="str">
            <v>Participar en la formulación de la política sectorial de Gestión de Riesgo diseñada por el Ministerio de Justicia y del Derecho.</v>
          </cell>
          <cell r="O51">
            <v>5</v>
          </cell>
          <cell r="P51">
            <v>1</v>
          </cell>
          <cell r="Q51" t="str">
            <v>Número</v>
          </cell>
          <cell r="R51" t="str">
            <v>MY. Manuel Armando Quintero Medina</v>
          </cell>
          <cell r="S51" t="str">
            <v>Subdirector Técnico</v>
          </cell>
          <cell r="T51" t="str">
            <v>Activo</v>
          </cell>
          <cell r="U51">
            <v>0</v>
          </cell>
          <cell r="V51">
            <v>0</v>
          </cell>
          <cell r="W51">
            <v>0</v>
          </cell>
          <cell r="X51">
            <v>1</v>
          </cell>
          <cell r="Y51" t="str">
            <v>Se han realizado mesas de trabajo con el ministerio</v>
          </cell>
          <cell r="Z51" t="str">
            <v>C:\Users\YRODRIGUEZB\Desktop\Plan de Acción 2016\Seguimiento PA 2016\Seguimiento II Trimestre</v>
          </cell>
          <cell r="AA51">
            <v>1</v>
          </cell>
          <cell r="AB51" t="str">
            <v>Se han realizado mesas de trabajo con el ministerio</v>
          </cell>
          <cell r="AC51" t="str">
            <v>C:\Users\YRODRIGUEZB\Desktop\Plan de Acción 2016\Seguimiento PA 2016\Seguimiento II Trimestre</v>
          </cell>
          <cell r="AD51">
            <v>1</v>
          </cell>
          <cell r="AE51" t="str">
            <v>Se han realizado mesas de trabajo con el ministerio</v>
          </cell>
          <cell r="AF51" t="str">
            <v>C:\Users\YRODRIGUEZB\Desktop\Plan de Acción 2016\Seguimiento PA 2016\Seguimiento II Trimestre</v>
          </cell>
          <cell r="AG51">
            <v>737</v>
          </cell>
          <cell r="AH51" t="str">
            <v>Asistir a las reuniones programadas por el Ministerio de Justicia y del Derecho y por la Unidad Nacional de Gestión de Riesgo.</v>
          </cell>
          <cell r="AI51" t="str">
            <v>NO</v>
          </cell>
          <cell r="AJ51">
            <v>42401</v>
          </cell>
          <cell r="AK51">
            <v>42716</v>
          </cell>
          <cell r="AL51">
            <v>100</v>
          </cell>
          <cell r="AM51" t="str">
            <v>Carlos Melo Bonilla</v>
          </cell>
          <cell r="AN51" t="str">
            <v>Dragoneante</v>
          </cell>
          <cell r="AO51" t="str">
            <v>Activo</v>
          </cell>
          <cell r="AP51">
            <v>7</v>
          </cell>
          <cell r="AQ51" t="str">
            <v xml:space="preserve">Mediante Acta 04 se efectua reunion en el Ministerio de Justicia donde se hace la modificación del Plan e acción y donde se estabelcen algunos compromisos. </v>
          </cell>
          <cell r="AR51" t="str">
            <v>C:\Users\YRODRIGUEZB\Desktop\Plan de Acción 2016\Seguimiento PA 2016\Seguimiento I Trimestre\Evidencias</v>
          </cell>
          <cell r="AS51">
            <v>7</v>
          </cell>
          <cell r="AT51" t="str">
            <v>Mediante correo electrónico se remite por parte de gestion del riesgo la confirmacion de las reuniones que se han venido adelatando de acuerdo a los compromisos establecidos.</v>
          </cell>
          <cell r="AU51" t="str">
            <v>C:\Users\YRODRIGUEZB\Desktop\Plan de Acción 2016\Seguimiento PA 2016\Seguimiento II Trimestre</v>
          </cell>
          <cell r="AV51">
            <v>45</v>
          </cell>
          <cell r="AW51">
            <v>0.7682539682539683</v>
          </cell>
          <cell r="AX51" t="str">
            <v>Se remite el acta y la lista de asistencias de la reunion realizada en la unidad de gestion del riesgo. Y la matriz donde se indentifica al INPEC dentro de la unidad.</v>
          </cell>
          <cell r="AY51" t="str">
            <v>:\Users\JPBARRERAM\Desktop\PLANES DICUV\Plan de Acción 2016\Seguimiento PA 2016\Seguimiento III Trimestre</v>
          </cell>
          <cell r="AZ51">
            <v>315</v>
          </cell>
          <cell r="BA51">
            <v>242</v>
          </cell>
          <cell r="BB51">
            <v>0.7682539682539683</v>
          </cell>
          <cell r="BC51">
            <v>100</v>
          </cell>
          <cell r="BD51">
            <v>0</v>
          </cell>
          <cell r="BE51" t="str">
            <v>Se remite Acta de asistencia las mesas de trabajo realizada por la Unidad Nacional para la Gestión del Riesgo de Desastres</v>
          </cell>
          <cell r="BF51" t="str">
            <v>C:\Users\JPBARRERAM\Desktop\PLANES DICUV\Plan de Acción 2016\Seguimiento PA 2016\Seguimiento IV Trimestre\Evidencias</v>
          </cell>
        </row>
        <row r="52">
          <cell r="M52" t="str">
            <v>P241</v>
          </cell>
          <cell r="N52" t="str">
            <v>Participar en la formulación de la política sectorial de Gestión de Riesgo diseñada por el Ministerio de Justicia y del Derecho.</v>
          </cell>
          <cell r="O52">
            <v>5</v>
          </cell>
          <cell r="P52">
            <v>1</v>
          </cell>
          <cell r="Q52" t="str">
            <v>Número</v>
          </cell>
          <cell r="R52" t="str">
            <v>MY. Manuel Armando Quintero Medina</v>
          </cell>
          <cell r="S52" t="str">
            <v>Subdirector Técnico</v>
          </cell>
          <cell r="T52" t="str">
            <v>Activo</v>
          </cell>
          <cell r="U52">
            <v>0</v>
          </cell>
          <cell r="V52">
            <v>0</v>
          </cell>
          <cell r="W52">
            <v>0</v>
          </cell>
          <cell r="X52">
            <v>0</v>
          </cell>
          <cell r="Y52">
            <v>0</v>
          </cell>
          <cell r="Z52">
            <v>0</v>
          </cell>
          <cell r="AA52">
            <v>0</v>
          </cell>
          <cell r="AB52">
            <v>0</v>
          </cell>
          <cell r="AC52">
            <v>0</v>
          </cell>
          <cell r="AD52">
            <v>0</v>
          </cell>
          <cell r="AE52">
            <v>0</v>
          </cell>
          <cell r="AF52">
            <v>0</v>
          </cell>
          <cell r="AG52">
            <v>739</v>
          </cell>
          <cell r="AH52" t="str">
            <v>Definir lineamientos de la política para la gestión del riesgo.</v>
          </cell>
          <cell r="AI52" t="str">
            <v>NO</v>
          </cell>
          <cell r="AJ52">
            <v>42430</v>
          </cell>
          <cell r="AK52">
            <v>42551</v>
          </cell>
          <cell r="AL52">
            <v>25</v>
          </cell>
          <cell r="AM52" t="str">
            <v>Carlos Melo Bonilla</v>
          </cell>
          <cell r="AN52" t="str">
            <v>Dragoneante</v>
          </cell>
          <cell r="AO52" t="str">
            <v>Inactivo</v>
          </cell>
          <cell r="AP52">
            <v>0</v>
          </cell>
          <cell r="AQ52" t="str">
            <v>Actividad eliminada</v>
          </cell>
          <cell r="AR52">
            <v>0</v>
          </cell>
          <cell r="AS52">
            <v>0</v>
          </cell>
          <cell r="AT52">
            <v>0</v>
          </cell>
          <cell r="AU52">
            <v>0</v>
          </cell>
          <cell r="AV52">
            <v>0</v>
          </cell>
          <cell r="AW52" t="str">
            <v>Actividad inactiva</v>
          </cell>
          <cell r="AX52">
            <v>0</v>
          </cell>
          <cell r="AY52">
            <v>0</v>
          </cell>
          <cell r="AZ52">
            <v>121</v>
          </cell>
          <cell r="BA52">
            <v>121</v>
          </cell>
          <cell r="BB52" t="str">
            <v>Actividad inactiva</v>
          </cell>
          <cell r="BC52">
            <v>0</v>
          </cell>
          <cell r="BD52">
            <v>0</v>
          </cell>
          <cell r="BE52">
            <v>0</v>
          </cell>
          <cell r="BF52">
            <v>0</v>
          </cell>
        </row>
        <row r="53">
          <cell r="M53" t="str">
            <v>P241</v>
          </cell>
          <cell r="N53" t="str">
            <v>Participar en la formulación de la política sectorial de Gestión de Riesgo diseñada por el Ministerio de Justicia y del Derecho.</v>
          </cell>
          <cell r="O53">
            <v>5</v>
          </cell>
          <cell r="P53">
            <v>1</v>
          </cell>
          <cell r="Q53" t="str">
            <v>Número</v>
          </cell>
          <cell r="R53" t="str">
            <v>MY. Manuel Armando Quintero Medina</v>
          </cell>
          <cell r="S53" t="str">
            <v>Subdirector Técnico</v>
          </cell>
          <cell r="T53" t="str">
            <v>Activo</v>
          </cell>
          <cell r="U53">
            <v>0</v>
          </cell>
          <cell r="V53">
            <v>0</v>
          </cell>
          <cell r="W53">
            <v>0</v>
          </cell>
          <cell r="X53">
            <v>0</v>
          </cell>
          <cell r="Y53">
            <v>0</v>
          </cell>
          <cell r="Z53">
            <v>0</v>
          </cell>
          <cell r="AA53">
            <v>0</v>
          </cell>
          <cell r="AB53">
            <v>0</v>
          </cell>
          <cell r="AC53">
            <v>0</v>
          </cell>
          <cell r="AD53">
            <v>0</v>
          </cell>
          <cell r="AE53">
            <v>0</v>
          </cell>
          <cell r="AF53">
            <v>0</v>
          </cell>
          <cell r="AG53">
            <v>740</v>
          </cell>
          <cell r="AH53" t="str">
            <v>Proyectar el documento y remitir a la Oficina Asesora de Planeación para su revisión.</v>
          </cell>
          <cell r="AI53" t="str">
            <v>NO</v>
          </cell>
          <cell r="AJ53">
            <v>42522</v>
          </cell>
          <cell r="AK53">
            <v>42643</v>
          </cell>
          <cell r="AL53">
            <v>25</v>
          </cell>
          <cell r="AM53" t="str">
            <v>Carlos Melo Bonilla</v>
          </cell>
          <cell r="AN53" t="str">
            <v>Dragoneante</v>
          </cell>
          <cell r="AO53" t="str">
            <v>Inactivo</v>
          </cell>
          <cell r="AP53">
            <v>0</v>
          </cell>
          <cell r="AQ53" t="str">
            <v>Actividad eliminada</v>
          </cell>
          <cell r="AR53">
            <v>0</v>
          </cell>
          <cell r="AS53">
            <v>0</v>
          </cell>
          <cell r="AT53">
            <v>0</v>
          </cell>
          <cell r="AU53">
            <v>0</v>
          </cell>
          <cell r="AV53">
            <v>0</v>
          </cell>
          <cell r="AW53" t="str">
            <v>Actividad inactiva</v>
          </cell>
          <cell r="AX53">
            <v>0</v>
          </cell>
          <cell r="AY53">
            <v>0</v>
          </cell>
          <cell r="AZ53">
            <v>121</v>
          </cell>
          <cell r="BA53">
            <v>121</v>
          </cell>
          <cell r="BB53" t="str">
            <v>Actividad inactiva</v>
          </cell>
          <cell r="BC53">
            <v>0</v>
          </cell>
          <cell r="BD53">
            <v>0</v>
          </cell>
          <cell r="BE53">
            <v>0</v>
          </cell>
          <cell r="BF53">
            <v>0</v>
          </cell>
        </row>
        <row r="54">
          <cell r="M54" t="str">
            <v>P258</v>
          </cell>
          <cell r="N54" t="str">
            <v>Dependencias del  CERVI en funcionamiento.</v>
          </cell>
          <cell r="O54">
            <v>2</v>
          </cell>
          <cell r="P54">
            <v>7</v>
          </cell>
          <cell r="Q54" t="str">
            <v>Número</v>
          </cell>
          <cell r="R54" t="str">
            <v>Ct. Jorge Gama Doza</v>
          </cell>
          <cell r="S54" t="str">
            <v>Director de Establecimiento de Reclusión</v>
          </cell>
          <cell r="T54" t="str">
            <v>Activo</v>
          </cell>
          <cell r="U54">
            <v>0</v>
          </cell>
          <cell r="V54">
            <v>0</v>
          </cell>
          <cell r="W54">
            <v>0</v>
          </cell>
          <cell r="X54">
            <v>7</v>
          </cell>
          <cell r="Y54" t="str">
            <v>Se dio cumplimiento al producto teniendo en cuenta el desarrollo de cada una de las actividades. Se asignaron funciones a varias de las dependencias del CERVI.</v>
          </cell>
          <cell r="Z54" t="str">
            <v>C:\Users\YRODRIGUEZB\Desktop\Plan de Acción 2016\Seguimiento PA 2016\Seguimiento II Trimestre</v>
          </cell>
          <cell r="AA54">
            <v>0</v>
          </cell>
          <cell r="AB54">
            <v>0</v>
          </cell>
          <cell r="AC54">
            <v>0</v>
          </cell>
          <cell r="AD54">
            <v>7</v>
          </cell>
          <cell r="AE54" t="str">
            <v>Se dio cumplimiento al producto teniendo en cuenta el desarrollo de cada una de las actividades. Se asignaron funciones a varias de las dependencias del CERVI.</v>
          </cell>
          <cell r="AF54" t="str">
            <v>C:\Users\YRODRIGUEZB\Desktop\Plan de Acción 2016\Seguimiento PA 2016\Seguimiento II Trimestre</v>
          </cell>
          <cell r="AG54">
            <v>1160</v>
          </cell>
          <cell r="AH54" t="str">
            <v xml:space="preserve">Realizar cuadro de necesidades de personal y recursos. </v>
          </cell>
          <cell r="AI54" t="str">
            <v>No</v>
          </cell>
          <cell r="AJ54">
            <v>42370</v>
          </cell>
          <cell r="AK54">
            <v>42430</v>
          </cell>
          <cell r="AL54">
            <v>20</v>
          </cell>
          <cell r="AM54" t="str">
            <v xml:space="preserve">Juan Pablo Herrera </v>
          </cell>
          <cell r="AN54" t="str">
            <v>Distinguido</v>
          </cell>
          <cell r="AO54" t="str">
            <v>Activo</v>
          </cell>
          <cell r="AP54">
            <v>100</v>
          </cell>
          <cell r="AQ54" t="str">
            <v>Mediante Oficio Dde 18 de enero se remite a la Dirección de Custodia Cuadro de necesidades para tener en funcinamiento todas las oficins del CERVI</v>
          </cell>
          <cell r="AR54" t="str">
            <v>C:\Users\YRODRIGUEZB\Desktop\Plan de Acción 2016\Seguimiento PA 2016\Seguimiento I Trimestre\Evidencias</v>
          </cell>
          <cell r="AS54">
            <v>100</v>
          </cell>
          <cell r="AT54" t="str">
            <v>Mediante Oficio Dde 18 de enero se remite a la Dirección de Custodia Cuadro de necesidades para tener en funcinamiento todas las oficins del CERVI</v>
          </cell>
          <cell r="AU54" t="str">
            <v>C:\Users\YRODRIGUEZB\Desktop\Plan de Acción 2016\Seguimiento PA 2016\Seguimiento I Trimestre\Evidencias</v>
          </cell>
          <cell r="AV54">
            <v>100</v>
          </cell>
          <cell r="AW54">
            <v>1</v>
          </cell>
          <cell r="AX54">
            <v>0</v>
          </cell>
          <cell r="AY54">
            <v>0</v>
          </cell>
          <cell r="AZ54">
            <v>60</v>
          </cell>
          <cell r="BA54">
            <v>60</v>
          </cell>
          <cell r="BB54">
            <v>1</v>
          </cell>
          <cell r="BC54">
            <v>100</v>
          </cell>
          <cell r="BD54">
            <v>0</v>
          </cell>
          <cell r="BE54" t="str">
            <v>Mediante Oficio Dde 18 de enero se remite a la Dirección de Custodia Cuadro de necesidades para tener en funcinamiento todas las oficins del CERVI</v>
          </cell>
          <cell r="BF54" t="str">
            <v>C:\Users\YRODRIGUEZB\Desktop\Plan de Acción 2016\Seguimiento PA 2016\Seguimiento I Trimestre\Evidencias</v>
          </cell>
        </row>
        <row r="55">
          <cell r="M55" t="str">
            <v>P258</v>
          </cell>
          <cell r="N55" t="str">
            <v>Dependencias del  CERVI en funcionamiento.</v>
          </cell>
          <cell r="O55">
            <v>2</v>
          </cell>
          <cell r="P55">
            <v>7</v>
          </cell>
          <cell r="Q55" t="str">
            <v>Número</v>
          </cell>
          <cell r="R55" t="str">
            <v>Ct. Jorge Gama Doza</v>
          </cell>
          <cell r="S55" t="str">
            <v>Director de Establecimiento de Reclusión</v>
          </cell>
          <cell r="T55" t="str">
            <v>Activo</v>
          </cell>
          <cell r="U55">
            <v>0</v>
          </cell>
          <cell r="V55">
            <v>0</v>
          </cell>
          <cell r="W55">
            <v>0</v>
          </cell>
          <cell r="X55">
            <v>0</v>
          </cell>
          <cell r="Y55">
            <v>0</v>
          </cell>
          <cell r="Z55">
            <v>0</v>
          </cell>
          <cell r="AA55">
            <v>0</v>
          </cell>
          <cell r="AB55">
            <v>0</v>
          </cell>
          <cell r="AC55">
            <v>0</v>
          </cell>
          <cell r="AD55">
            <v>7</v>
          </cell>
          <cell r="AE55" t="str">
            <v>Se dio cumplimiento al producto teniendo en cuenta el desarrollo de cada una de las actividades. Se asignaron funciones a varias de las dependencias del CERVI.</v>
          </cell>
          <cell r="AF55" t="str">
            <v>C:\Users\YRODRIGUEZB\Desktop\Plan de Acción 2016\Seguimiento PA 2016\Seguimiento II Trimestre</v>
          </cell>
          <cell r="AG55">
            <v>1161</v>
          </cell>
          <cell r="AH55" t="str">
            <v>Elevar solicitud de personal administrativo a la Dirección de Gestión corporativa y Subdirección de Talento Humano.</v>
          </cell>
          <cell r="AI55" t="str">
            <v>No</v>
          </cell>
          <cell r="AJ55">
            <v>42370</v>
          </cell>
          <cell r="AK55">
            <v>42430</v>
          </cell>
          <cell r="AL55">
            <v>20</v>
          </cell>
          <cell r="AM55" t="str">
            <v xml:space="preserve">Juan Pablo Herrera </v>
          </cell>
          <cell r="AN55" t="str">
            <v>Distinguido</v>
          </cell>
          <cell r="AO55" t="str">
            <v>Activo</v>
          </cell>
          <cell r="AP55">
            <v>100</v>
          </cell>
          <cell r="AQ55" t="str">
            <v>Mediante Oficio CERVI/ARVIE/0109 de 19 de enero, se solicita a la Subdirectora de talento humano personal administrativo para el cumplimiento de las metas.</v>
          </cell>
          <cell r="AR55" t="str">
            <v>C:\Users\YRODRIGUEZB\Desktop\Plan de Acción 2016\Seguimiento PA 2016\Seguimiento I Trimestre\Evidencias</v>
          </cell>
          <cell r="AS55">
            <v>100</v>
          </cell>
          <cell r="AT55" t="str">
            <v>Mediante Oficio CERVI/ARVIE/0109 de 19 de enero, se solicita a la Subdirectora de talento humano personal administrativo para el cumplimiento de las metas.</v>
          </cell>
          <cell r="AU55" t="str">
            <v>C:\Users\YRODRIGUEZB\Desktop\Plan de Acción 2016\Seguimiento PA 2016\Seguimiento I Trimestre\Evidencias</v>
          </cell>
          <cell r="AV55">
            <v>100</v>
          </cell>
          <cell r="AW55">
            <v>1</v>
          </cell>
          <cell r="AX55">
            <v>0</v>
          </cell>
          <cell r="AY55">
            <v>0</v>
          </cell>
          <cell r="AZ55">
            <v>60</v>
          </cell>
          <cell r="BA55">
            <v>60</v>
          </cell>
          <cell r="BB55">
            <v>1</v>
          </cell>
          <cell r="BC55">
            <v>100</v>
          </cell>
          <cell r="BD55">
            <v>0</v>
          </cell>
          <cell r="BE55" t="str">
            <v>Mediante Oficio CERVI/ARVIE/0109 de 19 de enero, se solicita a la Subdirectora de talento humano personal administrativo para el cumplimiento de las metas.</v>
          </cell>
          <cell r="BF55" t="str">
            <v>C:\Users\YRODRIGUEZB\Desktop\Plan de Acción 2016\Seguimiento PA 2016\Seguimiento I Trimestre\Evidencias</v>
          </cell>
        </row>
        <row r="56">
          <cell r="M56" t="str">
            <v>P258</v>
          </cell>
          <cell r="N56" t="str">
            <v>Dependencias del  CERVI en funcionamiento.</v>
          </cell>
          <cell r="O56">
            <v>2</v>
          </cell>
          <cell r="P56">
            <v>7</v>
          </cell>
          <cell r="Q56" t="str">
            <v>Número</v>
          </cell>
          <cell r="R56" t="str">
            <v>Ct. Jorge Gama Doza</v>
          </cell>
          <cell r="S56" t="str">
            <v>Director de Establecimiento de Reclusión</v>
          </cell>
          <cell r="T56" t="str">
            <v>Activo</v>
          </cell>
          <cell r="U56">
            <v>0</v>
          </cell>
          <cell r="V56">
            <v>0</v>
          </cell>
          <cell r="W56">
            <v>0</v>
          </cell>
          <cell r="X56">
            <v>0</v>
          </cell>
          <cell r="Y56">
            <v>0</v>
          </cell>
          <cell r="Z56">
            <v>0</v>
          </cell>
          <cell r="AA56">
            <v>0</v>
          </cell>
          <cell r="AB56">
            <v>0</v>
          </cell>
          <cell r="AC56">
            <v>0</v>
          </cell>
          <cell r="AD56">
            <v>7</v>
          </cell>
          <cell r="AE56" t="str">
            <v>Se dio cumplimiento al producto teniendo en cuenta el desarrollo de cada una de las actividades. Se asignaron funciones a varias de las dependencias del CERVI.</v>
          </cell>
          <cell r="AF56" t="str">
            <v>C:\Users\YRODRIGUEZB\Desktop\Plan de Acción 2016\Seguimiento PA 2016\Seguimiento II Trimestre</v>
          </cell>
          <cell r="AG56">
            <v>1162</v>
          </cell>
          <cell r="AH56" t="str">
            <v>Elevar solicitud de personal uniformado a la Subdirección de Cuerpo de Custodia.</v>
          </cell>
          <cell r="AI56" t="str">
            <v>No</v>
          </cell>
          <cell r="AJ56">
            <v>42370</v>
          </cell>
          <cell r="AK56">
            <v>42430</v>
          </cell>
          <cell r="AL56">
            <v>20</v>
          </cell>
          <cell r="AM56" t="str">
            <v xml:space="preserve">Juan Pablo Herrera </v>
          </cell>
          <cell r="AN56" t="str">
            <v>Distinguido</v>
          </cell>
          <cell r="AO56" t="str">
            <v>Activo</v>
          </cell>
          <cell r="AP56">
            <v>100</v>
          </cell>
          <cell r="AQ56" t="str">
            <v>Mediante Oficio CERVI/ARVIE/0335 de 09 de febrero, se solicita a la Subdirección Cuerpo de Custodia personal del CCV para dar cumplimiento a las metas institucionales. De igua forma se solicita asignación de Auxiliares bachilleres para que apoen el proceso.</v>
          </cell>
          <cell r="AR56" t="str">
            <v>C:\Users\YRODRIGUEZB\Desktop\Plan de Acción 2016\Seguimiento PA 2016\Seguimiento I Trimestre\Evidencias</v>
          </cell>
          <cell r="AS56">
            <v>100</v>
          </cell>
          <cell r="AT56" t="str">
            <v>Mediante Oficio CERVI/ARVIE/0335 de 09 de febrero, se solicita a la Subdirección Cuerpo de Custodia personal del CCV para dar cumplimiento a las metas institucionales. De igua forma se solicita asignación de Auxiliares bachilleres para que apoen el proceso.</v>
          </cell>
          <cell r="AU56" t="str">
            <v>C:\Users\YRODRIGUEZB\Desktop\Plan de Acción 2016\Seguimiento PA 2016\Seguimiento I Trimestre\Evidencias</v>
          </cell>
          <cell r="AV56">
            <v>100</v>
          </cell>
          <cell r="AW56">
            <v>1</v>
          </cell>
          <cell r="AX56">
            <v>0</v>
          </cell>
          <cell r="AY56">
            <v>0</v>
          </cell>
          <cell r="AZ56">
            <v>60</v>
          </cell>
          <cell r="BA56">
            <v>60</v>
          </cell>
          <cell r="BB56">
            <v>1</v>
          </cell>
          <cell r="BC56">
            <v>100</v>
          </cell>
          <cell r="BD56">
            <v>0</v>
          </cell>
          <cell r="BE56" t="str">
            <v>Mediante Oficio CERVI/ARVIE/0335 de 09 de febrero, se solicita a la Subdirección Cuerpo de Custodia personal del CCV para dar cumplimiento a las metas institucionales. De igua forma se solicita asignación de Auxiliares bachilleres para que apoen el proceso.</v>
          </cell>
          <cell r="BF56" t="str">
            <v>C:\Users\YRODRIGUEZB\Desktop\Plan de Acción 2016\Seguimiento PA 2016\Seguimiento I Trimestre\Evidencias</v>
          </cell>
        </row>
        <row r="57">
          <cell r="M57" t="str">
            <v>P258</v>
          </cell>
          <cell r="N57" t="str">
            <v>Dependencias del  CERVI en funcionamiento.</v>
          </cell>
          <cell r="O57">
            <v>2</v>
          </cell>
          <cell r="P57">
            <v>7</v>
          </cell>
          <cell r="Q57" t="str">
            <v>Número</v>
          </cell>
          <cell r="R57" t="str">
            <v>Ct. Jorge Gama Doza</v>
          </cell>
          <cell r="S57" t="str">
            <v>Director de Establecimiento de Reclusión</v>
          </cell>
          <cell r="T57" t="str">
            <v>Activo</v>
          </cell>
          <cell r="U57">
            <v>0</v>
          </cell>
          <cell r="V57">
            <v>0</v>
          </cell>
          <cell r="W57">
            <v>0</v>
          </cell>
          <cell r="X57">
            <v>0</v>
          </cell>
          <cell r="Y57">
            <v>0</v>
          </cell>
          <cell r="Z57">
            <v>0</v>
          </cell>
          <cell r="AA57">
            <v>0</v>
          </cell>
          <cell r="AB57">
            <v>0</v>
          </cell>
          <cell r="AC57">
            <v>0</v>
          </cell>
          <cell r="AD57">
            <v>7</v>
          </cell>
          <cell r="AE57" t="str">
            <v>Se dio cumplimiento al producto teniendo en cuenta el desarrollo de cada una de las actividades. Se asignaron funciones a varias de las dependencias del CERVI.</v>
          </cell>
          <cell r="AF57" t="str">
            <v>C:\Users\YRODRIGUEZB\Desktop\Plan de Acción 2016\Seguimiento PA 2016\Seguimiento II Trimestre</v>
          </cell>
          <cell r="AG57">
            <v>1163</v>
          </cell>
          <cell r="AH57" t="str">
            <v>Asignar funciones de las diferentes áreas mediante expedición  de resolución interna de la Dirección del CERVI.</v>
          </cell>
          <cell r="AI57" t="str">
            <v>No</v>
          </cell>
          <cell r="AJ57">
            <v>42401</v>
          </cell>
          <cell r="AK57">
            <v>42430</v>
          </cell>
          <cell r="AL57">
            <v>40</v>
          </cell>
          <cell r="AM57" t="str">
            <v xml:space="preserve">Juan Pablo Herrera </v>
          </cell>
          <cell r="AN57" t="str">
            <v>Dragoneante</v>
          </cell>
          <cell r="AO57" t="str">
            <v>Activo</v>
          </cell>
          <cell r="AP57">
            <v>100</v>
          </cell>
          <cell r="AQ57" t="str">
            <v xml:space="preserve">Se rpoyectaron dos Resoluciones por medio de las cuales se asignan funciones a las dependencias de planeación y sistemas  que han sido creadas en el CERVI; Resolucion 007 y Resolución 008 de 01 de febrero de 2016. </v>
          </cell>
          <cell r="AR57" t="str">
            <v>C:\Users\YRODRIGUEZB\Desktop\Plan de Acción 2016\Seguimiento PA 2016\Seguimiento I Trimestre\Evidencias</v>
          </cell>
          <cell r="AS57">
            <v>100</v>
          </cell>
          <cell r="AT57" t="str">
            <v xml:space="preserve">Se rpoyectaron dos Resoluciones por medio de las cuales se asignan funciones a las dependencias de planeación y sistemas  que han sido creadas en el CERVI; Resolucion 007 y Resolución 008 de 01 de febrero de 2016. </v>
          </cell>
          <cell r="AU57" t="str">
            <v>C:\Users\YRODRIGUEZB\Desktop\Plan de Acción 2016\Seguimiento PA 2016\Seguimiento I Trimestre\Evidencias</v>
          </cell>
          <cell r="AV57">
            <v>100</v>
          </cell>
          <cell r="AW57">
            <v>1</v>
          </cell>
          <cell r="AX57">
            <v>0</v>
          </cell>
          <cell r="AY57">
            <v>0</v>
          </cell>
          <cell r="AZ57">
            <v>29</v>
          </cell>
          <cell r="BA57">
            <v>29</v>
          </cell>
          <cell r="BB57">
            <v>1</v>
          </cell>
          <cell r="BC57">
            <v>100</v>
          </cell>
          <cell r="BD57">
            <v>0</v>
          </cell>
          <cell r="BE57" t="str">
            <v xml:space="preserve">Se rpoyectaron dos Resoluciones por medio de las cuales se asignan funciones a las dependencias de planeación y sistemas  que han sido creadas en el CERVI; Resolucion 007 y Resolución 008 de 01 de febrero de 2016. </v>
          </cell>
          <cell r="BF57" t="str">
            <v>C:\Users\YRODRIGUEZB\Desktop\Plan de Acción 2016\Seguimiento PA 2016\Seguimiento I Trimestre\Evidencias</v>
          </cell>
        </row>
        <row r="58">
          <cell r="M58" t="str">
            <v>P259</v>
          </cell>
          <cell r="N58" t="str">
            <v>ERON con funcionarios enlace con el CERVI para desarrollar actividades de vigilancia electrónica  y control a la prisión y detención domiciliaria.</v>
          </cell>
          <cell r="O58">
            <v>2</v>
          </cell>
          <cell r="P58">
            <v>40</v>
          </cell>
          <cell r="Q58" t="str">
            <v>Número</v>
          </cell>
          <cell r="R58" t="str">
            <v>Ct. Jorge Gama Doza</v>
          </cell>
          <cell r="S58" t="str">
            <v>Director de Establecimiento de Reclusión</v>
          </cell>
          <cell r="T58" t="str">
            <v>Activo</v>
          </cell>
          <cell r="U58">
            <v>0</v>
          </cell>
          <cell r="V58">
            <v>0</v>
          </cell>
          <cell r="W58">
            <v>0</v>
          </cell>
          <cell r="X58">
            <v>38</v>
          </cell>
          <cell r="Y58" t="str">
            <v>Se dio cumplimiento a las actividades propuestas, quedando pendiente la firma de la resolución de asignación de funciones por cambio de Director de Custodia y Vigilancia</v>
          </cell>
          <cell r="Z58" t="str">
            <v>C:\Users\YRODRIGUEZB\Desktop\Plan de Acción 2016\Seguimiento PA 2016\Seguimiento II Trimestre</v>
          </cell>
          <cell r="AA58">
            <v>38</v>
          </cell>
          <cell r="AB58" t="str">
            <v>Se dio cumplimiento a las actividades propuestas, quedando pendiente la firma de la resolución de asignación de funciones por cambio de Director de Custodia y Vigilancia</v>
          </cell>
          <cell r="AC58" t="str">
            <v>C:\Users\YRODRIGUEZB\Desktop\Plan de Acción 2016\Seguimiento PA 2016\Seguimiento II Trimestre</v>
          </cell>
          <cell r="AD58">
            <v>38</v>
          </cell>
          <cell r="AE58" t="str">
            <v>Se dio cumplimiento a las actividades propuestas, quedando pendiente la firma de la resolución de asignación de funciones por cambio de Director de Custodia y Vigilancia</v>
          </cell>
          <cell r="AF58" t="str">
            <v>C:\Users\YRODRIGUEZB\Desktop\Plan de Acción 2016\Seguimiento PA 2016\Seguimiento II Trimestre</v>
          </cell>
          <cell r="AG58">
            <v>1164</v>
          </cell>
          <cell r="AH58" t="str">
            <v>Identificar funcionarios del Cuerpo de Custodia y Vigilancia  capacitados o que ejerzan funciones de Vigilancia Electrónica en los ERON.</v>
          </cell>
          <cell r="AI58" t="str">
            <v>No</v>
          </cell>
          <cell r="AJ58">
            <v>42401</v>
          </cell>
          <cell r="AK58">
            <v>42430</v>
          </cell>
          <cell r="AL58">
            <v>20</v>
          </cell>
          <cell r="AM58" t="str">
            <v>Miguel Fernando Florez</v>
          </cell>
          <cell r="AN58" t="str">
            <v>Dragoneante</v>
          </cell>
          <cell r="AO58" t="str">
            <v>Activo</v>
          </cell>
          <cell r="AP58">
            <v>100</v>
          </cell>
          <cell r="AQ58" t="str">
            <v xml:space="preserve">Mediante Oficio del 26 de febrero se identifica el personal que ha realizado el curso y no labora en en el CERVI y se informa a la Dirección de Custodia </v>
          </cell>
          <cell r="AR58" t="str">
            <v>C:\Users\YRODRIGUEZB\Desktop\Plan de Acción 2016\Seguimiento PA 2016\Seguimiento I Trimestre\Evidencias</v>
          </cell>
          <cell r="AS58">
            <v>100</v>
          </cell>
          <cell r="AT58" t="str">
            <v xml:space="preserve">Mediante Oficio del 26 de febrero se identifica el personal que ha realizado el curso y no labora en en el CERVI y se informa a la Dirección de Custodia </v>
          </cell>
          <cell r="AU58" t="str">
            <v>C:\Users\YRODRIGUEZB\Desktop\Plan de Acción 2016\Seguimiento PA 2016\Seguimiento I Trimestre\Evidencias</v>
          </cell>
          <cell r="AV58">
            <v>100</v>
          </cell>
          <cell r="AW58">
            <v>1</v>
          </cell>
          <cell r="AX58">
            <v>0</v>
          </cell>
          <cell r="AY58">
            <v>0</v>
          </cell>
          <cell r="AZ58">
            <v>29</v>
          </cell>
          <cell r="BA58">
            <v>29</v>
          </cell>
          <cell r="BB58">
            <v>1</v>
          </cell>
          <cell r="BC58">
            <v>100</v>
          </cell>
          <cell r="BD58">
            <v>0</v>
          </cell>
          <cell r="BE58" t="str">
            <v xml:space="preserve">Mediante Oficio del 26 de febrero se identifica el personal que ha realizado el curso y no labora en en el CERVI y se informa a la Dirección de Custodia </v>
          </cell>
          <cell r="BF58" t="str">
            <v>C:\Users\YRODRIGUEZB\Desktop\Plan de Acción 2016\Seguimiento PA 2016\Seguimiento I Trimestre\Evidencias</v>
          </cell>
        </row>
        <row r="59">
          <cell r="M59" t="str">
            <v>P259</v>
          </cell>
          <cell r="N59" t="str">
            <v>ERON con funcionarios enlace con el CERVI para desarrollar actividades de vigilancia electrónica  y control a la prisión y detención domiciliaria.</v>
          </cell>
          <cell r="O59">
            <v>2</v>
          </cell>
          <cell r="P59">
            <v>40</v>
          </cell>
          <cell r="Q59" t="str">
            <v>Número</v>
          </cell>
          <cell r="R59" t="str">
            <v>Ct. Jorge Gama Doza</v>
          </cell>
          <cell r="S59" t="str">
            <v>Director de Establecimiento de Reclusión</v>
          </cell>
          <cell r="T59" t="str">
            <v>Activo</v>
          </cell>
          <cell r="U59">
            <v>0</v>
          </cell>
          <cell r="V59">
            <v>0</v>
          </cell>
          <cell r="W59">
            <v>0</v>
          </cell>
          <cell r="X59">
            <v>38</v>
          </cell>
          <cell r="Y59" t="str">
            <v>Se dio cumplimiento a las actividades propuestas, quedando pendiente la firma de la resolución de asignación de funciones por cambio de Director de Custodia y Vigilancia</v>
          </cell>
          <cell r="Z59" t="str">
            <v>C:\Users\YRODRIGUEZB\Desktop\Plan de Acción 2016\Seguimiento PA 2016\Seguimiento II Trimestre</v>
          </cell>
          <cell r="AA59">
            <v>38</v>
          </cell>
          <cell r="AB59" t="str">
            <v>Se dio cumplimiento a las actividades propuestas, quedando pendiente la firma de la resolución de asignación de funciones por cambio de Director de Custodia y Vigilancia</v>
          </cell>
          <cell r="AC59" t="str">
            <v>C:\Users\YRODRIGUEZB\Desktop\Plan de Acción 2016\Seguimiento PA 2016\Seguimiento II Trimestre</v>
          </cell>
          <cell r="AD59">
            <v>38</v>
          </cell>
          <cell r="AE59" t="str">
            <v>Se dio cumplimiento a las actividades propuestas, quedando pendiente la firma de la resolución de asignación de funciones por cambio de Director de Custodia y Vigilancia</v>
          </cell>
          <cell r="AF59" t="str">
            <v>C:\Users\YRODRIGUEZB\Desktop\Plan de Acción 2016\Seguimiento PA 2016\Seguimiento II Trimestre</v>
          </cell>
          <cell r="AG59">
            <v>1165</v>
          </cell>
          <cell r="AH59" t="str">
            <v>Presentar propuesta a la Dirección de Custodia y Vigilancia para aprobación de la asignación de funciones al personal identificado.</v>
          </cell>
          <cell r="AI59" t="str">
            <v>No</v>
          </cell>
          <cell r="AJ59">
            <v>42430</v>
          </cell>
          <cell r="AK59">
            <v>42444</v>
          </cell>
          <cell r="AL59">
            <v>20</v>
          </cell>
          <cell r="AM59" t="str">
            <v>Miguel Fernando Florez</v>
          </cell>
          <cell r="AN59" t="str">
            <v>Dragoneante</v>
          </cell>
          <cell r="AO59" t="str">
            <v>Activo</v>
          </cell>
          <cell r="AP59">
            <v>100</v>
          </cell>
          <cell r="AQ59" t="str">
            <v>Se tiene proyectada la Resolución de asignación de funciones a un persnal del CCV a nivel nacional, está a la espera de la aprobación por parte de la Dirección General.</v>
          </cell>
          <cell r="AR59" t="str">
            <v>C:\Users\YRODRIGUEZB\Desktop\Plan de Acción 2016\Seguimiento PA 2016\Seguimiento I Trimestre\Evidencias</v>
          </cell>
          <cell r="AS59">
            <v>100</v>
          </cell>
          <cell r="AT59" t="str">
            <v>Se tiene proyectada la Resolución de asignación de funciones a un persnal del CCV a nivel nacional, está a la espera de la aprobación por parte de la Dirección General.</v>
          </cell>
          <cell r="AU59" t="str">
            <v>C:\Users\YRODRIGUEZB\Desktop\Plan de Acción 2016\Seguimiento PA 2016\Seguimiento I Trimestre\Evidencias</v>
          </cell>
          <cell r="AV59">
            <v>100</v>
          </cell>
          <cell r="AW59">
            <v>1</v>
          </cell>
          <cell r="AX59">
            <v>0</v>
          </cell>
          <cell r="AY59">
            <v>0</v>
          </cell>
          <cell r="AZ59">
            <v>14</v>
          </cell>
          <cell r="BA59">
            <v>14</v>
          </cell>
          <cell r="BB59">
            <v>1</v>
          </cell>
          <cell r="BC59">
            <v>100</v>
          </cell>
          <cell r="BD59">
            <v>0</v>
          </cell>
          <cell r="BE59" t="str">
            <v>Se tiene proyectada la Resolución de asignación de funciones a un persnal del CCV a nivel nacional, está a la espera de la aprobación por parte de la Dirección General.</v>
          </cell>
          <cell r="BF59" t="str">
            <v>C:\Users\YRODRIGUEZB\Desktop\Plan de Acción 2016\Seguimiento PA 2016\Seguimiento I Trimestre\Evidencias</v>
          </cell>
        </row>
        <row r="60">
          <cell r="M60" t="str">
            <v>P259</v>
          </cell>
          <cell r="N60" t="str">
            <v>ERON con funcionarios enlace con el CERVI para desarrollar actividades de vigilancia electrónica  y control a la prisión y detención domiciliaria.</v>
          </cell>
          <cell r="O60">
            <v>2</v>
          </cell>
          <cell r="P60">
            <v>40</v>
          </cell>
          <cell r="Q60" t="str">
            <v>Número</v>
          </cell>
          <cell r="R60" t="str">
            <v>Ct. Jorge Gama Doza</v>
          </cell>
          <cell r="S60" t="str">
            <v>Director de Establecimiento de Reclusión</v>
          </cell>
          <cell r="T60" t="str">
            <v>Activo</v>
          </cell>
          <cell r="U60">
            <v>0</v>
          </cell>
          <cell r="V60">
            <v>0</v>
          </cell>
          <cell r="W60">
            <v>0</v>
          </cell>
          <cell r="X60">
            <v>38</v>
          </cell>
          <cell r="Y60" t="str">
            <v>Se dio cumplimiento a las actividades propuestas, quedando pendiente la firma de la resolución de asignación de funciones por cambio de Director de Custodia y Vigilancia</v>
          </cell>
          <cell r="Z60" t="str">
            <v>C:\Users\YRODRIGUEZB\Desktop\Plan de Acción 2016\Seguimiento PA 2016\Seguimiento II Trimestre</v>
          </cell>
          <cell r="AA60">
            <v>38</v>
          </cell>
          <cell r="AB60" t="str">
            <v>Se dio cumplimiento a las actividades propuestas, quedando pendiente la firma de la resolución de asignación de funciones por cambio de Director de Custodia y Vigilancia</v>
          </cell>
          <cell r="AC60" t="str">
            <v>C:\Users\YRODRIGUEZB\Desktop\Plan de Acción 2016\Seguimiento PA 2016\Seguimiento II Trimestre</v>
          </cell>
          <cell r="AD60">
            <v>38</v>
          </cell>
          <cell r="AE60" t="str">
            <v>Se dio cumplimiento a las actividades propuestas, quedando pendiente la firma de la resolución de asignación de funciones por cambio de Director de Custodia y Vigilancia</v>
          </cell>
          <cell r="AF60" t="str">
            <v>C:\Users\YRODRIGUEZB\Desktop\Plan de Acción 2016\Seguimiento PA 2016\Seguimiento II Trimestre</v>
          </cell>
          <cell r="AG60">
            <v>1166</v>
          </cell>
          <cell r="AH60" t="str">
            <v>Proyectar resoluciones de funciones para ser expedida por la Dirección de Custodia y Vigilancia.</v>
          </cell>
          <cell r="AI60" t="str">
            <v>No</v>
          </cell>
          <cell r="AJ60">
            <v>42444</v>
          </cell>
          <cell r="AK60">
            <v>42461</v>
          </cell>
          <cell r="AL60">
            <v>20</v>
          </cell>
          <cell r="AM60" t="str">
            <v>Miguel Fernando Florez</v>
          </cell>
          <cell r="AN60" t="str">
            <v>Dragoneante</v>
          </cell>
          <cell r="AO60" t="str">
            <v>Activo</v>
          </cell>
          <cell r="AP60">
            <v>100</v>
          </cell>
          <cell r="AQ60" t="str">
            <v>Se tiene proyectada la Resolución de asignación de funciones a un persnal del CCV a nivel nacional, está a la espera de la aprobación por parte de la Dirección General.</v>
          </cell>
          <cell r="AR60" t="str">
            <v>C:\Users\YRODRIGUEZB\Desktop\Plan de Acción 2016\Seguimiento PA 2016\Seguimiento I Trimestre\Evidencias</v>
          </cell>
          <cell r="AS60">
            <v>100</v>
          </cell>
          <cell r="AT60" t="str">
            <v>Se tiene proyectada la Resolución de asignación de funciones a un persnal del CCV a nivel nacional, está a la espera de la aprobación por parte de la Dirección General.</v>
          </cell>
          <cell r="AU60" t="str">
            <v>C:\Users\YRODRIGUEZB\Desktop\Plan de Acción 2016\Seguimiento PA 2016\Seguimiento I Trimestre\Evidencias</v>
          </cell>
          <cell r="AV60">
            <v>100</v>
          </cell>
          <cell r="AW60">
            <v>1</v>
          </cell>
          <cell r="AX60">
            <v>0</v>
          </cell>
          <cell r="AY60">
            <v>0</v>
          </cell>
          <cell r="AZ60">
            <v>17</v>
          </cell>
          <cell r="BA60">
            <v>17</v>
          </cell>
          <cell r="BB60">
            <v>1</v>
          </cell>
          <cell r="BC60">
            <v>100</v>
          </cell>
          <cell r="BD60">
            <v>0</v>
          </cell>
          <cell r="BE60" t="str">
            <v>Se tiene proyectada la Resolución de asignación de funciones a un persnal del CCV a nivel nacional, está a la espera de la aprobación por parte de la Dirección General.</v>
          </cell>
          <cell r="BF60" t="str">
            <v>C:\Users\YRODRIGUEZB\Desktop\Plan de Acción 2016\Seguimiento PA 2016\Seguimiento I Trimestre\Evidencias</v>
          </cell>
        </row>
        <row r="61">
          <cell r="M61" t="str">
            <v>P259</v>
          </cell>
          <cell r="N61" t="str">
            <v>ERON con funcionarios enlace con el CERVI para desarrollar actividades de vigilancia electrónica  y control a la prisión y detención domiciliaria.</v>
          </cell>
          <cell r="O61">
            <v>2</v>
          </cell>
          <cell r="P61">
            <v>40</v>
          </cell>
          <cell r="Q61" t="str">
            <v>Número</v>
          </cell>
          <cell r="R61" t="str">
            <v>Ct. Jorge Gama Doza</v>
          </cell>
          <cell r="S61" t="str">
            <v>Director de Establecimiento de Reclusión</v>
          </cell>
          <cell r="T61" t="str">
            <v>Activo</v>
          </cell>
          <cell r="U61">
            <v>0</v>
          </cell>
          <cell r="V61">
            <v>0</v>
          </cell>
          <cell r="W61">
            <v>0</v>
          </cell>
          <cell r="X61">
            <v>38</v>
          </cell>
          <cell r="Y61" t="str">
            <v>Se dio cumplimiento a las actividades propuestas, quedando pendiente la firma de la resolución de asignación de funciones por cambio de Director de Custodia y Vigilancia</v>
          </cell>
          <cell r="Z61" t="str">
            <v>C:\Users\YRODRIGUEZB\Desktop\Plan de Acción 2016\Seguimiento PA 2016\Seguimiento II Trimestre</v>
          </cell>
          <cell r="AA61">
            <v>38</v>
          </cell>
          <cell r="AB61" t="str">
            <v>Se dio cumplimiento a las actividades propuestas, quedando pendiente la firma de la resolución de asignación de funciones por cambio de Director de Custodia y Vigilancia</v>
          </cell>
          <cell r="AC61" t="str">
            <v>C:\Users\YRODRIGUEZB\Desktop\Plan de Acción 2016\Seguimiento PA 2016\Seguimiento II Trimestre</v>
          </cell>
          <cell r="AD61">
            <v>38</v>
          </cell>
          <cell r="AE61" t="str">
            <v>Se dio cumplimiento a las actividades propuestas, quedando pendiente la firma de la resolución de asignación de funciones por cambio de Director de Custodia y Vigilancia</v>
          </cell>
          <cell r="AF61" t="str">
            <v>C:\Users\YRODRIGUEZB\Desktop\Plan de Acción 2016\Seguimiento PA 2016\Seguimiento II Trimestre</v>
          </cell>
          <cell r="AG61">
            <v>1167</v>
          </cell>
          <cell r="AH61" t="str">
            <v>Comunicar acto administrativo a los ERON para cumplimiento.</v>
          </cell>
          <cell r="AI61" t="str">
            <v>No</v>
          </cell>
          <cell r="AJ61">
            <v>42444</v>
          </cell>
          <cell r="AK61">
            <v>42461</v>
          </cell>
          <cell r="AL61">
            <v>40</v>
          </cell>
          <cell r="AM61" t="str">
            <v>Miguel Fernando Florez</v>
          </cell>
          <cell r="AN61" t="str">
            <v>Dragoneante</v>
          </cell>
          <cell r="AO61" t="str">
            <v>Activo</v>
          </cell>
          <cell r="AP61">
            <v>0</v>
          </cell>
          <cell r="AQ61">
            <v>0</v>
          </cell>
          <cell r="AR61">
            <v>0</v>
          </cell>
          <cell r="AS61">
            <v>40</v>
          </cell>
          <cell r="AT61" t="str">
            <v>Se proyecto nuevamente la resolución de asignación de funciones para poderla a consideración del nuevo director de custodia y vigilancia.</v>
          </cell>
          <cell r="AU61" t="str">
            <v>C:\Users\YRODRIGUEZB\Desktop\Plan de Acción 2016\Seguimiento PA 2016\Seguimiento I Trimestre\Evidencias</v>
          </cell>
          <cell r="AV61">
            <v>0</v>
          </cell>
          <cell r="AW61">
            <v>1</v>
          </cell>
          <cell r="AX61">
            <v>0</v>
          </cell>
          <cell r="AY61">
            <v>0</v>
          </cell>
          <cell r="AZ61">
            <v>17</v>
          </cell>
          <cell r="BA61">
            <v>17</v>
          </cell>
          <cell r="BB61">
            <v>1</v>
          </cell>
          <cell r="BC61">
            <v>100</v>
          </cell>
          <cell r="BD61">
            <v>0</v>
          </cell>
          <cell r="BE61" t="str">
            <v>Se proyecto nuevamente la resolución de asignación de funciones para poderla a consideración del nuevo director de custodia y vigilancia.</v>
          </cell>
          <cell r="BF61" t="str">
            <v>C:\Users\YRODRIGUEZB\Desktop\Plan de Acción 2016\Seguimiento PA 2016\Seguimiento I Trimestre\Evidencias</v>
          </cell>
        </row>
        <row r="62">
          <cell r="M62" t="str">
            <v>P260</v>
          </cell>
          <cell r="N62" t="str">
            <v xml:space="preserve">Internos con prisión y detención domiciliaria sin vigilancia electrónica, en los Establecimientos de Reclusión de la ciudad de  Bogotá ubicados e identificados o con  novedades </v>
          </cell>
          <cell r="O62">
            <v>1</v>
          </cell>
          <cell r="P62">
            <v>100</v>
          </cell>
          <cell r="Q62" t="str">
            <v>Porcentaje</v>
          </cell>
          <cell r="R62" t="str">
            <v>Ct. Jorge Gama Doza</v>
          </cell>
          <cell r="S62" t="str">
            <v>Director de Establecimiento de Reclusión</v>
          </cell>
          <cell r="T62" t="str">
            <v>Activo</v>
          </cell>
          <cell r="U62">
            <v>0</v>
          </cell>
          <cell r="V62">
            <v>0</v>
          </cell>
          <cell r="W62">
            <v>0</v>
          </cell>
          <cell r="X62">
            <v>0</v>
          </cell>
          <cell r="Y62">
            <v>0</v>
          </cell>
          <cell r="Z62">
            <v>0</v>
          </cell>
          <cell r="AA62">
            <v>80</v>
          </cell>
          <cell r="AB62" t="str">
            <v>De acuerdo a cada una de las actividades dispuestas para el cumplimiento de este producto, se ha realizado un avance con unas reuniones y unos compromisos adquiridos por los directivos de los establecimientos de Bogotá</v>
          </cell>
          <cell r="AC62" t="str">
            <v>:\Users\JPBARRERAM\Desktop\PLANES DICUV\Plan de Acción 2016\Seguimiento PA 2016\Seguimiento III Trimestre</v>
          </cell>
          <cell r="AD62">
            <v>80</v>
          </cell>
          <cell r="AE62" t="str">
            <v>De acuerdo a cada una de las actividades dispuestas para el cumplimiento de este producto, se ha realizado un avance con unas reuniones y unos compromisos adquiridos por los directivos de los establecimientos de Bogotá</v>
          </cell>
          <cell r="AF62" t="str">
            <v>:\Users\JPBARRERAM\Desktop\PLANES DICUV\Plan de Acción 2016\Seguimiento PA 2016\Seguimiento III Trimestre</v>
          </cell>
          <cell r="AG62">
            <v>1168</v>
          </cell>
          <cell r="AH62" t="str">
            <v>Depurar del listado general de internos con prisión y detención domiciliaria sin vigilancia electrónica  de acuerdo a condena y fecha de captura.</v>
          </cell>
          <cell r="AI62" t="str">
            <v>Si</v>
          </cell>
          <cell r="AJ62">
            <v>42401</v>
          </cell>
          <cell r="AK62">
            <v>42551</v>
          </cell>
          <cell r="AL62">
            <v>30</v>
          </cell>
          <cell r="AM62" t="str">
            <v>Encargados oficinas Domiciliarias ERONES  Bogota</v>
          </cell>
          <cell r="AN62">
            <v>0</v>
          </cell>
          <cell r="AO62" t="str">
            <v>Activo</v>
          </cell>
          <cell r="AP62">
            <v>0</v>
          </cell>
          <cell r="AQ62">
            <v>0</v>
          </cell>
          <cell r="AR62">
            <v>0</v>
          </cell>
          <cell r="AS62">
            <v>30</v>
          </cell>
          <cell r="AT62" t="str">
            <v>Mediante correo electrónico de 07 de Julio de 2016 se remite la depuración realizada al personal de internos</v>
          </cell>
          <cell r="AU62" t="str">
            <v>C:\Users\YRODRIGUEZB\Desktop\Plan de Acción 2016\Seguimiento PA 2016\Seguimiento II Trimestre\Evidencias</v>
          </cell>
          <cell r="AV62">
            <v>0</v>
          </cell>
          <cell r="AW62">
            <v>1</v>
          </cell>
          <cell r="AX62">
            <v>0</v>
          </cell>
          <cell r="AY62">
            <v>0</v>
          </cell>
          <cell r="AZ62">
            <v>150</v>
          </cell>
          <cell r="BA62">
            <v>150</v>
          </cell>
          <cell r="BB62">
            <v>1</v>
          </cell>
          <cell r="BC62">
            <v>100</v>
          </cell>
          <cell r="BD62">
            <v>0</v>
          </cell>
          <cell r="BE62" t="str">
            <v>Mediante correo electrónico de 07 de Julio de 2016 se remite la depuración realizada al personal de internos</v>
          </cell>
          <cell r="BF62" t="str">
            <v>C:\Users\YRODRIGUEZB\Desktop\Plan de Acción 2016\Seguimiento PA 2016\Seguimiento II Trimestre\Evidencias</v>
          </cell>
        </row>
        <row r="63">
          <cell r="M63" t="str">
            <v>P260</v>
          </cell>
          <cell r="N63" t="str">
            <v xml:space="preserve">Internos con prisión y detención domiciliaria sin vigilancia electrónica, en los Establecimientos de Reclusión de la ciudad de  Bogotá ubicados e identificados o con  novedades </v>
          </cell>
          <cell r="O63">
            <v>1</v>
          </cell>
          <cell r="P63">
            <v>100</v>
          </cell>
          <cell r="Q63" t="str">
            <v>Porcentaje</v>
          </cell>
          <cell r="R63" t="str">
            <v>Ct. Jorge Gama Doza</v>
          </cell>
          <cell r="S63" t="str">
            <v>Director de Establecimiento de Reclusión</v>
          </cell>
          <cell r="T63" t="str">
            <v>Activo</v>
          </cell>
          <cell r="U63">
            <v>0</v>
          </cell>
          <cell r="V63">
            <v>0</v>
          </cell>
          <cell r="W63">
            <v>0</v>
          </cell>
          <cell r="X63">
            <v>0</v>
          </cell>
          <cell r="Y63">
            <v>0</v>
          </cell>
          <cell r="Z63">
            <v>0</v>
          </cell>
          <cell r="AA63">
            <v>80</v>
          </cell>
          <cell r="AB63" t="str">
            <v>De acuerdo a cada una de las actividades dispuestas para el cumplimiento de este producto, se ha realizado un avance con unas reuniones y unos compromisos adquiridos por los directivos de los establecimientos de Bogotá</v>
          </cell>
          <cell r="AC63" t="str">
            <v>:\Users\JPBARRERAM\Desktop\PLANES DICUV\Plan de Acción 2016\Seguimiento PA 2016\Seguimiento III Trimestre</v>
          </cell>
          <cell r="AD63">
            <v>80</v>
          </cell>
          <cell r="AE63" t="str">
            <v>De acuerdo a cada una de las actividades dispuestas para el cumplimiento de este producto, se ha realizado un avance con unas reuniones y unos compromisos adquiridos por los directivos de los establecimientos de Bogotá</v>
          </cell>
          <cell r="AF63" t="str">
            <v>:\Users\JPBARRERAM\Desktop\PLANES DICUV\Plan de Acción 2016\Seguimiento PA 2016\Seguimiento III Trimestre</v>
          </cell>
          <cell r="AG63">
            <v>1169</v>
          </cell>
          <cell r="AH63" t="str">
            <v>Citar al personal de internos con prisión y detención domiciliaria sin vigilancia electrónica por parte del ERON a cargo para su reseña e identificación informando previamente a la autoridad judicial competente, para que autorice o conozca del desplazamiento.</v>
          </cell>
          <cell r="AI63" t="str">
            <v>Si</v>
          </cell>
          <cell r="AJ63">
            <v>42461</v>
          </cell>
          <cell r="AK63">
            <v>42674</v>
          </cell>
          <cell r="AL63">
            <v>30</v>
          </cell>
          <cell r="AM63" t="str">
            <v>Encargados oficinas Domiciliarias ERONES  bogota</v>
          </cell>
          <cell r="AN63">
            <v>0</v>
          </cell>
          <cell r="AO63" t="str">
            <v>Activo</v>
          </cell>
          <cell r="AP63">
            <v>0</v>
          </cell>
          <cell r="AQ63">
            <v>0</v>
          </cell>
          <cell r="AR63">
            <v>0</v>
          </cell>
          <cell r="AS63">
            <v>0</v>
          </cell>
          <cell r="AT63">
            <v>0</v>
          </cell>
          <cell r="AU63">
            <v>0</v>
          </cell>
          <cell r="AV63">
            <v>15</v>
          </cell>
          <cell r="AW63">
            <v>0.85446009389671362</v>
          </cell>
          <cell r="AX63" t="str">
            <v>Mediante correo electronico de 18 de Octubre se remite acta 065 y listado de depuracion de personal de internos en domiciliarias</v>
          </cell>
          <cell r="AY63" t="str">
            <v>:\Users\JPBARRERAM\Desktop\PLANES DICUV\Plan de Acción 2016\Seguimiento PA 2016\Seguimiento III Trimestre</v>
          </cell>
          <cell r="AZ63">
            <v>213</v>
          </cell>
          <cell r="BA63">
            <v>182</v>
          </cell>
          <cell r="BB63">
            <v>0.85446009389671362</v>
          </cell>
          <cell r="BC63">
            <v>100</v>
          </cell>
          <cell r="BD63">
            <v>0</v>
          </cell>
          <cell r="BE63" t="str">
            <v>Mediante Oficio 9027-CERVI-DIR-4282 se informa acerca de la jornada de reseña del personal de internos y se presenta el consolidado arrojado por SISIPEC</v>
          </cell>
          <cell r="BF63" t="str">
            <v>C:\Users\JPBARRERAM\Desktop\PLANES DICUV\Plan de Acción 2016\Seguimiento PA 2016\Seguimiento IV Trimestre\Evidencias</v>
          </cell>
        </row>
        <row r="64">
          <cell r="M64" t="str">
            <v>P260</v>
          </cell>
          <cell r="N64" t="str">
            <v xml:space="preserve">Internos con prisión y detención domiciliaria sin vigilancia electrónica, en los Establecimientos de Reclusión de la ciudad de  Bogotá ubicados e identificados o con  novedades </v>
          </cell>
          <cell r="O64">
            <v>1</v>
          </cell>
          <cell r="P64">
            <v>100</v>
          </cell>
          <cell r="Q64" t="str">
            <v>Porcentaje</v>
          </cell>
          <cell r="R64" t="str">
            <v>Ct. Jorge Gama Doza</v>
          </cell>
          <cell r="S64" t="str">
            <v>Director de Establecimiento de Reclusión</v>
          </cell>
          <cell r="T64" t="str">
            <v>Activo</v>
          </cell>
          <cell r="U64">
            <v>0</v>
          </cell>
          <cell r="V64">
            <v>0</v>
          </cell>
          <cell r="W64">
            <v>0</v>
          </cell>
          <cell r="X64">
            <v>0</v>
          </cell>
          <cell r="Y64">
            <v>0</v>
          </cell>
          <cell r="Z64">
            <v>0</v>
          </cell>
          <cell r="AA64">
            <v>80</v>
          </cell>
          <cell r="AB64" t="str">
            <v>De acuerdo a cada una de las actividades dispuestas para el cumplimiento de este producto, se ha realizado un avance con unas reuniones y unos compromisos adquiridos por los directivos de los establecimientos de Bogotá</v>
          </cell>
          <cell r="AC64" t="str">
            <v>:\Users\JPBARRERAM\Desktop\PLANES DICUV\Plan de Acción 2016\Seguimiento PA 2016\Seguimiento III Trimestre</v>
          </cell>
          <cell r="AD64">
            <v>80</v>
          </cell>
          <cell r="AE64" t="str">
            <v>De acuerdo a cada una de las actividades dispuestas para el cumplimiento de este producto, se ha realizado un avance con unas reuniones y unos compromisos adquiridos por los directivos de los establecimientos de Bogotá</v>
          </cell>
          <cell r="AF64" t="str">
            <v>:\Users\JPBARRERAM\Desktop\PLANES DICUV\Plan de Acción 2016\Seguimiento PA 2016\Seguimiento III Trimestre</v>
          </cell>
          <cell r="AG64">
            <v>1170</v>
          </cell>
          <cell r="AH64" t="str">
            <v>Realizar procedimiento de reseña e identificación de internos por parte de los ERON a cargo.</v>
          </cell>
          <cell r="AI64" t="str">
            <v>Si</v>
          </cell>
          <cell r="AJ64">
            <v>42461</v>
          </cell>
          <cell r="AK64">
            <v>42674</v>
          </cell>
          <cell r="AL64">
            <v>25</v>
          </cell>
          <cell r="AM64" t="str">
            <v>Encargados oficinas Dactiloscopia ERONES  bogota</v>
          </cell>
          <cell r="AN64">
            <v>0</v>
          </cell>
          <cell r="AO64" t="str">
            <v>Activo</v>
          </cell>
          <cell r="AP64">
            <v>0</v>
          </cell>
          <cell r="AQ64">
            <v>0</v>
          </cell>
          <cell r="AR64">
            <v>0</v>
          </cell>
          <cell r="AS64">
            <v>0</v>
          </cell>
          <cell r="AT64">
            <v>0</v>
          </cell>
          <cell r="AU64">
            <v>0</v>
          </cell>
          <cell r="AV64">
            <v>15</v>
          </cell>
          <cell r="AW64">
            <v>0.85446009389671362</v>
          </cell>
          <cell r="AX64" t="str">
            <v>Mediante correo electronico de 18 de Octubre se remite acta 065 y listado de depuracion de personal de internos en domiciliarias</v>
          </cell>
          <cell r="AY64" t="str">
            <v>:\Users\JPBARRERAM\Desktop\PLANES DICUV\Plan de Acción 2016\Seguimiento PA 2016\Seguimiento III Trimestre</v>
          </cell>
          <cell r="AZ64">
            <v>213</v>
          </cell>
          <cell r="BA64">
            <v>182</v>
          </cell>
          <cell r="BB64">
            <v>0.85446009389671362</v>
          </cell>
          <cell r="BC64">
            <v>100</v>
          </cell>
          <cell r="BD64">
            <v>0</v>
          </cell>
          <cell r="BE64" t="str">
            <v>Mediante Oficio 9027-CERVI-DIR-4282 se informa acerca de la jornada de reseña del personal de internos y se presenta el consolidado arrojado por SISIPEC</v>
          </cell>
          <cell r="BF64" t="str">
            <v>C:\Users\JPBARRERAM\Desktop\PLANES DICUV\Plan de Acción 2016\Seguimiento PA 2016\Seguimiento IV Trimestre\Evidencias</v>
          </cell>
        </row>
        <row r="65">
          <cell r="M65" t="str">
            <v>P260</v>
          </cell>
          <cell r="N65" t="str">
            <v xml:space="preserve">Internos con prisión y detención domiciliaria sin vigilancia electrónica, en los Establecimientos de Reclusión de la ciudad de  Bogotá ubicados e identificados o con  novedades </v>
          </cell>
          <cell r="O65">
            <v>1</v>
          </cell>
          <cell r="P65">
            <v>100</v>
          </cell>
          <cell r="Q65" t="str">
            <v>Porcentaje</v>
          </cell>
          <cell r="R65" t="str">
            <v>Ct. Jorge Gama Doza</v>
          </cell>
          <cell r="S65" t="str">
            <v>Director de Establecimiento de Reclusión</v>
          </cell>
          <cell r="T65" t="str">
            <v>Activo</v>
          </cell>
          <cell r="U65">
            <v>0</v>
          </cell>
          <cell r="V65">
            <v>0</v>
          </cell>
          <cell r="W65">
            <v>0</v>
          </cell>
          <cell r="X65">
            <v>0</v>
          </cell>
          <cell r="Y65">
            <v>0</v>
          </cell>
          <cell r="Z65">
            <v>0</v>
          </cell>
          <cell r="AA65">
            <v>80</v>
          </cell>
          <cell r="AB65" t="str">
            <v>De acuerdo a cada una de las actividades dispuestas para el cumplimiento de este producto, se ha realizado un avance con unas reuniones y unos compromisos adquiridos por los directivos de los establecimientos de Bogotá</v>
          </cell>
          <cell r="AC65" t="str">
            <v>:\Users\JPBARRERAM\Desktop\PLANES DICUV\Plan de Acción 2016\Seguimiento PA 2016\Seguimiento III Trimestre</v>
          </cell>
          <cell r="AD65">
            <v>80</v>
          </cell>
          <cell r="AE65" t="str">
            <v>De acuerdo a cada una de las actividades dispuestas para el cumplimiento de este producto, se ha realizado un avance con unas reuniones y unos compromisos adquiridos por los directivos de los establecimientos de Bogotá</v>
          </cell>
          <cell r="AF65" t="str">
            <v>:\Users\JPBARRERAM\Desktop\PLANES DICUV\Plan de Acción 2016\Seguimiento PA 2016\Seguimiento III Trimestre</v>
          </cell>
          <cell r="AG65">
            <v>1171</v>
          </cell>
          <cell r="AH65" t="str">
            <v>Consolidar registros de internos reseñados e identificados y novedades documentadas (defunciones y denuncias por fuga de presos).</v>
          </cell>
          <cell r="AI65" t="str">
            <v>Si</v>
          </cell>
          <cell r="AJ65">
            <v>42674</v>
          </cell>
          <cell r="AK65">
            <v>42716</v>
          </cell>
          <cell r="AL65">
            <v>15</v>
          </cell>
          <cell r="AM65" t="str">
            <v xml:space="preserve">Juan Pablo Herrera </v>
          </cell>
          <cell r="AN65" t="str">
            <v>Distinguido</v>
          </cell>
          <cell r="AO65" t="str">
            <v>Activo</v>
          </cell>
          <cell r="AP65">
            <v>0</v>
          </cell>
          <cell r="AQ65">
            <v>0</v>
          </cell>
          <cell r="AR65">
            <v>0</v>
          </cell>
          <cell r="AS65">
            <v>0</v>
          </cell>
          <cell r="AT65">
            <v>0</v>
          </cell>
          <cell r="AU65">
            <v>0</v>
          </cell>
          <cell r="AV65">
            <v>0</v>
          </cell>
          <cell r="AW65">
            <v>0</v>
          </cell>
          <cell r="AX65">
            <v>0</v>
          </cell>
          <cell r="AY65">
            <v>0</v>
          </cell>
          <cell r="AZ65">
            <v>42</v>
          </cell>
          <cell r="BA65" t="str">
            <v>Actividad no ha iniciado</v>
          </cell>
          <cell r="BB65" t="str">
            <v>Actividad no ha iniciado</v>
          </cell>
          <cell r="BC65">
            <v>100</v>
          </cell>
          <cell r="BD65">
            <v>0</v>
          </cell>
          <cell r="BE65" t="str">
            <v>Mediante Oficio 9027-CERVI-DIR-4282 se informa acerca de la jornada de reseña del personal de internos y se presenta el consolidado arrojado por SISIPEC</v>
          </cell>
          <cell r="BF65" t="str">
            <v>C:\Users\JPBARRERAM\Desktop\PLANES DICUV\Plan de Acción 2016\Seguimiento PA 2016\Seguimiento IV Trimestre\Evidencias</v>
          </cell>
        </row>
        <row r="66">
          <cell r="M66" t="str">
            <v>P249</v>
          </cell>
          <cell r="N66" t="str">
            <v>Identificar los ERON con mayor vulnerabilidad de acuerdo a las amenazas de origen natural, socio natural y antrópicas.</v>
          </cell>
          <cell r="O66">
            <v>5</v>
          </cell>
          <cell r="P66">
            <v>30</v>
          </cell>
          <cell r="Q66" t="str">
            <v>Número</v>
          </cell>
          <cell r="R66" t="str">
            <v>MY. Manuel Armando Quintero Medina</v>
          </cell>
          <cell r="S66" t="str">
            <v>Subdirector Técnico</v>
          </cell>
          <cell r="T66" t="str">
            <v>Activo</v>
          </cell>
          <cell r="U66">
            <v>0</v>
          </cell>
          <cell r="V66">
            <v>0</v>
          </cell>
          <cell r="W66">
            <v>0</v>
          </cell>
          <cell r="X66">
            <v>15</v>
          </cell>
          <cell r="Y66" t="str">
            <v>Se han realizado mesas de trabajo con el ministerio.</v>
          </cell>
          <cell r="Z66" t="str">
            <v>C:\Users\YRODRIGUEZB\Desktop\Plan de Acción 2016\Seguimiento PA 2016\Seguimiento II Trimestre</v>
          </cell>
          <cell r="AA66">
            <v>25</v>
          </cell>
          <cell r="AB66" t="str">
            <v>Se realizo reunion con la Unidad de Gestión del Riesgo.</v>
          </cell>
          <cell r="AC66" t="str">
            <v>:\Users\JPBARRERAM\Desktop\PLANES DICUV\Plan de Acción 2016\Seguimiento PA 2016\Seguimiento III Trimestre</v>
          </cell>
          <cell r="AD66">
            <v>30</v>
          </cell>
          <cell r="AE66" t="str">
            <v>Se realizó reunion con la Unidad Nacional para la Gestión del Riesgo de Desastres</v>
          </cell>
          <cell r="AF66" t="str">
            <v>C:\Users\JPBARRERAM\Desktop\PLANES DICUV\Plan de Acción 2016\Seguimiento PA 2016\Seguimiento IV Trimestre\Evidencias</v>
          </cell>
          <cell r="AG66">
            <v>741</v>
          </cell>
          <cell r="AH66" t="str">
            <v>Definir variables para valorar el nivel de riesgo de cada ERON.</v>
          </cell>
          <cell r="AI66" t="str">
            <v>NO</v>
          </cell>
          <cell r="AJ66">
            <v>42522</v>
          </cell>
          <cell r="AK66">
            <v>42551</v>
          </cell>
          <cell r="AL66">
            <v>30</v>
          </cell>
          <cell r="AM66" t="str">
            <v>Carlos Melo Bonilla</v>
          </cell>
          <cell r="AN66" t="str">
            <v>Dragoneante</v>
          </cell>
          <cell r="AO66" t="str">
            <v>Activo</v>
          </cell>
          <cell r="AP66">
            <v>0</v>
          </cell>
          <cell r="AQ66">
            <v>0</v>
          </cell>
          <cell r="AR66">
            <v>0</v>
          </cell>
          <cell r="AS66">
            <v>30</v>
          </cell>
          <cell r="AT66" t="str">
            <v>Mediante correo electronico de 07 dejulio se remite la matriz trabajada con el ministerio de justicia.</v>
          </cell>
          <cell r="AU66" t="str">
            <v>C:\Users\YRODRIGUEZB\Desktop\Plan de Acción 2016\Seguimiento PA 2016\Seguimiento II Trimestre\Evidencias</v>
          </cell>
          <cell r="AV66">
            <v>0</v>
          </cell>
          <cell r="AW66">
            <v>1</v>
          </cell>
          <cell r="AX66">
            <v>0</v>
          </cell>
          <cell r="AY66">
            <v>0</v>
          </cell>
          <cell r="AZ66">
            <v>29</v>
          </cell>
          <cell r="BA66">
            <v>29</v>
          </cell>
          <cell r="BB66">
            <v>1</v>
          </cell>
          <cell r="BC66">
            <v>100</v>
          </cell>
          <cell r="BD66">
            <v>0</v>
          </cell>
          <cell r="BE66" t="str">
            <v>Mediante correo electronico de 07 dejulio se remite la matriz trabajada con el ministerio de justicia.</v>
          </cell>
          <cell r="BF66" t="str">
            <v>C:\Users\YRODRIGUEZB\Desktop\Plan de Acción 2016\Seguimiento PA 2016\Seguimiento II Trimestre\Evidencias</v>
          </cell>
        </row>
        <row r="67">
          <cell r="M67" t="str">
            <v>P249</v>
          </cell>
          <cell r="N67" t="str">
            <v>Identificar los ERON con mayor vulnerabilidad de acuerdo a las amenazas de origen natural, socio natural y antrópicas.</v>
          </cell>
          <cell r="O67">
            <v>5</v>
          </cell>
          <cell r="P67">
            <v>30</v>
          </cell>
          <cell r="Q67" t="str">
            <v>Número</v>
          </cell>
          <cell r="R67" t="str">
            <v>MY. Manuel Armando Quintero Medina</v>
          </cell>
          <cell r="S67" t="str">
            <v>Subdirector Técnico</v>
          </cell>
          <cell r="T67" t="str">
            <v>Activo</v>
          </cell>
          <cell r="U67">
            <v>0</v>
          </cell>
          <cell r="V67">
            <v>0</v>
          </cell>
          <cell r="W67">
            <v>0</v>
          </cell>
          <cell r="X67">
            <v>0</v>
          </cell>
          <cell r="Y67">
            <v>0</v>
          </cell>
          <cell r="Z67">
            <v>0</v>
          </cell>
          <cell r="AA67">
            <v>0</v>
          </cell>
          <cell r="AB67">
            <v>0</v>
          </cell>
          <cell r="AC67">
            <v>0</v>
          </cell>
          <cell r="AD67">
            <v>30</v>
          </cell>
          <cell r="AE67" t="str">
            <v>Se realizó reunion con la Unidad Nacional para la Gestión del Riesgo de Desastres</v>
          </cell>
          <cell r="AF67" t="str">
            <v>C:\Users\JPBARRERAM\Desktop\PLANES DICUV\Plan de Acción 2016\Seguimiento PA 2016\Seguimiento IV Trimestre\Evidencias</v>
          </cell>
          <cell r="AG67">
            <v>742</v>
          </cell>
          <cell r="AH67" t="str">
            <v>Clasificar los ERON de acuerdo al tipo de construcción; primera, segunda y tercera generación.</v>
          </cell>
          <cell r="AI67" t="str">
            <v>NO</v>
          </cell>
          <cell r="AJ67">
            <v>42552</v>
          </cell>
          <cell r="AK67">
            <v>42582</v>
          </cell>
          <cell r="AL67">
            <v>30</v>
          </cell>
          <cell r="AM67" t="str">
            <v>Carlos Melo Bonilla</v>
          </cell>
          <cell r="AN67" t="str">
            <v>Dragoneante</v>
          </cell>
          <cell r="AO67" t="str">
            <v>Activo</v>
          </cell>
          <cell r="AP67">
            <v>0</v>
          </cell>
          <cell r="AQ67">
            <v>0</v>
          </cell>
          <cell r="AR67">
            <v>0</v>
          </cell>
          <cell r="AS67">
            <v>0</v>
          </cell>
          <cell r="AT67">
            <v>0</v>
          </cell>
          <cell r="AU67">
            <v>0</v>
          </cell>
          <cell r="AV67">
            <v>30</v>
          </cell>
          <cell r="AW67">
            <v>1</v>
          </cell>
          <cell r="AX67" t="str">
            <v>Mediante correo elecrronico se remite la matriz de la clasificación de los ERON, de acuerdo al trabajo realizado con la Unidad de Gestión del Riesgo</v>
          </cell>
          <cell r="AY67" t="str">
            <v>:\Users\JPBARRERAM\Desktop\PLANES DICUV\Plan de Acción 2016\Seguimiento PA 2016\Seguimiento III Trimestre</v>
          </cell>
          <cell r="AZ67">
            <v>30</v>
          </cell>
          <cell r="BA67">
            <v>30</v>
          </cell>
          <cell r="BB67">
            <v>1</v>
          </cell>
          <cell r="BC67">
            <v>100</v>
          </cell>
          <cell r="BD67">
            <v>0</v>
          </cell>
          <cell r="BE67" t="str">
            <v>Mediante correo elecrronico se remite la matriz de la clasificación de los ERON, de acuerdo al trabajo realizado con la Unidad de Gestión del Riesgo</v>
          </cell>
          <cell r="BF67" t="str">
            <v>:\Users\JPBARRERAM\Desktop\PLANES DICUV\Plan de Acción 2016\Seguimiento PA 2016\Seguimiento III Trimestre</v>
          </cell>
        </row>
        <row r="68">
          <cell r="M68" t="str">
            <v>P249</v>
          </cell>
          <cell r="N68" t="str">
            <v>Identificar los ERON con mayor vulnerabilidad de acuerdo a las amenazas de origen natural, socio natural y antrópicas.</v>
          </cell>
          <cell r="O68">
            <v>5</v>
          </cell>
          <cell r="P68">
            <v>30</v>
          </cell>
          <cell r="Q68" t="str">
            <v>Número</v>
          </cell>
          <cell r="R68" t="str">
            <v>MY. Manuel Armando Quintero Medina</v>
          </cell>
          <cell r="S68" t="str">
            <v>Subdirector Técnico</v>
          </cell>
          <cell r="T68" t="str">
            <v>Activo</v>
          </cell>
          <cell r="U68">
            <v>0</v>
          </cell>
          <cell r="V68">
            <v>0</v>
          </cell>
          <cell r="W68">
            <v>0</v>
          </cell>
          <cell r="X68">
            <v>0</v>
          </cell>
          <cell r="Y68">
            <v>0</v>
          </cell>
          <cell r="Z68">
            <v>0</v>
          </cell>
          <cell r="AA68">
            <v>0</v>
          </cell>
          <cell r="AB68">
            <v>0</v>
          </cell>
          <cell r="AC68">
            <v>0</v>
          </cell>
          <cell r="AD68">
            <v>30</v>
          </cell>
          <cell r="AE68" t="str">
            <v>Se realizó reunion con la Unidad Nacional para la Gestión del Riesgo de Desastres</v>
          </cell>
          <cell r="AF68" t="str">
            <v>C:\Users\JPBARRERAM\Desktop\PLANES DICUV\Plan de Acción 2016\Seguimiento PA 2016\Seguimiento IV Trimestre\Evidencias</v>
          </cell>
          <cell r="AG68">
            <v>743</v>
          </cell>
          <cell r="AH68" t="str">
            <v>Diseñar y validar matriz de riesgos de desastres.</v>
          </cell>
          <cell r="AI68" t="str">
            <v>NO</v>
          </cell>
          <cell r="AJ68">
            <v>42583</v>
          </cell>
          <cell r="AK68">
            <v>42716</v>
          </cell>
          <cell r="AL68">
            <v>40</v>
          </cell>
          <cell r="AM68" t="str">
            <v>Carlos Melo Bonilla</v>
          </cell>
          <cell r="AN68" t="str">
            <v>Dragoneante</v>
          </cell>
          <cell r="AO68" t="str">
            <v>Activo</v>
          </cell>
          <cell r="AP68">
            <v>0</v>
          </cell>
          <cell r="AQ68">
            <v>0</v>
          </cell>
          <cell r="AR68">
            <v>0</v>
          </cell>
          <cell r="AS68">
            <v>0</v>
          </cell>
          <cell r="AT68">
            <v>0</v>
          </cell>
          <cell r="AU68">
            <v>0</v>
          </cell>
          <cell r="AV68">
            <v>20</v>
          </cell>
          <cell r="AW68">
            <v>0.45112781954887216</v>
          </cell>
          <cell r="AX68" t="str">
            <v>Mediante correo electronico se remiten documento de reuniones programadas y matrices de recopilación de datos</v>
          </cell>
          <cell r="AY68" t="str">
            <v>:\Users\JPBARRERAM\Desktop\PLANES DICUV\Plan de Acción 2016\Seguimiento PA 2016\Seguimiento III Trimestre</v>
          </cell>
          <cell r="AZ68">
            <v>133</v>
          </cell>
          <cell r="BA68">
            <v>60</v>
          </cell>
          <cell r="BB68">
            <v>0.45112781954887216</v>
          </cell>
          <cell r="BC68">
            <v>100</v>
          </cell>
          <cell r="BD68">
            <v>0</v>
          </cell>
          <cell r="BE68" t="str">
            <v>Mediante correo electronico se remite acta de asistencia del trabajo realizado para la elaboración de la matriz, reunión realizada en la Unidad Nacional para la Gestión del Riesgo de Desastres</v>
          </cell>
          <cell r="BF68" t="str">
            <v>C:\Users\JPBARRERAM\Desktop\PLANES DICUV\Plan de Acción 2016\Seguimiento PA 2016\Seguimiento IV Trimestre\Evidencias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70">
          <cell r="M70" t="str">
            <v>P256</v>
          </cell>
          <cell r="N70" t="str">
            <v>Informes de análisis de las actas de Comité de Seguimiento al Suministro de Alimentación COSAL</v>
          </cell>
          <cell r="O70">
            <v>3</v>
          </cell>
          <cell r="P70">
            <v>6</v>
          </cell>
          <cell r="Q70" t="str">
            <v>Número</v>
          </cell>
          <cell r="R70" t="str">
            <v xml:space="preserve">Ernesto Beltran </v>
          </cell>
          <cell r="S70" t="str">
            <v>Profesional Especializado</v>
          </cell>
          <cell r="T70" t="str">
            <v>Activo</v>
          </cell>
          <cell r="U70">
            <v>0</v>
          </cell>
          <cell r="V70">
            <v>0</v>
          </cell>
          <cell r="W70">
            <v>0</v>
          </cell>
          <cell r="X70">
            <v>2</v>
          </cell>
          <cell r="Y70" t="str">
            <v>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v>
          </cell>
          <cell r="Z70" t="str">
            <v>Drive- P256-763</v>
          </cell>
          <cell r="AA70" t="str">
            <v>4</v>
          </cell>
          <cell r="AB70" t="str">
            <v>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v>
          </cell>
          <cell r="AC70" t="str">
            <v>Drive- P256- Actividad 763</v>
          </cell>
          <cell r="AD70">
            <v>6</v>
          </cell>
          <cell r="AE70"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AF70" t="str">
            <v>Drive- P256- Actividad 763</v>
          </cell>
          <cell r="AG70">
            <v>763</v>
          </cell>
          <cell r="AH70" t="str">
            <v>Realizar seguimiento mensual a la alimentación de los 137 ERON Estaciones de Policía y Centros de Reclusión Militar</v>
          </cell>
          <cell r="AI70" t="str">
            <v>NO</v>
          </cell>
          <cell r="AJ70">
            <v>42370</v>
          </cell>
          <cell r="AK70">
            <v>42716</v>
          </cell>
          <cell r="AL70">
            <v>25</v>
          </cell>
          <cell r="AM70" t="str">
            <v>Coordinadora Grupo Alimentación</v>
          </cell>
          <cell r="AN70" t="str">
            <v>Profesional Especializado</v>
          </cell>
          <cell r="AO70" t="str">
            <v>Activo</v>
          </cell>
          <cell r="AP70">
            <v>0</v>
          </cell>
          <cell r="AQ70">
            <v>0</v>
          </cell>
          <cell r="AR70">
            <v>0</v>
          </cell>
          <cell r="AS70" t="str">
            <v>33</v>
          </cell>
          <cell r="AT70" t="str">
            <v>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v>
          </cell>
          <cell r="AU70" t="str">
            <v>Drive- P256-763</v>
          </cell>
          <cell r="AV70">
            <v>67</v>
          </cell>
          <cell r="AW70">
            <v>0.78901734104046239</v>
          </cell>
          <cell r="AX70" t="str">
            <v>Mes de julio: Se elaboró el informe correspondiente al análisis de las actas COSAL enviadas y cargadas al módulo SISIPEC, junto con el resultado de las visitas de los meses de julio- agosto. 
 Se presenta informe N° 8310-SUBAS-12281 del 26 de septiembre de 2016. 
 Mes de agosto: Se elaboró el informe correspondiente al análisis de las actas COSAL enviadas y cargadas al módulo SISIPEC, junto con el resultado de las visitas de los meses de julio- agosto. 
 Se presenta informe N° 8310-SUBAS-12281 del 26 de septiembre de 2016.</v>
          </cell>
          <cell r="AY70" t="str">
            <v>Drive- P256- Actividad 763</v>
          </cell>
          <cell r="AZ70">
            <v>100</v>
          </cell>
          <cell r="BA70">
            <v>1</v>
          </cell>
          <cell r="BB70"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BC70" t="str">
            <v>Drive- P256- Actividad 763</v>
          </cell>
        </row>
        <row r="71">
          <cell r="M71" t="str">
            <v>P256</v>
          </cell>
          <cell r="N71" t="str">
            <v>Informes de análisis de las actas de Comité de Seguimiento al Suministro de Alimentación COSAL</v>
          </cell>
          <cell r="O71">
            <v>3</v>
          </cell>
          <cell r="P71">
            <v>6</v>
          </cell>
          <cell r="Q71" t="str">
            <v>Número</v>
          </cell>
          <cell r="R71" t="str">
            <v xml:space="preserve">Ernesto Beltran </v>
          </cell>
          <cell r="S71" t="str">
            <v>Profesional Especializado</v>
          </cell>
          <cell r="T71" t="str">
            <v>Activo</v>
          </cell>
          <cell r="U71">
            <v>0</v>
          </cell>
          <cell r="V71">
            <v>0</v>
          </cell>
          <cell r="W71">
            <v>0</v>
          </cell>
          <cell r="X71">
            <v>0</v>
          </cell>
          <cell r="Y71">
            <v>0</v>
          </cell>
          <cell r="Z71">
            <v>0</v>
          </cell>
          <cell r="AA71" t="str">
            <v>4</v>
          </cell>
          <cell r="AB71" t="str">
            <v>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v>
          </cell>
          <cell r="AC71" t="str">
            <v>Drive- P256- Actividad 763</v>
          </cell>
          <cell r="AD71">
            <v>6</v>
          </cell>
          <cell r="AE71"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AF71" t="str">
            <v>Drive- P256- Actividad 763</v>
          </cell>
          <cell r="AG71">
            <v>1153</v>
          </cell>
          <cell r="AH71" t="str">
            <v>Capacitar a los funcionarios de las 6 regionales en lo que concierne a las generalidades de los contratos de alimentación.</v>
          </cell>
          <cell r="AI71" t="str">
            <v>NO</v>
          </cell>
          <cell r="AJ71">
            <v>42401</v>
          </cell>
          <cell r="AK71">
            <v>42716</v>
          </cell>
          <cell r="AL71">
            <v>25</v>
          </cell>
          <cell r="AM71" t="str">
            <v>PILAR VARGAS CARGO</v>
          </cell>
          <cell r="AN71" t="str">
            <v>Profesional Especializado</v>
          </cell>
          <cell r="AO71" t="str">
            <v>Activo</v>
          </cell>
          <cell r="AP71">
            <v>0</v>
          </cell>
          <cell r="AQ71">
            <v>0</v>
          </cell>
          <cell r="AR71">
            <v>0</v>
          </cell>
          <cell r="AS71">
            <v>0</v>
          </cell>
          <cell r="AT71">
            <v>0</v>
          </cell>
          <cell r="AU71">
            <v>0</v>
          </cell>
          <cell r="AV71">
            <v>100</v>
          </cell>
          <cell r="AW71">
            <v>0.7682539682539683</v>
          </cell>
          <cell r="AX71" t="str">
            <v>El 28/04/2016 se capacitó a funcionarios de Regional Occidente quedando registrada esta actividad en acta de la fecha en mención.
Capacitación Regional Norte Acta No. 89 de fecha 22 de abril de 2016. 
Se anexa acta 187 28/04/2016 capacitación Regional Noroeste. Se anexa acta 292 de fecha 31/03/2016 capacitación Regional Oriente. 
El 30 de Junio se realizó videoconferencia a las Regionales Central y Viejo Caldas junto con sus establecimientos, se anexan los pantallazos.</v>
          </cell>
          <cell r="AY71" t="str">
            <v>Drive- P256- Actividad 1153</v>
          </cell>
          <cell r="AZ71">
            <v>100</v>
          </cell>
          <cell r="BA71">
            <v>1</v>
          </cell>
          <cell r="BB71" t="str">
            <v>El 28/04/2016 se capacitó a funcionarios de Regional Occidente quedando registrada esta actividad en acta de la fecha en mención.
Capacitación Regional Norte Acta No. 89 de fecha 22 de abril de 2016. 
Se anexa acta 187 28/04/2016 capacitación Regional Noroeste. Se anexa acta 292 de fecha 31/03/2016 capacitación Regional Oriente. 
El 30 de Junio se realizó videoconferencia a las Regionales Central y Viejo Caldas junto con sus establecimientos, se anexan los pantallazos.</v>
          </cell>
          <cell r="BC71" t="str">
            <v>Drive- P256- Actividad 1153</v>
          </cell>
        </row>
        <row r="72">
          <cell r="M72" t="str">
            <v>P256</v>
          </cell>
          <cell r="N72" t="str">
            <v>Informes de análisis de las actas de Comité de Seguimiento al Suministro de Alimentación COSAL</v>
          </cell>
          <cell r="O72">
            <v>3</v>
          </cell>
          <cell r="P72">
            <v>6</v>
          </cell>
          <cell r="Q72" t="str">
            <v>Número</v>
          </cell>
          <cell r="R72" t="str">
            <v xml:space="preserve">Ernesto Beltran </v>
          </cell>
          <cell r="S72" t="str">
            <v>Profesional Especializado</v>
          </cell>
          <cell r="T72" t="str">
            <v>Activo</v>
          </cell>
          <cell r="U72">
            <v>0</v>
          </cell>
          <cell r="V72">
            <v>0</v>
          </cell>
          <cell r="W72">
            <v>0</v>
          </cell>
          <cell r="X72">
            <v>0</v>
          </cell>
          <cell r="Y72" t="str">
            <v>Mes de febrero: Se realiza el primer informe del 2016 correspondiente a enero y febrero 2016, con base en la información cargada al módulo SISIPEC y a los reportes de los establecimientos. Informe 8310-SUBAS-2903 del 28/03/2016.</v>
          </cell>
          <cell r="Z72">
            <v>0</v>
          </cell>
          <cell r="AA72" t="str">
            <v>4</v>
          </cell>
          <cell r="AB72" t="str">
            <v>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v>
          </cell>
          <cell r="AC72" t="str">
            <v>Drive- P256- Actividad 763</v>
          </cell>
          <cell r="AD72">
            <v>6</v>
          </cell>
          <cell r="AE72"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AF72" t="str">
            <v>Drive- P256- Actividad 763</v>
          </cell>
          <cell r="AG72">
            <v>1154</v>
          </cell>
          <cell r="AH72" t="str">
            <v>Capacitar a los internos en generalidades del manejo de dietas según lo establecido en  los contratos de alimentación</v>
          </cell>
          <cell r="AI72" t="str">
            <v>NO</v>
          </cell>
          <cell r="AJ72">
            <v>42401</v>
          </cell>
          <cell r="AK72">
            <v>42716</v>
          </cell>
          <cell r="AL72">
            <v>25</v>
          </cell>
          <cell r="AM72" t="str">
            <v>PILAR VARGAS CARGO</v>
          </cell>
          <cell r="AN72" t="str">
            <v>Profesional Especializado</v>
          </cell>
          <cell r="AO72" t="str">
            <v>Activo</v>
          </cell>
          <cell r="AP72">
            <v>0</v>
          </cell>
          <cell r="AQ72">
            <v>0</v>
          </cell>
          <cell r="AR72">
            <v>0</v>
          </cell>
          <cell r="AS72" t="str">
            <v>67</v>
          </cell>
          <cell r="AT72" t="str">
            <v>Mes de abril: El 28/04/2016 se capacitó a funcionarios de Regional Occidente quedando registrada esta actividad en acta de la fecha en mención.
Capacitación Regional Norte Acta No. 89 de fecha 22 de abril de 2016. 
Mes de mayo: Se anexa acta 187 28/04/2016 capacitación Regional Noroeste. Se anexa acta 292 de fecha 31/03/2016 capacitación Regional Oriente.</v>
          </cell>
          <cell r="AU72" t="str">
            <v>Drive- P256-Actividad 1154</v>
          </cell>
          <cell r="AV72">
            <v>70</v>
          </cell>
          <cell r="AW72">
            <v>0.7682539682539683</v>
          </cell>
          <cell r="AX72" t="str">
            <v>Se capacitaron a los internos de los siguientes establecimientos: RM BOGOTÁ, actas 543 y 544 de fecha 03/06/2016. COMEB, acta 590 de fecha 7/06/2016. 
 Mes de julio: El 22/07/2016 se realizó capacitación en normatividad sanitaria a los internos de las actividades productivas de panadería y asadero de pollos del EC Bogotá.
 Mes de septiembre: Se anexa capacitación a internos en el control y seguimiento al suministro de alimentación, en acta N°938 del 27/09/2016 al establecimiento de Espinal.</v>
          </cell>
          <cell r="AY72" t="str">
            <v>Drive- P256- Actividad 1154</v>
          </cell>
          <cell r="AZ72">
            <v>100</v>
          </cell>
          <cell r="BA72">
            <v>1</v>
          </cell>
          <cell r="BB72" t="str">
            <v xml:space="preserve">Mes de octubre: Se anexa acta No. 0990 de capacitación del 19 de octubre de 2016 a internos representantes del COMEB, sobre generalidades del manejo de dietas según lo establecido en  los contratos de alimentación.
Noviembre: Se anexa acta de capacitación del 24 de noviembre de 2016 a los internos del EPMSC Villavicencio, sobre generalidades del manejo de dietas según lo establecido en  los contratos de alimentación. 
</v>
          </cell>
          <cell r="BC72" t="str">
            <v>Drive- P256- Actividad 1154</v>
          </cell>
        </row>
        <row r="73">
          <cell r="M73" t="str">
            <v>P256</v>
          </cell>
          <cell r="N73" t="str">
            <v>Informes de análisis de las actas de Comité de Seguimiento al Suministro de Alimentación COSAL</v>
          </cell>
          <cell r="O73">
            <v>3</v>
          </cell>
          <cell r="P73">
            <v>6</v>
          </cell>
          <cell r="Q73" t="str">
            <v>Número</v>
          </cell>
          <cell r="R73" t="str">
            <v xml:space="preserve">Ernesto Beltran </v>
          </cell>
          <cell r="S73" t="str">
            <v>Profesional Especializado</v>
          </cell>
          <cell r="T73" t="str">
            <v>Activo</v>
          </cell>
          <cell r="U73">
            <v>0</v>
          </cell>
          <cell r="V73">
            <v>0</v>
          </cell>
          <cell r="W73">
            <v>0</v>
          </cell>
          <cell r="X73">
            <v>0</v>
          </cell>
          <cell r="Y73">
            <v>0</v>
          </cell>
          <cell r="Z73">
            <v>0</v>
          </cell>
          <cell r="AA73" t="str">
            <v>4</v>
          </cell>
          <cell r="AB73" t="str">
            <v>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v>
          </cell>
          <cell r="AC73" t="str">
            <v>Drive- P256- Actividad 763</v>
          </cell>
          <cell r="AD73">
            <v>6</v>
          </cell>
          <cell r="AE73"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AF73" t="str">
            <v>Drive- P256- Actividad 763</v>
          </cell>
          <cell r="AG73">
            <v>764</v>
          </cell>
          <cell r="AH73" t="str">
            <v xml:space="preserve">Monitoreo modulo de Alimentación SISIPEC </v>
          </cell>
          <cell r="AI73" t="str">
            <v>NO</v>
          </cell>
          <cell r="AJ73">
            <v>42370</v>
          </cell>
          <cell r="AK73">
            <v>42716</v>
          </cell>
          <cell r="AL73">
            <v>25</v>
          </cell>
          <cell r="AM73" t="str">
            <v>Grupo Alimentación</v>
          </cell>
          <cell r="AN73" t="str">
            <v>Profesional Especializado</v>
          </cell>
          <cell r="AO73" t="str">
            <v>Activo</v>
          </cell>
          <cell r="AP73">
            <v>0</v>
          </cell>
          <cell r="AQ73">
            <v>0</v>
          </cell>
          <cell r="AR73">
            <v>0</v>
          </cell>
          <cell r="AS73" t="str">
            <v>33</v>
          </cell>
          <cell r="AT73" t="str">
            <v>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v>
          </cell>
          <cell r="AU73" t="str">
            <v>P256- Actividad 764</v>
          </cell>
          <cell r="AV73">
            <v>67</v>
          </cell>
          <cell r="AW73">
            <v>0.78901734104046239</v>
          </cell>
          <cell r="AX73" t="str">
            <v>Mes de julio: Se elaboró el informe correspondiente al análisis de las actas COSAL enviadas y cargadas al módulo SISIPEC, junto con el resultado de las visitas de los meses de julio- agosto. 
 Se presenta informe N° 8310-SUBAS-12281 del 26 de septiembre de 2016. 
 Mes de agosto: Se elaboró el informe correspondiente al análisis de las actas COSAL enviadas y cargadas al módulo SISIPEC, junto con el resultado de las visitas de los meses de julio- agosto. 
 Se presenta informe N° 8310-SUBAS-12281 del 26 de septiembre de 2016.</v>
          </cell>
          <cell r="AY73" t="str">
            <v>Drive- P256- Actividad 764</v>
          </cell>
          <cell r="AZ73">
            <v>100</v>
          </cell>
          <cell r="BA73">
            <v>1</v>
          </cell>
          <cell r="BB73" t="str">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ell>
          <cell r="BC73" t="str">
            <v>Drive- P256- Actividad 764</v>
          </cell>
        </row>
        <row r="74">
          <cell r="M74" t="str">
            <v>P4</v>
          </cell>
          <cell r="N74" t="str">
            <v xml:space="preserve">ERON  de Justicia y Paz (nombrados como Justicia y Paz mediante  resolución)  fortalecidos con la implementación del  Modelo de Atención e Intervención Integral para los Internos de Justicia y Paz – MAIJUP. </v>
          </cell>
          <cell r="O74">
            <v>3</v>
          </cell>
          <cell r="P74">
            <v>10</v>
          </cell>
          <cell r="Q74" t="str">
            <v>Número</v>
          </cell>
          <cell r="R74" t="str">
            <v>Concepcion Bernal Triviño</v>
          </cell>
          <cell r="S74" t="str">
            <v>Profesional Especializado</v>
          </cell>
          <cell r="T74" t="str">
            <v>Activo</v>
          </cell>
          <cell r="U74">
            <v>0</v>
          </cell>
          <cell r="V74">
            <v>0</v>
          </cell>
          <cell r="W74">
            <v>0</v>
          </cell>
          <cell r="X74">
            <v>8</v>
          </cell>
          <cell r="Y74" t="str">
            <v>Mes de marzo: En el periodo marzo y abril se realizó monitoreo del módulo SISIPEC de alimentación, seguimiento a establecimientos, visitas y correos electrónicos y se elaboró el informe 8310-SUBAS-6732 del 27/05/2016.</v>
          </cell>
          <cell r="Z74" t="str">
            <v>Drive- P4- Actividad 766</v>
          </cell>
          <cell r="AA74" t="str">
            <v>10</v>
          </cell>
          <cell r="AB74"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C74" t="str">
            <v>Drive- P4- Actividad 766</v>
          </cell>
          <cell r="AD74" t="str">
            <v>10</v>
          </cell>
          <cell r="AE74"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F74" t="str">
            <v>Drive- P4- Actividad 766</v>
          </cell>
          <cell r="AG74">
            <v>765</v>
          </cell>
          <cell r="AH74" t="str">
            <v xml:space="preserve">Hacer seguimiento trimestral a los programas de tratamiento especial para internos de Justicia y Paz </v>
          </cell>
          <cell r="AI74" t="str">
            <v>SI</v>
          </cell>
          <cell r="AJ74">
            <v>42536</v>
          </cell>
          <cell r="AK74">
            <v>42716</v>
          </cell>
          <cell r="AL74">
            <v>20</v>
          </cell>
          <cell r="AM74" t="str">
            <v>Grupo Reintegración</v>
          </cell>
          <cell r="AN74" t="str">
            <v>Profesional Especializado</v>
          </cell>
          <cell r="AO74" t="str">
            <v>Activo</v>
          </cell>
          <cell r="AP74">
            <v>0</v>
          </cell>
          <cell r="AQ74">
            <v>0</v>
          </cell>
          <cell r="AR74">
            <v>0</v>
          </cell>
          <cell r="AS74" t="str">
            <v>50</v>
          </cell>
          <cell r="AT74" t="str">
            <v>Mes de mayo: Mediante oficio No. 4261 de fecha 25 de abril de 2016 se realizado retroalimentación informe trimestre JyP 2016- COMEB. 
Mediante oficio No. 4262 de fecha 25 de abril de 2016 se realizado retroalimentación informe trimestre JyP 2016- Espinal. 
Mediante oficio No. 4263 de fecha 25 de abril de 2016 se realizado retroalimentación informe trimestre JyP 2016- Itagüí.
Mediante oficio No. 4264 de fecha 25 de abril de 2016 se realizado retroalimentación informe trimestre JyP 2016- Palmira. 
Mediante oficio No. 4265 de fecha 25 de abril de 2016 se realizado retroalimentación informe trimestre JyP 2016- Montería.
Mediante oficio No. 4266 de fecha 25 de abril de 2016 se realizado retroalimentación informe trimestre JyP 2016- EC Barranquilla. 
Mediante oficio No. 4267 de fecha 25 de abril de 2016 se realizado retroalimentación informe trimestre JyP 2016- Chiquinquirá.    
Mediante oficio No. 4268 de fecha 25 de abril de 2016 se realizado retroalimentación informe trimestre JyP 2016- RM Bucaramanga. 
Mediante oficio No. 4269 de fecha 25 de abril de 2016 se realizado retroalimentación informe trimestre JyP 2016- RM Bogotá. 
Mediante oficio No. 4270 de fecha 25 de abril de 2016 se realizado retroalimentación informe trimestre JyP 2016- EPMSC Bucaramanga. 
Mediante oficio No. 4271 de fecha 25 de abril de 2016 se realizado retroalimentación informe trimestre JyP 2016- COCUC.</v>
          </cell>
          <cell r="AU74" t="str">
            <v>Drive- P4- 765</v>
          </cell>
          <cell r="AV74">
            <v>50</v>
          </cell>
          <cell r="AW74">
            <v>0.59444444444444444</v>
          </cell>
          <cell r="AX74" t="str">
            <v>Mes de agosto: se solicitaron, recibieron y estudiaron los informes del segundo trimestre -16 de los 11 establecimientos de Justicia y Paz los cuales se retroalimentaron.
 - Oficio No. 8300 DIRAT- 83001- GRURE- 10247, del 11 de agosto de 2016. EPMSC Espinal. 
 - Oficio No. 8300 DIRAT- 83001- GRURE- 10248, del 31 de agosto de 2016. EPMSC Bucaramanga. 
 - Oficio No. 8300 DIRAT- 83001- GRURE- 10249, del 11 de agosto de 2016. EPC Itagüí. 
 - Oficio No. 8300 DIRAT- 83001- GRURE- 10250, del 11 de agosto de 2016. EPAMSCAS Palmira. 
 - Oficio No. 8300 DIRAT- 83001- GRURE- 10251, del 11 de agosto de 2016. EPAMSCAS Palmira. 
 - Oficio No. 8300 DIRAT- 83001- GRURE- 10252, del 11 de agosto de 2016. EPC Montería. 
 - Oficio No. 8300 DIRAT- 83001- GRURE- 10253, del 11 de agosto de 2016. EC Barranquilla. 
 - Oficio No. 8300 DIRAT- 83001- GRURE- 10254, del 11 de agosto de 2016. COMEB. 
 - Oficio No. 8300 DIRAT- 83001- GRURE- 10255, del 31 de agosto de 2016. RM Bogotá. 
 - Oficio No. 8300 DIRAT- 83001- GRURE- 10256, del 11 de agosto de 2016. RM Bucaramanga. 
 - Oficio No. 8300 DIRAT- 83001- GRURE- 10257, del 11 de agosto de 2016. COCUC.</v>
          </cell>
          <cell r="AY74" t="str">
            <v>Drive- P4- Actividad 765</v>
          </cell>
          <cell r="AZ74">
            <v>100</v>
          </cell>
          <cell r="BA74">
            <v>1</v>
          </cell>
          <cell r="BB74" t="str">
            <v xml:space="preserve">Mes de noviembre: Se recibieron informes de seguimiento del III trimestre -2016 y los mismos se retroalimentaron mediante oficios:
- Oficio No. 8300 DIRAT- 83001- GRURE- 14178 del 11 de noviembre de 2016. EPMSC Espinal. 
- Oficio No. 8300 DIRAT- 83001- GRURE- 14179 del 11 de noviembre de 2016. COMEB.
- Oficio No. 8300 DIRAT- 83001- GRURE- 14180 del 11 de noviembre de 2016. EPAMSCAS Palmira.
- Oficio No. 8300 DIRAT- 83001- GRURE- 14181 del 11 de noviembre de 2016. EPC Itagüí.  
- Oficio No. 8300 DIRAT- 83001- GRURE- 14182 del 11 de noviembre de 2016. RM Bogotá.   
- Oficio No. 8300 DIRAT- 83001- GRURE- 14183 del 11 de noviembre de 2016. RM Bucaramanga.   
- Oficio No. 8300 DIRAT- 83001- GRURE- 14184 del 11 de noviembre de 2016. COCUC.   
- Oficio No. 8300 DIRAT- 83001- GRURE- 14185 del 11 de noviembre de 2016. EPC Montería.  
- Oficio No. 8300 DIRAT- 83001- GRURE- 14186 del 11 de noviembre de 2016. EC Barranquilla.   
- Oficio No. 8300 DIRAT- 83001- GRURE- 14187 del 11 de noviembre de 2016. EPMSC Bucaramanga. 
- Oficio No. 8300 DIRAT- 83001- GRURE- 14196 del 11 de noviembre de 2016. EPMSC Chiquinquirá.   
Mes de diciembre: Se realizó seguimiento trimestral a los programas de tratamiento especial para internos de Justicia y Paz , mediante los siguientes oficios: 
- Oficio No. 8300 DIRAT- 83001- GRURE- 18453 12 de diciembre de 2016. EPMSC Espinal. 
- Oficio No. 8300 DIRAT- 83001- GRURE- 18449 11 de diciembre de 2016. COMEB.
- Oficio No. 8300 DIRAT- 83001- GRURE- 18450 12 de diciembre de 2016. EPAMSCAS Palmira.
- Oficio No. 8300 DIRAT- 83001- GRURE- 18445 12 de diciembre de 2016. EPC Itagüí.  
- Oficio No. 8300 DIRAT- 83001- GRURE- 18446 12 de diciembre de 2016. RM Bucaramanga.   
- Oficio No. 8300 DIRAT- 83001- GRURE- 18448 12 de diciembre de 2016. COCUC.   
- Oficio No. 8300 DIRAT- 83001- GRURE- 18444 12 de diciembre de 2016. EPC Montería.  
- Oficio No. 8300 DIRAT- 83001- GRURE- 18565 12 de diciembre de 2016. EC Barranquilla.   
- Oficio No. 8300 DIRAT- 83001- GRURE- 18444 12 de diciembre de 2016. EPMSC Bucaramanga.    
- Oficio No. 8300 DIRAT- 83001- GRURE- 18447 12 de diciembre de 2016.RM Bogotá.   
- Oficio No. 8300 DIRAT- 83001- GRURE- 18452 12 de diciembre de 2016. EPMSC Chiquinquirá.   
</v>
          </cell>
          <cell r="BC74" t="str">
            <v>Drive- P4- Actividad 765</v>
          </cell>
        </row>
        <row r="75">
          <cell r="M75" t="str">
            <v>P4</v>
          </cell>
          <cell r="N75" t="str">
            <v xml:space="preserve">ERON  de Justicia y Paz (nombrados como Justicia y Paz mediante  resolución)  fortalecidos con la implementación del  Modelo de Atención e Intervención Integral para los Internos de Justicia y Paz – MAIJUP. </v>
          </cell>
          <cell r="O75">
            <v>3</v>
          </cell>
          <cell r="P75">
            <v>10</v>
          </cell>
          <cell r="Q75" t="str">
            <v>Número</v>
          </cell>
          <cell r="R75" t="str">
            <v>Concepcion Bernal Triviño</v>
          </cell>
          <cell r="S75" t="str">
            <v>Profesional Especializado</v>
          </cell>
          <cell r="T75" t="str">
            <v>Activo</v>
          </cell>
          <cell r="U75">
            <v>0</v>
          </cell>
          <cell r="V75">
            <v>0</v>
          </cell>
          <cell r="W75">
            <v>0</v>
          </cell>
          <cell r="X75">
            <v>0</v>
          </cell>
          <cell r="Y75">
            <v>0</v>
          </cell>
          <cell r="Z75">
            <v>0</v>
          </cell>
          <cell r="AA75" t="str">
            <v>10</v>
          </cell>
          <cell r="AB75"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C75" t="str">
            <v>Drive- P4- Actividad 766</v>
          </cell>
          <cell r="AD75" t="str">
            <v>10</v>
          </cell>
          <cell r="AE75"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F75" t="str">
            <v>Drive- P4- Actividad 766</v>
          </cell>
          <cell r="AG75">
            <v>766</v>
          </cell>
          <cell r="AH75" t="str">
            <v xml:space="preserve">Visitar 10 establecimientos con justicia y paz para hacer seguimiento a los programas de tratamiento especial </v>
          </cell>
          <cell r="AI75" t="str">
            <v>NO</v>
          </cell>
          <cell r="AJ75">
            <v>42401</v>
          </cell>
          <cell r="AK75">
            <v>42716</v>
          </cell>
          <cell r="AL75">
            <v>20</v>
          </cell>
          <cell r="AM75" t="str">
            <v>Grupo Reintegración</v>
          </cell>
          <cell r="AN75" t="str">
            <v>Profesional Universitario</v>
          </cell>
          <cell r="AO75" t="str">
            <v>Activo</v>
          </cell>
          <cell r="AP75">
            <v>0</v>
          </cell>
          <cell r="AQ75">
            <v>0</v>
          </cell>
          <cell r="AR75">
            <v>0</v>
          </cell>
          <cell r="AS75" t="str">
            <v>80</v>
          </cell>
          <cell r="AT75" t="str">
            <v xml:space="preserve">Mes de marzo: Se han realizado visitas a los establecimientos de COMEB, RM Bogotá, EPMSC Chiquinquirá, EPMSC Itagüí, EPMSC Bucaramanga, RM Bucaramanga, Palmira y  COCUC. </v>
          </cell>
          <cell r="AU75" t="str">
            <v>Drive- P4- Actividad 766</v>
          </cell>
          <cell r="AV75">
            <v>100</v>
          </cell>
          <cell r="AW75">
            <v>0.7682539682539683</v>
          </cell>
          <cell r="AX75" t="str">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v>
          </cell>
          <cell r="AY75" t="str">
            <v>Drive- P4- Actividad 766</v>
          </cell>
          <cell r="AZ75">
            <v>100</v>
          </cell>
          <cell r="BA75">
            <v>1</v>
          </cell>
          <cell r="BB75" t="str">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v>
          </cell>
          <cell r="BC75" t="str">
            <v>Drive- P4- Actividad 766</v>
          </cell>
        </row>
        <row r="76">
          <cell r="M76" t="str">
            <v>P4</v>
          </cell>
          <cell r="N76" t="str">
            <v xml:space="preserve">ERON  de Justicia y Paz (nombrados como Justicia y Paz mediante  resolución)  fortalecidos con la implementación del  Modelo de Atención e Intervención Integral para los Internos de Justicia y Paz – MAIJUP. </v>
          </cell>
          <cell r="O76">
            <v>3</v>
          </cell>
          <cell r="P76">
            <v>10</v>
          </cell>
          <cell r="Q76" t="str">
            <v>Número</v>
          </cell>
          <cell r="R76" t="str">
            <v>Concepcion Bernal Triviño</v>
          </cell>
          <cell r="S76" t="str">
            <v>Profesional Especializado</v>
          </cell>
          <cell r="T76" t="str">
            <v>Activo</v>
          </cell>
          <cell r="U76">
            <v>0</v>
          </cell>
          <cell r="V76">
            <v>0</v>
          </cell>
          <cell r="W76">
            <v>0</v>
          </cell>
          <cell r="X76">
            <v>0</v>
          </cell>
          <cell r="Y76" t="str">
            <v>Mes de abril: En el periodo marzo y abril se realizó monitoreo del módulo SISIPEC de alimentación, seguimiento a establecimientos, visitas y correos electrónicos y se elaboró el informe 8310-SUBAS-6732 del 27/05/2016.</v>
          </cell>
          <cell r="Z76">
            <v>0</v>
          </cell>
          <cell r="AA76" t="str">
            <v>10</v>
          </cell>
          <cell r="AB76"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C76" t="str">
            <v>Drive- P4- Actividad 766</v>
          </cell>
          <cell r="AD76" t="str">
            <v>10</v>
          </cell>
          <cell r="AE76"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F76" t="str">
            <v>Drive- P4- Actividad 766</v>
          </cell>
          <cell r="AG76">
            <v>767</v>
          </cell>
          <cell r="AH76" t="str">
            <v xml:space="preserve">Estructurar el procedimiento "programa resocializador" y presentarlo a la oficina de planeación </v>
          </cell>
          <cell r="AI76" t="str">
            <v>NO</v>
          </cell>
          <cell r="AJ76">
            <v>42401</v>
          </cell>
          <cell r="AK76">
            <v>42716</v>
          </cell>
          <cell r="AL76">
            <v>20</v>
          </cell>
          <cell r="AM76" t="str">
            <v>Darío León</v>
          </cell>
          <cell r="AN76" t="str">
            <v>Profesional Especializado</v>
          </cell>
          <cell r="AO76" t="str">
            <v>Activo</v>
          </cell>
          <cell r="AP76">
            <v>0</v>
          </cell>
          <cell r="AQ76">
            <v>0</v>
          </cell>
          <cell r="AR76">
            <v>0</v>
          </cell>
          <cell r="AS76" t="str">
            <v>100</v>
          </cell>
          <cell r="AT76" t="str">
            <v>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v>
          </cell>
          <cell r="AU76" t="str">
            <v>Drive- P4- 767</v>
          </cell>
          <cell r="AV76">
            <v>100</v>
          </cell>
          <cell r="AW76">
            <v>0.7682539682539683</v>
          </cell>
          <cell r="AX76" t="str">
            <v>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v>
          </cell>
          <cell r="AY76" t="str">
            <v>Drive- P4- 767</v>
          </cell>
          <cell r="AZ76">
            <v>100</v>
          </cell>
          <cell r="BA76">
            <v>1</v>
          </cell>
          <cell r="BB76" t="str">
            <v>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v>
          </cell>
          <cell r="BC76" t="str">
            <v>Drive- P4- 767</v>
          </cell>
        </row>
        <row r="77">
          <cell r="M77" t="str">
            <v>P4</v>
          </cell>
          <cell r="N77" t="str">
            <v xml:space="preserve">ERON  de Justicia y Paz (nombrados como Justicia y Paz mediante  resolución)  fortalecidos con la implementación del  Modelo de Atención e Intervención Integral para los Internos de Justicia y Paz – MAIJUP. </v>
          </cell>
          <cell r="O77">
            <v>3</v>
          </cell>
          <cell r="P77">
            <v>10</v>
          </cell>
          <cell r="Q77" t="str">
            <v>Número</v>
          </cell>
          <cell r="R77" t="str">
            <v>Concepcion Bernal Triviño</v>
          </cell>
          <cell r="S77" t="str">
            <v>Profesional Especializado</v>
          </cell>
          <cell r="T77" t="str">
            <v>Activo</v>
          </cell>
          <cell r="U77">
            <v>0</v>
          </cell>
          <cell r="V77">
            <v>0</v>
          </cell>
          <cell r="W77">
            <v>0</v>
          </cell>
          <cell r="X77">
            <v>0</v>
          </cell>
          <cell r="Y77">
            <v>0</v>
          </cell>
          <cell r="Z77">
            <v>0</v>
          </cell>
          <cell r="AA77" t="str">
            <v>10</v>
          </cell>
          <cell r="AB77"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C77" t="str">
            <v>Drive- P4- Actividad 766</v>
          </cell>
          <cell r="AD77" t="str">
            <v>10</v>
          </cell>
          <cell r="AE77"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F77" t="str">
            <v>Drive- P4- Actividad 766</v>
          </cell>
          <cell r="AG77">
            <v>768</v>
          </cell>
          <cell r="AH77" t="str">
            <v>Capacitar a los responsables del desarrollo de los programas especiales para internos de justicia y Paz mediante 6 video conferencias</v>
          </cell>
          <cell r="AI77" t="str">
            <v>NO</v>
          </cell>
          <cell r="AJ77">
            <v>42430</v>
          </cell>
          <cell r="AK77">
            <v>42716</v>
          </cell>
          <cell r="AL77">
            <v>20</v>
          </cell>
          <cell r="AM77" t="str">
            <v xml:space="preserve">Grupo Reintegración </v>
          </cell>
          <cell r="AN77" t="str">
            <v>Profesional Universitario</v>
          </cell>
          <cell r="AO77" t="str">
            <v>Activo</v>
          </cell>
          <cell r="AP77">
            <v>0</v>
          </cell>
          <cell r="AQ77">
            <v>0</v>
          </cell>
          <cell r="AR77">
            <v>0</v>
          </cell>
          <cell r="AS77" t="str">
            <v>50</v>
          </cell>
          <cell r="AT77" t="str">
            <v>Mes de marzo: Acta No. 0263, de fecha 16 de marzo de 2016, mediante la cual se realiza articulación del Programa Palabras Justas 2016. 
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Mes de junio: Acta No. 0596, de fecha 20 de junio de 2016, mediante la cual se realiza capacitación programa resocializador.</v>
          </cell>
          <cell r="AU77" t="str">
            <v>Drive- P4- Actividad 768</v>
          </cell>
          <cell r="AV77">
            <v>83</v>
          </cell>
          <cell r="AW77">
            <v>0.74475524475524479</v>
          </cell>
          <cell r="AX77" t="str">
            <v>Mes de agosto: Se realizó cuarta video conferencia de la vigencia el 27/07/2016. Se adjunta acta 662. 
Mes de septiembre: Acta No. 0868, del 31 de agosto de 2016, mediante la cual se realiza capacitación programa resocializador.</v>
          </cell>
          <cell r="AY77" t="str">
            <v>Drive- P4- Actividad 768</v>
          </cell>
          <cell r="AZ77">
            <v>100</v>
          </cell>
          <cell r="BA77">
            <v>1</v>
          </cell>
          <cell r="BB77" t="str">
            <v>Mes de noviembre: Mediante acta No. 0989 del 19 de octubre de 2016, se realizó capacitación a los responsables del desarrollo de los programas especiales para internos de justicia y Paz a través de videoconferencia.</v>
          </cell>
          <cell r="BC77" t="str">
            <v>Drive- P4- Actividad 768</v>
          </cell>
        </row>
        <row r="78">
          <cell r="M78" t="str">
            <v>P4</v>
          </cell>
          <cell r="N78" t="str">
            <v xml:space="preserve">ERON  de Justicia y Paz (nombrados como Justicia y Paz mediante  resolución)  fortalecidos con la implementación del  Modelo de Atención e Intervención Integral para los Internos de Justicia y Paz – MAIJUP. </v>
          </cell>
          <cell r="O78">
            <v>3</v>
          </cell>
          <cell r="P78">
            <v>10</v>
          </cell>
          <cell r="Q78" t="str">
            <v>Número</v>
          </cell>
          <cell r="R78" t="str">
            <v>Concepcion Bernal Triviño</v>
          </cell>
          <cell r="S78" t="str">
            <v>Profesional Especializado</v>
          </cell>
          <cell r="T78" t="str">
            <v>Activo</v>
          </cell>
          <cell r="U78">
            <v>0</v>
          </cell>
          <cell r="V78">
            <v>0</v>
          </cell>
          <cell r="W78">
            <v>0</v>
          </cell>
          <cell r="X78">
            <v>0</v>
          </cell>
          <cell r="Y78">
            <v>0</v>
          </cell>
          <cell r="Z78">
            <v>0</v>
          </cell>
          <cell r="AA78" t="str">
            <v>10</v>
          </cell>
          <cell r="AB78"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C78" t="str">
            <v>Drive- P4- Actividad 766</v>
          </cell>
          <cell r="AD78" t="str">
            <v>10</v>
          </cell>
          <cell r="AE78" t="str">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ell>
          <cell r="AF78" t="str">
            <v>Drive- P4- Actividad 766</v>
          </cell>
          <cell r="AG78">
            <v>769</v>
          </cell>
          <cell r="AH78" t="str">
            <v>Hacer seguimiento bimensual a la ejecución de recursos asignados para los programas de tratamiento especial.</v>
          </cell>
          <cell r="AI78" t="str">
            <v>SI</v>
          </cell>
          <cell r="AJ78">
            <v>42401</v>
          </cell>
          <cell r="AK78">
            <v>42716</v>
          </cell>
          <cell r="AL78">
            <v>20</v>
          </cell>
          <cell r="AM78" t="str">
            <v>Sara Oliva Blanco</v>
          </cell>
          <cell r="AN78" t="str">
            <v>Profesional Universitario</v>
          </cell>
          <cell r="AO78" t="str">
            <v>Activo</v>
          </cell>
          <cell r="AP78">
            <v>0</v>
          </cell>
          <cell r="AQ78">
            <v>0</v>
          </cell>
          <cell r="AR78">
            <v>0</v>
          </cell>
          <cell r="AS78" t="str">
            <v>60</v>
          </cell>
          <cell r="AT78" t="str">
            <v>Mes de marzo: Se asignaron recursos para apoyar los programas de Justicia y Paz mediante Resolución 000680 de fecha 19-02-2016. 
Mediante oficio No. 8300 DIRAT- 83001 GRURE- 1914 de fecha 24-02-2016, se imparten instrucciones para la ejecución presupuestal 2016 Población Justicia y Paz.  
Mediante oficio No. 8300 DIRAT- 83001 GRURE- 2530 de fecha 11 de marzo de 2016, se realiza seguimiento a la ejecución presupuestal 2016, Justicia y Paz, Resolución 000680-2016.
Mes de mayo: Mediante oficio No. 8300 DIRAT- 83001 GRURE- 4797 de fecha 04 de mayo de 2016, se realiza seguimiento a la ejecución presupuestal 2016, Justicia y Paz, Resolución 000680-2016.
Mes de junio: Mediante oficio No. 8300 DIRAT- 83001 GRURE- 8231 de fecha 23 de junio de 2016, se realiza seguimiento a la ejecución presupuestal 2016, Justicia y Paz, Resolución 000680-2016.</v>
          </cell>
          <cell r="AU78">
            <v>0</v>
          </cell>
          <cell r="AV78">
            <v>80</v>
          </cell>
          <cell r="AW78">
            <v>0.7682539682539683</v>
          </cell>
          <cell r="AX78" t="str">
            <v>Mes de agosto:Se realizó cuarto seguimiento a la ejecución de recursos asignados mediante Resolución 0680 de 2016. Se adjunta oficio No. 8300- DIRAT- 83001 GRURE- 10711, del 22 de agosto de 2016.</v>
          </cell>
          <cell r="AY78" t="str">
            <v>Drive- P4- Actividad 769</v>
          </cell>
          <cell r="AZ78">
            <v>100</v>
          </cell>
          <cell r="BA78">
            <v>1</v>
          </cell>
          <cell r="BB78" t="str">
            <v xml:space="preserve">Se realizó último seguimiento a la ejecución de recursos asignados para los programas de tratamiento especial, mediante Resolución 0680 de 2016. 
Se adjunta oficio No. 8300- DIRAT- 83001 GRURE- 13693 del 25 de octubre de 2016. 
</v>
          </cell>
          <cell r="BC78" t="str">
            <v>Drive- P4- Actividad 769</v>
          </cell>
        </row>
        <row r="79">
          <cell r="M79" t="str">
            <v>P109</v>
          </cell>
          <cell r="N79" t="str">
            <v xml:space="preserve">Seguimiento y retroalimentación trimestralmente a la clasificación en fase de tratamiento penitenciario de los ERON </v>
          </cell>
          <cell r="O79">
            <v>4</v>
          </cell>
          <cell r="P79">
            <v>4</v>
          </cell>
          <cell r="Q79" t="str">
            <v>Número</v>
          </cell>
          <cell r="R79" t="str">
            <v>Maria Ines Guzman Correa</v>
          </cell>
          <cell r="S79" t="str">
            <v>Subdirector Técnico</v>
          </cell>
          <cell r="T79" t="str">
            <v>Activo</v>
          </cell>
          <cell r="U79">
            <v>0</v>
          </cell>
          <cell r="V79">
            <v>0</v>
          </cell>
          <cell r="W79">
            <v>0</v>
          </cell>
          <cell r="X79">
            <v>1</v>
          </cell>
          <cell r="Y79" t="str">
            <v>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v>
          </cell>
          <cell r="Z79" t="str">
            <v>P109- Actividad 771</v>
          </cell>
          <cell r="AA79">
            <v>2</v>
          </cell>
          <cell r="AB79" t="str">
            <v xml:space="preserve">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
Mes de junio: 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 
</v>
          </cell>
          <cell r="AC79" t="str">
            <v>P109- Actividad 771</v>
          </cell>
          <cell r="AD79">
            <v>4</v>
          </cell>
          <cell r="AE79" t="str">
            <v xml:space="preserve">Mes de diciembre: Mediante oficio No. 8300 DIRAT- 8320 SUBAP- 83202 GRUTA- 19203, del 14 de diciembre de 2016, se realizó informe de retroalimentación a las Direcciones Regionales y la Directora de Atención y Tratamiento. </v>
          </cell>
          <cell r="AF79" t="str">
            <v>P109- Actividad 771</v>
          </cell>
          <cell r="AG79">
            <v>770</v>
          </cell>
          <cell r="AH79" t="str">
            <v>Exportar datos del Consejo de Evaluación y Tratamiento del aplicativo SISIPEC, cada trimestre</v>
          </cell>
          <cell r="AI79" t="str">
            <v>NO</v>
          </cell>
          <cell r="AJ79">
            <v>42371</v>
          </cell>
          <cell r="AK79">
            <v>42716</v>
          </cell>
          <cell r="AL79">
            <v>20</v>
          </cell>
          <cell r="AM79" t="str">
            <v>María Inés Guzmán Correa</v>
          </cell>
          <cell r="AN79" t="str">
            <v>Subdirector Técnico</v>
          </cell>
          <cell r="AO79" t="str">
            <v>Activo</v>
          </cell>
          <cell r="AP79">
            <v>0</v>
          </cell>
          <cell r="AQ79">
            <v>0</v>
          </cell>
          <cell r="AR79">
            <v>0</v>
          </cell>
          <cell r="AS79" t="str">
            <v>25</v>
          </cell>
          <cell r="AT79" t="str">
            <v xml:space="preserve">Mes de marzo: Se exportaron datos del Consejo de Evaluación y Tratamiento del aplicativo SISIPEC, primer trimestre. </v>
          </cell>
          <cell r="AU79" t="str">
            <v>Drive- P109- Actividad 770</v>
          </cell>
          <cell r="AV79">
            <v>75</v>
          </cell>
          <cell r="AW79">
            <v>0.78840579710144931</v>
          </cell>
          <cell r="AX79" t="str">
            <v>Mes de septiembre:Se exportaron datos del Consejo de Evaluación y Tratamiento del aplicativo SISIPEC, tercer trimestre.</v>
          </cell>
          <cell r="AY79" t="str">
            <v>Drive- P109- Actividad 770</v>
          </cell>
          <cell r="AZ79">
            <v>100</v>
          </cell>
          <cell r="BA79">
            <v>1</v>
          </cell>
          <cell r="BB79" t="str">
            <v xml:space="preserve">Mes de diciembre: Se exportaron datos del Consejo de Evaluación y Tratamiento del aplicativo SISIPEC, cuarto trimestre. </v>
          </cell>
          <cell r="BC79" t="str">
            <v>Drive- P109- Actividad 770</v>
          </cell>
        </row>
        <row r="80">
          <cell r="M80" t="str">
            <v>P109</v>
          </cell>
          <cell r="N80" t="str">
            <v xml:space="preserve">Seguimiento y retroalimentación trimestralmente a la clasificación en fase de tratamiento penitenciario de los ERON </v>
          </cell>
          <cell r="O80">
            <v>4</v>
          </cell>
          <cell r="P80">
            <v>4</v>
          </cell>
          <cell r="Q80" t="str">
            <v>Número</v>
          </cell>
          <cell r="R80" t="str">
            <v>Maria Ines Guzman Correa</v>
          </cell>
          <cell r="S80" t="str">
            <v>Subdirector Técnico</v>
          </cell>
          <cell r="T80" t="str">
            <v>Activo</v>
          </cell>
          <cell r="U80">
            <v>0</v>
          </cell>
          <cell r="V80">
            <v>0</v>
          </cell>
          <cell r="W80">
            <v>0</v>
          </cell>
          <cell r="X80">
            <v>0</v>
          </cell>
          <cell r="Y80">
            <v>0</v>
          </cell>
          <cell r="Z80">
            <v>0</v>
          </cell>
          <cell r="AA80">
            <v>2</v>
          </cell>
          <cell r="AB80" t="str">
            <v xml:space="preserve">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
Mes de junio: 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 
</v>
          </cell>
          <cell r="AC80" t="str">
            <v>P109- Actividad 771</v>
          </cell>
          <cell r="AD80">
            <v>4</v>
          </cell>
          <cell r="AE80" t="str">
            <v xml:space="preserve">Mes de diciembre: Mediante oficio No. 8300 DIRAT- 8320 SUBAP- 83202 GRUTA- 19203, del 14 de diciembre de 2016, se realizó informe de retroalimentación a las Direcciones Regionales y la Directora de Atención y Tratamiento. </v>
          </cell>
          <cell r="AF80" t="str">
            <v>P109- Actividad 771</v>
          </cell>
          <cell r="AG80">
            <v>771</v>
          </cell>
          <cell r="AH80" t="str">
            <v>Realizar informe de retroalimentación a las direcciones regionales</v>
          </cell>
          <cell r="AI80" t="str">
            <v>NO</v>
          </cell>
          <cell r="AJ80">
            <v>42371</v>
          </cell>
          <cell r="AK80">
            <v>42716</v>
          </cell>
          <cell r="AL80">
            <v>80</v>
          </cell>
          <cell r="AM80" t="str">
            <v>María Inés Guzmán Correa</v>
          </cell>
          <cell r="AN80" t="str">
            <v>Subdirector Técnico</v>
          </cell>
          <cell r="AO80" t="str">
            <v>Activo</v>
          </cell>
          <cell r="AP80">
            <v>0</v>
          </cell>
          <cell r="AQ80">
            <v>0</v>
          </cell>
          <cell r="AR80">
            <v>0</v>
          </cell>
          <cell r="AS80" t="str">
            <v>25</v>
          </cell>
          <cell r="AT80" t="str">
            <v>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v>
          </cell>
          <cell r="AU80" t="str">
            <v>P109- Actividad 771</v>
          </cell>
          <cell r="AV80">
            <v>50</v>
          </cell>
          <cell r="AW80">
            <v>0.78840579710144931</v>
          </cell>
          <cell r="AX80" t="str">
            <v>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v>
          </cell>
          <cell r="AY80" t="str">
            <v>Drive- P109- Actividad 771</v>
          </cell>
          <cell r="AZ80">
            <v>100</v>
          </cell>
          <cell r="BA80">
            <v>1</v>
          </cell>
          <cell r="BB80" t="str">
            <v xml:space="preserve">Mes de diciembre: Mediante oficio No. 8300 DIRAT- 8320 SUBAP- 83202 GRUTA- 19203, del 14 de diciembre de 2016, se realizó informe de retroalimentación a las Direcciones Regionales y la Directora de Atención y Tratamiento. </v>
          </cell>
          <cell r="BC80" t="str">
            <v>P109- Actividad 771</v>
          </cell>
        </row>
        <row r="81">
          <cell r="M81" t="str">
            <v>P110</v>
          </cell>
          <cell r="N81" t="str">
            <v>Seguimiento y retroalimentación trimestral a la asignación a programas  ocupacionales de trabajo, estudio y enseñanza a las Regionales y ERON.</v>
          </cell>
          <cell r="O81">
            <v>4</v>
          </cell>
          <cell r="P81">
            <v>4</v>
          </cell>
          <cell r="Q81" t="str">
            <v>Numero</v>
          </cell>
          <cell r="R81" t="str">
            <v>Maria Ines Guzman Correa</v>
          </cell>
          <cell r="S81" t="str">
            <v>Subdirector Técnico</v>
          </cell>
          <cell r="T81" t="str">
            <v>Activo</v>
          </cell>
          <cell r="U81">
            <v>0</v>
          </cell>
          <cell r="V81">
            <v>0</v>
          </cell>
          <cell r="W81">
            <v>0</v>
          </cell>
          <cell r="X81">
            <v>1</v>
          </cell>
          <cell r="Y81" t="str">
            <v>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v>
          </cell>
          <cell r="Z81">
            <v>0</v>
          </cell>
          <cell r="AA81" t="str">
            <v>2</v>
          </cell>
          <cell r="AB81" t="str">
            <v>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 
Mes de junio: 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v>
          </cell>
          <cell r="AC81" t="str">
            <v>Drive- P110- Actividad 773</v>
          </cell>
          <cell r="AD81">
            <v>4</v>
          </cell>
          <cell r="AE81" t="str">
            <v xml:space="preserve">Mes de diciembre: Mediante oficio No. 8300 DIRAT- 8320 SUBAP- 83202 GRUTA- 19911 del 15 de diciembre de 2016, se realizó informe de retroalimentación a las Direcciones Regionales y la Directora de Atención y Tratamiento. </v>
          </cell>
          <cell r="AF81" t="str">
            <v>Drive- P110- Actividad 773</v>
          </cell>
          <cell r="AG81">
            <v>772</v>
          </cell>
          <cell r="AH81" t="str">
            <v>Exportar datos de la junta de evaluación de trabajo, estudio y enseñanza del aplicativo SISIPEC, cada trimestre</v>
          </cell>
          <cell r="AI81" t="str">
            <v>NO</v>
          </cell>
          <cell r="AJ81">
            <v>42371</v>
          </cell>
          <cell r="AK81">
            <v>42716</v>
          </cell>
          <cell r="AL81">
            <v>20</v>
          </cell>
          <cell r="AM81" t="str">
            <v>María Inés Guzmán Correa</v>
          </cell>
          <cell r="AN81" t="str">
            <v>Subdirector Técnico</v>
          </cell>
          <cell r="AO81" t="str">
            <v>Activo</v>
          </cell>
          <cell r="AP81">
            <v>0</v>
          </cell>
          <cell r="AQ81">
            <v>0</v>
          </cell>
          <cell r="AR81">
            <v>0</v>
          </cell>
          <cell r="AS81" t="str">
            <v>25</v>
          </cell>
          <cell r="AT81" t="str">
            <v xml:space="preserve">Mes de marzo: Se exportaron datos de la junta de evaluación de trabajo, estudio y enseñanza del aplicativo SISIPEC, primer trimestre. </v>
          </cell>
          <cell r="AU81" t="str">
            <v>Drive- P109- Actividad 772</v>
          </cell>
          <cell r="AV81">
            <v>75</v>
          </cell>
          <cell r="AW81">
            <v>0.78840579710144931</v>
          </cell>
          <cell r="AX81" t="str">
            <v>Mes de septiembre: Se exportaron datos de la junta de evaluación de trabajo, estudio y enseñanza del aplicativo SISIPEC, tercer trimestre.</v>
          </cell>
          <cell r="AY81" t="str">
            <v>Drive- P110- Actividad 772</v>
          </cell>
          <cell r="AZ81">
            <v>100</v>
          </cell>
          <cell r="BA81">
            <v>1</v>
          </cell>
          <cell r="BB81" t="str">
            <v>Mes de diciembre: Se exportaron datos de la junta de evaluación de trabajo, estudio y enseñanza del aplicativo SISIPEC, cuarto trimestre.</v>
          </cell>
          <cell r="BC81" t="str">
            <v>Drive- P110- Actividad 772</v>
          </cell>
        </row>
        <row r="82">
          <cell r="M82" t="str">
            <v>P110</v>
          </cell>
          <cell r="N82" t="str">
            <v>Seguimiento y retroalimentación trimestral a la asignación a programas  ocupacionales de trabajo, estudio y enseñanza a las Regionales y ERON.</v>
          </cell>
          <cell r="O82">
            <v>4</v>
          </cell>
          <cell r="P82">
            <v>4</v>
          </cell>
          <cell r="Q82" t="str">
            <v>Numero</v>
          </cell>
          <cell r="R82" t="str">
            <v>Maria Ines Guzman Correa</v>
          </cell>
          <cell r="S82" t="str">
            <v>Subdirector Técnico</v>
          </cell>
          <cell r="T82" t="str">
            <v>Activo</v>
          </cell>
          <cell r="U82">
            <v>0</v>
          </cell>
          <cell r="V82">
            <v>0</v>
          </cell>
          <cell r="W82">
            <v>0</v>
          </cell>
          <cell r="X82">
            <v>0</v>
          </cell>
          <cell r="Y82">
            <v>0</v>
          </cell>
          <cell r="Z82">
            <v>0</v>
          </cell>
          <cell r="AA82" t="str">
            <v>2</v>
          </cell>
          <cell r="AB82" t="str">
            <v>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 
Mes de junio: 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v>
          </cell>
          <cell r="AC82" t="str">
            <v>Drive- P110- Actividad 773</v>
          </cell>
          <cell r="AD82">
            <v>4</v>
          </cell>
          <cell r="AE82" t="str">
            <v xml:space="preserve">Mes de diciembre: Mediante oficio No. 8300 DIRAT- 8320 SUBAP- 83202 GRUTA- 19911 del 15 de diciembre de 2016, se realizó informe de retroalimentación a las Direcciones Regionales y la Directora de Atención y Tratamiento. </v>
          </cell>
          <cell r="AF82" t="str">
            <v>Drive- P110- Actividad 773</v>
          </cell>
          <cell r="AG82">
            <v>773</v>
          </cell>
          <cell r="AH82" t="str">
            <v>Realizar informe de retroalimentación a las direcciones regionales</v>
          </cell>
          <cell r="AI82" t="str">
            <v>NO</v>
          </cell>
          <cell r="AJ82">
            <v>42371</v>
          </cell>
          <cell r="AK82">
            <v>42716</v>
          </cell>
          <cell r="AL82">
            <v>80</v>
          </cell>
          <cell r="AM82" t="str">
            <v>María Inés Guzmán Correa</v>
          </cell>
          <cell r="AN82" t="str">
            <v>Subdirector Técnico</v>
          </cell>
          <cell r="AO82" t="str">
            <v>Activo</v>
          </cell>
          <cell r="AP82">
            <v>0</v>
          </cell>
          <cell r="AQ82">
            <v>0</v>
          </cell>
          <cell r="AR82">
            <v>0</v>
          </cell>
          <cell r="AS82" t="str">
            <v>25</v>
          </cell>
          <cell r="AT82" t="str">
            <v>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v>
          </cell>
          <cell r="AU82" t="str">
            <v>Drive- P109- Actividad 773</v>
          </cell>
          <cell r="AV82">
            <v>50</v>
          </cell>
          <cell r="AW82">
            <v>0.78840579710144931</v>
          </cell>
          <cell r="AX82" t="str">
            <v>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v>
          </cell>
          <cell r="AY82" t="str">
            <v>Drive- P110- Actividad 773</v>
          </cell>
          <cell r="AZ82">
            <v>100</v>
          </cell>
          <cell r="BA82">
            <v>1</v>
          </cell>
          <cell r="BB82" t="str">
            <v xml:space="preserve">Mes de diciembre: Mediante oficio No. 8300 DIRAT- 8320 SUBAP- 83202 GRUTA- 19911 del 15 de diciembre de 2016, se realizó informe de retroalimentación a las Direcciones Regionales y la Directora de Atención y Tratamiento. </v>
          </cell>
          <cell r="BC82" t="str">
            <v>Drive- P110- Actividad 773</v>
          </cell>
        </row>
        <row r="83">
          <cell r="M83" t="str">
            <v>P33</v>
          </cell>
          <cell r="N83" t="str">
            <v>Establecimientos de reclusión del orden nacional cubiertos con programas psicosociales de Tratamiento Penitenciario implementado a los internos clasificados en fase de tratamiento</v>
          </cell>
          <cell r="O83">
            <v>2</v>
          </cell>
          <cell r="P83">
            <v>25</v>
          </cell>
          <cell r="Q83" t="str">
            <v>Número</v>
          </cell>
          <cell r="R83" t="str">
            <v>Maria Ines Guzman Correa</v>
          </cell>
          <cell r="S83" t="str">
            <v>Subdirector Técnico</v>
          </cell>
          <cell r="T83" t="str">
            <v>Activo</v>
          </cell>
          <cell r="U83">
            <v>0</v>
          </cell>
          <cell r="V83">
            <v>0</v>
          </cell>
          <cell r="W83">
            <v>0</v>
          </cell>
          <cell r="X83">
            <v>23</v>
          </cell>
          <cell r="Y83" t="str">
            <v>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v>
          </cell>
          <cell r="Z83" t="str">
            <v>P109</v>
          </cell>
          <cell r="AA83">
            <v>25</v>
          </cell>
          <cell r="AB83" t="str">
            <v xml:space="preserve">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
</v>
          </cell>
          <cell r="AC83" t="str">
            <v>Drive- P33</v>
          </cell>
          <cell r="AD83">
            <v>25</v>
          </cell>
          <cell r="AE83" t="str">
            <v>Mes de octubre: Mediante oficio No. 8300- DIRAT- 83200 SUBAP- 83202 GRUTA- 13003, del 15 de octubre de 2016, se presentó a la Dirección de Atención y Tratamiento informe de avance a la implementación de programas psicosociales con fines de tratamiento, mes de septiembre de 2016, el cual está siendo implementado en 34  ERON.</v>
          </cell>
          <cell r="AF83" t="str">
            <v>Drive- P33</v>
          </cell>
          <cell r="AG83">
            <v>774</v>
          </cell>
          <cell r="AH83" t="str">
            <v xml:space="preserve">Realizar informe de seguimiento mensual a las Direcciones Regionales acerca de la implementación de los programas  psicosociales con fines de tratamiento penitenciario en los establecimientos de reclusión del orden nacional. </v>
          </cell>
          <cell r="AI83" t="str">
            <v>NO</v>
          </cell>
          <cell r="AJ83">
            <v>42371</v>
          </cell>
          <cell r="AK83">
            <v>42716</v>
          </cell>
          <cell r="AL83">
            <v>100</v>
          </cell>
          <cell r="AM83" t="str">
            <v>María Inés Guzmán Correa</v>
          </cell>
          <cell r="AN83" t="str">
            <v>Subdirector Técnico</v>
          </cell>
          <cell r="AO83" t="str">
            <v>Activo</v>
          </cell>
          <cell r="AP83">
            <v>0</v>
          </cell>
          <cell r="AQ83">
            <v>0</v>
          </cell>
          <cell r="AR83">
            <v>0</v>
          </cell>
          <cell r="AS83" t="str">
            <v>27</v>
          </cell>
          <cell r="AT83" t="str">
            <v>Mes de febrero: Mediante oficio No. 8300 DIRAT- 83200 SUBAP- 83202 GRUTA- 2364, de fecha 09 de marzo de 2016, se realiza informe de seguimiento a la Regional Central sobre implementación programas de tratamiento penitenciario.  
Mediante oficio No. 8300 DIRAT- 83200 SUBAP- 83202 GRUTA- 2365, de fecha 09 de marzo de 2016, se realiza informe de seguimiento a la Regional Occidente sobre implementación programas de tratamiento penitenciario.  
Mediante oficio No. 8300 DIRAT- 83200 SUBAP- 83202 GRUTA- 2366, de fecha 09 de marzo de 2016, se realiza informe de seguimiento a la Regional Norte sobre implementación programas de tratamiento penitenciario.  
Mediante oficio No. 8300 DIRAT- 83200 SUBAP- 83202 GRUTA- 2367, de fecha 09 de marzo de 2016, se realiza informe de seguimiento a la Regional Oriente sobre implementación programas de tratamiento penitenciario.  
Mediante oficio No. 8300 DIRAT- 83200 SUBAP- 83202 GRUTA- 2368, de fecha 09 de marzo de 2016, se realiza informe de seguimiento a la Regional Noroeste sobre implementación programas de tratamiento penitenciario.  
Mediante oficio No. 8300 DIRAT- 83200 SUBAP- 83202 GRUTA- 2369, de fecha 09 de marzo de 2016, se realiza informe de seguimiento a la Regional Viejo Caldas sobre implementación programas de tratamiento penitenciario.  
Mes de marzo: Mediante oficio No. 8300 DIRAT- 83200 SUBAP- 83202 GRUTA- 3681, de fecha 25 de abril de 2016, se realiza informe de seguimiento a la Regional Central sobre implementación programas de tratamiento penitenciario.  
Mediante oficio No. 8300 DIRAT- 83200 SUBAP- 83202 GRUTA- 3682, de fecha 25 de abril de 2016, se realiza informe de seguimiento a la Regional Occidente sobre implementación programas de tratamiento penitenciario.  
Mediante oficio No. 8300 DIRAT- 83200 SUBAP- 83202 GRUTA- 3683, de fecha 25 de abril de 2016, se realiza informe de seguimiento a la Regional Norte sobre implementación programas de tratamiento penitenciario.  
Mediante oficio No. 8300 DIRAT- 83200 SUBAP- 83202 GRUTA- 3684, de fecha 25 de abril de 2016, se realiza informe de seguimiento a la Regional Oriente sobre implementación programas de tratamiento penitenciario.  
Mediante oficio No. 8300 DIRAT- 83200 SUBAP- 83202 GRUTA- 3685, de fecha 25 de abril de 2016, se realiza informe de seguimiento a la Regional Noroeste sobre implementación programas de tratamiento penitenciario.  
Mediante oficio No. 8300 DIRAT- 83200 SUBAP- 83202 GRUTA- 3686, de fecha 25 de abril de 2016, se realiza informe de seguimiento a la Regional Viejo Caldas sobre implementación programas de tratamiento penitenciario.  
Mes de mayo: Mediante oficio No. 8320 SUBAP- 83202 GRUTA- 06480, de fecha 24 de mayo de 2016, se realiza informe de retroalimentación a la Dirección Regional Central. 
Mediante oficio No. 8320 SUBAP- 83202 GRUTA- 06481, de fecha 24 de mayo de 2016, se realiza informe de retroalimentación a la Dirección Regional Occidente. 
Mediante oficio No. 8320 SUBAP- 83202 GRUTA- 06482, de fecha 24 de mayo de 2016, se realiza informe de retroalimentación a la Dirección Regional Norte. 
Mediante oficio No. 8320 SUBAP- 83202 GRUTA- 06483, de fecha 24 de mayo de 2016, se realiza informe de retroalimentación a la Dirección Regional Oriente.
Mediante oficio No. 8320 SUBAP- 83202 GRUTA- 06484, de fecha 24 de mayo de 2016, se realiza informe de retroalimentación a la Dirección Regional Noroeste.
Mediante oficio No. 8320 SUBAP- 83202 GRUTA- 06485, de fecha 24 de mayo de 2016, se realiza informe de retroalimentación a la Dirección Regional Viejo Caldas.</v>
          </cell>
          <cell r="AU83" t="str">
            <v>P109- Actividad 774</v>
          </cell>
          <cell r="AV83">
            <v>55</v>
          </cell>
          <cell r="AW83">
            <v>0.78840579710144931</v>
          </cell>
          <cell r="AX83" t="str">
            <v>*Mediante oficio No. 8300 DIRAT- 83200 SUBAP- 83202 GRUTA- 089083, de fecha 19 de julio de 2016, se realiza informe de retroalimentación a la Dirección Regional Central. 
 Mediante oficio No. 8300 DIRAT- 83200 SUBAP- 83202 GRUTA- 089084, de fecha 19 de julio de 2016, se realiza informe de retroalimentación a la Dirección Regional Occidente. 
 Mediante oficio No. 8300 DIRAT- 83200 SUBAP- 83202 GRUTA- 089085, de fecha 19 de julio de 2016, se realiza informe de retroalimentación a la Dirección Regional Norte. 
 Mediante oficio No. 8300 DIRAT- 83200 SUBAP- 83202 GRUTA- 089086, de fecha 19 de julio de 2016, se realiza informe de retroalimentación a la Dirección Regional Oriente.
 Mediante oficio No. 8300 DIRAT- 83200 SUBAP- 83202 GRUTA- 089087, de fecha 19 de julio de 2016, se realiza informe de retroalimentación a la Dirección Regional Noroeste.
 Mediante oficio No. 8300 DIRAT- 83200 SUBAP- 83202 GRUTA- 089088, de fecha 19 de julio de 2016, se realiza informe de retroalimentación a la Dirección Regional Viejo Caldas. 
*Mediante oficio No. 8300 DIRAT- 83200 SUBAP- 83202 GRUTA- 10454, de fecha 19 de agosto de 2016, se realiza informe de retroalimentación a la Dirección Regional Central. 
 Mediante oficio No. 8300 DIRAT- 83200 SUBAP- 83202 GRUTA- 10455, de fecha 19 de agosto de 2016, se realiza informe de retroalimentación a la Dirección Regional Occidente. 
 Mediante oficio No. 8300 DIRAT- 83200 SUBAP- 83202 GRUTA- 10456, de fecha 19 de agosto de 2016, se realiza informe de retroalimentación a la Dirección Regional Norte. 
 Mediante oficio No. 8300 DIRAT- 83200 SUBAP- 83202 GRUTA- 10457, de fecha 19 de agosto de 2016, se realiza informe de retroalimentación a la Dirección Regional Oriente.
 Mediante oficio No. 8300 DIRAT- 83200 SUBAP- 83202 GRUTA- 10458, de fecha 19 de agosto de 2016, se realiza informe de retroalimentación a la Dirección Regional Noroeste.
 Mediante oficio No. 8300 DIRAT- 83200 SUBAP- 83202 GRUTA- 10459, de fecha 19 de agosto de 2016, se realiza informe de retroalimentación a la Dirección Regional Viejo Caldas.</v>
          </cell>
          <cell r="AY83" t="str">
            <v>Drive- P33- Actividad 774</v>
          </cell>
          <cell r="AZ83">
            <v>100</v>
          </cell>
          <cell r="BA83">
            <v>1</v>
          </cell>
          <cell r="BB83" t="str">
            <v xml:space="preserve">Mes de octubre: Mediante oficio No. 8300 DIRAT- 83200 SUBAP- 83202 GRUTA- 14473  del 01 de diciembre de 2016, se realizó informe de retroalimentación a las Direcciones Regionales respecto a la implementación de programas de tratamiento penitenciario. 
Mes de noviembre: Mediante oficio No. 8300 DIRAT- 83200 SUBAP- 83202 GRUTA- 18587  del 13 de diciembre de 2016, se realizó informe de retroalimentación a las Direcciones Regionales respecto a la implementación de programas de tratamiento penitenciario. 
</v>
          </cell>
          <cell r="BC83" t="str">
            <v>Drive- P33- Actividad 774</v>
          </cell>
        </row>
        <row r="84">
          <cell r="M84" t="str">
            <v>P8</v>
          </cell>
          <cell r="N84"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4">
            <v>2</v>
          </cell>
          <cell r="P84">
            <v>40</v>
          </cell>
          <cell r="Q84" t="str">
            <v>Número</v>
          </cell>
          <cell r="R84" t="str">
            <v>My. Johanna Andrea Montoya Cifuentes</v>
          </cell>
          <cell r="S84" t="str">
            <v>Subdirector Técnico</v>
          </cell>
          <cell r="T84" t="str">
            <v>Activo</v>
          </cell>
          <cell r="U84">
            <v>0</v>
          </cell>
          <cell r="V84">
            <v>0</v>
          </cell>
          <cell r="W84">
            <v>0</v>
          </cell>
          <cell r="X84">
            <v>40</v>
          </cell>
          <cell r="Y84" t="str">
            <v xml:space="preserve">Mes de febrero: Mediante Acta N° 0081 de fecha 01 de febrero de 2016 se determinan las actividades productivas a intervenir con recursos nación en la vigencia fiscal 2016. </v>
          </cell>
          <cell r="Z84" t="str">
            <v>Drive- P8</v>
          </cell>
          <cell r="AA84">
            <v>0</v>
          </cell>
          <cell r="AB84" t="str">
            <v>SIN REGISTRO DE SEGUIMIENTO</v>
          </cell>
          <cell r="AC84">
            <v>0</v>
          </cell>
          <cell r="AD84">
            <v>40</v>
          </cell>
          <cell r="AE84" t="str">
            <v xml:space="preserve">Mes de febrero: Mediante Acta N° 0081 de fecha 01 de febrero de 2016 se determinan las actividades productivas a intervenir con recursos nación en la vigencia fiscal 2016. </v>
          </cell>
          <cell r="AF84" t="str">
            <v>Drive- P8</v>
          </cell>
          <cell r="AG84">
            <v>775</v>
          </cell>
          <cell r="AH84" t="str">
            <v xml:space="preserve">Evaluar  las condiciones higiénico-sanitarias de las actividades productivas de  procesamiento y trasformación de alimentos a través de los diagnósticos realizados en los centros de reclusión del país. </v>
          </cell>
          <cell r="AI84" t="str">
            <v>NO</v>
          </cell>
          <cell r="AJ84">
            <v>42384</v>
          </cell>
          <cell r="AK84">
            <v>42415</v>
          </cell>
          <cell r="AL84">
            <v>10</v>
          </cell>
          <cell r="AM84" t="str">
            <v xml:space="preserve">José Raúl Montero Acero </v>
          </cell>
          <cell r="AN84" t="str">
            <v>Profesional Especializado</v>
          </cell>
          <cell r="AO84" t="str">
            <v>Activo</v>
          </cell>
          <cell r="AP84">
            <v>100</v>
          </cell>
          <cell r="AQ84" t="str">
            <v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v>
          </cell>
          <cell r="AR84" t="str">
            <v>Escritorio/Plan de acción/ 2016/ soportes/ productivas/ actividades productivas/ producto 1/ actividad 1</v>
          </cell>
          <cell r="AS84">
            <v>100</v>
          </cell>
          <cell r="AT84" t="str">
            <v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v>
          </cell>
          <cell r="AU84" t="str">
            <v>Escritorio/Plan de acción/ 2016/ soportes/ productivas/ actividades productivas/ producto 1/ actividad 1</v>
          </cell>
          <cell r="AV84">
            <v>100</v>
          </cell>
          <cell r="AW84">
            <v>1</v>
          </cell>
          <cell r="AX84" t="str">
            <v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v>
          </cell>
          <cell r="AY84" t="str">
            <v>Escritorio/Plan de acción/ 2016/ soportes/ productivas/ actividades productivas/ producto 1/ actividad 1</v>
          </cell>
          <cell r="AZ84">
            <v>100</v>
          </cell>
          <cell r="BA84">
            <v>1</v>
          </cell>
          <cell r="BB84" t="str">
            <v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v>
          </cell>
          <cell r="BC84" t="str">
            <v>Escritorio/Plan de acción/ 2016/ soportes/ productivas/ actividades productivas/ producto 1/ actividad 1</v>
          </cell>
        </row>
        <row r="85">
          <cell r="M85" t="str">
            <v>P8</v>
          </cell>
          <cell r="N85"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5">
            <v>2</v>
          </cell>
          <cell r="P85">
            <v>40</v>
          </cell>
          <cell r="Q85" t="str">
            <v>Número</v>
          </cell>
          <cell r="R85" t="str">
            <v>My. Johanna Andrea Montoya Cifuentes</v>
          </cell>
          <cell r="S85" t="str">
            <v>Subdirector Técnico</v>
          </cell>
          <cell r="T85" t="str">
            <v>Activo</v>
          </cell>
          <cell r="U85">
            <v>0</v>
          </cell>
          <cell r="V85">
            <v>0</v>
          </cell>
          <cell r="W85">
            <v>0</v>
          </cell>
          <cell r="X85">
            <v>0</v>
          </cell>
          <cell r="Y85">
            <v>0</v>
          </cell>
          <cell r="Z85">
            <v>0</v>
          </cell>
          <cell r="AA85">
            <v>0</v>
          </cell>
          <cell r="AB85" t="str">
            <v>SIN REGISTRO DE SEGUIMIENTO</v>
          </cell>
          <cell r="AC85">
            <v>0</v>
          </cell>
          <cell r="AD85">
            <v>40</v>
          </cell>
          <cell r="AE85" t="str">
            <v xml:space="preserve">Mes de febrero: Mediante Acta N° 0081 de fecha 01 de febrero de 2016 se determinan las actividades productivas a intervenir con recursos nación en la vigencia fiscal 2016. </v>
          </cell>
          <cell r="AF85" t="str">
            <v>Drive- P8</v>
          </cell>
          <cell r="AG85">
            <v>776</v>
          </cell>
          <cell r="AH85" t="str">
            <v xml:space="preserve">Determinar  las 40 actividades productivas  de procesamiento y trasformación de alimentos a intervenir, especificando las acciones concretas a desarrollar. </v>
          </cell>
          <cell r="AI85" t="str">
            <v>NO</v>
          </cell>
          <cell r="AJ85">
            <v>42415</v>
          </cell>
          <cell r="AK85">
            <v>42428</v>
          </cell>
          <cell r="AL85">
            <v>10</v>
          </cell>
          <cell r="AM85" t="str">
            <v xml:space="preserve">José Raúl Montero Acero </v>
          </cell>
          <cell r="AN85" t="str">
            <v>Profesional Especializado</v>
          </cell>
          <cell r="AO85" t="str">
            <v>Activo</v>
          </cell>
          <cell r="AP85">
            <v>100</v>
          </cell>
          <cell r="AQ85" t="str">
            <v>Mes de febrero: Mediante Acta N° 0081 de fecha 01 de febrero de 2016 se determinan las actividades productivas a intervenir con recursos nación en la vigencia fiscal 2016.</v>
          </cell>
          <cell r="AR85" t="str">
            <v>Escritorio/Plan de acción/ 2016/ soportes/ productivas/ actividades productivas/ producto 1/ actividad 2</v>
          </cell>
          <cell r="AS85">
            <v>100</v>
          </cell>
          <cell r="AT85" t="str">
            <v>Mes de febrero: Mediante Acta N° 0081 de fecha 01 de febrero de 2016 se determinan las actividades productivas a intervenir con recursos nación en la vigencia fiscal 2016.</v>
          </cell>
          <cell r="AU85" t="str">
            <v>Escritorio/Plan de acción/ 2016/ soportes/ productivas/ actividades productivas/ producto 1/ actividad 2</v>
          </cell>
          <cell r="AV85">
            <v>100</v>
          </cell>
          <cell r="AW85">
            <v>1</v>
          </cell>
          <cell r="AX85" t="str">
            <v>Mes de febrero: Mediante Acta N° 0081 de fecha 01 de febrero de 2016 se determinan las actividades productivas a intervenir con recursos nación en la vigencia fiscal 2016.</v>
          </cell>
          <cell r="AY85" t="str">
            <v>Escritorio/Plan de acción/ 2016/ soportes/ productivas/ actividades productivas/ producto 1/ actividad 2</v>
          </cell>
          <cell r="AZ85">
            <v>100</v>
          </cell>
          <cell r="BA85">
            <v>1</v>
          </cell>
          <cell r="BB85" t="str">
            <v xml:space="preserve">Mes de noviembre: Mediante oficio No. 8300 DIRAT- 83200 SUBAP- 83202 GRUTA- 18587  del 13 de diciembre de 2016, se realizó informe de retroalimentación a las Direcciones Regionales respecto a la implementación de programas de tratamiento penitenciario. </v>
          </cell>
          <cell r="BC85" t="str">
            <v>Escritorio/Plan de acción/ 2016/ soportes/ productivas/ actividades productivas/ producto 1/ actividad 2</v>
          </cell>
        </row>
        <row r="86">
          <cell r="M86" t="str">
            <v>P8</v>
          </cell>
          <cell r="N86"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6">
            <v>2</v>
          </cell>
          <cell r="P86">
            <v>40</v>
          </cell>
          <cell r="Q86" t="str">
            <v>Número</v>
          </cell>
          <cell r="R86" t="str">
            <v>My. Johanna Andrea Montoya Cifuentes</v>
          </cell>
          <cell r="S86" t="str">
            <v>Subdirector Técnico</v>
          </cell>
          <cell r="T86" t="str">
            <v>Activo</v>
          </cell>
          <cell r="U86">
            <v>0</v>
          </cell>
          <cell r="V86">
            <v>0</v>
          </cell>
          <cell r="W86">
            <v>0</v>
          </cell>
          <cell r="X86">
            <v>0</v>
          </cell>
          <cell r="Y86">
            <v>0</v>
          </cell>
          <cell r="Z86">
            <v>0</v>
          </cell>
          <cell r="AA86">
            <v>0</v>
          </cell>
          <cell r="AB86" t="str">
            <v>SIN REGISTRO DE SEGUIMIENTO</v>
          </cell>
          <cell r="AC86">
            <v>0</v>
          </cell>
          <cell r="AD86">
            <v>40</v>
          </cell>
          <cell r="AE86" t="str">
            <v xml:space="preserve">Mes de febrero: Mediante Acta N° 0081 de fecha 01 de febrero de 2016 se determinan las actividades productivas a intervenir con recursos nación en la vigencia fiscal 2016. </v>
          </cell>
          <cell r="AF86" t="str">
            <v>Drive- P8</v>
          </cell>
          <cell r="AG86">
            <v>777</v>
          </cell>
          <cell r="AH86" t="str">
            <v xml:space="preserve">Elaborar cronograma de visita de verificación y seguimiento a las 40 actividades productivas seleccionadas; las visitas serán realizadas por servidores de la SUBDA  y de las Direcciones Regionales de acuerdo a disponibilidad de personal y recursos económicos    </v>
          </cell>
          <cell r="AI86" t="str">
            <v>NO</v>
          </cell>
          <cell r="AJ86">
            <v>42430</v>
          </cell>
          <cell r="AK86">
            <v>42444</v>
          </cell>
          <cell r="AL86">
            <v>5</v>
          </cell>
          <cell r="AM86" t="str">
            <v xml:space="preserve">José Raúl Montero Acero </v>
          </cell>
          <cell r="AN86" t="str">
            <v>Profesional Especializado</v>
          </cell>
          <cell r="AO86" t="str">
            <v>Activo</v>
          </cell>
          <cell r="AP86">
            <v>100</v>
          </cell>
          <cell r="AQ86" t="str">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v>
          </cell>
          <cell r="AR86" t="str">
            <v>Escritorio/Plan de acción/ 2016/ soportes/ productivas/ actividades productivas/ producto 1/ actividad 3</v>
          </cell>
          <cell r="AS86">
            <v>100</v>
          </cell>
          <cell r="AT86" t="str">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v>
          </cell>
          <cell r="AU86" t="str">
            <v>Escritorio/Plan de acción/ 2016/ soportes/ productivas/ actividades productivas/ producto 1/ actividad 3</v>
          </cell>
          <cell r="AV86">
            <v>100</v>
          </cell>
          <cell r="AW86">
            <v>1</v>
          </cell>
          <cell r="AX86" t="str">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v>
          </cell>
          <cell r="AY86" t="str">
            <v>Escritorio/Plan de acción/ 2016/ soportes/ productivas/ actividades productivas/ producto 1/ actividad 3</v>
          </cell>
          <cell r="AZ86">
            <v>100</v>
          </cell>
          <cell r="BA86">
            <v>1</v>
          </cell>
          <cell r="BB86" t="str">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v>
          </cell>
          <cell r="BC86" t="str">
            <v>Escritorio/Plan de acción/ 2016/ soportes/ productivas/ actividades productivas/ producto 1/ actividad 3</v>
          </cell>
        </row>
        <row r="87">
          <cell r="M87" t="str">
            <v>P8</v>
          </cell>
          <cell r="N87"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7">
            <v>2</v>
          </cell>
          <cell r="P87">
            <v>40</v>
          </cell>
          <cell r="Q87" t="str">
            <v>Número</v>
          </cell>
          <cell r="R87" t="str">
            <v>My. Johanna Andrea Montoya Cifuentes</v>
          </cell>
          <cell r="S87" t="str">
            <v>Subdirector Técnico</v>
          </cell>
          <cell r="T87" t="str">
            <v>Activo</v>
          </cell>
          <cell r="U87">
            <v>0</v>
          </cell>
          <cell r="V87">
            <v>0</v>
          </cell>
          <cell r="W87">
            <v>0</v>
          </cell>
          <cell r="X87">
            <v>0</v>
          </cell>
          <cell r="Y87">
            <v>0</v>
          </cell>
          <cell r="Z87">
            <v>0</v>
          </cell>
          <cell r="AA87">
            <v>0</v>
          </cell>
          <cell r="AB87" t="str">
            <v>SIN REGISTRO DE SEGUIMIENTO</v>
          </cell>
          <cell r="AC87">
            <v>0</v>
          </cell>
          <cell r="AD87">
            <v>40</v>
          </cell>
          <cell r="AE87" t="str">
            <v xml:space="preserve">Mes de febrero: Mediante Acta N° 0081 de fecha 01 de febrero de 2016 se determinan las actividades productivas a intervenir con recursos nación en la vigencia fiscal 2016. </v>
          </cell>
          <cell r="AF87" t="str">
            <v>Drive- P8</v>
          </cell>
          <cell r="AG87">
            <v>778</v>
          </cell>
          <cell r="AH87" t="str">
            <v>Realizar visitas según cronograma establecido.</v>
          </cell>
          <cell r="AI87" t="str">
            <v>SI</v>
          </cell>
          <cell r="AJ87">
            <v>42444</v>
          </cell>
          <cell r="AK87">
            <v>42581</v>
          </cell>
          <cell r="AL87">
            <v>25</v>
          </cell>
          <cell r="AM87" t="str">
            <v xml:space="preserve">José Raúl Montero Acero </v>
          </cell>
          <cell r="AN87" t="str">
            <v>Profesional Especializado</v>
          </cell>
          <cell r="AO87" t="str">
            <v>Activo</v>
          </cell>
          <cell r="AP87">
            <v>0</v>
          </cell>
          <cell r="AQ87">
            <v>0</v>
          </cell>
          <cell r="AR87">
            <v>0</v>
          </cell>
          <cell r="AS87" t="str">
            <v>88</v>
          </cell>
          <cell r="AT87" t="str">
            <v>Mes de marzo: Se realizó visita a las actividades productivas del EPC YOPAL, asadero y panadería y al EPMSC PAZ DE ARIPORO, panadería. 
Mes de abril: Se realizó visita a las actividades productivas del EPMSC FLORENCIA, asadero y panadería.  
Se realizó visita a las actividades productivas del EP HELICONIAS, asadero y panadería. 
Se realizó visita a las actividades productivas del EPMSC PITALITO, asadero y panadería. 
Se realizó visita a las actividades productivas del EPMSC NEIVA, asadero y panadería. Se realizó visita a la actividad productiva del EPMSC PUERTO BERRIO, panadería.   
Se realizó visita a las actividades productivas del EP PUERTO TRIUNFO, asadero y panadería.   
Se realizó visita a las actividades productivas del EPAMS LA DORADA, asadero y panadería. 
Se realizó visita a las actividades productivas del EP LA ESPERANZA DE GUADUAS, asadero y panadería.
Se realizó visita a las actividades productivas del EPAMSCAS VALLEDUPAR, panadería y comidas rápidas. 
Se realizó visita a las actividades productivas del EPMSC VALLEDUPAR, panadería. 
Se realizó visita a las actividades productivas del EPMSC GIRARDOT, panadería y microempresa de alimentos.  
Se realizó visita a las actividades productivas del EPMSC ESPINAL, panadería.   
Mes de mayo: Se realizó visita a las actividades productivas del EPMSC DUITAMA, asadero y panadería. 
Se realizó visita a las actividades productivas del EPMSC SOGAMOSO, asadero y panadería.
Se realizó visita a las actividades productivas del EPMSC SANTA ROSA DE VITERBO, asadero y panadería.   
Se realizó visita a las actividades productivas del COCUC, asadero y panadería.   
Se realizó visita a las actividades productivas del EPMSC PAMPLONA, panadería.   
Mes de junio: Se realizó visita a las actividades productivas del EPMSC Choconta, panadería y asadero. 
Se realizó visita a las actividades productivas del EPAMSCAS Combita, panadería y asadero. 
Se realizó visita a las actividades productivas del EPMSC Chiquinquirá, panadería.  
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v>
          </cell>
          <cell r="AU87" t="str">
            <v>Drive- P8- Actividad 778</v>
          </cell>
          <cell r="AV87">
            <v>100</v>
          </cell>
          <cell r="AW87">
            <v>1</v>
          </cell>
          <cell r="AX87" t="str">
            <v>Mes de julio: Se realizó visita a las actividades productivas del EPMSC Pasto, brosterizado y panadería.
 Se realizó visita a las actividades productivas del EPAMSCAS Popayán, asadero de carnes y panadería. 
 Se realizó visita a las actividades productivas de la RM Popayán, panadería.</v>
          </cell>
          <cell r="AY87" t="str">
            <v>Drive- P8- Actividad 778</v>
          </cell>
          <cell r="AZ87">
            <v>100</v>
          </cell>
          <cell r="BA87">
            <v>1</v>
          </cell>
          <cell r="BB87" t="str">
            <v>Mes de julio: Se realizó visita a las actividades productivas del EPMSC Pasto, brosterizado y panadería.
 Se realizó visita a las actividades productivas del EPAMSCAS Popayán, asadero de carnes y panadería. 
 Se realizó visita a las actividades productivas de la RM Popayán, panadería.</v>
          </cell>
          <cell r="BC87" t="str">
            <v>Drive- P8- Actividad 778</v>
          </cell>
        </row>
        <row r="88">
          <cell r="M88" t="str">
            <v>P8</v>
          </cell>
          <cell r="N88"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8">
            <v>2</v>
          </cell>
          <cell r="P88">
            <v>40</v>
          </cell>
          <cell r="Q88" t="str">
            <v>Número</v>
          </cell>
          <cell r="R88" t="str">
            <v>My. Johanna Andrea Montoya Cifuentes</v>
          </cell>
          <cell r="S88" t="str">
            <v>Subdirector Técnico</v>
          </cell>
          <cell r="T88" t="str">
            <v>Activo</v>
          </cell>
          <cell r="U88">
            <v>0</v>
          </cell>
          <cell r="V88">
            <v>0</v>
          </cell>
          <cell r="W88">
            <v>0</v>
          </cell>
          <cell r="X88">
            <v>0</v>
          </cell>
          <cell r="Y88">
            <v>0</v>
          </cell>
          <cell r="Z88">
            <v>0</v>
          </cell>
          <cell r="AA88">
            <v>0</v>
          </cell>
          <cell r="AB88" t="str">
            <v>SIN REGISTRO DE SEGUIMIENTO</v>
          </cell>
          <cell r="AC88">
            <v>0</v>
          </cell>
          <cell r="AD88">
            <v>40</v>
          </cell>
          <cell r="AE88" t="str">
            <v xml:space="preserve">Mes de febrero: Mediante Acta N° 0081 de fecha 01 de febrero de 2016 se determinan las actividades productivas a intervenir con recursos nación en la vigencia fiscal 2016. </v>
          </cell>
          <cell r="AF88" t="str">
            <v>Drive- P8</v>
          </cell>
          <cell r="AG88">
            <v>779</v>
          </cell>
          <cell r="AH88" t="str">
            <v>Evaluar la documentación soporte allegada respecto de cada una de las actividades productivas a intervenir en cuanto a obras y adecuaciones menores,  maquinaria y equipo, muebles, enseres y herramientas, insumos (materia prima),  intangibles y otras inversiones.</v>
          </cell>
          <cell r="AI88" t="str">
            <v>NO</v>
          </cell>
          <cell r="AJ88">
            <v>42459</v>
          </cell>
          <cell r="AK88">
            <v>42612</v>
          </cell>
          <cell r="AL88">
            <v>20</v>
          </cell>
          <cell r="AM88" t="str">
            <v xml:space="preserve">José Raúl Montero Acero </v>
          </cell>
          <cell r="AN88" t="str">
            <v>Profesional Especializado</v>
          </cell>
          <cell r="AO88" t="str">
            <v>Activo</v>
          </cell>
          <cell r="AP88">
            <v>0</v>
          </cell>
          <cell r="AQ88">
            <v>0</v>
          </cell>
          <cell r="AR88">
            <v>0</v>
          </cell>
          <cell r="AS88" t="str">
            <v>80</v>
          </cell>
          <cell r="AT88" t="str">
            <v>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v>
          </cell>
          <cell r="AU88" t="str">
            <v>Drive- P9- Actividad 779</v>
          </cell>
          <cell r="AV88">
            <v>100</v>
          </cell>
          <cell r="AW88">
            <v>1</v>
          </cell>
          <cell r="AX88" t="str">
            <v>Mes de julio: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
  3. Se revisó y evaluó documentos de solicitud de recursos del EPMSC Neiva para fortalecimiento de las actividades productivas asadero y panadería con sus respectivas cotizaciones, asimismo se revisó oficio de aval remitido por la Regional Central a la SUBDA.
  4. Se solicita vía correo electrónico(21-07-16) a la Dirección Regional Norte avalar requerimientos de actividades productivas que manipulan alimentos de los ERON EPMSC y EPAMSCAS Valledupar solicitados con oficios 8340-SUBDA-5300 y 5301 del 13 de mayo de 2016.
  5. Revisión requerimiento necesidades actividades productivas del EPMSC Yopal por valor $2.785.000 el cual cuenta con aval de la Regional Central
  Mes de agosto:Se evaluó documentación soporte allegada por los siguientes ERON: EPMSC Neiva, EPMSC Puerto Berrío, EP Puerto Triunfo y EPAMS Dorada para el fortalecimiento de actividades productivas. Aprobación de recursos que costa en acta N° 0813 del 07-08-16.
  Adicionalmente se envió correos electrónicos a los siguientes Establecimientos para que remitieran necesidades: EP Heliconias (23-08-16), EPMSC Pitalito, EP La Esperanza y EPMSC Florencia (29-08-16).
  Se evaluó solicitud y documentación soporte allegada por los siguientes ERON: EP Heliconias (oficio N° 157-EPHELIC-DIR-1550 del 24-08-16) y EPMSC Florencia (oficio N° 143-AFINEPMSCFLO del 31-08-16).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
  Se evalúa los requerimientos de necesidades de los siguientes ERON: EPAMSCAS Valledupar ($11.400.000), EPMSC Valledupar ($29.472.295) y EPC Yopal ($2.800.000).</v>
          </cell>
          <cell r="AY88" t="str">
            <v>Drive- P8- Actividad 779</v>
          </cell>
          <cell r="AZ88">
            <v>100</v>
          </cell>
          <cell r="BA88">
            <v>1</v>
          </cell>
          <cell r="BB88" t="str">
            <v>Mes de julio: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
  3. Se revisó y evaluó documentos de solicitud de recursos del EPMSC Neiva para fortalecimiento de las actividades productivas asadero y panadería con sus respectivas cotizaciones, asimismo se revisó oficio de aval remitido por la Regional Central a la SUBDA.
  4. Se solicita vía correo electrónico(21-07-16) a la Dirección Regional Norte avalar requerimientos de actividades productivas que manipulan alimentos de los ERON EPMSC y EPAMSCAS Valledupar solicitados con oficios 8340-SUBDA-5300 y 5301 del 13 de mayo de 2016.
  5. Revisión requerimiento necesidades actividades productivas del EPMSC Yopal por valor $2.785.000 el cual cuenta con aval de la Regional Central
  Mes de agosto:Se evaluó documentación soporte allegada por los siguientes ERON: EPMSC Neiva, EPMSC Puerto Berrío, EP Puerto Triunfo y EPAMS Dorada para el fortalecimiento de actividades productivas. Aprobación de recursos que costa en acta N° 0813 del 07-08-16.
  Adicionalmente se envió correos electrónicos a los siguientes Establecimientos para que remitieran necesidades: EP Heliconias (23-08-16), EPMSC Pitalito, EP La Esperanza y EPMSC Florencia (29-08-16).
  Se evaluó solicitud y documentación soporte allegada por los siguientes ERON: EP Heliconias (oficio N° 157-EPHELIC-DIR-1550 del 24-08-16) y EPMSC Florencia (oficio N° 143-AFINEPMSCFLO del 31-08-16).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
  Se evalúa los requerimientos de necesidades de los siguientes ERON: EPAMSCAS Valledupar ($11.400.000), EPMSC Valledupar ($29.472.295) y EPC Yopal ($2.800.000).</v>
          </cell>
          <cell r="BC88" t="str">
            <v>Drive- P8- Actividad 779</v>
          </cell>
        </row>
        <row r="89">
          <cell r="M89" t="str">
            <v>P8</v>
          </cell>
          <cell r="N89"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89">
            <v>2</v>
          </cell>
          <cell r="P89">
            <v>40</v>
          </cell>
          <cell r="Q89" t="str">
            <v>Número</v>
          </cell>
          <cell r="R89" t="str">
            <v>My. Johanna Andrea Montoya Cifuentes</v>
          </cell>
          <cell r="S89" t="str">
            <v>Subdirector Técnico</v>
          </cell>
          <cell r="T89" t="str">
            <v>Activo</v>
          </cell>
          <cell r="U89">
            <v>0</v>
          </cell>
          <cell r="V89">
            <v>0</v>
          </cell>
          <cell r="W89">
            <v>0</v>
          </cell>
          <cell r="X89">
            <v>0</v>
          </cell>
          <cell r="Y89">
            <v>0</v>
          </cell>
          <cell r="Z89">
            <v>0</v>
          </cell>
          <cell r="AA89">
            <v>0</v>
          </cell>
          <cell r="AB89" t="str">
            <v>SIN REGISTRO DE SEGUIMIENTO</v>
          </cell>
          <cell r="AC89">
            <v>0</v>
          </cell>
          <cell r="AD89">
            <v>40</v>
          </cell>
          <cell r="AE89" t="str">
            <v xml:space="preserve">Mes de febrero: Mediante Acta N° 0081 de fecha 01 de febrero de 2016 se determinan las actividades productivas a intervenir con recursos nación en la vigencia fiscal 2016. </v>
          </cell>
          <cell r="AF89" t="str">
            <v>Drive- P8</v>
          </cell>
          <cell r="AG89">
            <v>780</v>
          </cell>
          <cell r="AH89" t="str">
            <v xml:space="preserve">Realizar Junta de aprobación de necesidades para asignación de recursos y proyectar el respectivo acto administrativo y los lineamientos de ejecución correspondientes. </v>
          </cell>
          <cell r="AI89" t="str">
            <v>NO</v>
          </cell>
          <cell r="AJ89">
            <v>42459</v>
          </cell>
          <cell r="AK89">
            <v>42643</v>
          </cell>
          <cell r="AL89">
            <v>10</v>
          </cell>
          <cell r="AM89" t="str">
            <v xml:space="preserve">José Raúl Montero Acero </v>
          </cell>
          <cell r="AN89" t="str">
            <v>Profesional Especializado</v>
          </cell>
          <cell r="AO89" t="str">
            <v>Activo</v>
          </cell>
          <cell r="AP89">
            <v>0</v>
          </cell>
          <cell r="AQ89">
            <v>0</v>
          </cell>
          <cell r="AR89">
            <v>0</v>
          </cell>
          <cell r="AS89">
            <v>0</v>
          </cell>
          <cell r="AT89" t="str">
            <v>Aun no se han reportado avances para el cumplimiento de la actividad: Realizar Junta de aprobación de necesidades para asignación de recursos y proyectar el respectivo acto administrativo y los lineamientos de ejecución correspondientes.</v>
          </cell>
          <cell r="AU89">
            <v>0</v>
          </cell>
          <cell r="AV89">
            <v>100</v>
          </cell>
          <cell r="AW89">
            <v>1</v>
          </cell>
          <cell r="AX89" t="str">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
  Mes de septiembre:Mediante Resolución No. 004341 del 01 de septiembre de 2016, la Dirección General aprueba los recursos viabilizados según acta No. 0813 del 17 de agosto de 2016.
  Mediante oficios 8340-DIRAT-SUBDA-11368 , 11369, 11370 y 11371 del 02 de septiembre de 2016; se emiten las pautas de ejecución de la Resolución No. 004341 del 01 de septiembre de 2016.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v>
          </cell>
          <cell r="AY89" t="str">
            <v>Drive- P8- Actividad 780</v>
          </cell>
          <cell r="AZ89">
            <v>100</v>
          </cell>
          <cell r="BA89">
            <v>1</v>
          </cell>
          <cell r="BB89" t="str">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
  Mes de septiembre:Mediante Resolución No. 004341 del 01 de septiembre de 2016, la Dirección General aprueba los recursos viabilizados según acta No. 0813 del 17 de agosto de 2016.
  Mediante oficios 8340-DIRAT-SUBDA-11368 , 11369, 11370 y 11371 del 02 de septiembre de 2016; se emiten las pautas de ejecución de la Resolución No. 004341 del 01 de septiembre de 2016.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v>
          </cell>
          <cell r="BC89" t="str">
            <v>Drive- P8- Actividad 780</v>
          </cell>
        </row>
        <row r="90">
          <cell r="M90" t="str">
            <v>P8</v>
          </cell>
          <cell r="N90" t="str">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ell>
          <cell r="O90">
            <v>2</v>
          </cell>
          <cell r="P90">
            <v>40</v>
          </cell>
          <cell r="Q90" t="str">
            <v>Número</v>
          </cell>
          <cell r="R90" t="str">
            <v>My. Johanna Andrea Montoya Cifuentes</v>
          </cell>
          <cell r="S90" t="str">
            <v>Subdirector Técnico</v>
          </cell>
          <cell r="T90" t="str">
            <v>Activo</v>
          </cell>
          <cell r="U90">
            <v>0</v>
          </cell>
          <cell r="V90">
            <v>0</v>
          </cell>
          <cell r="W90">
            <v>0</v>
          </cell>
          <cell r="X90">
            <v>0</v>
          </cell>
          <cell r="Y90">
            <v>0</v>
          </cell>
          <cell r="Z90">
            <v>0</v>
          </cell>
          <cell r="AA90">
            <v>0</v>
          </cell>
          <cell r="AB90" t="str">
            <v>SIN REGISTRO DE SEGUIMIENTO</v>
          </cell>
          <cell r="AC90">
            <v>0</v>
          </cell>
          <cell r="AD90">
            <v>40</v>
          </cell>
          <cell r="AE90" t="str">
            <v xml:space="preserve">Mes de febrero: Mediante Acta N° 0081 de fecha 01 de febrero de 2016 se determinan las actividades productivas a intervenir con recursos nación en la vigencia fiscal 2016. </v>
          </cell>
          <cell r="AF90" t="str">
            <v>Drive- P8</v>
          </cell>
          <cell r="AG90">
            <v>781</v>
          </cell>
          <cell r="AH90" t="str">
            <v xml:space="preserve">Realizar seguimiento a la ejecución de recursos asignados a los Establecimientos de Reclusión verificando el estricto cumplimiento de los lineamientos impartidos. </v>
          </cell>
          <cell r="AI90" t="str">
            <v>NO</v>
          </cell>
          <cell r="AJ90">
            <v>42505</v>
          </cell>
          <cell r="AK90">
            <v>42704</v>
          </cell>
          <cell r="AL90">
            <v>20</v>
          </cell>
          <cell r="AM90" t="str">
            <v xml:space="preserve">José Raúl Montero Acero </v>
          </cell>
          <cell r="AN90" t="str">
            <v>Profesional Especializado</v>
          </cell>
          <cell r="AO90" t="str">
            <v>Activo</v>
          </cell>
          <cell r="AP90">
            <v>0</v>
          </cell>
          <cell r="AQ90">
            <v>0</v>
          </cell>
          <cell r="AR90">
            <v>0</v>
          </cell>
          <cell r="AS90">
            <v>0</v>
          </cell>
          <cell r="AT90" t="str">
            <v>A la fecha no se han reportado avances para el cumplimiento de la actividad: Realizar seguimiento a la ejecución de recursos asignados a los Establecimientos de Reclusión verificando el estricto cumplimiento de los lineamientos impartidos.</v>
          </cell>
          <cell r="AU90">
            <v>0</v>
          </cell>
          <cell r="AV90">
            <v>33</v>
          </cell>
          <cell r="AW90">
            <v>0.69346733668341709</v>
          </cell>
          <cell r="AX90" t="str">
            <v>Mes de septiembre: Seguimiento ejecución presupuestal resolución 04341 del 01-09-16: EPAMSCAS Valledupar publicó invitación 323-160902 el 21-09-16, fecha de evaluación de propuesta el 27-09-16, pendiente comunicado de aceptación. 
 EPMSC Valledupar y EPC Yopal no han publicado proceso en comunicación telefónica con los responsables de las actividades productivas mencionan que la invitación y estudios previos se publicarán a más tardar el 30-09-16.
 EPMSC Espinal publicó invitación 145-MC-3716 el 27 de septiembre de 2016, comunicado de aceptación para el 06/10/2016.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EPMSC Puerto Berrio: mediante oficio N° 515-PBE-PAG-2005 del 28-09-16, el director del ERON informa que ya se expidió el CDP N° 4319 y están adelantando el estudio de necesidades, esperando publicar en el SECOP el día 28-09-16. 
 EP Puerto Triunfo: mediante oficio N° 535 EPPES del 28-09-16 el funcionario responsable de panadería y asadero informa que están adelantando estudios previos para la ejecución de los recursos asignados. 
 EPMSC Neiva: mediante correo electrónico de fecha 29-09-16, el funcionario responsable de actividades productivas informa que se encuentran realizando cotizaciones para dar inicio a estudios previos. 
 EPMSC Sogamoso mediante contrato 067/2016 adquirió 2 estibas plásticas quedando pendiente la adquisición de una mesa y un horno. 
 Para el Epamscas Cómbita se evidencia en el Secop la iniciación (apertura) del proceso de contratación para compra de material necesario para las adecuaciones de las panaderías, con fecha 27-09-2016 y por valor de $9.433.646. 
 Para los casos de Chiquinquirá y de Santa Rosa de Viterbo se verifica en la página Secop y se observa que aún no han iniciado procesos de contratación, al respecto se hará un llamado de atención y se les exigirá cumplimiento a la ejecución de los recursos asignados.</v>
          </cell>
          <cell r="AY90" t="str">
            <v>Drive- P8- Actividad 781</v>
          </cell>
          <cell r="AZ90">
            <v>100</v>
          </cell>
          <cell r="BA90">
            <v>1</v>
          </cell>
          <cell r="BB90" t="str">
            <v xml:space="preserve">Mes de octubre: Se realizó seguimiento a la ejecución presupuestal y se presenta consolidada en archivo Excel.
Mes de noviembre: Se realizó seguimiento a la ejecución presupuestal, se consolidó en archivo Excel y reporte de SIIF Nación con corte  30 de noviembre de 2016. 
</v>
          </cell>
          <cell r="BC90" t="str">
            <v>Drive- P8- Actividad 781</v>
          </cell>
        </row>
        <row r="91">
          <cell r="M91" t="str">
            <v>P120</v>
          </cell>
          <cell r="N91" t="str">
            <v xml:space="preserve">Uniforme de vestir y calzado para las internas condenadas fabricados y distribuidos </v>
          </cell>
          <cell r="O91">
            <v>1</v>
          </cell>
          <cell r="P91">
            <v>100</v>
          </cell>
          <cell r="Q91" t="str">
            <v>Porcentaje</v>
          </cell>
          <cell r="R91" t="str">
            <v>My. Johanna Andrea Montoya Cifuentes</v>
          </cell>
          <cell r="S91" t="str">
            <v>Subdirector Técnico</v>
          </cell>
          <cell r="T91" t="str">
            <v>Activo</v>
          </cell>
          <cell r="U91">
            <v>0</v>
          </cell>
          <cell r="V91">
            <v>0</v>
          </cell>
          <cell r="W91">
            <v>0</v>
          </cell>
          <cell r="X91">
            <v>0</v>
          </cell>
          <cell r="Y91" t="str">
            <v xml:space="preserve">A la fecha no se puede establecer el porcenataje de avance, toda vez que faltan por ejecutar 3 actividades de las 4 propuestas. </v>
          </cell>
          <cell r="Z91">
            <v>0</v>
          </cell>
          <cell r="AA91">
            <v>0</v>
          </cell>
          <cell r="AB91" t="str">
            <v>A la fecha no se puede establecer el porcenataje de avance, toda vez que faltan por ejecutar 3 actividades de las 4 propuestas.</v>
          </cell>
          <cell r="AC91">
            <v>0</v>
          </cell>
          <cell r="AD91">
            <v>100</v>
          </cell>
          <cell r="AE91" t="str">
            <v xml:space="preserve">Mes de noviembre: Se elaboraron la totalidad de uniformes para el 100% de las internas condenadas de los ERON, los mismos se remitieron para su distribución a las Regionales  Central, Occidente, Norte, Viejo Caldas, Oriente y Noroeste. </v>
          </cell>
          <cell r="AF91" t="str">
            <v>Drive- P120- Actividad 782</v>
          </cell>
          <cell r="AG91">
            <v>782</v>
          </cell>
          <cell r="AH91" t="str">
            <v xml:space="preserve">Dotar de uniforme de vestir al 100% de la  población interna condenada   de género femenino de todos establecimientos del país  </v>
          </cell>
          <cell r="AI91" t="str">
            <v>NO</v>
          </cell>
          <cell r="AJ91">
            <v>42374</v>
          </cell>
          <cell r="AK91">
            <v>42704</v>
          </cell>
          <cell r="AL91">
            <v>25</v>
          </cell>
          <cell r="AM91" t="str">
            <v xml:space="preserve">Mario Cárdenas Sánchez </v>
          </cell>
          <cell r="AN91" t="str">
            <v>Profesional Especializado</v>
          </cell>
          <cell r="AO91" t="str">
            <v>Activo</v>
          </cell>
          <cell r="AP91">
            <v>0</v>
          </cell>
          <cell r="AQ91">
            <v>0</v>
          </cell>
          <cell r="AR91">
            <v>0</v>
          </cell>
          <cell r="AS91">
            <v>0</v>
          </cell>
          <cell r="AT91" t="str">
            <v xml:space="preserve">Aun no se han reportado avances para el cumplimiento de la actividad: Dotar de uniforme de vestir al 100% de la  población interna condenada   de género femenino de todos establecimientos del país   </v>
          </cell>
          <cell r="AU91">
            <v>0</v>
          </cell>
          <cell r="AV91">
            <v>0</v>
          </cell>
          <cell r="AW91">
            <v>0.81515151515151518</v>
          </cell>
          <cell r="AX91" t="str">
            <v>Aun no se han reportado avances para el cumplimiento de la actividad: Dotar de uniforme de vestir al 100% de la población interna condenada de género femenino de todos establecimientos del país</v>
          </cell>
          <cell r="AY91">
            <v>0</v>
          </cell>
          <cell r="AZ91">
            <v>100</v>
          </cell>
          <cell r="BA91">
            <v>1</v>
          </cell>
          <cell r="BB91" t="str">
            <v xml:space="preserve">Mes de noviembre: Se elaboraron la totalidad de uniformes para el 100% de las internas condenadas de los ERON, los mismos se remitieron para su distribución a las Regionales  Central, Occidente, Norte, Viejo Caldas, Oriente y Noroeste. </v>
          </cell>
          <cell r="BC91" t="str">
            <v>Drive- P120- Actividad 782</v>
          </cell>
        </row>
        <row r="92">
          <cell r="M92" t="str">
            <v>P120</v>
          </cell>
          <cell r="N92" t="str">
            <v xml:space="preserve">Uniforme de vestir y calzado para las internas condenadas fabricados y distribuidos </v>
          </cell>
          <cell r="O92">
            <v>1</v>
          </cell>
          <cell r="P92">
            <v>100</v>
          </cell>
          <cell r="Q92" t="str">
            <v>Porcentaje</v>
          </cell>
          <cell r="R92" t="str">
            <v>My. Johanna Andrea Montoya Cifuentes</v>
          </cell>
          <cell r="S92" t="str">
            <v>Subdirector Técnico</v>
          </cell>
          <cell r="T92" t="str">
            <v>Activo</v>
          </cell>
          <cell r="U92">
            <v>0</v>
          </cell>
          <cell r="V92">
            <v>0</v>
          </cell>
          <cell r="W92">
            <v>0</v>
          </cell>
          <cell r="X92">
            <v>0</v>
          </cell>
          <cell r="Y92">
            <v>0</v>
          </cell>
          <cell r="Z92">
            <v>0</v>
          </cell>
          <cell r="AA92">
            <v>0</v>
          </cell>
          <cell r="AB92" t="str">
            <v>A la fecha no se puede establecer el porcenataje de avance, toda vez que faltan por ejecutar 3 actividades de las 4 propuestas.</v>
          </cell>
          <cell r="AC92">
            <v>0</v>
          </cell>
          <cell r="AD92">
            <v>100</v>
          </cell>
          <cell r="AE92" t="str">
            <v xml:space="preserve">Mes de noviembre: Se elaboraron la totalidad de uniformes para el 100% de las internas condenadas de los ERON, los mismos se remitieron para su distribución a las Regionales  Central, Occidente, Norte, Viejo Caldas, Oriente y Noroeste. </v>
          </cell>
          <cell r="AF92" t="str">
            <v>Drive- P120- Actividad 782</v>
          </cell>
          <cell r="AG92">
            <v>783</v>
          </cell>
          <cell r="AH92" t="str">
            <v xml:space="preserve">Analizar la ubicación de la  población objetivo de dotación vs los establecimientos fabricantes y comunicar a estos la cantidad de uniformes a fabricar  </v>
          </cell>
          <cell r="AI92" t="str">
            <v>NO</v>
          </cell>
          <cell r="AJ92">
            <v>42374</v>
          </cell>
          <cell r="AK92">
            <v>42399</v>
          </cell>
          <cell r="AL92">
            <v>25</v>
          </cell>
          <cell r="AM92" t="str">
            <v>Mario Cárdenas Sánchez</v>
          </cell>
          <cell r="AN92" t="str">
            <v>Profesional Especializado</v>
          </cell>
          <cell r="AO92" t="str">
            <v>Activo</v>
          </cell>
          <cell r="AP92">
            <v>100</v>
          </cell>
          <cell r="AQ92" t="str">
            <v>Mes de enero: Mediante oficio No 8340  DIRAT - SUBDA 815 de fecha 25 de enero de 2016  el coordinador de actividades ocupacionales presento informe a la Subdirección del análisis de la población femenina a dotar de uniformes y los establecimientos productores que los fabricaran.</v>
          </cell>
          <cell r="AR92" t="str">
            <v>Escritorio/Plan de acción/ 2016/ soportes/ productivas/ actividades ocup/ producto 1/ actividad 2</v>
          </cell>
          <cell r="AS92">
            <v>100</v>
          </cell>
          <cell r="AT92" t="str">
            <v>Mes de enero: Mediante oficio No 8340  DIRAT - SUBDA 815 de fecha 25 de enero de 2016  el coordinador de actividades ocupacionales presento informe a la Subdirección del análisis de la población femenina a dotar de uniformes y los establecimientos productores que los fabricaran.</v>
          </cell>
          <cell r="AU92" t="str">
            <v>Escritorio/Plan de acción/ 2016/ soportes/ productivas/ actividades ocup/ producto 1/ actividad 2</v>
          </cell>
          <cell r="AV92">
            <v>100</v>
          </cell>
          <cell r="AW92">
            <v>1</v>
          </cell>
          <cell r="AX92" t="str">
            <v>Mes de enero: Mediante oficio No 8340  DIRAT - SUBDA 815 de fecha 25 de enero de 2016  el coordinador de actividades ocupacionales presento informe a la Subdirección del análisis de la población femenina a dotar de uniformes y los establecimientos productores que los fabricaran.</v>
          </cell>
          <cell r="AY92" t="str">
            <v>Escritorio/Plan de acción/ 2016/ soportes/ productivas/ actividades ocup/ producto 1/ actividad 2</v>
          </cell>
          <cell r="AZ92">
            <v>100</v>
          </cell>
          <cell r="BA92">
            <v>1</v>
          </cell>
          <cell r="BB92" t="str">
            <v>Mes de enero: Mediante oficio No 8340  DIRAT - SUBDA 815 de fecha 25 de enero de 2016  el coordinador de actividades ocupacionales presento informe a la Subdirección del análisis de la población femenina a dotar de uniformes y los establecimientos productores que los fabricaran.</v>
          </cell>
          <cell r="BC92" t="str">
            <v>Escritorio/Plan de acción/ 2016/ soportes/ productivas/ actividades ocup/ producto 1/ actividad 2</v>
          </cell>
        </row>
        <row r="93">
          <cell r="M93" t="str">
            <v>P120</v>
          </cell>
          <cell r="N93" t="str">
            <v xml:space="preserve">Uniforme de vestir y calzado para las internas condenadas fabricados y distribuidos </v>
          </cell>
          <cell r="O93">
            <v>1</v>
          </cell>
          <cell r="P93">
            <v>100</v>
          </cell>
          <cell r="Q93" t="str">
            <v>Porcentaje</v>
          </cell>
          <cell r="R93" t="str">
            <v>My. Johanna Andrea Montoya Cifuentes</v>
          </cell>
          <cell r="S93" t="str">
            <v>Subdirector Técnico</v>
          </cell>
          <cell r="T93" t="str">
            <v>Activo</v>
          </cell>
          <cell r="U93">
            <v>0</v>
          </cell>
          <cell r="V93">
            <v>0</v>
          </cell>
          <cell r="W93">
            <v>0</v>
          </cell>
          <cell r="X93">
            <v>0</v>
          </cell>
          <cell r="Y93">
            <v>0</v>
          </cell>
          <cell r="Z93">
            <v>0</v>
          </cell>
          <cell r="AA93">
            <v>0</v>
          </cell>
          <cell r="AB93" t="str">
            <v>A la fecha no se puede establecer el porcenataje de avance, toda vez que faltan por ejecutar 3 actividades de las 4 propuestas.</v>
          </cell>
          <cell r="AC93">
            <v>0</v>
          </cell>
          <cell r="AD93">
            <v>100</v>
          </cell>
          <cell r="AE93" t="str">
            <v xml:space="preserve">Mes de noviembre: Se elaboraron la totalidad de uniformes para el 100% de las internas condenadas de los ERON, los mismos se remitieron para su distribución a las Regionales  Central, Occidente, Norte, Viejo Caldas, Oriente y Noroeste. </v>
          </cell>
          <cell r="AF93" t="str">
            <v>Drive- P120- Actividad 782</v>
          </cell>
          <cell r="AG93">
            <v>784</v>
          </cell>
          <cell r="AH93" t="str">
            <v xml:space="preserve">realizar seguimiento a la producción de uniformes a los establecimientos productores </v>
          </cell>
          <cell r="AI93" t="str">
            <v>NO</v>
          </cell>
          <cell r="AJ93">
            <v>42401</v>
          </cell>
          <cell r="AK93">
            <v>42704</v>
          </cell>
          <cell r="AL93">
            <v>25</v>
          </cell>
          <cell r="AM93" t="str">
            <v xml:space="preserve">Mario Cárdenas Sánchez </v>
          </cell>
          <cell r="AN93" t="str">
            <v>Profesional Especializado</v>
          </cell>
          <cell r="AO93" t="str">
            <v>Activo</v>
          </cell>
          <cell r="AP93">
            <v>0</v>
          </cell>
          <cell r="AQ93">
            <v>0</v>
          </cell>
          <cell r="AR93">
            <v>0</v>
          </cell>
          <cell r="AS93">
            <v>0</v>
          </cell>
          <cell r="AT93" t="str">
            <v xml:space="preserve">Aun no se han reportado avances para el cumplimiento de la actividad: Realizar seguimiento a la producción de uniformes a los establecimientos productores  </v>
          </cell>
          <cell r="AU93">
            <v>0</v>
          </cell>
          <cell r="AV93">
            <v>0</v>
          </cell>
          <cell r="AW93">
            <v>0.79867986798679869</v>
          </cell>
          <cell r="AX93" t="str">
            <v>Aun no se han reportado avances para el cumplimiento de la actividad: Realizar seguimiento a la producción de uniformes a los establecimientos productores</v>
          </cell>
          <cell r="AY93">
            <v>0</v>
          </cell>
          <cell r="AZ93">
            <v>100</v>
          </cell>
          <cell r="BA93">
            <v>1</v>
          </cell>
          <cell r="BB93" t="str">
            <v xml:space="preserve">Mes de noviembre: Se realizaron videoconferencias registradas mediante acta No. 0702 del 08 de julio de 2016, acta No. 890 del 08 de septiembre de 2016 y acta No 1092 del 17 de noviembre de 2016 donde se hizo seguimiento a la elaboración de uniformes.
Se solicitaron informes mensuales de fabricación y distribución. 
Mediante oficio 8340-SUBDA-GACOC No. 14784 del 23 de noviembre de 2016, se solicitó a las Direcciones Regionales de Occidente, Norte y Viejo Caldas, informe de las acciones adelantadas con la entrega de los uniformes femeninos a  los establecimientos de su jurisdicción.
</v>
          </cell>
          <cell r="BC93" t="str">
            <v>Drive- P120- Actividad 784</v>
          </cell>
        </row>
        <row r="94">
          <cell r="M94" t="str">
            <v>P120</v>
          </cell>
          <cell r="N94" t="str">
            <v xml:space="preserve">Uniforme de vestir y calzado para las internas condenadas fabricados y distribuidos </v>
          </cell>
          <cell r="O94">
            <v>1</v>
          </cell>
          <cell r="P94">
            <v>100</v>
          </cell>
          <cell r="Q94" t="str">
            <v>Porcentaje</v>
          </cell>
          <cell r="R94" t="str">
            <v>My. Johanna Andrea Montoya Cifuentes</v>
          </cell>
          <cell r="S94" t="str">
            <v>Subdirector Técnico</v>
          </cell>
          <cell r="T94" t="str">
            <v>Activo</v>
          </cell>
          <cell r="U94">
            <v>0</v>
          </cell>
          <cell r="V94">
            <v>0</v>
          </cell>
          <cell r="W94">
            <v>0</v>
          </cell>
          <cell r="X94">
            <v>0</v>
          </cell>
          <cell r="Y94">
            <v>0</v>
          </cell>
          <cell r="Z94">
            <v>0</v>
          </cell>
          <cell r="AA94">
            <v>0</v>
          </cell>
          <cell r="AB94" t="str">
            <v>A la fecha no se puede establecer el porcenataje de avance, toda vez que faltan por ejecutar 3 actividades de las 4 propuestas.</v>
          </cell>
          <cell r="AC94">
            <v>0</v>
          </cell>
          <cell r="AD94">
            <v>100</v>
          </cell>
          <cell r="AE94" t="str">
            <v xml:space="preserve">Mes de noviembre: Se elaboraron la totalidad de uniformes para el 100% de las internas condenadas de los ERON, los mismos se remitieron para su distribución a las Regionales  Central, Occidente, Norte, Viejo Caldas, Oriente y Noroeste. </v>
          </cell>
          <cell r="AF94" t="str">
            <v>Drive- P120- Actividad 782</v>
          </cell>
          <cell r="AG94">
            <v>785</v>
          </cell>
          <cell r="AH94" t="str">
            <v xml:space="preserve">realizar seguimiento a la distribución de uniformes a los establecimientos beneficiarios </v>
          </cell>
          <cell r="AI94" t="str">
            <v>NO</v>
          </cell>
          <cell r="AJ94">
            <v>42614</v>
          </cell>
          <cell r="AK94">
            <v>42704</v>
          </cell>
          <cell r="AL94">
            <v>25</v>
          </cell>
          <cell r="AM94" t="str">
            <v xml:space="preserve">Mario Cárdenas Sánchez </v>
          </cell>
          <cell r="AN94" t="str">
            <v>Profesional Especializado</v>
          </cell>
          <cell r="AO94" t="str">
            <v>Activo</v>
          </cell>
          <cell r="AP94">
            <v>0</v>
          </cell>
          <cell r="AQ94">
            <v>0</v>
          </cell>
          <cell r="AR94">
            <v>0</v>
          </cell>
          <cell r="AS94">
            <v>0</v>
          </cell>
          <cell r="AT94">
            <v>0</v>
          </cell>
          <cell r="AU94">
            <v>0</v>
          </cell>
          <cell r="AV94">
            <v>0</v>
          </cell>
          <cell r="AW94">
            <v>0.32222222222222224</v>
          </cell>
          <cell r="AX94" t="str">
            <v>Aun no se han reportado avances para el cumplimiento de la actividad: Realizar seguimiento a la distribución de uniformes a los establecimientos beneficiarios</v>
          </cell>
          <cell r="AY94">
            <v>0</v>
          </cell>
          <cell r="AZ94">
            <v>100</v>
          </cell>
          <cell r="BA94">
            <v>1</v>
          </cell>
          <cell r="BB94" t="str">
            <v xml:space="preserve">Mes de noviembre: Se realizaron videoconferencias registradas mediante acta No. 0702 del 08 de julio de 2016, acta No. 890 del 08 de septiembre de 2016 y acta No 1092 del 17 de noviembre de 2016 donde se hizo seguimiento a la elaboración de uniformes.
Se solicitaron informes mensuales de fabricación y distribución. 
Se reiteró a las Regionales la importancia de realizar el seguimiento a los responsables del autoabastecimiento y se  solicitó a los establecimientos el envío de los uniformes  de producción, para poder retroalimentar los avances del programa. 
Mediante oficio 8340-SUBDA-GACOC No. 14784 del 23 de noviembre de 2016, se solicitó a las Direcciones Regionales de Occidente, Norte y Viejo Caldas, informe de las acciones adelantadas con la entrega de los uniformes femeninos a  los establecimientos de su jurisdicción.
</v>
          </cell>
          <cell r="BC94" t="str">
            <v>Drive- P120- Actividad 785</v>
          </cell>
        </row>
        <row r="95">
          <cell r="M95" t="str">
            <v>P187</v>
          </cell>
          <cell r="N95" t="str">
            <v>Actividades ocupacionales del área laboral en los nuevos establecimientos (Espinal, Buga y Tuluá) implementadas</v>
          </cell>
          <cell r="O95">
            <v>4</v>
          </cell>
          <cell r="P95">
            <v>1</v>
          </cell>
          <cell r="Q95" t="str">
            <v>Número</v>
          </cell>
          <cell r="R95" t="str">
            <v>My. Johanna Andrea Montoya Cifuentes</v>
          </cell>
          <cell r="S95" t="str">
            <v>Subdirector Técnico</v>
          </cell>
          <cell r="T95" t="str">
            <v>Activo</v>
          </cell>
          <cell r="U95">
            <v>0</v>
          </cell>
          <cell r="V95">
            <v>0</v>
          </cell>
          <cell r="W95">
            <v>0</v>
          </cell>
          <cell r="X95">
            <v>0</v>
          </cell>
          <cell r="Y95" t="str">
            <v xml:space="preserve">A la fecha no se puede establecer el porcenataje de avance, toda vez que faltan por ejecutar 2 actividades de las 3 propuestas. </v>
          </cell>
          <cell r="Z95">
            <v>0</v>
          </cell>
          <cell r="AA95">
            <v>0</v>
          </cell>
          <cell r="AB95" t="str">
            <v>A la fecha no se puede establecer el porcenataje de avance, toda vez que faltan por ejecutar 2 actividades de las 3 propuestas.</v>
          </cell>
          <cell r="AC95">
            <v>0</v>
          </cell>
          <cell r="AD95">
            <v>1</v>
          </cell>
          <cell r="AE95" t="str">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ell>
          <cell r="AF95" t="str">
            <v>Drive- P187- Actividad 788</v>
          </cell>
          <cell r="AG95">
            <v>786</v>
          </cell>
          <cell r="AH95" t="str">
            <v xml:space="preserve">verificar la dotación de talleres y  áreas ocupacionales por parte de la USPEC de acuerdo a requerimientos realizados en 2015 una vez puesto en funcionamiento el establecimiento </v>
          </cell>
          <cell r="AI95" t="str">
            <v>NO</v>
          </cell>
          <cell r="AJ95">
            <v>42444</v>
          </cell>
          <cell r="AK95">
            <v>42551</v>
          </cell>
          <cell r="AL95">
            <v>20</v>
          </cell>
          <cell r="AM95" t="str">
            <v xml:space="preserve">Mario Cárdenas Sánchez </v>
          </cell>
          <cell r="AN95" t="str">
            <v>Profesional Especializado</v>
          </cell>
          <cell r="AO95" t="str">
            <v>Activo</v>
          </cell>
          <cell r="AP95">
            <v>0</v>
          </cell>
          <cell r="AQ95">
            <v>0</v>
          </cell>
          <cell r="AR95">
            <v>0</v>
          </cell>
          <cell r="AS95">
            <v>100</v>
          </cell>
          <cell r="AT95" t="str">
            <v>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v>
          </cell>
          <cell r="AU95" t="str">
            <v>Drive- P187-876</v>
          </cell>
          <cell r="AV95">
            <v>100</v>
          </cell>
          <cell r="AW95">
            <v>1</v>
          </cell>
          <cell r="AX95" t="str">
            <v>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v>
          </cell>
          <cell r="AY95" t="str">
            <v>Drive- P187-876</v>
          </cell>
          <cell r="AZ95">
            <v>100</v>
          </cell>
          <cell r="BA95">
            <v>1</v>
          </cell>
          <cell r="BB95" t="str">
            <v>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v>
          </cell>
          <cell r="BC95" t="str">
            <v>Drive- P187- Actividad 876</v>
          </cell>
        </row>
        <row r="96">
          <cell r="M96" t="str">
            <v>P187</v>
          </cell>
          <cell r="N96" t="str">
            <v>Actividades ocupacionales del área laboral en los nuevos establecimientos (Espinal, Buga y Tuluá) implementadas</v>
          </cell>
          <cell r="O96">
            <v>4</v>
          </cell>
          <cell r="P96">
            <v>1</v>
          </cell>
          <cell r="Q96" t="str">
            <v>Número</v>
          </cell>
          <cell r="R96" t="str">
            <v>My. Johanna Andrea Montoya Cifuentes</v>
          </cell>
          <cell r="S96" t="str">
            <v>Subdirector Técnico</v>
          </cell>
          <cell r="T96" t="str">
            <v>Activo</v>
          </cell>
          <cell r="U96">
            <v>0</v>
          </cell>
          <cell r="V96">
            <v>0</v>
          </cell>
          <cell r="W96">
            <v>0</v>
          </cell>
          <cell r="X96">
            <v>0</v>
          </cell>
          <cell r="Y96">
            <v>0</v>
          </cell>
          <cell r="Z96">
            <v>0</v>
          </cell>
          <cell r="AA96">
            <v>0</v>
          </cell>
          <cell r="AB96" t="str">
            <v>A la fecha no se puede establecer el porcenataje de avance, toda vez que faltan por ejecutar 2 actividades de las 3 propuestas.</v>
          </cell>
          <cell r="AC96">
            <v>0</v>
          </cell>
          <cell r="AD96">
            <v>1</v>
          </cell>
          <cell r="AE96" t="str">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ell>
          <cell r="AF96" t="str">
            <v>Drive- P187- Actividad 788</v>
          </cell>
          <cell r="AG96">
            <v>787</v>
          </cell>
          <cell r="AH96" t="str">
            <v xml:space="preserve">determinar las posibles actividades ocupacionales, industriales y de servicios que pueden funcionar en los tres establecimientos objetivo de acuerdo a visitas  realizadas </v>
          </cell>
          <cell r="AI96" t="str">
            <v>NO</v>
          </cell>
          <cell r="AJ96">
            <v>42552</v>
          </cell>
          <cell r="AK96">
            <v>42613</v>
          </cell>
          <cell r="AL96">
            <v>60</v>
          </cell>
          <cell r="AM96" t="str">
            <v xml:space="preserve">Mario Cárdenas Sánchez </v>
          </cell>
          <cell r="AN96" t="str">
            <v>Profesional Especializado</v>
          </cell>
          <cell r="AO96" t="str">
            <v>Activo</v>
          </cell>
          <cell r="AP96">
            <v>0</v>
          </cell>
          <cell r="AQ96">
            <v>0</v>
          </cell>
          <cell r="AR96">
            <v>0</v>
          </cell>
          <cell r="AS96">
            <v>0</v>
          </cell>
          <cell r="AT96">
            <v>0</v>
          </cell>
          <cell r="AU96">
            <v>0</v>
          </cell>
          <cell r="AV96">
            <v>100</v>
          </cell>
          <cell r="AW96">
            <v>1</v>
          </cell>
          <cell r="AX96" t="str">
            <v>Mes de agosto: Mediante oficio 150 DINFRA 13852 del 22 de julio de 2016 emitido por la USPEC informan del proceso de compra de maquinaria y herramientas para los talleres ya determinados con antelación.</v>
          </cell>
          <cell r="AY96" t="str">
            <v>Drive- P187-Actividad 787</v>
          </cell>
          <cell r="AZ96">
            <v>100</v>
          </cell>
          <cell r="BA96">
            <v>1</v>
          </cell>
          <cell r="BB96" t="str">
            <v>Mes de agosto: Mediante oficio 150 DINFRA 13852 del 22 de julio de 2016 emitido por la USPEC informan del proceso de compra de maquinaria y herramientas para los talleres ya determinados con antelación.</v>
          </cell>
          <cell r="BC96" t="str">
            <v>Drive- P187-Actividad 787</v>
          </cell>
        </row>
        <row r="97">
          <cell r="M97" t="str">
            <v>P187</v>
          </cell>
          <cell r="N97" t="str">
            <v>Actividades ocupacionales del área laboral en los nuevos establecimientos (Espinal, Buga y Tuluá) implementadas</v>
          </cell>
          <cell r="O97">
            <v>4</v>
          </cell>
          <cell r="P97">
            <v>1</v>
          </cell>
          <cell r="Q97" t="str">
            <v>Número</v>
          </cell>
          <cell r="R97" t="str">
            <v>My. Johanna Andrea Montoya Cifuentes</v>
          </cell>
          <cell r="S97" t="str">
            <v>Subdirector Técnico</v>
          </cell>
          <cell r="T97" t="str">
            <v>Activo</v>
          </cell>
          <cell r="U97">
            <v>0</v>
          </cell>
          <cell r="V97">
            <v>0</v>
          </cell>
          <cell r="W97">
            <v>0</v>
          </cell>
          <cell r="X97">
            <v>0</v>
          </cell>
          <cell r="Y97">
            <v>0</v>
          </cell>
          <cell r="Z97">
            <v>0</v>
          </cell>
          <cell r="AA97">
            <v>0</v>
          </cell>
          <cell r="AB97" t="str">
            <v>A la fecha no se puede establecer el porcenataje de avance, toda vez que faltan por ejecutar 2 actividades de las 3 propuestas.</v>
          </cell>
          <cell r="AC97">
            <v>0</v>
          </cell>
          <cell r="AD97">
            <v>1</v>
          </cell>
          <cell r="AE97" t="str">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ell>
          <cell r="AF97" t="str">
            <v>Drive- P187- Actividad 788</v>
          </cell>
          <cell r="AG97">
            <v>788</v>
          </cell>
          <cell r="AH97" t="str">
            <v>generar los planes ocupacionales base para cada uno de los establecimientos  de acuerdo a la población carcelaria  y actividades definidas</v>
          </cell>
          <cell r="AI97" t="str">
            <v>NO</v>
          </cell>
          <cell r="AJ97">
            <v>42614</v>
          </cell>
          <cell r="AK97">
            <v>42674</v>
          </cell>
          <cell r="AL97">
            <v>20</v>
          </cell>
          <cell r="AM97" t="str">
            <v xml:space="preserve">Mario Cárdenas Sánchez </v>
          </cell>
          <cell r="AN97" t="str">
            <v>Profesional Especializado</v>
          </cell>
          <cell r="AO97" t="str">
            <v>Activo</v>
          </cell>
          <cell r="AP97">
            <v>0</v>
          </cell>
          <cell r="AQ97">
            <v>0</v>
          </cell>
          <cell r="AR97">
            <v>0</v>
          </cell>
          <cell r="AS97">
            <v>0</v>
          </cell>
          <cell r="AT97">
            <v>0</v>
          </cell>
          <cell r="AU97">
            <v>0</v>
          </cell>
          <cell r="AV97">
            <v>0</v>
          </cell>
          <cell r="AW97">
            <v>0.48333333333333334</v>
          </cell>
          <cell r="AX97" t="str">
            <v>Aun no se han reportado avances para el cumplimiento de la actividad: Generar los planes ocupacionales base para cada uno de los establecimientos de acuerdo a la población carcelaria y actividades definidas</v>
          </cell>
          <cell r="AY97">
            <v>0</v>
          </cell>
          <cell r="AZ97">
            <v>100</v>
          </cell>
          <cell r="BA97">
            <v>1</v>
          </cell>
          <cell r="BB97" t="str">
            <v xml:space="preserve">Mes de octubre: Mediante oficio No 8340 DIRAT SUBDA 2016IE0026437 del 24 de octubre, se solicitó las caracterizaciones a la Dirección del EPMSC Espinal de las nuevas actividades ocupacionales a implementar.
Mediante acta 1029 del 31 de octubre de 2016 se realizó visita al EPMSC Espinal como apoyo y asesoría en la elaboración de las caracterizaciones conjuntamente con la Regional Central.
</v>
          </cell>
          <cell r="BC97" t="str">
            <v>Drive- P187-Actividad 788</v>
          </cell>
        </row>
        <row r="98">
          <cell r="M98" t="str">
            <v>P121</v>
          </cell>
          <cell r="N98" t="str">
            <v>Planes ocupacionales del área laboral revisados y analizados en los 137 ERON</v>
          </cell>
          <cell r="O98">
            <v>2</v>
          </cell>
          <cell r="P98">
            <v>50</v>
          </cell>
          <cell r="Q98" t="str">
            <v>Porcentaje</v>
          </cell>
          <cell r="R98" t="str">
            <v>My. Johanna Andrea Montoya Cifuentes</v>
          </cell>
          <cell r="S98" t="str">
            <v>Subdirector Técnico</v>
          </cell>
          <cell r="T98" t="str">
            <v>Activo</v>
          </cell>
          <cell r="U98">
            <v>0</v>
          </cell>
          <cell r="V98">
            <v>0</v>
          </cell>
          <cell r="W98">
            <v>0</v>
          </cell>
          <cell r="X98">
            <v>35</v>
          </cell>
          <cell r="Y98" t="str">
            <v xml:space="preserve">Mes de febrero: Mediante Acta N° 0179 de fecha 24 de febrero de 2016 se seleccionaron los 35 establecimientos de reclusión a evaluar de acuerdo a los criterios definidos. </v>
          </cell>
          <cell r="Z98" t="str">
            <v>Drive- 121</v>
          </cell>
          <cell r="AA98">
            <v>0</v>
          </cell>
          <cell r="AB98" t="str">
            <v>SIN REGISTRO DE SEGUIMIENTO</v>
          </cell>
          <cell r="AC98">
            <v>0</v>
          </cell>
          <cell r="AD98">
            <v>50</v>
          </cell>
          <cell r="AE98"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98" t="str">
            <v>Drive - P121 - Actividad</v>
          </cell>
          <cell r="AG98">
            <v>789</v>
          </cell>
          <cell r="AH98" t="str">
            <v xml:space="preserve">Determinar los criterios de actualización y optimización de los planes ocupacionales en los Establecimientos de Reclusión </v>
          </cell>
          <cell r="AI98" t="str">
            <v>NO</v>
          </cell>
          <cell r="AJ98">
            <v>42384</v>
          </cell>
          <cell r="AK98">
            <v>42415</v>
          </cell>
          <cell r="AL98">
            <v>15</v>
          </cell>
          <cell r="AM98" t="str">
            <v xml:space="preserve">Mario Cárdenas Sánchez </v>
          </cell>
          <cell r="AN98" t="str">
            <v>Profesional Especializado</v>
          </cell>
          <cell r="AO98" t="str">
            <v>Activo</v>
          </cell>
          <cell r="AP98">
            <v>100</v>
          </cell>
          <cell r="AQ98" t="str">
            <v>Mes de febrero: Mediante Acta N° 0137 de fecha 11 de febrero de 2016 se determinaron los criterios de actualización y optimización de los planes ocupacionales en los Establecimientos de Reclusión.</v>
          </cell>
          <cell r="AR98" t="str">
            <v>Escritorio/Plan de acción/ 2016/ soportes/ productivas/ actividades ocup/ producto 3/ actividad 1</v>
          </cell>
          <cell r="AS98">
            <v>100</v>
          </cell>
          <cell r="AT98" t="str">
            <v>Mes de febrero: Mediante Acta N° 0137 de fecha 11 de febrero de 2016 se determinaron los criterios de actualización y optimización de los planes ocupacionales en los Establecimientos de Reclusión.</v>
          </cell>
          <cell r="AU98" t="str">
            <v>Escritorio/Plan de acción/ 2016/ soportes/ productivas/ actividades ocup/ producto 3/ actividad 1</v>
          </cell>
          <cell r="AV98">
            <v>100</v>
          </cell>
          <cell r="AW98">
            <v>1</v>
          </cell>
          <cell r="AX98" t="str">
            <v>Mes de febrero: Mediante Acta N° 0137 de fecha 11 de febrero de 2016 se determinaron los criterios de actualización y optimización de los planes ocupacionales en los Establecimientos de Reclusión.</v>
          </cell>
          <cell r="AY98" t="str">
            <v>Escritorio/Plan de acción/ 2016/ soportes/ productivas/ actividades ocup/ producto 3/ actividad 1</v>
          </cell>
          <cell r="AZ98">
            <v>100</v>
          </cell>
          <cell r="BA98">
            <v>1</v>
          </cell>
          <cell r="BB98" t="str">
            <v>Mes de febrero: Mediante Acta N° 0137 de fecha 11 de febrero de 2016 se determinaron los criterios de actualización y optimización de los planes ocupacionales en los Establecimientos de Reclusión.</v>
          </cell>
          <cell r="BC98" t="str">
            <v>Escritorio/Plan de acción/ 2016/ soportes/ productivas/ actividades ocup/ producto 3/ actividad 1</v>
          </cell>
        </row>
        <row r="99">
          <cell r="M99" t="str">
            <v>P121</v>
          </cell>
          <cell r="N99" t="str">
            <v>Planes ocupacionales del área laboral revisados y analizados en los 137 ERON</v>
          </cell>
          <cell r="O99">
            <v>2</v>
          </cell>
          <cell r="P99">
            <v>50</v>
          </cell>
          <cell r="Q99" t="str">
            <v>Porcentaje</v>
          </cell>
          <cell r="R99" t="str">
            <v>My. Johanna Andrea Montoya Cifuentes</v>
          </cell>
          <cell r="S99" t="str">
            <v>Subdirector Técnico</v>
          </cell>
          <cell r="T99" t="str">
            <v>Activo</v>
          </cell>
          <cell r="U99">
            <v>0</v>
          </cell>
          <cell r="V99">
            <v>0</v>
          </cell>
          <cell r="W99">
            <v>0</v>
          </cell>
          <cell r="X99">
            <v>0</v>
          </cell>
          <cell r="Y99">
            <v>0</v>
          </cell>
          <cell r="Z99">
            <v>0</v>
          </cell>
          <cell r="AA99">
            <v>0</v>
          </cell>
          <cell r="AB99" t="str">
            <v>SIN REGISTRO DE SEGUIMIENTO</v>
          </cell>
          <cell r="AC99">
            <v>0</v>
          </cell>
          <cell r="AD99">
            <v>50</v>
          </cell>
          <cell r="AE99"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99" t="str">
            <v>Drive - P121 - Actividad</v>
          </cell>
          <cell r="AG99">
            <v>790</v>
          </cell>
          <cell r="AH99" t="str">
            <v xml:space="preserve">Determinar  los 35 Establecimientos de Reclusión  a los cuales se evaluará el plan ocupacional para su actualización y optimización.  </v>
          </cell>
          <cell r="AI99" t="str">
            <v>NO</v>
          </cell>
          <cell r="AJ99">
            <v>42415</v>
          </cell>
          <cell r="AK99">
            <v>42428</v>
          </cell>
          <cell r="AL99">
            <v>15</v>
          </cell>
          <cell r="AM99" t="str">
            <v xml:space="preserve">Mario Cárdenas Sánchez </v>
          </cell>
          <cell r="AN99" t="str">
            <v>Profesional Especializado</v>
          </cell>
          <cell r="AO99" t="str">
            <v>Activo</v>
          </cell>
          <cell r="AP99">
            <v>100</v>
          </cell>
          <cell r="AQ99" t="str">
            <v>Mes de febrero: Mediante Acta N° 0179 de fecha 24 de febrero de 2016 se seleccionaron los 35 establecimientos de reclusión a evaluar de acuerdo a los criterios definidos.</v>
          </cell>
          <cell r="AR99" t="str">
            <v>Escritorio/Plan de acción/ 2016/ soportes/ productivas/ actividades ocup/ producto 3/ actividad 2</v>
          </cell>
          <cell r="AS99">
            <v>100</v>
          </cell>
          <cell r="AT99" t="str">
            <v>Mes de febrero: Mediante Acta N° 0179 de fecha 24 de febrero de 2016 se seleccionaron los 35 establecimientos de reclusión a evaluar de acuerdo a los criterios definidos.</v>
          </cell>
          <cell r="AU99" t="str">
            <v>Escritorio/Plan de acción/ 2016/ soportes/ productivas/ actividades ocup/ producto 3/ actividad 2</v>
          </cell>
          <cell r="AV99">
            <v>100</v>
          </cell>
          <cell r="AW99">
            <v>1</v>
          </cell>
          <cell r="AX99" t="str">
            <v>Mes de febrero: Mediante Acta N° 0179 de fecha 24 de febrero de 2016 se seleccionaron los 35 establecimientos de reclusión a evaluar de acuerdo a los criterios definidos.</v>
          </cell>
          <cell r="AY99" t="str">
            <v>Escritorio/Plan de acción/ 2016/ soportes/ productivas/ actividades ocup/ producto 3/ actividad 2</v>
          </cell>
          <cell r="AZ99">
            <v>100</v>
          </cell>
          <cell r="BA99">
            <v>1</v>
          </cell>
          <cell r="BB99" t="str">
            <v>Mes de febrero: Mediante Acta N° 0179 de fecha 24 de febrero de 2016 se seleccionaron los 35 establecimientos de reclusión a evaluar de acuerdo a los criterios definidos.</v>
          </cell>
          <cell r="BC99" t="str">
            <v>Escritorio/Plan de acción/ 2016/ soportes/ productivas/ actividades ocup/ producto 3/ actividad 2</v>
          </cell>
        </row>
        <row r="100">
          <cell r="M100" t="str">
            <v>P121</v>
          </cell>
          <cell r="N100" t="str">
            <v>Planes ocupacionales del área laboral revisados y analizados en los 137 ERON</v>
          </cell>
          <cell r="O100">
            <v>2</v>
          </cell>
          <cell r="P100">
            <v>50</v>
          </cell>
          <cell r="Q100" t="str">
            <v>Porcentaje</v>
          </cell>
          <cell r="R100" t="str">
            <v>My. Johanna Andrea Montoya Cifuentes</v>
          </cell>
          <cell r="S100" t="str">
            <v>Subdirector Técnico</v>
          </cell>
          <cell r="T100" t="str">
            <v>Activo</v>
          </cell>
          <cell r="U100">
            <v>0</v>
          </cell>
          <cell r="V100">
            <v>0</v>
          </cell>
          <cell r="W100">
            <v>0</v>
          </cell>
          <cell r="X100">
            <v>0</v>
          </cell>
          <cell r="Y100">
            <v>0</v>
          </cell>
          <cell r="Z100">
            <v>0</v>
          </cell>
          <cell r="AA100">
            <v>0</v>
          </cell>
          <cell r="AB100" t="str">
            <v>SIN REGISTRO DE SEGUIMIENTO</v>
          </cell>
          <cell r="AC100">
            <v>0</v>
          </cell>
          <cell r="AD100">
            <v>50</v>
          </cell>
          <cell r="AE100"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100" t="str">
            <v>Drive - P121 - Actividad</v>
          </cell>
          <cell r="AG100">
            <v>791</v>
          </cell>
          <cell r="AH100" t="str">
            <v xml:space="preserve">Elaborar cronograma de seguimiento progresivo de los 35 Establecimientos de Reclusión     </v>
          </cell>
          <cell r="AI100" t="str">
            <v>NO</v>
          </cell>
          <cell r="AJ100">
            <v>42430</v>
          </cell>
          <cell r="AK100">
            <v>42439</v>
          </cell>
          <cell r="AL100">
            <v>15</v>
          </cell>
          <cell r="AM100" t="str">
            <v xml:space="preserve">Mario Cárdenas Sánchez </v>
          </cell>
          <cell r="AN100" t="str">
            <v>Profesional Especializado</v>
          </cell>
          <cell r="AO100" t="str">
            <v>Activo</v>
          </cell>
          <cell r="AP100">
            <v>100</v>
          </cell>
          <cell r="AQ100" t="str">
            <v>Mes de marzo: Mediante acta No 232 de fecha 7 de marzo de 2016 se realizó reunión con el grupo de actividades ocupacionales conjuntamente con la Subdirectora y se determinó el cronograma para el seguimiento a los planes ocupacionales de los 35 Establecimientos de Reclusión.</v>
          </cell>
          <cell r="AR100" t="str">
            <v>Escritorio/Plan de acción/ 2016/ soportes/ productivas/ actividades ocupacionales/ producto 3/ actividad 3</v>
          </cell>
          <cell r="AS100">
            <v>100</v>
          </cell>
          <cell r="AT100" t="str">
            <v>Mes de marzo: Mediante acta No 232 de fecha 7 de marzo de 2016 se realizó reunión con el grupo de actividades ocupacionales conjuntamente con la Subdirectora y se determinó el cronograma para el seguimiento a los planes ocupacionales de los 35 Establecimientos de Reclusión.</v>
          </cell>
          <cell r="AU100" t="str">
            <v>Escritorio/Plan de acción/ 2016/ soportes/ productivas/ actividades ocupacionales/ producto 3/ actividad 3</v>
          </cell>
          <cell r="AV100">
            <v>100</v>
          </cell>
          <cell r="AW100">
            <v>1</v>
          </cell>
          <cell r="AX100" t="str">
            <v>Mes de marzo: Mediante acta No 232 de fecha 7 de marzo de 2016 se realizó reunión con el grupo de actividades ocupacionales conjuntamente con la Subdirectora y se determinó el cronograma para el seguimiento a los planes ocupacionales de los 35 Establecimientos de Reclusión.</v>
          </cell>
          <cell r="AY100" t="str">
            <v>Escritorio/Plan de acción/ 2016/ soportes/ productivas/ actividades ocupacionales/ producto 3/ actividad 3</v>
          </cell>
          <cell r="AZ100">
            <v>100</v>
          </cell>
          <cell r="BA100">
            <v>1</v>
          </cell>
          <cell r="BB100" t="str">
            <v>Mes de marzo: Mediante acta No 232 de fecha 7 de marzo de 2016 se realizó reunión con el grupo de actividades ocupacionales conjuntamente con la Subdirectora y se determinó el cronograma para el seguimiento a los planes ocupacionales de los 35 Establecimientos de Reclusión.</v>
          </cell>
          <cell r="BC100" t="str">
            <v>Escritorio/Plan de acción/ 2016/ soportes/ productivas/ actividades ocupacionales/ producto 3/ actividad 3</v>
          </cell>
        </row>
        <row r="101">
          <cell r="M101" t="str">
            <v>P121</v>
          </cell>
          <cell r="N101" t="str">
            <v>Planes ocupacionales del área laboral revisados y analizados en los 137 ERON</v>
          </cell>
          <cell r="O101">
            <v>2</v>
          </cell>
          <cell r="P101">
            <v>50</v>
          </cell>
          <cell r="Q101" t="str">
            <v>Porcentaje</v>
          </cell>
          <cell r="R101" t="str">
            <v>My. Johanna Andrea Montoya Cifuentes</v>
          </cell>
          <cell r="S101" t="str">
            <v>Subdirector Técnico</v>
          </cell>
          <cell r="T101" t="str">
            <v>Activo</v>
          </cell>
          <cell r="U101">
            <v>0</v>
          </cell>
          <cell r="V101">
            <v>0</v>
          </cell>
          <cell r="W101">
            <v>0</v>
          </cell>
          <cell r="X101">
            <v>0</v>
          </cell>
          <cell r="Y101">
            <v>0</v>
          </cell>
          <cell r="Z101">
            <v>0</v>
          </cell>
          <cell r="AA101">
            <v>0</v>
          </cell>
          <cell r="AB101" t="str">
            <v>SIN REGISTRO DE SEGUIMIENTO</v>
          </cell>
          <cell r="AC101">
            <v>0</v>
          </cell>
          <cell r="AD101">
            <v>50</v>
          </cell>
          <cell r="AE101"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101" t="str">
            <v>Drive - P121 - Actividad</v>
          </cell>
          <cell r="AG101">
            <v>792</v>
          </cell>
          <cell r="AH101" t="str">
            <v>Solicitar por escrito el suministro de los registros de calidad necesarios a los Establecimientos de reclusión por intermedio de las Direcciones Regionales para la actualización y optimización de planes ocupacionales.</v>
          </cell>
          <cell r="AI101" t="str">
            <v>NO</v>
          </cell>
          <cell r="AJ101">
            <v>42439</v>
          </cell>
          <cell r="AK101">
            <v>42459</v>
          </cell>
          <cell r="AL101">
            <v>15</v>
          </cell>
          <cell r="AM101" t="str">
            <v xml:space="preserve">Mario Cárdenas Sánchez </v>
          </cell>
          <cell r="AN101" t="str">
            <v>Profesional Especializado</v>
          </cell>
          <cell r="AO101" t="str">
            <v>Activo</v>
          </cell>
          <cell r="AP101">
            <v>100</v>
          </cell>
          <cell r="AQ101" t="str">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v>
          </cell>
          <cell r="AR101" t="str">
            <v>Escritorio/Plan de acción/ 2016/ soportes/ productivas/ actividades ocupacionales/ producto 3/ actividad 4</v>
          </cell>
          <cell r="AS101">
            <v>100</v>
          </cell>
          <cell r="AT101" t="str">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v>
          </cell>
          <cell r="AU101" t="str">
            <v>Escritorio/Plan de acción/ 2016/ soportes/ productivas/ actividades ocupacionales/ producto 3/ actividad 4</v>
          </cell>
          <cell r="AV101">
            <v>100</v>
          </cell>
          <cell r="AW101">
            <v>1</v>
          </cell>
          <cell r="AX101" t="str">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v>
          </cell>
          <cell r="AY101" t="str">
            <v>Escritorio/Plan de acción/ 2016/ soportes/ productivas/ actividades ocupacionales/ producto 3/ actividad 4</v>
          </cell>
          <cell r="AZ101">
            <v>100</v>
          </cell>
          <cell r="BA101">
            <v>1</v>
          </cell>
          <cell r="BB101" t="str">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v>
          </cell>
          <cell r="BC101" t="str">
            <v>Escritorio/Plan de acción/ 2016/ soportes/ productivas/ actividades ocupacionales/ producto 3/ actividad 4</v>
          </cell>
        </row>
        <row r="102">
          <cell r="M102" t="str">
            <v>P121</v>
          </cell>
          <cell r="N102" t="str">
            <v>Planes ocupacionales del área laboral revisados y analizados en los 137 ERON</v>
          </cell>
          <cell r="O102">
            <v>2</v>
          </cell>
          <cell r="P102">
            <v>50</v>
          </cell>
          <cell r="Q102" t="str">
            <v>Porcentaje</v>
          </cell>
          <cell r="R102" t="str">
            <v>My. Johanna Andrea Montoya Cifuentes</v>
          </cell>
          <cell r="S102" t="str">
            <v>Subdirector Técnico</v>
          </cell>
          <cell r="T102" t="str">
            <v>Activo</v>
          </cell>
          <cell r="U102">
            <v>0</v>
          </cell>
          <cell r="V102">
            <v>0</v>
          </cell>
          <cell r="W102">
            <v>0</v>
          </cell>
          <cell r="X102">
            <v>0</v>
          </cell>
          <cell r="Y102">
            <v>0</v>
          </cell>
          <cell r="Z102">
            <v>0</v>
          </cell>
          <cell r="AA102">
            <v>0</v>
          </cell>
          <cell r="AB102" t="str">
            <v>SIN REGISTRO DE SEGUIMIENTO</v>
          </cell>
          <cell r="AC102">
            <v>0</v>
          </cell>
          <cell r="AD102">
            <v>50</v>
          </cell>
          <cell r="AE102"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102" t="str">
            <v>Drive - P121 - Actividad</v>
          </cell>
          <cell r="AG102">
            <v>793</v>
          </cell>
          <cell r="AH102" t="str">
            <v>Evaluar la documentación soporte allegada por intermedio de las Direcciones Regionales en cuanto a modificaciones tanto en ampliación o disminución de cupos como en la creación, modificación o eliminación de  actividades laborales.</v>
          </cell>
          <cell r="AI102" t="str">
            <v>NO</v>
          </cell>
          <cell r="AJ102">
            <v>42439</v>
          </cell>
          <cell r="AK102">
            <v>42612</v>
          </cell>
          <cell r="AL102">
            <v>20</v>
          </cell>
          <cell r="AM102" t="str">
            <v xml:space="preserve">Mario Cárdenas Sánchez </v>
          </cell>
          <cell r="AN102" t="str">
            <v>Profesional Especializado</v>
          </cell>
          <cell r="AO102" t="str">
            <v>Activo</v>
          </cell>
          <cell r="AP102">
            <v>0</v>
          </cell>
          <cell r="AQ102">
            <v>0</v>
          </cell>
          <cell r="AR102">
            <v>0</v>
          </cell>
          <cell r="AS102">
            <v>0</v>
          </cell>
          <cell r="AT102" t="str">
            <v xml:space="preserve">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v>
          </cell>
          <cell r="AU102">
            <v>0</v>
          </cell>
          <cell r="AV102">
            <v>100</v>
          </cell>
          <cell r="AW102">
            <v>1</v>
          </cell>
          <cell r="AX102" t="str">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v>
          </cell>
          <cell r="AY102" t="str">
            <v>Drive- P121- Actividad 793</v>
          </cell>
          <cell r="AZ102">
            <v>100</v>
          </cell>
          <cell r="BA102">
            <v>1</v>
          </cell>
          <cell r="BB102" t="str">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v>
          </cell>
          <cell r="BC102" t="str">
            <v>Drive- P121- Actividad 793</v>
          </cell>
        </row>
        <row r="103">
          <cell r="M103" t="str">
            <v>P121</v>
          </cell>
          <cell r="N103" t="str">
            <v>Planes ocupacionales del área laboral revisados y analizados en los 137 ERON</v>
          </cell>
          <cell r="O103">
            <v>2</v>
          </cell>
          <cell r="P103">
            <v>50</v>
          </cell>
          <cell r="Q103" t="str">
            <v>Porcentaje</v>
          </cell>
          <cell r="R103" t="str">
            <v>My. Johanna Andrea Montoya Cifuentes</v>
          </cell>
          <cell r="S103" t="str">
            <v>Subdirector Técnico</v>
          </cell>
          <cell r="T103" t="str">
            <v>Activo</v>
          </cell>
          <cell r="U103">
            <v>0</v>
          </cell>
          <cell r="V103">
            <v>0</v>
          </cell>
          <cell r="W103">
            <v>0</v>
          </cell>
          <cell r="X103">
            <v>0</v>
          </cell>
          <cell r="Y103">
            <v>0</v>
          </cell>
          <cell r="Z103">
            <v>0</v>
          </cell>
          <cell r="AA103">
            <v>0</v>
          </cell>
          <cell r="AB103" t="str">
            <v>SIN REGISTRO DE SEGUIMIENTO</v>
          </cell>
          <cell r="AC103">
            <v>0</v>
          </cell>
          <cell r="AD103">
            <v>50</v>
          </cell>
          <cell r="AE103"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AF103" t="str">
            <v>Drive - P121 - Actividad</v>
          </cell>
          <cell r="AG103">
            <v>794</v>
          </cell>
          <cell r="AH103" t="str">
            <v xml:space="preserve">Realizar las modificaciones aprobadas por la junta en el Aplicativo SISIPEC, retroalimentando a los establecimientos de Reclusión por intermedio de las Direcciones Regionales </v>
          </cell>
          <cell r="AI103" t="str">
            <v>NO</v>
          </cell>
          <cell r="AJ103">
            <v>42614</v>
          </cell>
          <cell r="AK103">
            <v>42704</v>
          </cell>
          <cell r="AL103">
            <v>20</v>
          </cell>
          <cell r="AM103" t="str">
            <v xml:space="preserve">Mario Cárdenas Sánchez </v>
          </cell>
          <cell r="AN103" t="str">
            <v>Profesional Especializado</v>
          </cell>
          <cell r="AO103" t="str">
            <v>Activo</v>
          </cell>
          <cell r="AP103">
            <v>0</v>
          </cell>
          <cell r="AQ103">
            <v>0</v>
          </cell>
          <cell r="AR103">
            <v>0</v>
          </cell>
          <cell r="AS103">
            <v>0</v>
          </cell>
          <cell r="AT103">
            <v>0</v>
          </cell>
          <cell r="AU103">
            <v>0</v>
          </cell>
          <cell r="AV103">
            <v>0</v>
          </cell>
          <cell r="AW103">
            <v>0.32222222222222224</v>
          </cell>
          <cell r="AX103" t="str">
            <v>Aun no se han reportado avances para el cumplimiento de la actividad: Realizar las modificaciones aprobadas por la junta en el Aplicativo SISIPEC, retroalimentando a los establecimientos de Reclusión por intermedio de las Direcciones Regionales</v>
          </cell>
          <cell r="AY103">
            <v>0</v>
          </cell>
          <cell r="AZ103">
            <v>100</v>
          </cell>
          <cell r="BA103">
            <v>1</v>
          </cell>
          <cell r="BB103" t="str">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ell>
          <cell r="BC103" t="str">
            <v>Drive- P121- Actividad 793</v>
          </cell>
        </row>
        <row r="104">
          <cell r="M104" t="str">
            <v>P122</v>
          </cell>
          <cell r="N104" t="str">
            <v>ERON que solicitan fortalecimiento en mantenimiento, reposición, compra de maquinaria y áreas locativas apoyados</v>
          </cell>
          <cell r="O104">
            <v>1</v>
          </cell>
          <cell r="P104">
            <v>100</v>
          </cell>
          <cell r="Q104" t="str">
            <v>Porcentaje</v>
          </cell>
          <cell r="R104" t="str">
            <v>My. Johanna Andrea Montoya Cifuentes</v>
          </cell>
          <cell r="S104" t="str">
            <v>Subdirector Técnico</v>
          </cell>
          <cell r="T104" t="str">
            <v>Activo</v>
          </cell>
          <cell r="U104">
            <v>0</v>
          </cell>
          <cell r="V104">
            <v>0</v>
          </cell>
          <cell r="W104">
            <v>0</v>
          </cell>
          <cell r="X104">
            <v>0</v>
          </cell>
          <cell r="Y104" t="str">
            <v xml:space="preserve">A la fecha no se puede establecer el porcentaje de avance, toda vez que faltan por ejecutar 3 actividades de las 6 propuestas. </v>
          </cell>
          <cell r="Z104">
            <v>0</v>
          </cell>
          <cell r="AA104" t="str">
            <v>100</v>
          </cell>
          <cell r="AB104"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4" t="str">
            <v>Drive- P122- Actividad</v>
          </cell>
          <cell r="AD104">
            <v>100</v>
          </cell>
          <cell r="AE104"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4" t="str">
            <v>Drive- P122</v>
          </cell>
          <cell r="AG104">
            <v>795</v>
          </cell>
          <cell r="AH104" t="str">
            <v xml:space="preserve">realizar  comunicados a las regionales informando los criterios de solicitud  de recursos para los establecimientos </v>
          </cell>
          <cell r="AI104" t="str">
            <v>NO</v>
          </cell>
          <cell r="AJ104">
            <v>42401</v>
          </cell>
          <cell r="AK104">
            <v>42425</v>
          </cell>
          <cell r="AL104">
            <v>10</v>
          </cell>
          <cell r="AM104" t="str">
            <v xml:space="preserve">Mario Cárdenas Sánchez </v>
          </cell>
          <cell r="AN104" t="str">
            <v>Profesional Especializado</v>
          </cell>
          <cell r="AO104" t="str">
            <v>Activo</v>
          </cell>
          <cell r="AP104">
            <v>100</v>
          </cell>
          <cell r="AQ104" t="str">
            <v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v>
          </cell>
          <cell r="AR104" t="str">
            <v>Escritorio/Plan de acción/ 2016/ soportes/ productivas/ actividades ocup/ producto 4/ actividad 1</v>
          </cell>
          <cell r="AS104">
            <v>100</v>
          </cell>
          <cell r="AT104" t="str">
            <v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v>
          </cell>
          <cell r="AU104" t="str">
            <v>Escritorio/Plan de acción/ 2016/ soportes/ productivas/ actividades ocup/ producto 4/ actividad 1</v>
          </cell>
          <cell r="AV104">
            <v>100</v>
          </cell>
          <cell r="AW104">
            <v>1</v>
          </cell>
          <cell r="AX104" t="str">
            <v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v>
          </cell>
          <cell r="AY104" t="str">
            <v>Escritorio/Plan de acción/ 2016/ soportes/ productivas/ actividades ocup/ producto 4/ actividad 1</v>
          </cell>
          <cell r="AZ104">
            <v>100</v>
          </cell>
          <cell r="BA104">
            <v>1</v>
          </cell>
          <cell r="BB104" t="str">
            <v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v>
          </cell>
          <cell r="BC104" t="str">
            <v>Escritorio/Plan de acción/ 2016/ soportes/ productivas/ actividades ocup/ producto 4/ actividad 1</v>
          </cell>
        </row>
        <row r="105">
          <cell r="M105" t="str">
            <v>P122</v>
          </cell>
          <cell r="N105" t="str">
            <v>ERON que solicitan fortalecimiento en mantenimiento, reposición, compra de maquinaria y áreas locativas apoyados</v>
          </cell>
          <cell r="O105">
            <v>1</v>
          </cell>
          <cell r="P105">
            <v>100</v>
          </cell>
          <cell r="Q105" t="str">
            <v>Porcentaje</v>
          </cell>
          <cell r="R105" t="str">
            <v>My. Johanna Andrea Montoya Cifuentes</v>
          </cell>
          <cell r="S105" t="str">
            <v>Subdirector Técnico</v>
          </cell>
          <cell r="T105" t="str">
            <v>Activo</v>
          </cell>
          <cell r="U105">
            <v>0</v>
          </cell>
          <cell r="V105">
            <v>0</v>
          </cell>
          <cell r="W105">
            <v>0</v>
          </cell>
          <cell r="X105">
            <v>0</v>
          </cell>
          <cell r="Y105">
            <v>0</v>
          </cell>
          <cell r="Z105">
            <v>0</v>
          </cell>
          <cell r="AA105" t="str">
            <v>100</v>
          </cell>
          <cell r="AB105"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5" t="str">
            <v>Drive- P122- Actividad</v>
          </cell>
          <cell r="AD105">
            <v>100</v>
          </cell>
          <cell r="AE105"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5" t="str">
            <v>Drive- P122</v>
          </cell>
          <cell r="AG105">
            <v>796</v>
          </cell>
          <cell r="AH105" t="str">
            <v xml:space="preserve">recibir  y analizar solicitudes de los establecimientos interesados en recibir recursos </v>
          </cell>
          <cell r="AI105" t="str">
            <v>SI</v>
          </cell>
          <cell r="AJ105">
            <v>42426</v>
          </cell>
          <cell r="AK105">
            <v>42490</v>
          </cell>
          <cell r="AL105">
            <v>15</v>
          </cell>
          <cell r="AM105" t="str">
            <v xml:space="preserve">Mario Cárdenas Sánchez </v>
          </cell>
          <cell r="AN105" t="str">
            <v>Profesional Especializado</v>
          </cell>
          <cell r="AO105" t="str">
            <v>Activo</v>
          </cell>
          <cell r="AP105">
            <v>0</v>
          </cell>
          <cell r="AQ105">
            <v>0</v>
          </cell>
          <cell r="AR105">
            <v>0</v>
          </cell>
          <cell r="AS105" t="str">
            <v>100</v>
          </cell>
          <cell r="AT105" t="str">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v>
          </cell>
          <cell r="AU105" t="str">
            <v>Drive- P122- Actividad 796</v>
          </cell>
          <cell r="AV105">
            <v>100</v>
          </cell>
          <cell r="AW105">
            <v>1</v>
          </cell>
          <cell r="AX105" t="str">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v>
          </cell>
          <cell r="AY105" t="str">
            <v>Drive- P122- Actividad 796</v>
          </cell>
          <cell r="AZ105">
            <v>100</v>
          </cell>
          <cell r="BA105">
            <v>1</v>
          </cell>
          <cell r="BB105" t="str">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v>
          </cell>
          <cell r="BC105" t="str">
            <v>Drive- P122- Actividad 796</v>
          </cell>
        </row>
        <row r="106">
          <cell r="M106" t="str">
            <v>P122</v>
          </cell>
          <cell r="N106" t="str">
            <v>ERON que solicitan fortalecimiento en mantenimiento, reposición, compra de maquinaria y áreas locativas apoyados</v>
          </cell>
          <cell r="O106">
            <v>1</v>
          </cell>
          <cell r="P106">
            <v>100</v>
          </cell>
          <cell r="Q106" t="str">
            <v>Porcentaje</v>
          </cell>
          <cell r="R106" t="str">
            <v>My. Johanna Andrea Montoya Cifuentes</v>
          </cell>
          <cell r="S106" t="str">
            <v>Subdirector Técnico</v>
          </cell>
          <cell r="T106" t="str">
            <v>Activo</v>
          </cell>
          <cell r="U106">
            <v>0</v>
          </cell>
          <cell r="V106">
            <v>0</v>
          </cell>
          <cell r="W106">
            <v>0</v>
          </cell>
          <cell r="X106">
            <v>0</v>
          </cell>
          <cell r="Y106">
            <v>0</v>
          </cell>
          <cell r="Z106">
            <v>0</v>
          </cell>
          <cell r="AA106" t="str">
            <v>100</v>
          </cell>
          <cell r="AB106"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6" t="str">
            <v>Drive- P122- Actividad</v>
          </cell>
          <cell r="AD106">
            <v>100</v>
          </cell>
          <cell r="AE106"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6" t="str">
            <v>Drive- P122</v>
          </cell>
          <cell r="AG106">
            <v>797</v>
          </cell>
          <cell r="AH106" t="str">
            <v xml:space="preserve">Realizar Junta de aprobación de necesidades para asignación de recursos y proyectar el respectivo acto administrativo y los lineamientos de ejecución correspondientes. </v>
          </cell>
          <cell r="AI106" t="str">
            <v>NO</v>
          </cell>
          <cell r="AJ106">
            <v>42491</v>
          </cell>
          <cell r="AK106">
            <v>42505</v>
          </cell>
          <cell r="AL106">
            <v>25</v>
          </cell>
          <cell r="AM106" t="str">
            <v xml:space="preserve">Mario Cárdenas Sánchez </v>
          </cell>
          <cell r="AN106" t="str">
            <v>Profesional Especializado</v>
          </cell>
          <cell r="AO106" t="str">
            <v>Activo</v>
          </cell>
          <cell r="AP106">
            <v>0</v>
          </cell>
          <cell r="AQ106">
            <v>0</v>
          </cell>
          <cell r="AR106">
            <v>0</v>
          </cell>
          <cell r="AS106">
            <v>100</v>
          </cell>
          <cell r="AT106" t="str">
            <v>Mes de mayo: Mediante Acta No. 481 de fecha 13 de mayo de 2016 se realizó junta de aprobación de necesidades para asignación de recursos y se elaboró el respectivo acto administrativo.</v>
          </cell>
          <cell r="AU106" t="str">
            <v>Drive- P122- Actividad 797</v>
          </cell>
          <cell r="AV106">
            <v>100</v>
          </cell>
          <cell r="AW106">
            <v>1</v>
          </cell>
          <cell r="AX106" t="str">
            <v>Mes de mayo: Mediante Acta No. 481 de fecha 13 de mayo de 2016 se realizó junta de aprobación de necesidades para asignación de recursos y se elaboró el respectivo acto administrativo.</v>
          </cell>
          <cell r="AY106" t="str">
            <v>Drive- P122- Actividad 797</v>
          </cell>
          <cell r="AZ106">
            <v>100</v>
          </cell>
          <cell r="BA106">
            <v>1</v>
          </cell>
          <cell r="BB106" t="str">
            <v>Mes de mayo: Mediante Acta No. 481 de fecha 13 de mayo de 2016 se realizó junta de aprobación de necesidades para asignación de recursos y se elaboró el respectivo acto administrativo.</v>
          </cell>
          <cell r="BC106" t="str">
            <v>Drive- P122- Actividad 797</v>
          </cell>
        </row>
        <row r="107">
          <cell r="M107" t="str">
            <v>P122</v>
          </cell>
          <cell r="N107" t="str">
            <v>ERON que solicitan fortalecimiento en mantenimiento, reposición, compra de maquinaria y áreas locativas apoyados</v>
          </cell>
          <cell r="O107">
            <v>1</v>
          </cell>
          <cell r="P107">
            <v>100</v>
          </cell>
          <cell r="Q107" t="str">
            <v>Porcentaje</v>
          </cell>
          <cell r="R107" t="str">
            <v>My. Johanna Andrea Montoya Cifuentes</v>
          </cell>
          <cell r="S107" t="str">
            <v>Subdirector Técnico</v>
          </cell>
          <cell r="T107" t="str">
            <v>Activo</v>
          </cell>
          <cell r="U107">
            <v>0</v>
          </cell>
          <cell r="V107">
            <v>0</v>
          </cell>
          <cell r="W107">
            <v>0</v>
          </cell>
          <cell r="X107">
            <v>0</v>
          </cell>
          <cell r="Y107">
            <v>0</v>
          </cell>
          <cell r="Z107">
            <v>0</v>
          </cell>
          <cell r="AA107" t="str">
            <v>100</v>
          </cell>
          <cell r="AB107"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7" t="str">
            <v>Drive- P122- Actividad</v>
          </cell>
          <cell r="AD107">
            <v>100</v>
          </cell>
          <cell r="AE107"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7" t="str">
            <v>Drive- P122</v>
          </cell>
          <cell r="AG107">
            <v>798</v>
          </cell>
          <cell r="AH107" t="str">
            <v xml:space="preserve">recibir  y analizar solicitudes de los establecimientos interesados en recibir recursos </v>
          </cell>
          <cell r="AI107" t="str">
            <v>SI</v>
          </cell>
          <cell r="AJ107">
            <v>42506</v>
          </cell>
          <cell r="AK107">
            <v>42613</v>
          </cell>
          <cell r="AL107">
            <v>15</v>
          </cell>
          <cell r="AM107" t="str">
            <v xml:space="preserve">Mario Cárdenas Sánchez </v>
          </cell>
          <cell r="AN107" t="str">
            <v>Profesional Especializado</v>
          </cell>
          <cell r="AO107" t="str">
            <v>Activo</v>
          </cell>
          <cell r="AP107">
            <v>0</v>
          </cell>
          <cell r="AQ107">
            <v>0</v>
          </cell>
          <cell r="AR107">
            <v>0</v>
          </cell>
          <cell r="AS107" t="str">
            <v>75</v>
          </cell>
          <cell r="AT107" t="str">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v>
          </cell>
          <cell r="AU107" t="str">
            <v>Drive- P122- Actividad 798</v>
          </cell>
          <cell r="AV107">
            <v>100</v>
          </cell>
          <cell r="AW107">
            <v>1</v>
          </cell>
          <cell r="AX107" t="str">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v>
          </cell>
          <cell r="AY107" t="str">
            <v>Drive- P122- Actividad 798</v>
          </cell>
          <cell r="AZ107">
            <v>100</v>
          </cell>
          <cell r="BA107">
            <v>1</v>
          </cell>
          <cell r="BB107" t="str">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v>
          </cell>
          <cell r="BC107" t="str">
            <v>Drive- P122- Actividad 798</v>
          </cell>
        </row>
        <row r="108">
          <cell r="M108" t="str">
            <v>P122</v>
          </cell>
          <cell r="N108" t="str">
            <v>ERON que solicitan fortalecimiento en mantenimiento, reposición, compra de maquinaria y áreas locativas apoyados</v>
          </cell>
          <cell r="O108">
            <v>1</v>
          </cell>
          <cell r="P108">
            <v>100</v>
          </cell>
          <cell r="Q108" t="str">
            <v>Porcentaje</v>
          </cell>
          <cell r="R108" t="str">
            <v>My. Johanna Andrea Montoya Cifuentes</v>
          </cell>
          <cell r="S108" t="str">
            <v>Subdirector Técnico</v>
          </cell>
          <cell r="T108" t="str">
            <v>Activo</v>
          </cell>
          <cell r="U108">
            <v>0</v>
          </cell>
          <cell r="V108">
            <v>0</v>
          </cell>
          <cell r="W108">
            <v>0</v>
          </cell>
          <cell r="X108">
            <v>0</v>
          </cell>
          <cell r="Y108">
            <v>0</v>
          </cell>
          <cell r="Z108">
            <v>0</v>
          </cell>
          <cell r="AA108" t="str">
            <v>100</v>
          </cell>
          <cell r="AB108"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8" t="str">
            <v>Drive- P122- Actividad</v>
          </cell>
          <cell r="AD108">
            <v>100</v>
          </cell>
          <cell r="AE108"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8" t="str">
            <v>Drive- P122</v>
          </cell>
          <cell r="AG108">
            <v>799</v>
          </cell>
          <cell r="AH108" t="str">
            <v xml:space="preserve">Realizar Junta de aprobación de necesidades para asignación de recursos y proyectar el respectivo acto administrativo y los lineamientos de ejecución correspondientes. </v>
          </cell>
          <cell r="AI108" t="str">
            <v>NO</v>
          </cell>
          <cell r="AJ108">
            <v>42614</v>
          </cell>
          <cell r="AK108">
            <v>42628</v>
          </cell>
          <cell r="AL108">
            <v>25</v>
          </cell>
          <cell r="AM108" t="str">
            <v xml:space="preserve">Mario Cárdenas Sánchez </v>
          </cell>
          <cell r="AN108" t="str">
            <v>Profesional Especializado</v>
          </cell>
          <cell r="AO108" t="str">
            <v>Activo</v>
          </cell>
          <cell r="AP108">
            <v>0</v>
          </cell>
          <cell r="AQ108">
            <v>0</v>
          </cell>
          <cell r="AR108">
            <v>0</v>
          </cell>
          <cell r="AS108">
            <v>0</v>
          </cell>
          <cell r="AT108">
            <v>0</v>
          </cell>
          <cell r="AU108">
            <v>0</v>
          </cell>
          <cell r="AV108">
            <v>100</v>
          </cell>
          <cell r="AW108">
            <v>1</v>
          </cell>
          <cell r="AX108"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Y108" t="str">
            <v>Drive- P122- Actividad 799</v>
          </cell>
          <cell r="AZ108">
            <v>100</v>
          </cell>
          <cell r="BA108">
            <v>1</v>
          </cell>
          <cell r="BB108"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BC108" t="str">
            <v>Drive- P122- Actividad 799</v>
          </cell>
        </row>
        <row r="109">
          <cell r="M109" t="str">
            <v>P122</v>
          </cell>
          <cell r="N109" t="str">
            <v>ERON que solicitan fortalecimiento en mantenimiento, reposición, compra de maquinaria y áreas locativas apoyados</v>
          </cell>
          <cell r="O109">
            <v>1</v>
          </cell>
          <cell r="P109">
            <v>100</v>
          </cell>
          <cell r="Q109" t="str">
            <v>Porcentaje</v>
          </cell>
          <cell r="R109" t="str">
            <v>My. Johanna Andrea Montoya Cifuentes</v>
          </cell>
          <cell r="S109" t="str">
            <v>Subdirector Técnico</v>
          </cell>
          <cell r="T109" t="str">
            <v>Activo</v>
          </cell>
          <cell r="U109">
            <v>0</v>
          </cell>
          <cell r="V109">
            <v>0</v>
          </cell>
          <cell r="W109">
            <v>0</v>
          </cell>
          <cell r="X109">
            <v>0</v>
          </cell>
          <cell r="Y109">
            <v>0</v>
          </cell>
          <cell r="Z109">
            <v>0</v>
          </cell>
          <cell r="AA109" t="str">
            <v>100</v>
          </cell>
          <cell r="AB109" t="str">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ell>
          <cell r="AC109" t="str">
            <v>Drive- P122- Actividad</v>
          </cell>
          <cell r="AD109">
            <v>100</v>
          </cell>
          <cell r="AE109" t="str">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ell>
          <cell r="AF109" t="str">
            <v>Drive- P122</v>
          </cell>
          <cell r="AG109">
            <v>800</v>
          </cell>
          <cell r="AH109" t="str">
            <v xml:space="preserve">Realizar seguimiento a la ejecución de recursos asignados a los Establecimientos de Reclusión verificando el estricto cumplimiento de los lineamientos impartidos. </v>
          </cell>
          <cell r="AI109" t="str">
            <v>NO</v>
          </cell>
          <cell r="AJ109">
            <v>42629</v>
          </cell>
          <cell r="AK109">
            <v>42716</v>
          </cell>
          <cell r="AL109">
            <v>10</v>
          </cell>
          <cell r="AM109" t="str">
            <v xml:space="preserve">Mario Cárdenas Sánchez </v>
          </cell>
          <cell r="AN109" t="str">
            <v>Profesional Especializado</v>
          </cell>
          <cell r="AO109" t="str">
            <v>Activo</v>
          </cell>
          <cell r="AP109">
            <v>0</v>
          </cell>
          <cell r="AQ109">
            <v>0</v>
          </cell>
          <cell r="AR109">
            <v>0</v>
          </cell>
          <cell r="AS109">
            <v>0</v>
          </cell>
          <cell r="AT109">
            <v>0</v>
          </cell>
          <cell r="AU109">
            <v>0</v>
          </cell>
          <cell r="AV109">
            <v>0</v>
          </cell>
          <cell r="AW109">
            <v>0.16091954022988506</v>
          </cell>
          <cell r="AX109" t="str">
            <v>Aun no se han reportado avances para el cumplimiento de la actividad: Realizar seguimiento a la ejecución de recursos asignados a los Establecimientos de Reclusión verificando el estricto cumplimiento de los lineamientos impartidos.</v>
          </cell>
          <cell r="AY109">
            <v>0</v>
          </cell>
          <cell r="AZ109">
            <v>100</v>
          </cell>
          <cell r="BA109">
            <v>1</v>
          </cell>
          <cell r="BB109" t="str">
            <v xml:space="preserve">Mes de noviembre: Se realizaron videoconferencias registradas mediante acta No. 890 del 08 de septiembre de 2016 y acta No 1092 del 17 de noviembre de 2016 donde se impartieron instrucciones a las Direcciones Regionales, respecto al cumplimiento de las pautas de ejecución de las resoluciones No. 2820 del 02 de junio de 2016, 4254 del 29 de agosto de 2016 y  5800 21 de noviembre de 2016, por medio de la cuales se asignó presupuesto para maquinaria y apoyo a las áreas laborales. 
Mensualmente se realizó un informe de ejecución con base en la información que registra SIIF Nación. 
Mediante correo electrónico se han despejado las dudas y se ha brindado asesoría en la ejecución del presupuesto a los establecimientos que así lo han solicitado. 
Mes de diciembre: Mediante oficio No 8340 DIRAT SUBDA 2016IE0031087 del 6 de diciembre de 2016 se presentó informe a la DIRAT del seguimiento a la ejecución de los recursos asignados a los ERON, por medio del aplicativo SIIF Nación y al reporte emitido por la Coordinación de Presupuesto.   
Mediante correo electrónico del 12 de diciembre de 2016 se recordó a las Direcciones Regionales el cumplimiento a lo establecido en la circular 30 de 2016 y las instrucciones impartidas en las videoconferencias realizadas durante el segundo semestre del año en especial la realizada el 17 de noviembre mediante acta 1092 donde la Coordinadora de Presupuesto aclaró inquietudes y explicó de manera clara precisa y concisa lo establecido en la mencionada circular. 
</v>
          </cell>
          <cell r="BC109" t="str">
            <v>Drive- P122-Actividad 800</v>
          </cell>
        </row>
        <row r="110">
          <cell r="M110" t="str">
            <v>P123</v>
          </cell>
          <cell r="N110" t="str">
            <v xml:space="preserve">Implementación y /o mejoramiento de los puntos de venta identificados con la marca institucional Libera Colombia ®. </v>
          </cell>
          <cell r="O110">
            <v>1</v>
          </cell>
          <cell r="P110">
            <v>25</v>
          </cell>
          <cell r="Q110" t="str">
            <v>Porcentaje</v>
          </cell>
          <cell r="R110" t="str">
            <v>My. Johanna Andrea Montoya Cifuentes</v>
          </cell>
          <cell r="S110" t="str">
            <v>Subdirector Técnico</v>
          </cell>
          <cell r="T110" t="str">
            <v>Activo</v>
          </cell>
          <cell r="U110">
            <v>0</v>
          </cell>
          <cell r="V110">
            <v>0</v>
          </cell>
          <cell r="W110">
            <v>0</v>
          </cell>
          <cell r="X110">
            <v>0</v>
          </cell>
          <cell r="Y110" t="str">
            <v>A la fecha no se puede establecer el porcentaje de avance, toda vez que faltan los seguimientos del tercer y cuarto trimestre a los puntos de venta.</v>
          </cell>
          <cell r="Z110">
            <v>0</v>
          </cell>
          <cell r="AA110" t="str">
            <v>80</v>
          </cell>
          <cell r="AB110" t="str">
            <v>Mes de junio: Se hizo seguimiento a los puntos de venta ubicados en la Dirección Regional Oriente en el EPMSC SAN GIL  ( 7 y 8 de abril ), Regional  Viejo Caldas en el EPMSC PEREIRA ( 14 de abril) y la Dirección Regional  Norte (21 de abril).</v>
          </cell>
          <cell r="AC110" t="str">
            <v>Drive- P123- Actividad 801</v>
          </cell>
          <cell r="AD110">
            <v>25</v>
          </cell>
          <cell r="AE110" t="str">
            <v xml:space="preserve">Mes de noviembre: Mediante Acta No. 01091 del 17 de noviembre de 2016, se realizó seguimiento al punto de venta identificado con la marca Institucional Libera Colombia dispuesto por la Regional Noroeste. </v>
          </cell>
          <cell r="AF110" t="str">
            <v>Drive- P123- Actividad 801</v>
          </cell>
          <cell r="AG110">
            <v>801</v>
          </cell>
          <cell r="AH110" t="str">
            <v xml:space="preserve">Realizar seguimiento a los  (5) puntos de ventas establecidos por la Direcciones  Regionales </v>
          </cell>
          <cell r="AI110" t="str">
            <v>NO</v>
          </cell>
          <cell r="AJ110">
            <v>42399</v>
          </cell>
          <cell r="AK110">
            <v>42704</v>
          </cell>
          <cell r="AL110">
            <v>100</v>
          </cell>
          <cell r="AM110" t="str">
            <v>Maryori Quiñones Núñez</v>
          </cell>
          <cell r="AN110" t="str">
            <v>Profesional Universitario</v>
          </cell>
          <cell r="AO110" t="str">
            <v>Activo</v>
          </cell>
          <cell r="AP110">
            <v>0</v>
          </cell>
          <cell r="AQ110">
            <v>0</v>
          </cell>
          <cell r="AR110">
            <v>0</v>
          </cell>
          <cell r="AS110" t="str">
            <v>80</v>
          </cell>
          <cell r="AT110" t="str">
            <v xml:space="preserve">Mes de junio: Se hizo seguimiento a los puntos de venta ubicados en la Dirección Regional Oriente en el EPMSC SAN GIL  ( 7 y 8 de abril ), Regional  Viejo Caldas en el EPMSC PEREIRA ( 14 de abril) y la Dirección Regional  Norte (21 de abril) y Regional Central (13 de junio). </v>
          </cell>
          <cell r="AU110" t="str">
            <v>Drive- P123- Actividad 801</v>
          </cell>
          <cell r="AV110">
            <v>100</v>
          </cell>
          <cell r="AW110">
            <v>0.8</v>
          </cell>
          <cell r="AX110" t="str">
            <v>Mes de septiembre:Se hizo seguimiento a los puntos de venta ubicados en la Dirección Regional Occidente.</v>
          </cell>
          <cell r="AY110" t="str">
            <v>Drive- P123- Actividad 801</v>
          </cell>
          <cell r="AZ110">
            <v>100</v>
          </cell>
          <cell r="BA110">
            <v>1</v>
          </cell>
          <cell r="BB110" t="str">
            <v xml:space="preserve">Mes de noviembre: Mediante Acta No. 01091 del 17 de noviembre de 2016, se realizó seguimiento al punto de venta identificado con la marca Institucional Libera Colombia dispuesto por la Regional Noroeste. 
</v>
          </cell>
          <cell r="BC110" t="str">
            <v>Drive- P123- Actividad 801</v>
          </cell>
        </row>
        <row r="111">
          <cell r="M111" t="str">
            <v>P125</v>
          </cell>
          <cell r="N111" t="str">
            <v xml:space="preserve">Instituto participando en (3) ferias de carácter nacional,  donde se incluya la vinculación de las (6) regionales y eron del país. </v>
          </cell>
          <cell r="O111">
            <v>1</v>
          </cell>
          <cell r="P111">
            <v>3</v>
          </cell>
          <cell r="Q111" t="str">
            <v>Numero</v>
          </cell>
          <cell r="R111" t="str">
            <v>My. Johanna Andrea Montoya Cifuentes</v>
          </cell>
          <cell r="S111" t="str">
            <v>Subdirector Técnico</v>
          </cell>
          <cell r="T111" t="str">
            <v>Activo</v>
          </cell>
          <cell r="U111">
            <v>0</v>
          </cell>
          <cell r="V111">
            <v>0</v>
          </cell>
          <cell r="W111">
            <v>0</v>
          </cell>
          <cell r="X111">
            <v>0</v>
          </cell>
          <cell r="Y111" t="str">
            <v xml:space="preserve"> A la fecha no se puede establecer el porcentaje de avance, toda vez que las ferias se desarrollan en el tercer y cuarto trimestre del año </v>
          </cell>
          <cell r="Z111">
            <v>0</v>
          </cell>
          <cell r="AA111">
            <v>0</v>
          </cell>
          <cell r="AB111" t="str">
            <v>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v>
          </cell>
          <cell r="AC111" t="str">
            <v>A la fecha no se cuenta con soportes que permitan evidenciar el avance de la actividad</v>
          </cell>
          <cell r="AD111">
            <v>3</v>
          </cell>
          <cell r="AE111" t="str">
            <v xml:space="preserve">Mediante oficio No. 8340- SUBDA- GUGEC- 9532 del 29 de julio de 2016, se presentó informe a la Subdirectora de Actividades Productivas, sobre la realización de la Feria de las Colonias del 14 al 24 de julio en CORFERIAS. 
Mediante oficio No. 8340- SUBDA- GUGEC- 12392 del 22 de septiembre de 2016, se presentó informe a la Directora de Atención y Tratamiento, sobre la realización de la Feria del Hogar del 01 al 18 de septiembre en CORFERIAS.
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
</v>
          </cell>
          <cell r="AF111" t="str">
            <v>Drive- P125 - Actividad 802</v>
          </cell>
          <cell r="AG111">
            <v>802</v>
          </cell>
          <cell r="AH111" t="str">
            <v xml:space="preserve">Participar  en la  Feria de las Colonias, Hogar y Expo artesanías , incluyendo la vinculación de las (6) regionales y eran del país </v>
          </cell>
          <cell r="AI111" t="str">
            <v>NO</v>
          </cell>
          <cell r="AJ111">
            <v>42399</v>
          </cell>
          <cell r="AK111">
            <v>42704</v>
          </cell>
          <cell r="AL111">
            <v>100</v>
          </cell>
          <cell r="AM111" t="str">
            <v>Maryori Quiñones Núñez</v>
          </cell>
          <cell r="AN111" t="str">
            <v>Profesional Universitario</v>
          </cell>
          <cell r="AO111" t="str">
            <v>Activo</v>
          </cell>
          <cell r="AP111">
            <v>0</v>
          </cell>
          <cell r="AQ111">
            <v>0</v>
          </cell>
          <cell r="AR111">
            <v>0</v>
          </cell>
          <cell r="AS111" t="str">
            <v>60</v>
          </cell>
          <cell r="AT111" t="str">
            <v>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v>
          </cell>
          <cell r="AU111">
            <v>0</v>
          </cell>
          <cell r="AV111">
            <v>67</v>
          </cell>
          <cell r="AW111">
            <v>0.8</v>
          </cell>
          <cell r="AX111" t="str">
            <v xml:space="preserve">Mes de julio:De acuerdo a la programación de CORFERIAS para la realización de los eventos a la fecha se cumplió con participación en la XIV Feria de Colonias del 14 al 24 de julio. Pendientes Feria del Hogar del 1 al 18 de septiembre y Expoartesanias (5 al 18 de diciembre).
Mes de agosto: Mediante oficio No. 8340- SUBDA- GUGEC- 9532 del 29 de julio de 2016, se presenta informe a la Subdirectora de Actividades Productivas, sobre la realización de la Feria de las Colonias del 14 al 24 de julio en CORFERIAS. 
Mes de septiembre: Mediante oficio No. 8340- SUBDA- GUGEC- 12392 del 22 de septiembre de 2016, se presenta informe a la Directora de Atención y Tratamiento, sobre la realización de la Feria del Hogar del 01 al 18 de septiembre en CORFERIAS.
</v>
          </cell>
          <cell r="AY111" t="str">
            <v>Drive P125- Actividad 802</v>
          </cell>
          <cell r="AZ111">
            <v>100</v>
          </cell>
          <cell r="BA111">
            <v>1</v>
          </cell>
          <cell r="BB111" t="str">
            <v xml:space="preserve">Mediante oficio No. 8340- SUBDA- GUGEC- 9532 del 29 de julio de 2016, se presentó informe a la Subdirectora de Actividades Productivas, sobre la realización de la Feria de las Colonias del 14 al 24 de julio en CORFERIAS. 
Mediante oficio No. 8340- SUBDA- GUGEC- 12392 del 22 de septiembre de 2016, se presentó informe a la Directora de Atención y Tratamiento, sobre la realización de la Feria del Hogar del 01 al 18 de septiembre en CORFERIAS.
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
</v>
          </cell>
          <cell r="BC111" t="str">
            <v>Drive- P125 - Actividad 802</v>
          </cell>
        </row>
        <row r="112">
          <cell r="M112" t="str">
            <v>P179</v>
          </cell>
          <cell r="N112" t="str">
            <v>Estrategias para el mejoramiento  de las condiciones higiénico-sanitarias de las actividades productivas de los ERON relacionadas con alimentos, elaboradas e implementadas</v>
          </cell>
          <cell r="O112">
            <v>3</v>
          </cell>
          <cell r="P112">
            <v>100</v>
          </cell>
          <cell r="Q112" t="str">
            <v>Número</v>
          </cell>
          <cell r="R112" t="str">
            <v xml:space="preserve">Ernesto Beltran </v>
          </cell>
          <cell r="S112" t="str">
            <v>Profesional Especializado</v>
          </cell>
          <cell r="T112" t="str">
            <v>Activo</v>
          </cell>
          <cell r="U112">
            <v>0</v>
          </cell>
          <cell r="V112">
            <v>0</v>
          </cell>
          <cell r="W112">
            <v>0</v>
          </cell>
          <cell r="X112">
            <v>0</v>
          </cell>
          <cell r="Y112" t="str">
            <v xml:space="preserve">A la fecha aun no se reportan avance para el cumplimiento del producto. </v>
          </cell>
          <cell r="Z112">
            <v>0</v>
          </cell>
          <cell r="AA112" t="str">
            <v>50</v>
          </cell>
          <cell r="AB112" t="str">
            <v>Mes de mayo:Se anexan los documentos soporte con la normatividad sanitaria relacionada con alimentos para ser aplicadas dentro de las actividades productivas (guías, instructivos, orientaciones).
  Mes de junio:Se anexa instructivo para capacitación en buenas prácticas de manifactura de alimentos y plan de saneamiento básico para adaptar a actividades productivas relacionadas con alimentos.
  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v>
          </cell>
          <cell r="AC112" t="str">
            <v>Drive- P179- Actividad 803</v>
          </cell>
          <cell r="AD112">
            <v>100</v>
          </cell>
          <cell r="AE112" t="str">
            <v xml:space="preserve">Mes de octubre: Se creó documento con los requisitos higiénico-sanitarios de las actividades productivas relacionadas con alimentos. </v>
          </cell>
          <cell r="AF112" t="str">
            <v>Drive- P179- Actividad 803</v>
          </cell>
          <cell r="AG112">
            <v>803</v>
          </cell>
          <cell r="AH112" t="str">
            <v xml:space="preserve">Documentar de los requisitos higiénico-sanitarios de las actividades productivas relacionadas con alimentos </v>
          </cell>
          <cell r="AI112" t="str">
            <v>NO</v>
          </cell>
          <cell r="AJ112">
            <v>42370</v>
          </cell>
          <cell r="AK112">
            <v>42716</v>
          </cell>
          <cell r="AL112">
            <v>100</v>
          </cell>
          <cell r="AM112" t="str">
            <v>Grupo Alimentación</v>
          </cell>
          <cell r="AN112" t="str">
            <v>Profesional Especializado</v>
          </cell>
          <cell r="AO112" t="str">
            <v>Activo</v>
          </cell>
          <cell r="AP112">
            <v>0</v>
          </cell>
          <cell r="AQ112">
            <v>0</v>
          </cell>
          <cell r="AR112">
            <v>0</v>
          </cell>
          <cell r="AS112" t="str">
            <v>60</v>
          </cell>
          <cell r="AT112" t="str">
            <v>Mes de mayo: Se anexan los documentos soporte con la normatividad sanitaria relacionada con alimentos para ser aplicadas dentro de las actividades productivas (guías, instructivos, orientaciones).
Mes de junio: Se anexa instructivo para capacitación en buenas prácticas de manifactura de alimentos y plan de saneamiento básico para adaptar a actividades productivas relacionadas con alimentos.</v>
          </cell>
          <cell r="AU112" t="str">
            <v>Drive- P179-803</v>
          </cell>
          <cell r="AV112">
            <v>50</v>
          </cell>
          <cell r="AW112">
            <v>0.78901734104046239</v>
          </cell>
          <cell r="AX112" t="str">
            <v>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v>
          </cell>
          <cell r="AY112" t="str">
            <v>Drive- P179- Actividad 803</v>
          </cell>
          <cell r="AZ112">
            <v>100</v>
          </cell>
          <cell r="BA112">
            <v>1</v>
          </cell>
          <cell r="BB112" t="str">
            <v xml:space="preserve">Mes de octubre: Se creó documento con los requisitos higiénico-sanitarios de las actividades productivas relacionadas con alimentos. </v>
          </cell>
          <cell r="BC112" t="str">
            <v>Drive- P179- Actividad 803</v>
          </cell>
        </row>
        <row r="113">
          <cell r="M113" t="str">
            <v>P96</v>
          </cell>
          <cell r="N113" t="str">
            <v>Programa validado para mejoramiento de la convivencia y disminución de los efectos de prisionalización.o  (Implementación Cárceles para la paz nacional)</v>
          </cell>
          <cell r="O113">
            <v>2</v>
          </cell>
          <cell r="P113">
            <v>30</v>
          </cell>
          <cell r="Q113" t="str">
            <v>Porcentaje</v>
          </cell>
          <cell r="R113" t="str">
            <v>Maria Ines Guzman Correa</v>
          </cell>
          <cell r="S113" t="str">
            <v>Subdirector Técnico</v>
          </cell>
          <cell r="T113" t="str">
            <v>Activo</v>
          </cell>
          <cell r="U113">
            <v>0</v>
          </cell>
          <cell r="V113">
            <v>0</v>
          </cell>
          <cell r="W113">
            <v>0</v>
          </cell>
          <cell r="X113">
            <v>0</v>
          </cell>
          <cell r="Y113" t="str">
            <v xml:space="preserve"> A la fecha no se puede establecer el porcentaje de avance, toda vez que faltan por ejecutar 6 actividades de las 6 propuestas.  </v>
          </cell>
          <cell r="Z113">
            <v>0</v>
          </cell>
          <cell r="AA113">
            <v>0</v>
          </cell>
          <cell r="AB113" t="str">
            <v>A la fecha no se puede establecer el porcentaje de avance, toda vez que faltan por ejecutar 6 actividades de las 6 propuestas.</v>
          </cell>
          <cell r="AC113">
            <v>0</v>
          </cell>
          <cell r="AD113">
            <v>30</v>
          </cell>
          <cell r="AE113"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3" t="str">
            <v>Drive - P96</v>
          </cell>
          <cell r="AG113">
            <v>804</v>
          </cell>
          <cell r="AH113" t="str">
            <v>Realizar diagnóstico sobre niveles de conflictividad y convivencia</v>
          </cell>
          <cell r="AI113" t="str">
            <v>NO</v>
          </cell>
          <cell r="AJ113">
            <v>42522</v>
          </cell>
          <cell r="AK113">
            <v>42719</v>
          </cell>
          <cell r="AL113">
            <v>10</v>
          </cell>
          <cell r="AM113" t="str">
            <v>Cesar Carrera</v>
          </cell>
          <cell r="AN113" t="str">
            <v>Profesional Universitario</v>
          </cell>
          <cell r="AO113" t="str">
            <v>Activo</v>
          </cell>
          <cell r="AP113">
            <v>0</v>
          </cell>
          <cell r="AQ113">
            <v>0</v>
          </cell>
          <cell r="AR113">
            <v>0</v>
          </cell>
          <cell r="AS113">
            <v>0</v>
          </cell>
          <cell r="AT113" t="str">
            <v>A la fecha no se han reportado avances para el cumplimiento de la actividad: Realizar diagnóstico sobre niveles de conflictividad y convivencia</v>
          </cell>
          <cell r="AU113">
            <v>0</v>
          </cell>
          <cell r="AV113">
            <v>0</v>
          </cell>
          <cell r="AW113">
            <v>0.6142131979695431</v>
          </cell>
          <cell r="AX113" t="str">
            <v>Mes de agosto: Oficio GATES 8430 del 05 de julio de 2016, mediante el cual se hace entrega de los estudios previos- Contrato interadministrativo “Cárceles para la paz vigencia 2016” dirigido a la Subdirectora de Gestión Contractual del Instituto. 
 Oficio 2016IE0016763 del 18/07/2016 Respuesta OFICIO GATES 08430 Corrección estudios previos.
 Oficio 09691 del 02 de agosto de 2016, mediante el cual se realizan ajustes a los estudios previos Contrato interadministrativo “Cárceles para la paz vigencia 2016”. 
 Oficio GATES 11008 del 26 de agosto de 2016, mediante el cual se realizan ajustes a los estudios previos Contrato interadministrativo “Cárceles para la paz vigencia 2016”.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v>
          </cell>
          <cell r="AY113" t="str">
            <v>Drive- P96- Actividad 804</v>
          </cell>
          <cell r="AZ113">
            <v>100</v>
          </cell>
          <cell r="BA113">
            <v>1</v>
          </cell>
          <cell r="BB113" t="str">
            <v xml:space="preserve">Mes de octubre: 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Mediante acta No. 1015 del 26 de octubre de 2016, se realizó presentación del contratista a la Dirección de la RM Bogotá y se hizo presentación y aprobación del cronograma  de trabajo (entrega de productos Contrato Interadministrativo 206 del 20 de octubre de 2016).
Mediante acta No. 1061 del 08 de noviembre de 2016, se revisó y aprobó el equipo de trabajo y el cronograma de ejecución del Contrato Interadministrativo 206 del 20 de octubre de 2016. 
La Universidad Nacional realizó diagnóstico sobre los niveles de conflictividad y convivencia en la RM Bogotá.
</v>
          </cell>
          <cell r="BC113" t="str">
            <v>Drive- P96- Actividad 804</v>
          </cell>
        </row>
        <row r="114">
          <cell r="M114" t="str">
            <v>P96</v>
          </cell>
          <cell r="N114" t="str">
            <v>Programa validado para mejoramiento de la convivencia y disminución de los efectos de prisionalización.o  (Implementación Cárceles para la paz nacional)</v>
          </cell>
          <cell r="O114">
            <v>2</v>
          </cell>
          <cell r="P114">
            <v>30</v>
          </cell>
          <cell r="Q114" t="str">
            <v>Porcentaje</v>
          </cell>
          <cell r="R114" t="str">
            <v>Maria Ines Guzman Correa</v>
          </cell>
          <cell r="S114" t="str">
            <v>Subdirector Técnico</v>
          </cell>
          <cell r="T114" t="str">
            <v>Activo</v>
          </cell>
          <cell r="U114">
            <v>0</v>
          </cell>
          <cell r="V114">
            <v>0</v>
          </cell>
          <cell r="W114">
            <v>0</v>
          </cell>
          <cell r="X114">
            <v>0</v>
          </cell>
          <cell r="Y114">
            <v>0</v>
          </cell>
          <cell r="Z114">
            <v>0</v>
          </cell>
          <cell r="AA114">
            <v>0</v>
          </cell>
          <cell r="AB114" t="str">
            <v>A la fecha no se puede establecer el porcentaje de avance, toda vez que faltan por ejecutar 6 actividades de las 6 propuestas.</v>
          </cell>
          <cell r="AC114">
            <v>0</v>
          </cell>
          <cell r="AD114">
            <v>30</v>
          </cell>
          <cell r="AE114"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4" t="str">
            <v>Drive - P96</v>
          </cell>
          <cell r="AG114">
            <v>805</v>
          </cell>
          <cell r="AH114" t="str">
            <v>Diseñar de instrumento pre y post que permita medir los niveles de conflictividad al interior del establecimiento</v>
          </cell>
          <cell r="AI114" t="str">
            <v>NO</v>
          </cell>
          <cell r="AJ114">
            <v>42522</v>
          </cell>
          <cell r="AK114">
            <v>42719</v>
          </cell>
          <cell r="AL114">
            <v>20</v>
          </cell>
          <cell r="AM114" t="str">
            <v>Cesar Carrera</v>
          </cell>
          <cell r="AN114" t="str">
            <v>Profesional Universitario</v>
          </cell>
          <cell r="AO114" t="str">
            <v>Activo</v>
          </cell>
          <cell r="AP114">
            <v>0</v>
          </cell>
          <cell r="AQ114">
            <v>0</v>
          </cell>
          <cell r="AR114">
            <v>0</v>
          </cell>
          <cell r="AS114">
            <v>0</v>
          </cell>
          <cell r="AT114" t="str">
            <v>A la fecha no se han reportado avances para el cumplimiento de la actividad:Diseñar instrumento pre y post que permita medir los niveles de conflictividad al interior del establecimiento</v>
          </cell>
          <cell r="AU114">
            <v>0</v>
          </cell>
          <cell r="AV114">
            <v>0</v>
          </cell>
          <cell r="AW114">
            <v>0.6142131979695431</v>
          </cell>
          <cell r="AX114" t="str">
            <v>Mes de septiembre:Mediante Oficio No. 2016EE0007244 del 26 de septiembre de 2016, se remitió al Doctor Genaro Alfonso Sánchez Moncaleano, Decano de la Facultad de Derecho de la Universidad Nacional de Colombia.</v>
          </cell>
          <cell r="AY114" t="str">
            <v>Drive- P96- Actividad 805</v>
          </cell>
          <cell r="AZ114">
            <v>100</v>
          </cell>
          <cell r="BA114">
            <v>1</v>
          </cell>
          <cell r="BB114" t="str">
            <v xml:space="preserve">Mes de octubre: La Universidad Nacional diseñó instrumento pre y post que para medir los niveles de conflictividad al interior de la RM Bogotá. </v>
          </cell>
          <cell r="BC114" t="str">
            <v>Drive- P96- Actividad 805</v>
          </cell>
        </row>
        <row r="115">
          <cell r="M115" t="str">
            <v>P96</v>
          </cell>
          <cell r="N115" t="str">
            <v>Programa validado para mejoramiento de la convivencia y disminución de los efectos de prisionalización.o  (Implementación Cárceles para la paz nacional)</v>
          </cell>
          <cell r="O115">
            <v>2</v>
          </cell>
          <cell r="P115">
            <v>30</v>
          </cell>
          <cell r="Q115" t="str">
            <v>Porcentaje</v>
          </cell>
          <cell r="R115" t="str">
            <v>Maria Ines Guzman Correa</v>
          </cell>
          <cell r="S115" t="str">
            <v>Subdirector Técnico</v>
          </cell>
          <cell r="T115" t="str">
            <v>Activo</v>
          </cell>
          <cell r="U115">
            <v>0</v>
          </cell>
          <cell r="V115">
            <v>0</v>
          </cell>
          <cell r="W115">
            <v>0</v>
          </cell>
          <cell r="X115">
            <v>0</v>
          </cell>
          <cell r="Y115">
            <v>0</v>
          </cell>
          <cell r="Z115">
            <v>0</v>
          </cell>
          <cell r="AA115">
            <v>0</v>
          </cell>
          <cell r="AB115" t="str">
            <v>A la fecha no se puede establecer el porcentaje de avance, toda vez que faltan por ejecutar 6 actividades de las 6 propuestas.</v>
          </cell>
          <cell r="AC115">
            <v>0</v>
          </cell>
          <cell r="AD115">
            <v>30</v>
          </cell>
          <cell r="AE115"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5" t="str">
            <v>Drive - P96</v>
          </cell>
          <cell r="AG115">
            <v>806</v>
          </cell>
          <cell r="AH115" t="str">
            <v xml:space="preserve">Implementar estrategia de formación en MARC </v>
          </cell>
          <cell r="AI115" t="str">
            <v>NO</v>
          </cell>
          <cell r="AJ115">
            <v>42552</v>
          </cell>
          <cell r="AK115">
            <v>42719</v>
          </cell>
          <cell r="AL115">
            <v>15</v>
          </cell>
          <cell r="AM115" t="str">
            <v>Cesar Carrera</v>
          </cell>
          <cell r="AN115" t="str">
            <v>Profesional Universitario</v>
          </cell>
          <cell r="AO115" t="str">
            <v>Activo</v>
          </cell>
          <cell r="AP115">
            <v>0</v>
          </cell>
          <cell r="AQ115">
            <v>0</v>
          </cell>
          <cell r="AR115">
            <v>0</v>
          </cell>
          <cell r="AS115">
            <v>0</v>
          </cell>
          <cell r="AT115">
            <v>0</v>
          </cell>
          <cell r="AU115">
            <v>0</v>
          </cell>
          <cell r="AV115">
            <v>0</v>
          </cell>
          <cell r="AW115">
            <v>0.54491017964071853</v>
          </cell>
          <cell r="AX115" t="str">
            <v>A la fecha no se han reportado avances para el cumplimiento de la actividad:Implementar estrategia de formación en MARC</v>
          </cell>
          <cell r="AY115">
            <v>0</v>
          </cell>
          <cell r="AZ115">
            <v>100</v>
          </cell>
          <cell r="BA115">
            <v>1</v>
          </cell>
          <cell r="BB115" t="str">
            <v xml:space="preserve">Mes de diciembre: La Universidad Nacional presentó implementación (diplomado) en estrategias de formación en MARC . </v>
          </cell>
          <cell r="BC115" t="str">
            <v>Drive- P96- Actividad 806</v>
          </cell>
        </row>
        <row r="116">
          <cell r="M116" t="str">
            <v>P96</v>
          </cell>
          <cell r="N116" t="str">
            <v>Programa validado para mejoramiento de la convivencia y disminución de los efectos de prisionalización.o  (Implementación Cárceles para la paz nacional)</v>
          </cell>
          <cell r="O116">
            <v>2</v>
          </cell>
          <cell r="P116">
            <v>30</v>
          </cell>
          <cell r="Q116" t="str">
            <v>Porcentaje</v>
          </cell>
          <cell r="R116" t="str">
            <v>Maria Ines Guzman Correa</v>
          </cell>
          <cell r="S116" t="str">
            <v>Subdirector Técnico</v>
          </cell>
          <cell r="T116" t="str">
            <v>Activo</v>
          </cell>
          <cell r="U116">
            <v>0</v>
          </cell>
          <cell r="V116">
            <v>0</v>
          </cell>
          <cell r="W116">
            <v>0</v>
          </cell>
          <cell r="X116">
            <v>0</v>
          </cell>
          <cell r="Y116">
            <v>0</v>
          </cell>
          <cell r="Z116">
            <v>0</v>
          </cell>
          <cell r="AA116">
            <v>0</v>
          </cell>
          <cell r="AB116" t="str">
            <v>A la fecha no se puede establecer el porcentaje de avance, toda vez que faltan por ejecutar 6 actividades de las 6 propuestas.</v>
          </cell>
          <cell r="AC116">
            <v>0</v>
          </cell>
          <cell r="AD116">
            <v>30</v>
          </cell>
          <cell r="AE116"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6" t="str">
            <v>Drive - P96</v>
          </cell>
          <cell r="AG116">
            <v>807</v>
          </cell>
          <cell r="AH116" t="str">
            <v xml:space="preserve">Diseñar del Sistema de Mediación Penitenciaria </v>
          </cell>
          <cell r="AI116" t="str">
            <v>NO</v>
          </cell>
          <cell r="AJ116">
            <v>42552</v>
          </cell>
          <cell r="AK116">
            <v>42719</v>
          </cell>
          <cell r="AL116">
            <v>15</v>
          </cell>
          <cell r="AM116" t="str">
            <v>Cesar Carrera</v>
          </cell>
          <cell r="AN116" t="str">
            <v>Profesional Universitario</v>
          </cell>
          <cell r="AO116" t="str">
            <v>Activo</v>
          </cell>
          <cell r="AP116">
            <v>0</v>
          </cell>
          <cell r="AQ116">
            <v>0</v>
          </cell>
          <cell r="AR116">
            <v>0</v>
          </cell>
          <cell r="AS116">
            <v>0</v>
          </cell>
          <cell r="AT116">
            <v>0</v>
          </cell>
          <cell r="AU116">
            <v>0</v>
          </cell>
          <cell r="AV116">
            <v>0</v>
          </cell>
          <cell r="AW116">
            <v>0.54491017964071853</v>
          </cell>
          <cell r="AX116" t="str">
            <v>A la fecha no se han reportado avances para el cumplimiento de la actividad:Diseñar Sistema de Mediación Penitenciaria</v>
          </cell>
          <cell r="AY116">
            <v>0</v>
          </cell>
          <cell r="AZ116">
            <v>100</v>
          </cell>
          <cell r="BA116">
            <v>1</v>
          </cell>
          <cell r="BB116" t="str">
            <v xml:space="preserve">Mes de diciembre: La Universidad Nacional diseño Sistema de Mediación Penitenciaria. </v>
          </cell>
          <cell r="BC116" t="str">
            <v>Drive- P96- Actividad 807</v>
          </cell>
        </row>
        <row r="117">
          <cell r="M117" t="str">
            <v>P96</v>
          </cell>
          <cell r="N117" t="str">
            <v>Programa validado para mejoramiento de la convivencia y disminución de los efectos de prisionalización.o  (Implementación Cárceles para la paz nacional)</v>
          </cell>
          <cell r="O117">
            <v>2</v>
          </cell>
          <cell r="P117">
            <v>30</v>
          </cell>
          <cell r="Q117" t="str">
            <v>Porcentaje</v>
          </cell>
          <cell r="R117" t="str">
            <v>Maria Ines Guzman Correa</v>
          </cell>
          <cell r="S117" t="str">
            <v>Subdirector Técnico</v>
          </cell>
          <cell r="T117" t="str">
            <v>Activo</v>
          </cell>
          <cell r="U117">
            <v>0</v>
          </cell>
          <cell r="V117">
            <v>0</v>
          </cell>
          <cell r="W117">
            <v>0</v>
          </cell>
          <cell r="X117">
            <v>0</v>
          </cell>
          <cell r="Y117">
            <v>0</v>
          </cell>
          <cell r="Z117">
            <v>0</v>
          </cell>
          <cell r="AA117">
            <v>0</v>
          </cell>
          <cell r="AB117" t="str">
            <v>A la fecha no se puede establecer el porcentaje de avance, toda vez que faltan por ejecutar 6 actividades de las 6 propuestas.</v>
          </cell>
          <cell r="AC117">
            <v>0</v>
          </cell>
          <cell r="AD117">
            <v>30</v>
          </cell>
          <cell r="AE117"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7" t="str">
            <v>Drive - P96</v>
          </cell>
          <cell r="AG117">
            <v>808</v>
          </cell>
          <cell r="AH117" t="str">
            <v>Construir un manual de convivencia para articular las prácticas formales y no formales de Resolución de Conflictos</v>
          </cell>
          <cell r="AI117" t="str">
            <v>NO</v>
          </cell>
          <cell r="AJ117">
            <v>42552</v>
          </cell>
          <cell r="AK117">
            <v>42719</v>
          </cell>
          <cell r="AL117">
            <v>20</v>
          </cell>
          <cell r="AM117" t="str">
            <v>Cesar Carrera</v>
          </cell>
          <cell r="AN117" t="str">
            <v>Profesional Universitario</v>
          </cell>
          <cell r="AO117" t="str">
            <v>Activo</v>
          </cell>
          <cell r="AP117">
            <v>0</v>
          </cell>
          <cell r="AQ117">
            <v>0</v>
          </cell>
          <cell r="AR117">
            <v>0</v>
          </cell>
          <cell r="AS117">
            <v>0</v>
          </cell>
          <cell r="AT117">
            <v>0</v>
          </cell>
          <cell r="AU117">
            <v>0</v>
          </cell>
          <cell r="AV117">
            <v>0</v>
          </cell>
          <cell r="AW117">
            <v>0.54491017964071853</v>
          </cell>
          <cell r="AX117" t="str">
            <v>A la fecha no se han reportado avances para el cumplimiento de la actividad: Construir un manual de convivencia para articular las prácticas formales y no formales de Resolución de Conflictos</v>
          </cell>
          <cell r="AY117">
            <v>0</v>
          </cell>
          <cell r="AZ117">
            <v>100</v>
          </cell>
          <cell r="BA117">
            <v>1</v>
          </cell>
          <cell r="BB117" t="str">
            <v xml:space="preserve">Mes de diciembre: La Universidad Nacional construyó un manual de convivencia para articular las prácticas formales y no formales de Resolución de Conflictos. </v>
          </cell>
          <cell r="BC117" t="str">
            <v>Drive- P96- Actividad 808</v>
          </cell>
        </row>
        <row r="118">
          <cell r="M118" t="str">
            <v>P96</v>
          </cell>
          <cell r="N118" t="str">
            <v>Programa validado para mejoramiento de la convivencia y disminución de los efectos de prisionalización.o  (Implementación Cárceles para la paz nacional)</v>
          </cell>
          <cell r="O118">
            <v>2</v>
          </cell>
          <cell r="P118">
            <v>30</v>
          </cell>
          <cell r="Q118" t="str">
            <v>Porcentaje</v>
          </cell>
          <cell r="R118" t="str">
            <v>Maria Ines Guzman Correa</v>
          </cell>
          <cell r="S118" t="str">
            <v>Subdirector Técnico</v>
          </cell>
          <cell r="T118" t="str">
            <v>Activo</v>
          </cell>
          <cell r="U118">
            <v>0</v>
          </cell>
          <cell r="V118">
            <v>0</v>
          </cell>
          <cell r="W118">
            <v>0</v>
          </cell>
          <cell r="X118">
            <v>0</v>
          </cell>
          <cell r="Y118">
            <v>0</v>
          </cell>
          <cell r="Z118">
            <v>0</v>
          </cell>
          <cell r="AA118">
            <v>0</v>
          </cell>
          <cell r="AB118" t="str">
            <v>A la fecha no se puede establecer el porcentaje de avance, toda vez que faltan por ejecutar 6 actividades de las 6 propuestas.</v>
          </cell>
          <cell r="AC118">
            <v>0</v>
          </cell>
          <cell r="AD118">
            <v>30</v>
          </cell>
          <cell r="AE118" t="str">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ell>
          <cell r="AF118" t="str">
            <v>Drive - P96</v>
          </cell>
          <cell r="AG118">
            <v>809</v>
          </cell>
          <cell r="AH118" t="str">
            <v xml:space="preserve">Diseñar una estrategia de formación en Cultura Ciudadana y Paz </v>
          </cell>
          <cell r="AI118" t="str">
            <v>NO</v>
          </cell>
          <cell r="AJ118">
            <v>42552</v>
          </cell>
          <cell r="AK118">
            <v>42716</v>
          </cell>
          <cell r="AL118">
            <v>20</v>
          </cell>
          <cell r="AM118" t="str">
            <v>Cesar Carrera</v>
          </cell>
          <cell r="AN118" t="str">
            <v>Profesional Universitario</v>
          </cell>
          <cell r="AO118" t="str">
            <v>Activo</v>
          </cell>
          <cell r="AP118">
            <v>0</v>
          </cell>
          <cell r="AQ118">
            <v>0</v>
          </cell>
          <cell r="AR118">
            <v>0</v>
          </cell>
          <cell r="AS118">
            <v>0</v>
          </cell>
          <cell r="AT118">
            <v>0</v>
          </cell>
          <cell r="AU118">
            <v>0</v>
          </cell>
          <cell r="AV118">
            <v>0</v>
          </cell>
          <cell r="AW118">
            <v>0.55487804878048785</v>
          </cell>
          <cell r="AX118" t="str">
            <v>A la fecha no se han reportado avances para el cumplimiento de la actividad: Construir un manual de convivencia para articular las prácticas formales y no formales de Resolución de Conflictos</v>
          </cell>
          <cell r="AY118">
            <v>0</v>
          </cell>
          <cell r="AZ118">
            <v>100</v>
          </cell>
          <cell r="BA118">
            <v>1</v>
          </cell>
          <cell r="BB118" t="str">
            <v>Mes de diciembre: La Universidad Nacional diseño una estrategia de formación en Cultura Ciudadana y Paz</v>
          </cell>
          <cell r="BC118" t="str">
            <v>Drive- P96- Actividad 809</v>
          </cell>
        </row>
        <row r="119">
          <cell r="M119" t="str">
            <v>P97</v>
          </cell>
          <cell r="N119" t="str">
            <v xml:space="preserve">Instrumento de Valoración Integral al Condenado -IVIC actualizado </v>
          </cell>
          <cell r="O119">
            <v>2</v>
          </cell>
          <cell r="P119">
            <v>40</v>
          </cell>
          <cell r="Q119" t="str">
            <v>Porcentaje</v>
          </cell>
          <cell r="R119" t="str">
            <v>Maria Ines Guzman Correa</v>
          </cell>
          <cell r="S119" t="str">
            <v>Subdirector Técnico</v>
          </cell>
          <cell r="T119" t="str">
            <v>Activo</v>
          </cell>
          <cell r="U119">
            <v>0</v>
          </cell>
          <cell r="V119">
            <v>0</v>
          </cell>
          <cell r="W119">
            <v>0</v>
          </cell>
          <cell r="X119">
            <v>0</v>
          </cell>
          <cell r="Y119" t="str">
            <v xml:space="preserve"> A la fecha no se puede establecer el porcentaje de avance, toda vez que faltan por ejecutar 3 actividades de las 3 propuestas.  </v>
          </cell>
          <cell r="Z119">
            <v>0</v>
          </cell>
          <cell r="AA119">
            <v>0</v>
          </cell>
          <cell r="AB119" t="str">
            <v>A la fecha no se puede establecer el porcentaje de avance, toda vez que faltan por ejecutar 3 actividades de las 3 propuestas.</v>
          </cell>
          <cell r="AC119">
            <v>0</v>
          </cell>
          <cell r="AD119">
            <v>40</v>
          </cell>
          <cell r="AE119" t="str">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ell>
          <cell r="AF119" t="str">
            <v>Drive- P97 - Actividad 812</v>
          </cell>
          <cell r="AG119">
            <v>810</v>
          </cell>
          <cell r="AH119" t="str">
            <v>Realizar proceso de revisión del instrumento</v>
          </cell>
          <cell r="AI119" t="str">
            <v>NO</v>
          </cell>
          <cell r="AJ119">
            <v>42401</v>
          </cell>
          <cell r="AK119">
            <v>42716</v>
          </cell>
          <cell r="AL119">
            <v>33</v>
          </cell>
          <cell r="AM119" t="str">
            <v>María Inés Guzmán Cuellar</v>
          </cell>
          <cell r="AN119" t="str">
            <v>Subdirector Técnico</v>
          </cell>
          <cell r="AO119" t="str">
            <v>Activo</v>
          </cell>
          <cell r="AP119">
            <v>0</v>
          </cell>
          <cell r="AQ119">
            <v>0</v>
          </cell>
          <cell r="AR119">
            <v>0</v>
          </cell>
          <cell r="AS119">
            <v>0</v>
          </cell>
          <cell r="AT119" t="str">
            <v>A la fecha no se han reportado avances para el cumplimiento de la actividad:Realizar proceso de revisión del instrumento</v>
          </cell>
          <cell r="AU119">
            <v>0</v>
          </cell>
          <cell r="AV119">
            <v>0</v>
          </cell>
          <cell r="AW119">
            <v>0.7682539682539683</v>
          </cell>
          <cell r="AX119" t="str">
            <v>A la fecha no se han reportado avances para el cumplimiento de la actividad:Realizar proceso de revisión del instrumento</v>
          </cell>
          <cell r="AY119">
            <v>0</v>
          </cell>
          <cell r="AZ119">
            <v>100</v>
          </cell>
          <cell r="BA119">
            <v>1</v>
          </cell>
          <cell r="BB119" t="str">
            <v>Mes de diciembre: Mediante oficio No. 8300 DIRAT- 8320 SUBAP- 83202 GRUTA- 17785 del 07 de diciembre de 2016 la Doctora María Inés Guzmán Correa, Subdirectora de Atención Psicosocial y Supervisora del contrato interadministrativo 208 del 20 de octubre de 2016 certificó la entrega del segundo producto “revisión del instrumento actual desde lo teórico y lo psicométrico“, por parte de la Universidad Industrial de Santander- UIS.</v>
          </cell>
          <cell r="BC119" t="str">
            <v>Drive- P97 - Actividad 810</v>
          </cell>
        </row>
        <row r="120">
          <cell r="M120" t="str">
            <v>P97</v>
          </cell>
          <cell r="N120" t="str">
            <v xml:space="preserve">Instrumento de Valoración Integral al Condenado -IVIC actualizado </v>
          </cell>
          <cell r="O120">
            <v>2</v>
          </cell>
          <cell r="P120">
            <v>40</v>
          </cell>
          <cell r="Q120" t="str">
            <v>Porcentaje</v>
          </cell>
          <cell r="R120" t="str">
            <v>Maria Ines Guzman Correa</v>
          </cell>
          <cell r="S120" t="str">
            <v>Subdirector Técnico</v>
          </cell>
          <cell r="T120" t="str">
            <v>Activo</v>
          </cell>
          <cell r="U120">
            <v>0</v>
          </cell>
          <cell r="V120">
            <v>0</v>
          </cell>
          <cell r="W120">
            <v>0</v>
          </cell>
          <cell r="X120">
            <v>0</v>
          </cell>
          <cell r="Y120">
            <v>0</v>
          </cell>
          <cell r="Z120">
            <v>0</v>
          </cell>
          <cell r="AA120">
            <v>0</v>
          </cell>
          <cell r="AB120" t="str">
            <v>A la fecha no se puede establecer el porcentaje de avance, toda vez que faltan por ejecutar 3 actividades de las 3 propuestas.</v>
          </cell>
          <cell r="AC120">
            <v>0</v>
          </cell>
          <cell r="AD120">
            <v>40</v>
          </cell>
          <cell r="AE120" t="str">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ell>
          <cell r="AF120" t="str">
            <v>Drive- P97 - Actividad 812</v>
          </cell>
          <cell r="AG120">
            <v>811</v>
          </cell>
          <cell r="AH120" t="str">
            <v xml:space="preserve">Realizar proceso de socialización </v>
          </cell>
          <cell r="AI120" t="str">
            <v>NO</v>
          </cell>
          <cell r="AJ120">
            <v>42401</v>
          </cell>
          <cell r="AK120">
            <v>42716</v>
          </cell>
          <cell r="AL120">
            <v>33</v>
          </cell>
          <cell r="AM120" t="str">
            <v>María Inés Guzmán Correa</v>
          </cell>
          <cell r="AN120" t="str">
            <v>Subdirector Técnico</v>
          </cell>
          <cell r="AO120" t="str">
            <v>Activo</v>
          </cell>
          <cell r="AP120">
            <v>0</v>
          </cell>
          <cell r="AQ120">
            <v>0</v>
          </cell>
          <cell r="AR120">
            <v>0</v>
          </cell>
          <cell r="AS120">
            <v>0</v>
          </cell>
          <cell r="AT120" t="str">
            <v xml:space="preserve">A la fecha no se han reportado avances para el cumplimiento de la actividad: Realizar proceso de socialización  </v>
          </cell>
          <cell r="AU120">
            <v>0</v>
          </cell>
          <cell r="AV120">
            <v>0</v>
          </cell>
          <cell r="AW120">
            <v>0.7682539682539683</v>
          </cell>
          <cell r="AX120" t="str">
            <v>A la fecha no se han reportado avances para el cumplimiento de la actividad: Realizar proceso de socialización</v>
          </cell>
          <cell r="AY120">
            <v>0</v>
          </cell>
          <cell r="AZ120">
            <v>100</v>
          </cell>
          <cell r="BA120">
            <v>1</v>
          </cell>
          <cell r="BB120" t="str">
            <v xml:space="preserve">Mes de diciembre: Mediante oficio No. 8300 DIRAT- 8320 SUBAP- 83202 GRUTA- 17784 del 07 de diciembre de 2016 la Doctora María Inés Guzmán Correa, Subdirectora de Atención Psicosocial y Supervisora del contrato interadministrativo 208 del 20 de octubre de 2016 certificó la entrega del segundo producto “proceso de socialización “, por parte de la Universidad Industrial de Santander- UIS. </v>
          </cell>
          <cell r="BC120" t="str">
            <v>Drive- P97 - Actividad 811</v>
          </cell>
        </row>
        <row r="121">
          <cell r="M121" t="str">
            <v>P97</v>
          </cell>
          <cell r="N121" t="str">
            <v xml:space="preserve">Instrumento de Valoración Integral al Condenado -IVIC actualizado </v>
          </cell>
          <cell r="O121">
            <v>2</v>
          </cell>
          <cell r="P121">
            <v>40</v>
          </cell>
          <cell r="Q121" t="str">
            <v>Porcentaje</v>
          </cell>
          <cell r="R121" t="str">
            <v>Maria Ines Guzman Correa</v>
          </cell>
          <cell r="S121" t="str">
            <v>Subdirector Técnico</v>
          </cell>
          <cell r="T121" t="str">
            <v>Activo</v>
          </cell>
          <cell r="U121">
            <v>0</v>
          </cell>
          <cell r="V121">
            <v>0</v>
          </cell>
          <cell r="W121">
            <v>0</v>
          </cell>
          <cell r="X121">
            <v>0</v>
          </cell>
          <cell r="Y121">
            <v>0</v>
          </cell>
          <cell r="Z121">
            <v>0</v>
          </cell>
          <cell r="AA121">
            <v>0</v>
          </cell>
          <cell r="AB121" t="str">
            <v>A la fecha no se puede establecer el porcentaje de avance, toda vez que faltan por ejecutar 3 actividades de las 3 propuestas.</v>
          </cell>
          <cell r="AC121">
            <v>0</v>
          </cell>
          <cell r="AD121">
            <v>40</v>
          </cell>
          <cell r="AE121" t="str">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ell>
          <cell r="AF121" t="str">
            <v>Drive- P97 - Actividad 812</v>
          </cell>
          <cell r="AG121">
            <v>812</v>
          </cell>
          <cell r="AH121" t="str">
            <v>Realizar proceso de actualización del instrumento</v>
          </cell>
          <cell r="AI121" t="str">
            <v>NO</v>
          </cell>
          <cell r="AJ121">
            <v>42401</v>
          </cell>
          <cell r="AK121">
            <v>42716</v>
          </cell>
          <cell r="AL121">
            <v>34</v>
          </cell>
          <cell r="AM121" t="str">
            <v>María Inés Guzmán Correa</v>
          </cell>
          <cell r="AN121" t="str">
            <v>Subdirector Técnico</v>
          </cell>
          <cell r="AO121" t="str">
            <v>Activo</v>
          </cell>
          <cell r="AP121">
            <v>0</v>
          </cell>
          <cell r="AQ121">
            <v>0</v>
          </cell>
          <cell r="AR121">
            <v>0</v>
          </cell>
          <cell r="AS121">
            <v>0</v>
          </cell>
          <cell r="AT121" t="str">
            <v>A la fecha no se han reportado avances para el cumplimiento de la actividad: Realizar proceso de actualización del instrumento</v>
          </cell>
          <cell r="AU121">
            <v>0</v>
          </cell>
          <cell r="AV121">
            <v>0</v>
          </cell>
          <cell r="AW121">
            <v>0.7682539682539683</v>
          </cell>
          <cell r="AX121" t="str">
            <v>A la fecha no se han reportado avances para el cumplimiento de la actividad: Realizar proceso de actualización del instrumento</v>
          </cell>
          <cell r="AY121">
            <v>0</v>
          </cell>
          <cell r="AZ121">
            <v>100</v>
          </cell>
          <cell r="BA121">
            <v>1</v>
          </cell>
          <cell r="BB121" t="str">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ell>
          <cell r="BC121" t="str">
            <v>Drive- P97 - Actividad 812</v>
          </cell>
        </row>
        <row r="122">
          <cell r="M122" t="str">
            <v>P99</v>
          </cell>
          <cell r="N122" t="str">
            <v>Curso virtual  para servidores penitenciarios como un proceso de formación frente a la problemática de tentativa de suicidio y casos suicidas para internos  diseñado y realizado.</v>
          </cell>
          <cell r="O122">
            <v>1</v>
          </cell>
          <cell r="P122">
            <v>50</v>
          </cell>
          <cell r="Q122" t="str">
            <v>Porcentaje</v>
          </cell>
          <cell r="R122" t="str">
            <v>Maria Ines Guzman Correa</v>
          </cell>
          <cell r="S122" t="str">
            <v>Subdirector Técnico</v>
          </cell>
          <cell r="T122" t="str">
            <v>Activo</v>
          </cell>
          <cell r="U122">
            <v>0</v>
          </cell>
          <cell r="V122">
            <v>0</v>
          </cell>
          <cell r="W122">
            <v>0</v>
          </cell>
          <cell r="X122">
            <v>0</v>
          </cell>
          <cell r="Y122" t="str">
            <v xml:space="preserve">A la fecha no se puede establecer el porcentaje de avance, toda vez que falta por ejecutar la actividad para dar cumplimiento. </v>
          </cell>
          <cell r="Z122">
            <v>0</v>
          </cell>
          <cell r="AA122">
            <v>0</v>
          </cell>
          <cell r="AB122" t="str">
            <v>A la fecha no se puede establecer el porcentaje de avance, toda vez que falta por ejecutar la actividad para dar cumplimiento.</v>
          </cell>
          <cell r="AC122">
            <v>0</v>
          </cell>
          <cell r="AD122">
            <v>50</v>
          </cell>
          <cell r="AE122" t="str">
            <v xml:space="preserve">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v>
          </cell>
          <cell r="AF122" t="str">
            <v>Drive-P99- Actividad 813</v>
          </cell>
          <cell r="AG122">
            <v>813</v>
          </cell>
          <cell r="AH122" t="str">
            <v xml:space="preserve">Entregar producto a escuela penitenciaria nacional para su estudio y aprobación dentro del plan anual educativo. </v>
          </cell>
          <cell r="AI122" t="str">
            <v>NO</v>
          </cell>
          <cell r="AJ122">
            <v>42401</v>
          </cell>
          <cell r="AK122">
            <v>42674</v>
          </cell>
          <cell r="AL122">
            <v>100</v>
          </cell>
          <cell r="AM122" t="str">
            <v>María Inés Guzmán Correa</v>
          </cell>
          <cell r="AN122" t="str">
            <v>Subdirector Técnico</v>
          </cell>
          <cell r="AO122" t="str">
            <v>Activo</v>
          </cell>
          <cell r="AP122">
            <v>0</v>
          </cell>
          <cell r="AQ122">
            <v>0</v>
          </cell>
          <cell r="AR122">
            <v>0</v>
          </cell>
          <cell r="AS122" t="str">
            <v>40</v>
          </cell>
          <cell r="AT122" t="str">
            <v>Mes de abril: Oficio GATES-04514 del 29/04/2016 Dirigido a la  Doctora Roselín Martínez Rosales. Directora de Atención y Tratamiento sobre Propuesta temáticas curso preservación de la vida.
Mes de mayo: Oficio GATES- 6544, de fecha 25 de mayo de 2016,  solicitud concepto curso preservación de la vida dirigido a la Subdirección de Atención en Salud. 
Mes de junio: Oficio 8310 SUBAS- 07313, de fecha 09 de junio de 2016, mediante el cual se da respuesta al  oficio 8300 DIRAT- 8320 SUBAP- 83201 GATES-6544, de fecha 25 de mayo de 2016, solicitud concepto curso preservación de la vida dirigido a la Subdirección de Atención en Salud.</v>
          </cell>
          <cell r="AU122" t="str">
            <v>Drive: P99- Actividad 813</v>
          </cell>
          <cell r="AV122">
            <v>0</v>
          </cell>
          <cell r="AW122">
            <v>0.88644688644688641</v>
          </cell>
          <cell r="AX122" t="str">
            <v>Mes de agosto:Seguimiento conductas suicidas segundo trimestre</v>
          </cell>
          <cell r="AY122" t="str">
            <v>Drive-P99- Actividad 813</v>
          </cell>
          <cell r="AZ122">
            <v>100</v>
          </cell>
          <cell r="BA122">
            <v>1</v>
          </cell>
          <cell r="BB122" t="str">
            <v xml:space="preserve">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v>
          </cell>
          <cell r="BC122" t="str">
            <v>Drive-P99- Actividad 813</v>
          </cell>
        </row>
        <row r="123">
          <cell r="M123" t="str">
            <v>P100</v>
          </cell>
          <cell r="N123" t="str">
            <v>Informes de seguimiento a los proyectos y programas tendientes a la atención psicosocial de la población de internos, elaborados.</v>
          </cell>
          <cell r="O123">
            <v>1</v>
          </cell>
          <cell r="P123">
            <v>8</v>
          </cell>
          <cell r="Q123" t="str">
            <v>Número</v>
          </cell>
          <cell r="R123" t="str">
            <v>Maria Ines Guzman Correa</v>
          </cell>
          <cell r="S123" t="str">
            <v>Subdirector Técnico</v>
          </cell>
          <cell r="T123" t="str">
            <v>Activo</v>
          </cell>
          <cell r="U123">
            <v>0</v>
          </cell>
          <cell r="V123">
            <v>0</v>
          </cell>
          <cell r="W123">
            <v>0</v>
          </cell>
          <cell r="X123">
            <v>1</v>
          </cell>
          <cell r="Y123" t="str">
            <v>Mes de abril: Oficio GATES-04517 del 29/04/2016 Retroalimentación primer trimestre programas atención psicosocial.</v>
          </cell>
          <cell r="Z123" t="str">
            <v>Drive- P100- Actividad 816</v>
          </cell>
          <cell r="AA123" t="str">
            <v>2</v>
          </cell>
          <cell r="AB123" t="str">
            <v>Mes de agosto: Se envió por correo electrónico el 30/08/2016 la retroalimentación del segundo trimestre programas de atención psicosocial.</v>
          </cell>
          <cell r="AC123" t="str">
            <v>Drive- P100- Actividad 816</v>
          </cell>
          <cell r="AD123">
            <v>8</v>
          </cell>
          <cell r="AE123" t="str">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ell>
          <cell r="AF123" t="str">
            <v>Drive- P100 - Actividad 815 y 816</v>
          </cell>
          <cell r="AG123">
            <v>814</v>
          </cell>
          <cell r="AH123" t="str">
            <v>Enviar lineamientos de programas de atención psicosocial.</v>
          </cell>
          <cell r="AI123" t="str">
            <v>NO</v>
          </cell>
          <cell r="AJ123">
            <v>42373</v>
          </cell>
          <cell r="AK123">
            <v>42401</v>
          </cell>
          <cell r="AL123">
            <v>30</v>
          </cell>
          <cell r="AM123" t="str">
            <v xml:space="preserve">Myriam Silva </v>
          </cell>
          <cell r="AN123" t="str">
            <v>Profesional Especializado</v>
          </cell>
          <cell r="AO123" t="str">
            <v>Activo</v>
          </cell>
          <cell r="AP123">
            <v>100</v>
          </cell>
          <cell r="AQ123" t="str">
            <v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v>
          </cell>
          <cell r="AR123" t="str">
            <v>Escritorio/Plan de acción/ 2016/ soportes/ psicosocial/ atención social/ producto 3/ actividad 1</v>
          </cell>
          <cell r="AS123">
            <v>100</v>
          </cell>
          <cell r="AT123" t="str">
            <v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v>
          </cell>
          <cell r="AU123" t="str">
            <v>Escritorio/Plan de acción/ 2016/ soportes/ psicosocial/ atención social/ producto 3/ actividad 1</v>
          </cell>
          <cell r="AV123">
            <v>100</v>
          </cell>
          <cell r="AW123">
            <v>1</v>
          </cell>
          <cell r="AX123" t="str">
            <v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v>
          </cell>
          <cell r="AY123" t="str">
            <v>Escritorio/Plan de acción/ 2016/ soportes/ psicosocial/ atención social/ producto 3/ actividad 1</v>
          </cell>
          <cell r="AZ123">
            <v>100</v>
          </cell>
          <cell r="BA123">
            <v>1</v>
          </cell>
          <cell r="BB123" t="str">
            <v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v>
          </cell>
          <cell r="BC123" t="str">
            <v>Escritorio/Plan de acción/ 2016/ soportes/ psicosocial/ atención social/ producto 3/ actividad 1</v>
          </cell>
        </row>
        <row r="124">
          <cell r="M124" t="str">
            <v>P100</v>
          </cell>
          <cell r="N124" t="str">
            <v>Informes de seguimiento a los proyectos y programas tendientes a la atención psicosocial de la población de internos, elaborados.</v>
          </cell>
          <cell r="O124">
            <v>1</v>
          </cell>
          <cell r="P124">
            <v>8</v>
          </cell>
          <cell r="Q124" t="str">
            <v>Número</v>
          </cell>
          <cell r="R124" t="str">
            <v>Maria Ines Guzman Correa</v>
          </cell>
          <cell r="S124" t="str">
            <v>Subdirector Técnico</v>
          </cell>
          <cell r="T124" t="str">
            <v>Activo</v>
          </cell>
          <cell r="U124">
            <v>0</v>
          </cell>
          <cell r="V124">
            <v>0</v>
          </cell>
          <cell r="W124">
            <v>0</v>
          </cell>
          <cell r="X124">
            <v>0</v>
          </cell>
          <cell r="Y124">
            <v>0</v>
          </cell>
          <cell r="Z124">
            <v>0</v>
          </cell>
          <cell r="AA124" t="str">
            <v>2</v>
          </cell>
          <cell r="AB124" t="str">
            <v>Mes de agosto: Se envió por correo electrónico el 30/08/2016 la retroalimentación del segundo trimestre programas de atención psicosocial.</v>
          </cell>
          <cell r="AC124" t="str">
            <v>Drive- P100- Actividad 816</v>
          </cell>
          <cell r="AD124">
            <v>8</v>
          </cell>
          <cell r="AE124" t="str">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ell>
          <cell r="AF124" t="str">
            <v>Drive- P100 - Actividad 815 y 816</v>
          </cell>
          <cell r="AG124">
            <v>815</v>
          </cell>
          <cell r="AH124" t="str">
            <v>Revisar informes trimestrales de programas de Atención Psicosocial presentados por cada Dirección Regional.</v>
          </cell>
          <cell r="AI124" t="str">
            <v>NO</v>
          </cell>
          <cell r="AJ124">
            <v>42461</v>
          </cell>
          <cell r="AK124">
            <v>42716</v>
          </cell>
          <cell r="AL124">
            <v>35</v>
          </cell>
          <cell r="AM124" t="str">
            <v xml:space="preserve">Myriam Silva </v>
          </cell>
          <cell r="AN124" t="str">
            <v>Profesional Especializado</v>
          </cell>
          <cell r="AO124" t="str">
            <v>Activo</v>
          </cell>
          <cell r="AP124">
            <v>0</v>
          </cell>
          <cell r="AQ124">
            <v>0</v>
          </cell>
          <cell r="AR124">
            <v>0</v>
          </cell>
          <cell r="AS124" t="str">
            <v>25</v>
          </cell>
          <cell r="AT124" t="str">
            <v>Mes de abril: Oficio GATES-04517 del 29/04/2016 Retroalimentación primer trimestre programas atención psicosocial.</v>
          </cell>
          <cell r="AU124" t="str">
            <v>Drive- P100- Actividad 815</v>
          </cell>
          <cell r="AV124">
            <v>50</v>
          </cell>
          <cell r="AW124">
            <v>0.71372549019607845</v>
          </cell>
          <cell r="AX124" t="str">
            <v>Mes de agosto: Seadjunta oficio GATES-11032 del 29/08/2016 se realizó retroalimentación segundo trimestre programas atención psicosocial.</v>
          </cell>
          <cell r="AY124" t="str">
            <v>Drive-P100- Actividad 815</v>
          </cell>
          <cell r="AZ124">
            <v>100</v>
          </cell>
          <cell r="BA124">
            <v>1</v>
          </cell>
          <cell r="BB124" t="str">
            <v xml:space="preserve">Mes de noviembre: Mediante oficio 8300 DIRAT- 8320 SUBAP- 83201 GATES- 13885 se realizó informe de retroalimentación, para el tercer  trimestre del año, a las Direcciones Regionales de los programas de atención psicosocial. 
Mes de diciembre: Mediante oficio 8300 DIRAT- 8320 SUBAP- 83201 GATES- 21897 del 16 de diciembre de 2016 se realizó informe de retroalimentación, para el cuarto trimestre del año, a las Direcciones Regionales de los programas de atención psicosocial. 
</v>
          </cell>
          <cell r="BC124" t="str">
            <v>Drive-P100- Actividad 815</v>
          </cell>
        </row>
        <row r="125">
          <cell r="M125" t="str">
            <v>P100</v>
          </cell>
          <cell r="N125" t="str">
            <v>Informes de seguimiento a los proyectos y programas tendientes a la atención psicosocial de la población de internos, elaborados.</v>
          </cell>
          <cell r="O125">
            <v>1</v>
          </cell>
          <cell r="P125">
            <v>8</v>
          </cell>
          <cell r="Q125" t="str">
            <v>Número</v>
          </cell>
          <cell r="R125" t="str">
            <v>Maria Ines Guzman Correa</v>
          </cell>
          <cell r="S125" t="str">
            <v>Subdirector Técnico</v>
          </cell>
          <cell r="T125" t="str">
            <v>Activo</v>
          </cell>
          <cell r="U125">
            <v>0</v>
          </cell>
          <cell r="V125">
            <v>0</v>
          </cell>
          <cell r="W125">
            <v>0</v>
          </cell>
          <cell r="X125">
            <v>0</v>
          </cell>
          <cell r="Y125">
            <v>0</v>
          </cell>
          <cell r="Z125">
            <v>0</v>
          </cell>
          <cell r="AA125" t="str">
            <v>2</v>
          </cell>
          <cell r="AB125" t="str">
            <v>Mes de agosto: Se envió por correo electrónico el 30/08/2016 la retroalimentación del segundo trimestre programas de atención psicosocial.</v>
          </cell>
          <cell r="AC125" t="str">
            <v>Drive- P100- Actividad 816</v>
          </cell>
          <cell r="AD125">
            <v>8</v>
          </cell>
          <cell r="AE125" t="str">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ell>
          <cell r="AF125" t="str">
            <v>Drive- P100 - Actividad 815 y 816</v>
          </cell>
          <cell r="AG125">
            <v>816</v>
          </cell>
          <cell r="AH125" t="str">
            <v>Enviar retroalimentación de la ejecución de los programas de atención psicosocial a cada Dirección Regional.</v>
          </cell>
          <cell r="AI125" t="str">
            <v>NO</v>
          </cell>
          <cell r="AJ125">
            <v>42480</v>
          </cell>
          <cell r="AK125">
            <v>42716</v>
          </cell>
          <cell r="AL125">
            <v>35</v>
          </cell>
          <cell r="AM125" t="str">
            <v xml:space="preserve">Myriam Silva </v>
          </cell>
          <cell r="AN125" t="str">
            <v>Profesional Especializado</v>
          </cell>
          <cell r="AO125" t="str">
            <v>Activo</v>
          </cell>
          <cell r="AP125">
            <v>0</v>
          </cell>
          <cell r="AQ125">
            <v>0</v>
          </cell>
          <cell r="AR125">
            <v>0</v>
          </cell>
          <cell r="AS125" t="str">
            <v>20</v>
          </cell>
          <cell r="AT125" t="str">
            <v>Mes de abril: Oficio GATES-04517 del 29/04/2016 Retroalimentación primer trimestre programas atención psicosocial.</v>
          </cell>
          <cell r="AU125" t="str">
            <v>Drive- P100- Actividad 816</v>
          </cell>
          <cell r="AV125">
            <v>40</v>
          </cell>
          <cell r="AW125">
            <v>0.69067796610169496</v>
          </cell>
          <cell r="AX125" t="str">
            <v>Mes de agosto: Se envió por correo electrónico el 30/08/2016 la retroalimentación del segundo trimestre programas de atención psicosocial.</v>
          </cell>
          <cell r="AY125" t="str">
            <v>Drive-P100- Actividad 816</v>
          </cell>
          <cell r="AZ125">
            <v>100</v>
          </cell>
          <cell r="BA125">
            <v>1</v>
          </cell>
          <cell r="BB125" t="str">
            <v xml:space="preserve">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v>
          </cell>
          <cell r="BC125" t="str">
            <v>Drive-P100- Actividad 816</v>
          </cell>
        </row>
        <row r="126">
          <cell r="M126" t="str">
            <v>P101</v>
          </cell>
          <cell r="N126" t="str">
            <v>Lineamientos para la atención e intervención psicológica de la población reclusa en los establecimientos de reclusión, diseñados</v>
          </cell>
          <cell r="O126">
            <v>1</v>
          </cell>
          <cell r="P126">
            <v>100</v>
          </cell>
          <cell r="Q126" t="str">
            <v>Porcentaje</v>
          </cell>
          <cell r="R126" t="str">
            <v>Maria Ines Guzman Correa</v>
          </cell>
          <cell r="S126" t="str">
            <v>Subdirector Técnico</v>
          </cell>
          <cell r="T126" t="str">
            <v>Activo</v>
          </cell>
          <cell r="U126">
            <v>1</v>
          </cell>
          <cell r="V126" t="str">
            <v>Se diseñaron lineamientos para la atención e intervención psicológica de la población privada de la libertad en los establecimiento de reclusión del orden nacional- ERON.</v>
          </cell>
          <cell r="W126" t="str">
            <v>Escritorio/Plan de acción/ 2016/ soportes/ psicosocial/ atención social/ producto 4/ actividad 1/ actividad 2/ actividad 3</v>
          </cell>
          <cell r="X126">
            <v>0</v>
          </cell>
          <cell r="Y126">
            <v>0</v>
          </cell>
          <cell r="Z126">
            <v>0</v>
          </cell>
          <cell r="AA126">
            <v>0</v>
          </cell>
          <cell r="AB126" t="str">
            <v>SIN REGISTRO DE SEGUIMIENTO</v>
          </cell>
          <cell r="AC126">
            <v>0</v>
          </cell>
          <cell r="AD126">
            <v>100</v>
          </cell>
          <cell r="AE126" t="str">
            <v>Se diseñaron lineamientos para la atención e intervención psicológica de la población privada de la libertad en los establecimiento de reclusión del orden nacional- ERON.</v>
          </cell>
          <cell r="AF126" t="str">
            <v>Escritorio/Plan de acción/ 2016/ soportes/ psicosocial/ atención social/ producto 4/ actividad 1/ actividad 2/ actividad 3</v>
          </cell>
          <cell r="AG126">
            <v>817</v>
          </cell>
          <cell r="AH126" t="str">
            <v>Revisar de datos de seguimiento del programa de asistencia espiritual y religiosa en la vigencia 2015 y demás documentos soporte.</v>
          </cell>
          <cell r="AI126" t="str">
            <v>NO</v>
          </cell>
          <cell r="AJ126">
            <v>42373</v>
          </cell>
          <cell r="AK126">
            <v>42401</v>
          </cell>
          <cell r="AL126">
            <v>35</v>
          </cell>
          <cell r="AM126" t="str">
            <v>Myriam Silva Beltrán</v>
          </cell>
          <cell r="AN126" t="str">
            <v>Profesional Especializado</v>
          </cell>
          <cell r="AO126" t="str">
            <v>Activo</v>
          </cell>
          <cell r="AP126">
            <v>100</v>
          </cell>
          <cell r="AQ126" t="str">
            <v>Mes de enero: Elaboración lineamientos Subdirección de Atención Psicosocial- atención e intervención psicológica, vigencia 2016.</v>
          </cell>
          <cell r="AR126" t="str">
            <v>Escritorio/Plan de acción/ 2016/ soportes/ psicosocial/ atención social/ producto 4/ actividad 1</v>
          </cell>
          <cell r="AS126">
            <v>100</v>
          </cell>
          <cell r="AT126" t="str">
            <v>Mes de enero: Elaboración lineamientos Subdirección de Atención Psicosocial- atención e intervención psicológica, vigencia 2016.</v>
          </cell>
          <cell r="AU126" t="str">
            <v>Escritorio/Plan de acción/ 2016/ soportes/ psicosocial/ atención social/ producto 4/ actividad 1</v>
          </cell>
          <cell r="AV126">
            <v>100</v>
          </cell>
          <cell r="AW126">
            <v>1</v>
          </cell>
          <cell r="AX126" t="str">
            <v>Mes de enero: Elaboración lineamientos Subdirección de Atención Psicosocial- atención e intervención psicológica, vigencia 2016.</v>
          </cell>
          <cell r="AY126" t="str">
            <v>Escritorio/Plan de acción/ 2016/ soportes/ psicosocial/ atención social/ producto 4/ actividad 1</v>
          </cell>
          <cell r="AZ126">
            <v>100</v>
          </cell>
          <cell r="BA126">
            <v>1</v>
          </cell>
          <cell r="BB126" t="str">
            <v>Mes de enero: Elaboración lineamientos Subdirección de Atención Psicosocial- atención e intervención psicológica, vigencia 2016.</v>
          </cell>
          <cell r="BC126" t="str">
            <v>Escritorio/Plan de acción/ 2016/ soportes/ psicosocial/ atención social/ producto 4/ actividad 1</v>
          </cell>
        </row>
        <row r="127">
          <cell r="M127" t="str">
            <v>P101</v>
          </cell>
          <cell r="N127" t="str">
            <v>Lineamientos para la atención e intervención psicológica de la población reclusa en los establecimientos de reclusión, diseñados</v>
          </cell>
          <cell r="O127">
            <v>1</v>
          </cell>
          <cell r="P127">
            <v>100</v>
          </cell>
          <cell r="Q127" t="str">
            <v>Porcentaje</v>
          </cell>
          <cell r="R127" t="str">
            <v>Maria Ines Guzman Correa</v>
          </cell>
          <cell r="S127" t="str">
            <v>Subdirector Técnico</v>
          </cell>
          <cell r="T127" t="str">
            <v>Activo</v>
          </cell>
          <cell r="U127">
            <v>0</v>
          </cell>
          <cell r="V127">
            <v>0</v>
          </cell>
          <cell r="W127">
            <v>0</v>
          </cell>
          <cell r="X127">
            <v>0</v>
          </cell>
          <cell r="Y127">
            <v>0</v>
          </cell>
          <cell r="Z127">
            <v>0</v>
          </cell>
          <cell r="AA127">
            <v>0</v>
          </cell>
          <cell r="AB127" t="str">
            <v>SIN REGISTRO DE SEGUIMIENTO</v>
          </cell>
          <cell r="AC127">
            <v>0</v>
          </cell>
          <cell r="AD127">
            <v>100</v>
          </cell>
          <cell r="AE127" t="str">
            <v>Se diseñaron lineamientos para la atención e intervención psicológica de la población privada de la libertad en los establecimiento de reclusión del orden nacional- ERON.</v>
          </cell>
          <cell r="AF127" t="str">
            <v>Escritorio/Plan de acción/ 2016/ soportes/ psicosocial/ atención social/ producto 4/ actividad 1/ actividad 2/ actividad 3</v>
          </cell>
          <cell r="AG127">
            <v>818</v>
          </cell>
          <cell r="AH127" t="str">
            <v>Elaborar documento actualizado.</v>
          </cell>
          <cell r="AI127" t="str">
            <v>NO</v>
          </cell>
          <cell r="AJ127">
            <v>42373</v>
          </cell>
          <cell r="AK127">
            <v>42401</v>
          </cell>
          <cell r="AL127">
            <v>35</v>
          </cell>
          <cell r="AM127" t="str">
            <v>Myriam Silva Beltrán</v>
          </cell>
          <cell r="AN127" t="str">
            <v>Profesional Especializado</v>
          </cell>
          <cell r="AO127" t="str">
            <v>Activo</v>
          </cell>
          <cell r="AP127">
            <v>100</v>
          </cell>
          <cell r="AQ127" t="str">
            <v>Mes de enero: Elaboración lineamientos Subdirección de Atención Psicosocial- atención e intervención psicológica, vigencia 2016.</v>
          </cell>
          <cell r="AR127" t="str">
            <v>Escritorio/Plan de acción/ 2016/ soportes/ psicosocial/ atención social/ producto 4/ actividad 2</v>
          </cell>
          <cell r="AS127">
            <v>100</v>
          </cell>
          <cell r="AT127" t="str">
            <v>Mes de enero: Elaboración lineamientos Subdirección de Atención Psicosocial- atención e intervención psicológica, vigencia 2016.</v>
          </cell>
          <cell r="AU127" t="str">
            <v>Escritorio/Plan de acción/ 2016/ soportes/ psicosocial/ atención social/ producto 4/ actividad 2</v>
          </cell>
          <cell r="AV127">
            <v>100</v>
          </cell>
          <cell r="AW127">
            <v>1</v>
          </cell>
          <cell r="AX127" t="str">
            <v>Mes de enero: Elaboración lineamientos Subdirección de Atención Psicosocial- atención e intervención psicológica, vigencia 2016.</v>
          </cell>
          <cell r="AY127" t="str">
            <v>Escritorio/Plan de acción/ 2016/ soportes/ psicosocial/ atención social/ producto 4/ actividad 2</v>
          </cell>
          <cell r="AZ127">
            <v>100</v>
          </cell>
          <cell r="BA127">
            <v>1</v>
          </cell>
          <cell r="BB127" t="str">
            <v>Mes de enero: Elaboración lineamientos Subdirección de Atención Psicosocial- atención e intervención psicológica, vigencia 2016.</v>
          </cell>
          <cell r="BC127" t="str">
            <v>Escritorio/Plan de acción/ 2016/ soportes/ psicosocial/ atención social/ producto 4/ actividad 2</v>
          </cell>
        </row>
        <row r="128">
          <cell r="M128" t="str">
            <v>P101</v>
          </cell>
          <cell r="N128" t="str">
            <v>Lineamientos para la atención e intervención psicológica de la población reclusa en los establecimientos de reclusión, diseñados</v>
          </cell>
          <cell r="O128">
            <v>1</v>
          </cell>
          <cell r="P128">
            <v>100</v>
          </cell>
          <cell r="Q128" t="str">
            <v>Porcentaje</v>
          </cell>
          <cell r="R128" t="str">
            <v>Maria Ines Guzman Correa</v>
          </cell>
          <cell r="S128" t="str">
            <v>Subdirector Técnico</v>
          </cell>
          <cell r="T128" t="str">
            <v>Activo</v>
          </cell>
          <cell r="U128">
            <v>0</v>
          </cell>
          <cell r="V128">
            <v>0</v>
          </cell>
          <cell r="W128">
            <v>0</v>
          </cell>
          <cell r="X128">
            <v>0</v>
          </cell>
          <cell r="Y128">
            <v>0</v>
          </cell>
          <cell r="Z128">
            <v>0</v>
          </cell>
          <cell r="AA128">
            <v>0</v>
          </cell>
          <cell r="AB128" t="str">
            <v>SIN REGISTRO DE SEGUIMIENTO</v>
          </cell>
          <cell r="AC128">
            <v>0</v>
          </cell>
          <cell r="AD128">
            <v>100</v>
          </cell>
          <cell r="AE128" t="str">
            <v>Se diseñaron lineamientos para la atención e intervención psicológica de la población privada de la libertad en los establecimiento de reclusión del orden nacional- ERON.</v>
          </cell>
          <cell r="AF128" t="str">
            <v>Escritorio/Plan de acción/ 2016/ soportes/ psicosocial/ atención social/ producto 4/ actividad 1/ actividad 2/ actividad 3</v>
          </cell>
          <cell r="AG128">
            <v>819</v>
          </cell>
          <cell r="AH128" t="str">
            <v>Revisar y enviar documento a las Direcciones Regionales para su socialización a ERON.</v>
          </cell>
          <cell r="AI128" t="str">
            <v>NO</v>
          </cell>
          <cell r="AJ128">
            <v>42373</v>
          </cell>
          <cell r="AK128">
            <v>42401</v>
          </cell>
          <cell r="AL128">
            <v>30</v>
          </cell>
          <cell r="AM128" t="str">
            <v>Myriam Silva Beltrán</v>
          </cell>
          <cell r="AN128" t="str">
            <v>Profesional Especializado</v>
          </cell>
          <cell r="AO128" t="str">
            <v>Activo</v>
          </cell>
          <cell r="AP128">
            <v>100</v>
          </cell>
          <cell r="AQ128" t="str">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v>
          </cell>
          <cell r="AR128" t="str">
            <v>Escritorio/Plan de acción/ 2016/ soportes/ psicosocial/ atención social/ producto 4/ actividad 3</v>
          </cell>
          <cell r="AS128">
            <v>100</v>
          </cell>
          <cell r="AT128" t="str">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v>
          </cell>
          <cell r="AU128" t="str">
            <v>Escritorio/Plan de acción/ 2016/ soportes/ psicosocial/ atención social/ producto 4/ actividad 3</v>
          </cell>
          <cell r="AV128">
            <v>100</v>
          </cell>
          <cell r="AW128">
            <v>1</v>
          </cell>
          <cell r="AX128" t="str">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v>
          </cell>
          <cell r="AY128" t="str">
            <v>Escritorio/Plan de acción/ 2016/ soportes/ psicosocial/ atención social/ producto 4/ actividad 3</v>
          </cell>
          <cell r="AZ128">
            <v>100</v>
          </cell>
          <cell r="BA128">
            <v>1</v>
          </cell>
          <cell r="BB128" t="str">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v>
          </cell>
          <cell r="BC128" t="str">
            <v>Escritorio/Plan de acción/ 2016/ soportes/ psicosocial/ atención social/ producto 4/ actividad 3</v>
          </cell>
        </row>
        <row r="129">
          <cell r="M129" t="str">
            <v>P102</v>
          </cell>
          <cell r="N129" t="str">
            <v xml:space="preserve">Convenios suscritos con  entidades externas, públicas o privadas, locales, regionales, nacionales o internacionales, para la ejecución de los programas y proyectos de atención social y tratamiento penitenciario. </v>
          </cell>
          <cell r="O129">
            <v>1</v>
          </cell>
          <cell r="P129">
            <v>1</v>
          </cell>
          <cell r="Q129" t="str">
            <v>Número</v>
          </cell>
          <cell r="R129" t="str">
            <v>Maria Ines Guzman Correa</v>
          </cell>
          <cell r="S129" t="str">
            <v>Subdirector Técnico</v>
          </cell>
          <cell r="T129" t="str">
            <v>Activo</v>
          </cell>
          <cell r="U129">
            <v>0</v>
          </cell>
          <cell r="V129">
            <v>0</v>
          </cell>
          <cell r="W129">
            <v>0</v>
          </cell>
          <cell r="X129">
            <v>0</v>
          </cell>
          <cell r="Y129" t="str">
            <v xml:space="preserve">A la fecha no se puede establecer el porcentaje de avance, toda vez que falta por ejecutar 1 actividad de las 2 propuestas. </v>
          </cell>
          <cell r="Z129">
            <v>0</v>
          </cell>
          <cell r="AA129">
            <v>0</v>
          </cell>
          <cell r="AB129" t="str">
            <v>A la fecha no se puede establecer el porcentaje de avance, toda vez que falta por ejecutar 1 actividad de las 2 propuestas.</v>
          </cell>
          <cell r="AC129">
            <v>0</v>
          </cell>
          <cell r="AD129">
            <v>1</v>
          </cell>
          <cell r="AE129" t="str">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ell>
          <cell r="AF129" t="str">
            <v>Drive- P102- 821</v>
          </cell>
          <cell r="AG129">
            <v>820</v>
          </cell>
          <cell r="AH129" t="str">
            <v xml:space="preserve">Realizar visita de presentación e invitación a suscribir convenios </v>
          </cell>
          <cell r="AI129" t="str">
            <v>NO</v>
          </cell>
          <cell r="AJ129">
            <v>42401</v>
          </cell>
          <cell r="AK129">
            <v>42716</v>
          </cell>
          <cell r="AL129">
            <v>50</v>
          </cell>
          <cell r="AM129" t="str">
            <v>Sandra Lizarazo</v>
          </cell>
          <cell r="AN129" t="str">
            <v>Profesional Especializado</v>
          </cell>
          <cell r="AO129" t="str">
            <v>Activo</v>
          </cell>
          <cell r="AP129">
            <v>0</v>
          </cell>
          <cell r="AQ129">
            <v>0</v>
          </cell>
          <cell r="AR129">
            <v>0</v>
          </cell>
          <cell r="AS129" t="str">
            <v>100</v>
          </cell>
          <cell r="AT129" t="str">
            <v>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v>
          </cell>
          <cell r="AU129" t="str">
            <v>Drive- P102- 820</v>
          </cell>
          <cell r="AV129" t="str">
            <v>100</v>
          </cell>
          <cell r="AW129">
            <v>0.7682539682539683</v>
          </cell>
          <cell r="AX129" t="str">
            <v>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v>
          </cell>
          <cell r="AY129" t="str">
            <v>Drive- P102- 820</v>
          </cell>
          <cell r="AZ129">
            <v>100</v>
          </cell>
          <cell r="BA129">
            <v>1</v>
          </cell>
          <cell r="BB129" t="str">
            <v>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v>
          </cell>
          <cell r="BC129" t="str">
            <v>Drive- P102- 820</v>
          </cell>
        </row>
        <row r="130">
          <cell r="M130" t="str">
            <v>P102</v>
          </cell>
          <cell r="N130" t="str">
            <v xml:space="preserve">Convenios suscritos con  entidades externas, públicas o privadas, locales, regionales, nacionales o internacionales, para la ejecución de los programas y proyectos de atención social y tratamiento penitenciario. </v>
          </cell>
          <cell r="O130">
            <v>1</v>
          </cell>
          <cell r="P130">
            <v>1</v>
          </cell>
          <cell r="Q130" t="str">
            <v>Número</v>
          </cell>
          <cell r="R130" t="str">
            <v>Maria Ines Guzman Correa</v>
          </cell>
          <cell r="S130" t="str">
            <v>Subdirector Técnico</v>
          </cell>
          <cell r="T130" t="str">
            <v>Activo</v>
          </cell>
          <cell r="U130">
            <v>0</v>
          </cell>
          <cell r="V130">
            <v>0</v>
          </cell>
          <cell r="W130">
            <v>0</v>
          </cell>
          <cell r="X130">
            <v>0</v>
          </cell>
          <cell r="Y130">
            <v>0</v>
          </cell>
          <cell r="Z130">
            <v>0</v>
          </cell>
          <cell r="AA130">
            <v>0</v>
          </cell>
          <cell r="AB130" t="str">
            <v>A la fecha no se puede establecer el porcentaje de avance, toda vez que falta por ejecutar 1 actividad de las 2 propuestas.</v>
          </cell>
          <cell r="AC130">
            <v>0</v>
          </cell>
          <cell r="AD130">
            <v>1</v>
          </cell>
          <cell r="AE130" t="str">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ell>
          <cell r="AF130" t="str">
            <v>Drive- P102- 821</v>
          </cell>
          <cell r="AG130">
            <v>821</v>
          </cell>
          <cell r="AH130" t="str">
            <v xml:space="preserve">Suscribir convenios a fin de fortalecer los programas de tratamiento penitenciario y atención social. </v>
          </cell>
          <cell r="AI130" t="str">
            <v>NO</v>
          </cell>
          <cell r="AJ130">
            <v>42401</v>
          </cell>
          <cell r="AK130">
            <v>42716</v>
          </cell>
          <cell r="AL130">
            <v>50</v>
          </cell>
          <cell r="AM130" t="str">
            <v>Sandra Lizarazo</v>
          </cell>
          <cell r="AN130" t="str">
            <v>Profesional Especializado</v>
          </cell>
          <cell r="AO130" t="str">
            <v>Activo</v>
          </cell>
          <cell r="AP130">
            <v>0</v>
          </cell>
          <cell r="AQ130">
            <v>0</v>
          </cell>
          <cell r="AR130">
            <v>0</v>
          </cell>
          <cell r="AS130">
            <v>0</v>
          </cell>
          <cell r="AT130">
            <v>0</v>
          </cell>
          <cell r="AU130">
            <v>0</v>
          </cell>
          <cell r="AV130">
            <v>0</v>
          </cell>
          <cell r="AW130">
            <v>0.7682539682539683</v>
          </cell>
          <cell r="AX130" t="str">
            <v>A la fecha no se han reportado avances para el cumplimiento de la actividad: Suscribir convenio a fin de fortalecer los programas de tto penitenciario y atención social.</v>
          </cell>
          <cell r="AY130">
            <v>0</v>
          </cell>
          <cell r="AZ130">
            <v>100</v>
          </cell>
          <cell r="BA130">
            <v>1</v>
          </cell>
          <cell r="BB130" t="str">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ell>
          <cell r="BC130" t="str">
            <v>Drive- P102- 821</v>
          </cell>
        </row>
        <row r="131">
          <cell r="M131" t="str">
            <v>P103</v>
          </cell>
          <cell r="N131" t="str">
            <v xml:space="preserve">Lineamientos que garanticen la libertad de cultos de la población privada de la libertad, diseñados </v>
          </cell>
          <cell r="O131">
            <v>1</v>
          </cell>
          <cell r="P131">
            <v>100</v>
          </cell>
          <cell r="Q131" t="str">
            <v>Porcentaje</v>
          </cell>
          <cell r="R131" t="str">
            <v>Maria Ines Guzman Correa</v>
          </cell>
          <cell r="S131" t="str">
            <v>Subdirector Técnico</v>
          </cell>
          <cell r="T131" t="str">
            <v>Activo</v>
          </cell>
          <cell r="U131">
            <v>1</v>
          </cell>
          <cell r="V131" t="str">
            <v>Se diseñaron lineamientos que garanticen la libertad de cultos de la población privada de la libertad en los establecimientos de reclusión del orden nacional- ERON.</v>
          </cell>
          <cell r="W131" t="str">
            <v>Escritorio/Plan de acción/ 2016/ soportes/ psicosocial/ atención social/ producto 6/ actividad 1/ actividad 2/ actividad 3</v>
          </cell>
          <cell r="X131">
            <v>0</v>
          </cell>
          <cell r="Y131">
            <v>0</v>
          </cell>
          <cell r="Z131">
            <v>0</v>
          </cell>
          <cell r="AA131">
            <v>0</v>
          </cell>
          <cell r="AB131" t="str">
            <v>SIN REGISTRO DE SEGUIMIENTO</v>
          </cell>
          <cell r="AC131">
            <v>0</v>
          </cell>
          <cell r="AD131">
            <v>100</v>
          </cell>
          <cell r="AE131" t="str">
            <v>Se diseñaron lineamientos que garanticen la libertad de cultos de la población privada de la libertad en los establecimientos de reclusión del orden nacional- ERON.</v>
          </cell>
          <cell r="AF131" t="str">
            <v>Escritorio/Plan de acción/ 2016/ soportes/ psicosocial/ atención social/ producto 6/ actividad 1/ actividad 2/ actividad 3</v>
          </cell>
          <cell r="AG131">
            <v>822</v>
          </cell>
          <cell r="AH131" t="str">
            <v>Revisar de datos de seguimiento del programa de asistencia espiritual y religiosa en la vigencia 2015 y demás documentos soporte.</v>
          </cell>
          <cell r="AI131" t="str">
            <v>NO</v>
          </cell>
          <cell r="AJ131">
            <v>42373</v>
          </cell>
          <cell r="AK131">
            <v>42401</v>
          </cell>
          <cell r="AL131">
            <v>35</v>
          </cell>
          <cell r="AM131" t="str">
            <v>Myriam Silva Beltrán</v>
          </cell>
          <cell r="AN131" t="str">
            <v>Profesional Especializado</v>
          </cell>
          <cell r="AO131" t="str">
            <v>Activo</v>
          </cell>
          <cell r="AP131">
            <v>100</v>
          </cell>
          <cell r="AQ131" t="str">
            <v>Mes de enero: Elaboración lineamientos Subdirección de Atención Psicosocial- asistencia espiritual y religiosa, vigencia 2016.</v>
          </cell>
          <cell r="AR131" t="str">
            <v>Escritorio/Plan de acción/ 2016/ soportes/ psicosocial/ atención social/ producto 6/ actividad 1</v>
          </cell>
          <cell r="AS131">
            <v>100</v>
          </cell>
          <cell r="AT131" t="str">
            <v>Mes de enero: Elaboración lineamientos Subdirección de Atención Psicosocial- asistencia espiritual y religiosa, vigencia 2016.</v>
          </cell>
          <cell r="AU131" t="str">
            <v>Escritorio/Plan de acción/ 2016/ soportes/ psicosocial/ atención social/ producto 6/ actividad 1</v>
          </cell>
          <cell r="AV131">
            <v>100</v>
          </cell>
          <cell r="AW131">
            <v>1</v>
          </cell>
          <cell r="AX131" t="str">
            <v>Mes de enero: Elaboración lineamientos Subdirección de Atención Psicosocial- asistencia espiritual y religiosa, vigencia 2016.</v>
          </cell>
          <cell r="AY131" t="str">
            <v>Escritorio/Plan de acción/ 2016/ soportes/ psicosocial/ atención social/ producto 6/ actividad 1</v>
          </cell>
          <cell r="AZ131">
            <v>100</v>
          </cell>
          <cell r="BA131">
            <v>1</v>
          </cell>
          <cell r="BB131" t="str">
            <v>Mes de enero: Elaboración lineamientos Subdirección de Atención Psicosocial- asistencia espiritual y religiosa, vigencia 2016.</v>
          </cell>
          <cell r="BC131" t="str">
            <v>Escritorio/Plan de acción/ 2016/ soportes/ psicosocial/ atención social/ producto 6/ actividad 1</v>
          </cell>
        </row>
        <row r="132">
          <cell r="M132" t="str">
            <v>P103</v>
          </cell>
          <cell r="N132" t="str">
            <v xml:space="preserve">Lineamientos que garanticen la libertad de cultos de la población privada de la libertad, diseñados </v>
          </cell>
          <cell r="O132">
            <v>1</v>
          </cell>
          <cell r="P132">
            <v>100</v>
          </cell>
          <cell r="Q132" t="str">
            <v>Porcentaje</v>
          </cell>
          <cell r="R132" t="str">
            <v>Maria Ines Guzman Correa</v>
          </cell>
          <cell r="S132" t="str">
            <v>Subdirector Técnico</v>
          </cell>
          <cell r="T132" t="str">
            <v>Activo</v>
          </cell>
          <cell r="U132">
            <v>0</v>
          </cell>
          <cell r="V132">
            <v>0</v>
          </cell>
          <cell r="W132">
            <v>0</v>
          </cell>
          <cell r="X132">
            <v>0</v>
          </cell>
          <cell r="Y132">
            <v>0</v>
          </cell>
          <cell r="Z132">
            <v>0</v>
          </cell>
          <cell r="AA132">
            <v>0</v>
          </cell>
          <cell r="AB132" t="str">
            <v>SIN REGISTRO DE SEGUIMIENTO</v>
          </cell>
          <cell r="AC132">
            <v>0</v>
          </cell>
          <cell r="AD132">
            <v>100</v>
          </cell>
          <cell r="AE132" t="str">
            <v>Se diseñaron lineamientos que garanticen la libertad de cultos de la población privada de la libertad en los establecimientos de reclusión del orden nacional- ERON.</v>
          </cell>
          <cell r="AF132" t="str">
            <v>Escritorio/Plan de acción/ 2016/ soportes/ psicosocial/ atención social/ producto 6/ actividad 1/ actividad 2/ actividad 3</v>
          </cell>
          <cell r="AG132">
            <v>823</v>
          </cell>
          <cell r="AH132" t="str">
            <v>Elaborar documento actualizado.</v>
          </cell>
          <cell r="AI132" t="str">
            <v>NO</v>
          </cell>
          <cell r="AJ132">
            <v>42373</v>
          </cell>
          <cell r="AK132">
            <v>42401</v>
          </cell>
          <cell r="AL132">
            <v>35</v>
          </cell>
          <cell r="AM132" t="str">
            <v>Myriam Silva Beltrán</v>
          </cell>
          <cell r="AN132" t="str">
            <v>Profesional Especializado</v>
          </cell>
          <cell r="AO132" t="str">
            <v>Activo</v>
          </cell>
          <cell r="AP132">
            <v>100</v>
          </cell>
          <cell r="AQ132" t="str">
            <v>Mes de enero: Elaboración lineamientos Subdirección de Atención Psicosocial- asistencia espiritual y religiosa, vigencia 2016.</v>
          </cell>
          <cell r="AR132" t="str">
            <v>Escritorio/Plan de acción/ 2016/ soportes/ psicosocial/ atención social/ producto 6/ actividad 2</v>
          </cell>
          <cell r="AS132">
            <v>100</v>
          </cell>
          <cell r="AT132" t="str">
            <v>Mes de enero: Elaboración lineamientos Subdirección de Atención Psicosocial- asistencia espiritual y religiosa, vigencia 2016.</v>
          </cell>
          <cell r="AU132" t="str">
            <v>Escritorio/Plan de acción/ 2016/ soportes/ psicosocial/ atención social/ producto 6/ actividad 2</v>
          </cell>
          <cell r="AV132">
            <v>100</v>
          </cell>
          <cell r="AW132">
            <v>1</v>
          </cell>
          <cell r="AX132" t="str">
            <v>Mes de enero: Elaboración lineamientos Subdirección de Atención Psicosocial- asistencia espiritual y religiosa, vigencia 2016.</v>
          </cell>
          <cell r="AY132" t="str">
            <v>Escritorio/Plan de acción/ 2016/ soportes/ psicosocial/ atención social/ producto 6/ actividad 2</v>
          </cell>
          <cell r="AZ132">
            <v>100</v>
          </cell>
          <cell r="BA132">
            <v>1</v>
          </cell>
          <cell r="BB132" t="str">
            <v>Mes de enero: Elaboración lineamientos Subdirección de Atención Psicosocial- asistencia espiritual y religiosa, vigencia 2016.</v>
          </cell>
          <cell r="BC132" t="str">
            <v>Escritorio/Plan de acción/ 2016/ soportes/ psicosocial/ atención social/ producto 6/ actividad 2</v>
          </cell>
        </row>
        <row r="133">
          <cell r="M133" t="str">
            <v>P103</v>
          </cell>
          <cell r="N133" t="str">
            <v xml:space="preserve">Lineamientos que garanticen la libertad de cultos de la población privada de la libertad, diseñados </v>
          </cell>
          <cell r="O133">
            <v>1</v>
          </cell>
          <cell r="P133">
            <v>100</v>
          </cell>
          <cell r="Q133" t="str">
            <v>Porcentaje</v>
          </cell>
          <cell r="R133" t="str">
            <v>Maria Ines Guzman Correa</v>
          </cell>
          <cell r="S133" t="str">
            <v>Subdirector Técnico</v>
          </cell>
          <cell r="T133" t="str">
            <v>Activo</v>
          </cell>
          <cell r="U133">
            <v>0</v>
          </cell>
          <cell r="V133">
            <v>0</v>
          </cell>
          <cell r="W133">
            <v>0</v>
          </cell>
          <cell r="X133">
            <v>0</v>
          </cell>
          <cell r="Y133">
            <v>0</v>
          </cell>
          <cell r="Z133">
            <v>0</v>
          </cell>
          <cell r="AA133">
            <v>0</v>
          </cell>
          <cell r="AB133" t="str">
            <v>SIN REGISTRO DE SEGUIMIENTO</v>
          </cell>
          <cell r="AC133">
            <v>0</v>
          </cell>
          <cell r="AD133">
            <v>100</v>
          </cell>
          <cell r="AE133" t="str">
            <v>Se diseñaron lineamientos que garanticen la libertad de cultos de la población privada de la libertad en los establecimientos de reclusión del orden nacional- ERON.</v>
          </cell>
          <cell r="AF133" t="str">
            <v>Escritorio/Plan de acción/ 2016/ soportes/ psicosocial/ atención social/ producto 6/ actividad 1/ actividad 2/ actividad 3</v>
          </cell>
          <cell r="AG133">
            <v>824</v>
          </cell>
          <cell r="AH133" t="str">
            <v>Revisar y enviar documento a las Direcciones Regionales para su socialización a ERON.</v>
          </cell>
          <cell r="AI133" t="str">
            <v>NO</v>
          </cell>
          <cell r="AJ133">
            <v>42373</v>
          </cell>
          <cell r="AK133">
            <v>42401</v>
          </cell>
          <cell r="AL133">
            <v>30</v>
          </cell>
          <cell r="AM133" t="str">
            <v>Myriam Silva Beltrán</v>
          </cell>
          <cell r="AN133" t="str">
            <v>Profesional Especializado</v>
          </cell>
          <cell r="AO133" t="str">
            <v>Activo</v>
          </cell>
          <cell r="AP133">
            <v>100</v>
          </cell>
          <cell r="AQ133" t="str">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v>
          </cell>
          <cell r="AR133" t="str">
            <v>Escritorio/Plan de acción/ 2016/ soportes/ psicosocial/ atención social/ producto 6/ actividad 3</v>
          </cell>
          <cell r="AS133">
            <v>100</v>
          </cell>
          <cell r="AT133" t="str">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v>
          </cell>
          <cell r="AU133" t="str">
            <v>Escritorio/Plan de acción/ 2016/ soportes/ psicosocial/ atención social/ producto 6/ actividad 3</v>
          </cell>
          <cell r="AV133">
            <v>100</v>
          </cell>
          <cell r="AW133">
            <v>1</v>
          </cell>
          <cell r="AX133" t="str">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v>
          </cell>
          <cell r="AY133" t="str">
            <v>Escritorio/Plan de acción/ 2016/ soportes/ psicosocial/ atención social/ producto 6/ actividad 3</v>
          </cell>
          <cell r="AZ133">
            <v>100</v>
          </cell>
          <cell r="BA133">
            <v>1</v>
          </cell>
          <cell r="BB133" t="str">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v>
          </cell>
          <cell r="BC133" t="str">
            <v>Escritorio/Plan de acción/ 2016/ soportes/ psicosocial/ atención social/ producto 6/ actividad 3</v>
          </cell>
        </row>
        <row r="134">
          <cell r="M134" t="str">
            <v>P105</v>
          </cell>
          <cell r="N134" t="str">
            <v xml:space="preserve">Estrategias que fortalezcan los vínculos entre la población privada de la libertad y su familia definida </v>
          </cell>
          <cell r="O134">
            <v>1</v>
          </cell>
          <cell r="P134">
            <v>100</v>
          </cell>
          <cell r="Q134" t="str">
            <v>Porcentaje</v>
          </cell>
          <cell r="R134" t="str">
            <v>Maria Ines Guzman Correa</v>
          </cell>
          <cell r="S134" t="str">
            <v>Subdirector Técnico</v>
          </cell>
          <cell r="T134" t="str">
            <v>Activo</v>
          </cell>
          <cell r="U134">
            <v>0</v>
          </cell>
          <cell r="V134">
            <v>0</v>
          </cell>
          <cell r="W134">
            <v>0</v>
          </cell>
          <cell r="X134">
            <v>0</v>
          </cell>
          <cell r="Y134" t="str">
            <v xml:space="preserve">A la fecha no se puede establecer el porcentaje de avance, toda vez que falta por ejecutar 1 actividad  de las 3 propuestas. </v>
          </cell>
          <cell r="Z134">
            <v>0</v>
          </cell>
          <cell r="AA134">
            <v>100</v>
          </cell>
          <cell r="AB134"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C134" t="str">
            <v>Drive- P105- Actividad 826</v>
          </cell>
          <cell r="AD134">
            <v>100</v>
          </cell>
          <cell r="AE134"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F134" t="str">
            <v>Drive- P105- Actividad 826</v>
          </cell>
          <cell r="AG134">
            <v>825</v>
          </cell>
          <cell r="AH134" t="str">
            <v>Realizar asignación presupuestal a 20 establecimientos.</v>
          </cell>
          <cell r="AI134" t="str">
            <v>NO</v>
          </cell>
          <cell r="AJ134">
            <v>42381</v>
          </cell>
          <cell r="AK134">
            <v>42460</v>
          </cell>
          <cell r="AL134">
            <v>20</v>
          </cell>
          <cell r="AM134" t="str">
            <v>Myriam Silva Beltrán</v>
          </cell>
          <cell r="AN134" t="str">
            <v>Profesional Especializado</v>
          </cell>
          <cell r="AO134" t="str">
            <v>Activo</v>
          </cell>
          <cell r="AP134">
            <v>100</v>
          </cell>
          <cell r="AQ134" t="str">
            <v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v>
          </cell>
          <cell r="AR134" t="str">
            <v>Escritorio/Plan de acción/ 2016/ soportes/ psicosocial/ atención social/ producto 7/ actividad 1</v>
          </cell>
          <cell r="AS134">
            <v>100</v>
          </cell>
          <cell r="AT134" t="str">
            <v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v>
          </cell>
          <cell r="AU134" t="str">
            <v>Escritorio/Plan de acción/ 2016/ soportes/ psicosocial/ atención social/ producto 7/ actividad 1</v>
          </cell>
          <cell r="AV134">
            <v>100</v>
          </cell>
          <cell r="AW134">
            <v>1</v>
          </cell>
          <cell r="AX134" t="str">
            <v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v>
          </cell>
          <cell r="AY134" t="str">
            <v>Escritorio/Plan de acción/ 2016/ soportes/ psicosocial/ atención social/ producto 7/ actividad 1</v>
          </cell>
          <cell r="AZ134">
            <v>100</v>
          </cell>
          <cell r="BA134">
            <v>1</v>
          </cell>
          <cell r="BB134" t="str">
            <v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v>
          </cell>
          <cell r="BC134" t="str">
            <v>Escritorio/Plan de acción/ 2016/ soportes/ psicosocial/ atención social/ producto 7/ actividad 1</v>
          </cell>
        </row>
        <row r="135">
          <cell r="M135" t="str">
            <v>P105</v>
          </cell>
          <cell r="N135" t="str">
            <v xml:space="preserve">Estrategias que fortalezcan los vínculos entre la población privada de la libertad y su familia definida </v>
          </cell>
          <cell r="O135">
            <v>1</v>
          </cell>
          <cell r="P135">
            <v>100</v>
          </cell>
          <cell r="Q135" t="str">
            <v>Porcentaje</v>
          </cell>
          <cell r="R135" t="str">
            <v>Maria Ines Guzman Correa</v>
          </cell>
          <cell r="S135" t="str">
            <v>Subdirector Técnico</v>
          </cell>
          <cell r="T135" t="str">
            <v>Activo</v>
          </cell>
          <cell r="U135">
            <v>0</v>
          </cell>
          <cell r="V135">
            <v>0</v>
          </cell>
          <cell r="W135">
            <v>0</v>
          </cell>
          <cell r="X135">
            <v>0</v>
          </cell>
          <cell r="Y135">
            <v>0</v>
          </cell>
          <cell r="Z135">
            <v>0</v>
          </cell>
          <cell r="AA135">
            <v>100</v>
          </cell>
          <cell r="AB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C135" t="str">
            <v>Drive- P105- Actividad 826</v>
          </cell>
          <cell r="AD135">
            <v>100</v>
          </cell>
          <cell r="AE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F135" t="str">
            <v>Drive- P105- Actividad 826</v>
          </cell>
          <cell r="AG135">
            <v>826</v>
          </cell>
          <cell r="AH135" t="str">
            <v>Elaborar lineamientos para la estrategia Visitas Virtuales de internos a familiares.</v>
          </cell>
          <cell r="AI135" t="str">
            <v>NO</v>
          </cell>
          <cell r="AJ135">
            <v>42376</v>
          </cell>
          <cell r="AK135">
            <v>42401</v>
          </cell>
          <cell r="AL135">
            <v>30</v>
          </cell>
          <cell r="AM135" t="str">
            <v>Myriam Silva Beltrán</v>
          </cell>
          <cell r="AN135" t="str">
            <v>Profesional Especializado</v>
          </cell>
          <cell r="AO135" t="str">
            <v>Activo</v>
          </cell>
          <cell r="AP135">
            <v>100</v>
          </cell>
          <cell r="AQ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R135" t="str">
            <v>Escritorio/Plan de acción/ 2016/ soportes/ psicosocial/ atención social/ producto 7/ actividad 2</v>
          </cell>
          <cell r="AS135">
            <v>100</v>
          </cell>
          <cell r="AT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U135" t="str">
            <v>Escritorio/Plan de acción/ 2016/ soportes/ psicosocial/ atención social/ producto 7/ actividad 2</v>
          </cell>
          <cell r="AV135">
            <v>100</v>
          </cell>
          <cell r="AW135">
            <v>1</v>
          </cell>
          <cell r="AX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Y135" t="str">
            <v>Escritorio/Plan de acción/ 2016/ soportes/ psicosocial/ atención social/ producto 7/ actividad 2</v>
          </cell>
          <cell r="AZ135">
            <v>100</v>
          </cell>
          <cell r="BA135">
            <v>1</v>
          </cell>
          <cell r="BB135"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BC135" t="str">
            <v>Escritorio/Plan de acción/ 2016/ soportes/ psicosocial/ atención social/ producto 7/ actividad 2</v>
          </cell>
        </row>
        <row r="136">
          <cell r="M136" t="str">
            <v>P105</v>
          </cell>
          <cell r="N136" t="str">
            <v xml:space="preserve">Estrategias que fortalezcan los vínculos entre la población privada de la libertad y su familia definida </v>
          </cell>
          <cell r="O136">
            <v>1</v>
          </cell>
          <cell r="P136">
            <v>100</v>
          </cell>
          <cell r="Q136" t="str">
            <v>Porcentaje</v>
          </cell>
          <cell r="R136" t="str">
            <v>Maria Ines Guzman Correa</v>
          </cell>
          <cell r="S136" t="str">
            <v>Subdirector Técnico</v>
          </cell>
          <cell r="T136" t="str">
            <v>Activo</v>
          </cell>
          <cell r="U136">
            <v>0</v>
          </cell>
          <cell r="V136">
            <v>0</v>
          </cell>
          <cell r="W136">
            <v>0</v>
          </cell>
          <cell r="X136">
            <v>0</v>
          </cell>
          <cell r="Y136">
            <v>0</v>
          </cell>
          <cell r="Z136">
            <v>0</v>
          </cell>
          <cell r="AA136">
            <v>100</v>
          </cell>
          <cell r="AB136"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C136" t="str">
            <v>Drive- P105- Actividad 826</v>
          </cell>
          <cell r="AD136">
            <v>100</v>
          </cell>
          <cell r="AE136" t="str">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ell>
          <cell r="AF136" t="str">
            <v>Drive- P105- Actividad 826</v>
          </cell>
          <cell r="AG136">
            <v>827</v>
          </cell>
          <cell r="AH136" t="str">
            <v>Realizar seguimiento a la implementación de la estrategia en ERON.</v>
          </cell>
          <cell r="AI136" t="str">
            <v>NO</v>
          </cell>
          <cell r="AJ136">
            <v>42384</v>
          </cell>
          <cell r="AK136">
            <v>42716</v>
          </cell>
          <cell r="AL136">
            <v>50</v>
          </cell>
          <cell r="AM136" t="str">
            <v>Myriam Silva Beltrán</v>
          </cell>
          <cell r="AN136" t="str">
            <v>Profesional Especializado</v>
          </cell>
          <cell r="AO136" t="str">
            <v>Activo</v>
          </cell>
          <cell r="AP136">
            <v>0</v>
          </cell>
          <cell r="AQ136">
            <v>0</v>
          </cell>
          <cell r="AR136">
            <v>0</v>
          </cell>
          <cell r="AS136" t="str">
            <v>25</v>
          </cell>
          <cell r="AT136" t="str">
            <v xml:space="preserve">Mes de abril: Oficio GATES-04517 Retroalimentación primer trimestre programas atención psicosocial. </v>
          </cell>
          <cell r="AU136" t="str">
            <v>Drive- P105- Actividad 827</v>
          </cell>
          <cell r="AV136">
            <v>50</v>
          </cell>
          <cell r="AW136">
            <v>0.78012048192771088</v>
          </cell>
          <cell r="AX136" t="str">
            <v xml:space="preserve"> Mes de agosto:Mediante oficio GATES-11032 del 29/08/2016 Retroalimentación segundo trimestre programas atención psicosocial páginas 7 y 8.</v>
          </cell>
          <cell r="AY136" t="str">
            <v>Drive- P105- Actividad 827</v>
          </cell>
          <cell r="AZ136">
            <v>100</v>
          </cell>
          <cell r="BA136">
            <v>1</v>
          </cell>
          <cell r="BB136" t="str">
            <v xml:space="preserve">Mes de noviembre: Mediante oficio 8300 DIRAT- 8320 SUBAP- 83201 GATES- 13885 se realizó informe de seguimiento, a la implementación de la estrategia en los ERON.
Mes de diciembre: Mediante oficio 8300 DIRAT- 8320 SUBAP- 83201 GATES- 21188 del 15 de diciembre de 2016 se realizó informe de seguimiento, a la implementación de la estrategia en los ERON.
</v>
          </cell>
          <cell r="BC136" t="str">
            <v>Drive- P105- Actividad 827</v>
          </cell>
        </row>
        <row r="137">
          <cell r="M137" t="str">
            <v>P184</v>
          </cell>
          <cell r="N137" t="str">
            <v>Modelo educativo institucional del Instituto Penitenciario y Carcelario actualizado</v>
          </cell>
          <cell r="O137">
            <v>3</v>
          </cell>
          <cell r="P137">
            <v>10</v>
          </cell>
          <cell r="Q137" t="str">
            <v>Porcentaje</v>
          </cell>
          <cell r="R137" t="str">
            <v>Maricela Guevara</v>
          </cell>
          <cell r="S137" t="str">
            <v>Subdirector Técnico</v>
          </cell>
          <cell r="T137" t="str">
            <v>Activo</v>
          </cell>
          <cell r="U137">
            <v>0</v>
          </cell>
          <cell r="V137">
            <v>0</v>
          </cell>
          <cell r="W137">
            <v>0</v>
          </cell>
          <cell r="X137">
            <v>0</v>
          </cell>
          <cell r="Y137" t="str">
            <v xml:space="preserve">A la fecha no se puede establecer el porcentaje de avance, toda vez que faltan por ejecutar 3 actividades de las 3 propuestas. </v>
          </cell>
          <cell r="Z137">
            <v>0</v>
          </cell>
          <cell r="AA137">
            <v>0</v>
          </cell>
          <cell r="AB137" t="str">
            <v>A la fecha no se puede establecer el porcentaje de avance, toda vez que faltan por ejecutar 3 actividades de las 3 propuestas.</v>
          </cell>
          <cell r="AC137">
            <v>0</v>
          </cell>
          <cell r="AD137">
            <v>10</v>
          </cell>
          <cell r="AE137" t="str">
            <v>Mes de noviembre: La Universidad Pedagógica Nacional presentó ajustes (Plan de Mejoramiento) a la estructura del Modelo Educativo del INPEC- MEI.</v>
          </cell>
          <cell r="AF137" t="str">
            <v>Drive- P184- Actividad 830</v>
          </cell>
          <cell r="AG137">
            <v>828</v>
          </cell>
          <cell r="AH137" t="str">
            <v>Evaluar el Modelo Educativo INPEC</v>
          </cell>
          <cell r="AI137" t="str">
            <v>NO</v>
          </cell>
          <cell r="AJ137">
            <v>42370</v>
          </cell>
          <cell r="AK137">
            <v>42716</v>
          </cell>
          <cell r="AL137">
            <v>60</v>
          </cell>
          <cell r="AM137" t="str">
            <v xml:space="preserve">Enrique Castillo </v>
          </cell>
          <cell r="AN137" t="str">
            <v>Profesional Universitario</v>
          </cell>
          <cell r="AO137" t="str">
            <v>Activo</v>
          </cell>
          <cell r="AP137">
            <v>0</v>
          </cell>
          <cell r="AQ137">
            <v>0</v>
          </cell>
          <cell r="AR137">
            <v>0</v>
          </cell>
          <cell r="AS137">
            <v>0</v>
          </cell>
          <cell r="AT137" t="str">
            <v>A la fecha no se han reportado avances para el cumplimiento de la actividad: Evaluar el Modelo Educativo INPEC</v>
          </cell>
          <cell r="AU137">
            <v>0</v>
          </cell>
          <cell r="AV137">
            <v>0</v>
          </cell>
          <cell r="AW137">
            <v>0.78901734104046239</v>
          </cell>
          <cell r="AX137" t="str">
            <v>A la fecha no se han reportado avances para el cumplimiento de la actividad: Evaluar el Modelo Educativo INPEC</v>
          </cell>
          <cell r="AY137">
            <v>0</v>
          </cell>
          <cell r="AZ137">
            <v>100</v>
          </cell>
          <cell r="BA137">
            <v>1</v>
          </cell>
          <cell r="BB137" t="str">
            <v xml:space="preserve">Mes de octubre: 
Se realizó contrato Interadministrativo No 158 del 11 de julio de 2016.
Acta No 0638 del 19 de julio de 2016, en la cual se llevó a cabo reunión en la Universidad Pedagógica Nacional  
Reunión inicial Equipo asesor UPN y SUBED – INPEC el 28 de julio de 2016.  
Reunión Equipo UPN. Acta 02 del 29 y 30 agosto de 2016.
Reunión Equipo UPN y SUBED – INPEC. Acta 02 del 06 de septiembre de 2016. 
Reunión Equipo UPN y SUBED – INPEC. Acta 03 del 13 de septiembre de 2016.
Se adjunta resumen ejecutivo sobre la evaluación del Modelo Educativo del INPEC- MEI.
</v>
          </cell>
          <cell r="BC137" t="str">
            <v>Drive- P184- Actividad 828</v>
          </cell>
        </row>
        <row r="138">
          <cell r="M138" t="str">
            <v>P184</v>
          </cell>
          <cell r="N138" t="str">
            <v>Modelo educativo institucional del Instituto Penitenciario y Carcelario actualizado</v>
          </cell>
          <cell r="O138">
            <v>3</v>
          </cell>
          <cell r="P138">
            <v>10</v>
          </cell>
          <cell r="Q138" t="str">
            <v>Porcentaje</v>
          </cell>
          <cell r="R138" t="str">
            <v>Maricela Guevara</v>
          </cell>
          <cell r="S138" t="str">
            <v>Subdirector Técnico</v>
          </cell>
          <cell r="T138" t="str">
            <v>Activo</v>
          </cell>
          <cell r="U138">
            <v>0</v>
          </cell>
          <cell r="V138">
            <v>0</v>
          </cell>
          <cell r="W138">
            <v>0</v>
          </cell>
          <cell r="X138">
            <v>0</v>
          </cell>
          <cell r="Y138">
            <v>0</v>
          </cell>
          <cell r="Z138">
            <v>0</v>
          </cell>
          <cell r="AA138">
            <v>0</v>
          </cell>
          <cell r="AB138" t="str">
            <v>A la fecha no se puede establecer el porcentaje de avance, toda vez que faltan por ejecutar 3 actividades de las 3 propuestas.</v>
          </cell>
          <cell r="AC138">
            <v>0</v>
          </cell>
          <cell r="AD138">
            <v>10</v>
          </cell>
          <cell r="AE138" t="str">
            <v>Mes de noviembre: La Universidad Pedagógica Nacional presentó ajustes (Plan de Mejoramiento) a la estructura del Modelo Educativo del INPEC- MEI.</v>
          </cell>
          <cell r="AF138" t="str">
            <v>Drive- P184- Actividad 830</v>
          </cell>
          <cell r="AG138">
            <v>829</v>
          </cell>
          <cell r="AH138" t="str">
            <v>Socializar el estado actual del Modelo Educativo INPEC</v>
          </cell>
          <cell r="AI138" t="str">
            <v>NO</v>
          </cell>
          <cell r="AJ138">
            <v>42552</v>
          </cell>
          <cell r="AK138">
            <v>42716</v>
          </cell>
          <cell r="AL138">
            <v>10</v>
          </cell>
          <cell r="AM138" t="str">
            <v xml:space="preserve">Enrique Castillo </v>
          </cell>
          <cell r="AN138" t="str">
            <v>Profesional Universitario</v>
          </cell>
          <cell r="AO138" t="str">
            <v>Activo</v>
          </cell>
          <cell r="AP138">
            <v>0</v>
          </cell>
          <cell r="AQ138">
            <v>0</v>
          </cell>
          <cell r="AR138">
            <v>0</v>
          </cell>
          <cell r="AS138">
            <v>0</v>
          </cell>
          <cell r="AT138">
            <v>0</v>
          </cell>
          <cell r="AU138">
            <v>0</v>
          </cell>
          <cell r="AV138">
            <v>0</v>
          </cell>
          <cell r="AW138">
            <v>0.55487804878048785</v>
          </cell>
          <cell r="AX138" t="str">
            <v>A la fecha no se han reportado avances para el cumplimiento de la actividad: Socializar el estado actual del Modelo Educativo INPEC</v>
          </cell>
          <cell r="AY138">
            <v>0</v>
          </cell>
          <cell r="AZ138">
            <v>100</v>
          </cell>
          <cell r="BA138">
            <v>1</v>
          </cell>
          <cell r="BB138" t="str">
            <v xml:space="preserve">Mes de noviembre: La Universidad Pedagógica Nacional realizó socialización del estado actual del Modelo Educativo del INPEC- MEI. </v>
          </cell>
          <cell r="BC138" t="str">
            <v>Drive- P184- Actividad 829</v>
          </cell>
        </row>
        <row r="139">
          <cell r="M139" t="str">
            <v>P184</v>
          </cell>
          <cell r="N139" t="str">
            <v>Modelo educativo institucional del Instituto Penitenciario y Carcelario actualizado</v>
          </cell>
          <cell r="O139">
            <v>3</v>
          </cell>
          <cell r="P139">
            <v>10</v>
          </cell>
          <cell r="Q139" t="str">
            <v>Porcentaje</v>
          </cell>
          <cell r="R139" t="str">
            <v>Maricela Guevara</v>
          </cell>
          <cell r="S139" t="str">
            <v>Subdirector Técnico</v>
          </cell>
          <cell r="T139" t="str">
            <v>Activo</v>
          </cell>
          <cell r="U139">
            <v>0</v>
          </cell>
          <cell r="V139">
            <v>0</v>
          </cell>
          <cell r="W139">
            <v>0</v>
          </cell>
          <cell r="X139">
            <v>0</v>
          </cell>
          <cell r="Y139">
            <v>0</v>
          </cell>
          <cell r="Z139">
            <v>0</v>
          </cell>
          <cell r="AA139">
            <v>0</v>
          </cell>
          <cell r="AB139" t="str">
            <v>A la fecha no se puede establecer el porcentaje de avance, toda vez que faltan por ejecutar 3 actividades de las 3 propuestas.</v>
          </cell>
          <cell r="AC139">
            <v>0</v>
          </cell>
          <cell r="AD139">
            <v>10</v>
          </cell>
          <cell r="AE139" t="str">
            <v>Mes de noviembre: La Universidad Pedagógica Nacional presentó ajustes (Plan de Mejoramiento) a la estructura del Modelo Educativo del INPEC- MEI.</v>
          </cell>
          <cell r="AF139" t="str">
            <v>Drive- P184- Actividad 830</v>
          </cell>
          <cell r="AG139">
            <v>830</v>
          </cell>
          <cell r="AH139" t="str">
            <v>Ajustar la estructura del Modelo Educativo INPEC</v>
          </cell>
          <cell r="AI139" t="str">
            <v>NO</v>
          </cell>
          <cell r="AJ139">
            <v>42583</v>
          </cell>
          <cell r="AK139">
            <v>42716</v>
          </cell>
          <cell r="AL139">
            <v>30</v>
          </cell>
          <cell r="AM139" t="str">
            <v xml:space="preserve">Enrique Castillo </v>
          </cell>
          <cell r="AN139" t="str">
            <v>Profesional Universitario</v>
          </cell>
          <cell r="AO139" t="str">
            <v>Activo</v>
          </cell>
          <cell r="AP139">
            <v>0</v>
          </cell>
          <cell r="AQ139">
            <v>0</v>
          </cell>
          <cell r="AR139">
            <v>0</v>
          </cell>
          <cell r="AS139">
            <v>0</v>
          </cell>
          <cell r="AT139">
            <v>0</v>
          </cell>
          <cell r="AU139">
            <v>0</v>
          </cell>
          <cell r="AV139">
            <v>0</v>
          </cell>
          <cell r="AW139">
            <v>0.45112781954887216</v>
          </cell>
          <cell r="AX139" t="str">
            <v>A la fecha no se han reportado avances para el cumplimiento de la actividad: Ajustar la estructura del Modelo Educativo INPEC</v>
          </cell>
          <cell r="AY139">
            <v>0</v>
          </cell>
          <cell r="AZ139">
            <v>100</v>
          </cell>
          <cell r="BA139">
            <v>1</v>
          </cell>
          <cell r="BB139" t="str">
            <v>Mes de noviembre: La Universidad Pedagógica Nacional presentó ajustes (Plan de Mejoramiento) a la estructura del Modelo Educativo del INPEC- MEI.</v>
          </cell>
          <cell r="BC139" t="str">
            <v>Drive- P184- Actividad 830</v>
          </cell>
        </row>
        <row r="140">
          <cell r="M140" t="str">
            <v>P199</v>
          </cell>
          <cell r="N140" t="str">
            <v>ERON con Bibliotecas en funcionamiento (espacio físico, mobiliario, equipo de computo con software, material bibliográfico actualizado y personal capacitado)</v>
          </cell>
          <cell r="O140">
            <v>2</v>
          </cell>
          <cell r="P140">
            <v>10</v>
          </cell>
          <cell r="Q140" t="str">
            <v>Porcentaje</v>
          </cell>
          <cell r="R140" t="str">
            <v>Maricela Guevara</v>
          </cell>
          <cell r="S140" t="str">
            <v>Subdirector Técnico</v>
          </cell>
          <cell r="T140" t="str">
            <v>Activo</v>
          </cell>
          <cell r="U140">
            <v>0</v>
          </cell>
          <cell r="V140">
            <v>0</v>
          </cell>
          <cell r="W140">
            <v>0</v>
          </cell>
          <cell r="X140">
            <v>0</v>
          </cell>
          <cell r="Y140" t="str">
            <v xml:space="preserve">A la fecha no se puede establecer el porcentaje de avance, toda vez que falta por ejecutar 1 actividad de las 2 propuestas. </v>
          </cell>
          <cell r="Z140">
            <v>0</v>
          </cell>
          <cell r="AA140">
            <v>0</v>
          </cell>
          <cell r="AB140" t="str">
            <v>A la fecha no se puede establecer el porcentaje de avance, toda vez que falta por ejecutar 1 actividad de las 2 propuestas.</v>
          </cell>
          <cell r="AC140">
            <v>0</v>
          </cell>
          <cell r="AD140">
            <v>10</v>
          </cell>
          <cell r="AE140" t="str">
            <v xml:space="preserve">Se realizó informe de avance en la implementacion del proyecto para el fortalecimiento de las bibliotecas en los ERON, que contempla: espacio físico, mobiliario, material bibliográfico actualizado y personal capacitado. </v>
          </cell>
          <cell r="AF140" t="str">
            <v xml:space="preserve">Drive- P199- - Actividad 832 </v>
          </cell>
          <cell r="AG140">
            <v>831</v>
          </cell>
          <cell r="AH140" t="str">
            <v>Estructurar cursos de cualificación para bibliotecarios</v>
          </cell>
          <cell r="AI140" t="str">
            <v>NO</v>
          </cell>
          <cell r="AJ140">
            <v>42370</v>
          </cell>
          <cell r="AK140">
            <v>42551</v>
          </cell>
          <cell r="AL140">
            <v>10</v>
          </cell>
          <cell r="AM140" t="str">
            <v xml:space="preserve">Febe Lucía Ruiz </v>
          </cell>
          <cell r="AN140" t="str">
            <v>Profesional Especializado</v>
          </cell>
          <cell r="AO140" t="str">
            <v>Activo</v>
          </cell>
          <cell r="AP140">
            <v>0</v>
          </cell>
          <cell r="AQ140">
            <v>0</v>
          </cell>
          <cell r="AR140">
            <v>0</v>
          </cell>
          <cell r="AS140">
            <v>100</v>
          </cell>
          <cell r="AT140" t="str">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v>
          </cell>
          <cell r="AU140" t="str">
            <v>Drive- P199- 831</v>
          </cell>
          <cell r="AV140">
            <v>100</v>
          </cell>
          <cell r="AW140">
            <v>1</v>
          </cell>
          <cell r="AX140" t="str">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v>
          </cell>
          <cell r="AY140" t="str">
            <v>Drive- P199- 831</v>
          </cell>
          <cell r="AZ140">
            <v>100</v>
          </cell>
          <cell r="BA140">
            <v>1</v>
          </cell>
          <cell r="BB140" t="str">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v>
          </cell>
          <cell r="BC140" t="str">
            <v>Drive- P199- Actividad 831</v>
          </cell>
        </row>
        <row r="141">
          <cell r="M141" t="str">
            <v>P199</v>
          </cell>
          <cell r="N141" t="str">
            <v>ERON con Bibliotecas en funcionamiento (espacio físico, mobiliario, equipo de computo con software, material bibliográfico actualizado y personal capacitado)</v>
          </cell>
          <cell r="O141">
            <v>2</v>
          </cell>
          <cell r="P141">
            <v>10</v>
          </cell>
          <cell r="Q141" t="str">
            <v>Porcentaje</v>
          </cell>
          <cell r="R141" t="str">
            <v>Maricela Guevara</v>
          </cell>
          <cell r="S141" t="str">
            <v>Subdirector Técnico</v>
          </cell>
          <cell r="T141" t="str">
            <v>Activo</v>
          </cell>
          <cell r="U141">
            <v>0</v>
          </cell>
          <cell r="V141">
            <v>0</v>
          </cell>
          <cell r="W141">
            <v>0</v>
          </cell>
          <cell r="X141">
            <v>0</v>
          </cell>
          <cell r="Y141">
            <v>0</v>
          </cell>
          <cell r="Z141">
            <v>0</v>
          </cell>
          <cell r="AA141">
            <v>0</v>
          </cell>
          <cell r="AB141" t="str">
            <v>A la fecha no se puede establecer el porcentaje de avance, toda vez que falta por ejecutar 1 actividad de las 2 propuestas.</v>
          </cell>
          <cell r="AC141">
            <v>0</v>
          </cell>
          <cell r="AD141">
            <v>10</v>
          </cell>
          <cell r="AE141" t="str">
            <v xml:space="preserve">Se realizó informe de avance en la implementacion del proyecto para el fortalecimiento de las bibliotecas en los ERON, que contempla: espacio físico, mobiliario, material bibliográfico actualizado y personal capacitado. </v>
          </cell>
          <cell r="AF141" t="str">
            <v xml:space="preserve">Drive- P199- - Actividad 832 </v>
          </cell>
          <cell r="AG141">
            <v>832</v>
          </cell>
          <cell r="AH141" t="str">
            <v>Adquirir elementos para dotación</v>
          </cell>
          <cell r="AI141" t="str">
            <v>NO</v>
          </cell>
          <cell r="AJ141">
            <v>42370</v>
          </cell>
          <cell r="AK141">
            <v>42716</v>
          </cell>
          <cell r="AL141">
            <v>90</v>
          </cell>
          <cell r="AM141" t="str">
            <v xml:space="preserve">Febe Lucía Ruiz </v>
          </cell>
          <cell r="AN141" t="str">
            <v>Profesional Especializado</v>
          </cell>
          <cell r="AO141" t="str">
            <v>Activo</v>
          </cell>
          <cell r="AP141">
            <v>0</v>
          </cell>
          <cell r="AQ141">
            <v>0</v>
          </cell>
          <cell r="AR141">
            <v>0</v>
          </cell>
          <cell r="AS141" t="str">
            <v>50</v>
          </cell>
          <cell r="AT141" t="str">
            <v>Mes de mayo: Se solicitó CDP para la realización de tres procesos de contratación, de la siguiente manera:
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Por recomendación de la oficina jurídica el proceso de compra de mobiliario se está adelantando conjuntamente con la Oficina de Atención al Ciudadano y salud ocupacional, se radicaron los estudios previos finales para dar inicio al proceso de convocatoria. 
La compra de los equipos se realizó el 2 de junio a través de la tienda virtual de Colombia Compra Eficiente. 
Para la compra de material bibliográfico se recibió la lista de libros por parte de la Biblioteca Nacional en la primera semana de junio, por lo que se dará inicio a  la realización del estudio de mercado.</v>
          </cell>
          <cell r="AU141" t="str">
            <v>Drive- P199</v>
          </cell>
          <cell r="AV141">
            <v>0</v>
          </cell>
          <cell r="AW141">
            <v>0.78901734104046239</v>
          </cell>
          <cell r="AX141" t="str">
            <v>Mes de julio:El proceso de compra de mobiliario se encuentra en proceso de adjudicación - Subasta N° 2 de 2016
  Orden de compra N° 8753 de 2016 – los elementos se recibieron el 10 de junio por un valor $ 7.266.597.
  Orden de compra N° 8754 de 2016 – los elementos se recibieron el 9 de junio por un valor $ 11.617.845.
  Queda pendiente realizar la compra de DVD e impresoras por un valor $ 6.115.558, teniendo en cuenta que fue necesario reversar una orden de compra porque el proveedor no contaba con los elementos comprados.
  Se entregaron los estudios previos para la compra de mobiliario para revisión de la Subdirección contractual.</v>
          </cell>
          <cell r="AY141" t="str">
            <v>No se cuenta con soportes que evidencien el avance</v>
          </cell>
          <cell r="AZ141">
            <v>100</v>
          </cell>
          <cell r="BA141">
            <v>1</v>
          </cell>
          <cell r="BB141" t="str">
            <v xml:space="preserve">Mes de noviembre: Se realizó un informe sobre la adquisición y dotación de mobiliario, equipos y material bibliográfico.   </v>
          </cell>
          <cell r="BC141" t="str">
            <v xml:space="preserve">Drive- P199- - Actividad 832 </v>
          </cell>
        </row>
        <row r="142">
          <cell r="M142" t="str">
            <v>P112</v>
          </cell>
          <cell r="N142" t="str">
            <v xml:space="preserve">ERON fortalecidos con elementos  para el desarrollo del modelo educativo  </v>
          </cell>
          <cell r="O142">
            <v>2</v>
          </cell>
          <cell r="P142">
            <v>34</v>
          </cell>
          <cell r="Q142" t="str">
            <v>Número</v>
          </cell>
          <cell r="R142" t="str">
            <v>Maricela Guevara</v>
          </cell>
          <cell r="S142" t="str">
            <v>Subdirector Técnico</v>
          </cell>
          <cell r="T142" t="str">
            <v>Activo</v>
          </cell>
          <cell r="U142">
            <v>0</v>
          </cell>
          <cell r="V142">
            <v>0</v>
          </cell>
          <cell r="W142">
            <v>0</v>
          </cell>
          <cell r="X142">
            <v>0</v>
          </cell>
          <cell r="Y142" t="str">
            <v xml:space="preserve">A la fecha no se puede establecer el porcentaje de avance, toda vez que falta por ejecutar 1 actividad de las 2 propuestas. </v>
          </cell>
          <cell r="Z142">
            <v>0</v>
          </cell>
          <cell r="AA142">
            <v>0</v>
          </cell>
          <cell r="AB142" t="str">
            <v>A la fecha no se puede establecer el porcentaje de avance, toda vez que falta por ejecutar 1 actividad de las 2 propuestas.</v>
          </cell>
          <cell r="AC142">
            <v>0</v>
          </cell>
          <cell r="AD142">
            <v>34</v>
          </cell>
          <cell r="AE142" t="str">
            <v xml:space="preserve">Mediante resolución 1340 de 2016, se asignaron recursos a los 136 establecimientos de reclusión adscritos  para para el desarrollo  y fortalecimiento del MEI.  </v>
          </cell>
          <cell r="AF142" t="str">
            <v>Drive- P112 - Actividad 833</v>
          </cell>
          <cell r="AG142">
            <v>833</v>
          </cell>
          <cell r="AH142" t="str">
            <v xml:space="preserve">Asignar recursos a los Establecimientos de Reclusión para el desarrollo  y fortalecimiento del MEI. </v>
          </cell>
          <cell r="AI142" t="str">
            <v>NO</v>
          </cell>
          <cell r="AJ142">
            <v>42370</v>
          </cell>
          <cell r="AK142">
            <v>42704</v>
          </cell>
          <cell r="AL142">
            <v>30</v>
          </cell>
          <cell r="AM142" t="str">
            <v>Enrique castillo</v>
          </cell>
          <cell r="AN142" t="str">
            <v>Profesional Universitario</v>
          </cell>
          <cell r="AO142" t="str">
            <v>Activo</v>
          </cell>
          <cell r="AP142">
            <v>0</v>
          </cell>
          <cell r="AQ142">
            <v>0</v>
          </cell>
          <cell r="AR142">
            <v>0</v>
          </cell>
          <cell r="AS142" t="str">
            <v>100</v>
          </cell>
          <cell r="AT142" t="str">
            <v xml:space="preserve">Mes de junio: Se adjunta Resolución 1340 de 2016, mediante la cual se asignaron recursos a los 136 establecimientos de reclusión adscritos  para para el desarrollo  y fortalecimiento del MEI.  </v>
          </cell>
          <cell r="AU142" t="str">
            <v>Drive- P112-833</v>
          </cell>
          <cell r="AV142" t="str">
            <v>100</v>
          </cell>
          <cell r="AW142">
            <v>0.81736526946107779</v>
          </cell>
          <cell r="AX142" t="str">
            <v xml:space="preserve">Mes de junio: Se adjunta Resolución 1340 de 2016, mediante la cual se asignaron recursos a los 136 establecimientos de reclusión adscritos  para para el desarrollo  y fortalecimiento del MEI.  </v>
          </cell>
          <cell r="AY142" t="str">
            <v>Drive- P112-833</v>
          </cell>
          <cell r="AZ142">
            <v>100</v>
          </cell>
          <cell r="BA142">
            <v>1</v>
          </cell>
          <cell r="BB142" t="str">
            <v xml:space="preserve">Mes de junio: Se adjunta Resolución 1340 de 2016, mediante la cual se asignaron recursos a los 136 establecimientos de reclusión adscritos  para para el desarrollo  y fortalecimiento del MEI.  </v>
          </cell>
          <cell r="BC142" t="str">
            <v>Drive- P112-Actividad 833</v>
          </cell>
        </row>
        <row r="143">
          <cell r="M143" t="str">
            <v>P112</v>
          </cell>
          <cell r="N143" t="str">
            <v xml:space="preserve">ERON fortalecidos con elementos  para el desarrollo del modelo educativo  </v>
          </cell>
          <cell r="O143">
            <v>2</v>
          </cell>
          <cell r="P143">
            <v>34</v>
          </cell>
          <cell r="Q143" t="str">
            <v>Número</v>
          </cell>
          <cell r="R143" t="str">
            <v>Maricela Guevara</v>
          </cell>
          <cell r="S143" t="str">
            <v>Subdirector Técnico</v>
          </cell>
          <cell r="T143" t="str">
            <v>Activo</v>
          </cell>
          <cell r="U143">
            <v>0</v>
          </cell>
          <cell r="V143">
            <v>0</v>
          </cell>
          <cell r="W143">
            <v>0</v>
          </cell>
          <cell r="X143">
            <v>0</v>
          </cell>
          <cell r="Y143">
            <v>0</v>
          </cell>
          <cell r="Z143">
            <v>0</v>
          </cell>
          <cell r="AA143">
            <v>0</v>
          </cell>
          <cell r="AB143" t="str">
            <v>A la fecha no se puede establecer el porcentaje de avance, toda vez que falta por ejecutar 1 actividad de las 2 propuestas.</v>
          </cell>
          <cell r="AC143">
            <v>0</v>
          </cell>
          <cell r="AD143">
            <v>34</v>
          </cell>
          <cell r="AE143" t="str">
            <v xml:space="preserve">Mediante resolución 1340 de 2016, se asignaron recursos a los 136 establecimientos de reclusión adscritos  para para el desarrollo  y fortalecimiento del MEI.  </v>
          </cell>
          <cell r="AF143" t="str">
            <v>Drive- P112 - Actividad 833</v>
          </cell>
          <cell r="AG143">
            <v>834</v>
          </cell>
          <cell r="AH143" t="str">
            <v xml:space="preserve">Realizar seguimiento a la ejecución de los recursos asignados a los ERON. </v>
          </cell>
          <cell r="AI143" t="str">
            <v>NO</v>
          </cell>
          <cell r="AJ143">
            <v>42522</v>
          </cell>
          <cell r="AK143">
            <v>42716</v>
          </cell>
          <cell r="AL143">
            <v>70</v>
          </cell>
          <cell r="AM143" t="str">
            <v>Enrique castillo</v>
          </cell>
          <cell r="AN143" t="str">
            <v>Profesional Universitario</v>
          </cell>
          <cell r="AO143" t="str">
            <v>Activo</v>
          </cell>
          <cell r="AP143">
            <v>0</v>
          </cell>
          <cell r="AQ143">
            <v>0</v>
          </cell>
          <cell r="AR143">
            <v>0</v>
          </cell>
          <cell r="AS143" t="str">
            <v>50</v>
          </cell>
          <cell r="AT143" t="str">
            <v xml:space="preserve">Mes de junio: Se adjunta oficio No. 5332 de fecha 12 de mayo del 2016 y oficio No. 7615 de fecha 15 de junio del 2016  del 15 de junio del 2016, mediante el cual se solicitó seguimiento a la ejecución presupuestal de los recursos asignados a los ERON.  </v>
          </cell>
          <cell r="AU143" t="str">
            <v>Drive- P112-834</v>
          </cell>
          <cell r="AV143">
            <v>67</v>
          </cell>
          <cell r="AW143">
            <v>0.62371134020618557</v>
          </cell>
          <cell r="AX143" t="str">
            <v xml:space="preserve">Mes de junio: Se adjunta oficio No. 5332 de fecha 12 de mayo del 2016 y oficio No. 7615 de fecha 15 de junio del 2016  del 15 de junio del 2016, mediante el cual se solicitó seguimiento a la ejecución presupuestal de los recursos asignados a los ERON.  </v>
          </cell>
          <cell r="AY143" t="str">
            <v>Drive- P112- Actividad 834</v>
          </cell>
          <cell r="AZ143">
            <v>100</v>
          </cell>
          <cell r="BA143">
            <v>1</v>
          </cell>
          <cell r="BB143" t="str">
            <v xml:space="preserve">Mes de octubre: Acta No. 0837 del 26 de agosto, en la que se realizó videoconferencia con el área de educación de cada una de las seis (6) regionales, con el fin de hacer seguimiento a la ejecución presupuestal de los recursos asignados a los ERON. 
Mes de noviembre: Se realizó seguimiento a la ejecución presupuestal los recursos asignados a los ERON mediante  Resolución 1340 de 2016, se adjunta matriz. 
</v>
          </cell>
          <cell r="BC143" t="str">
            <v>Drive- P112- Actividad 834</v>
          </cell>
        </row>
        <row r="144">
          <cell r="M144" t="str">
            <v>P113</v>
          </cell>
          <cell r="N144" t="str">
            <v xml:space="preserve">Aumentar en un 5% anual los cupos  en el programa de  de educación superior en relación con el año inmediatamente anterior.  </v>
          </cell>
          <cell r="O144">
            <v>2</v>
          </cell>
          <cell r="P144">
            <v>617</v>
          </cell>
          <cell r="Q144" t="str">
            <v>Número</v>
          </cell>
          <cell r="R144" t="str">
            <v>Maricela Guevara</v>
          </cell>
          <cell r="S144" t="str">
            <v>Subdirector Técnico</v>
          </cell>
          <cell r="T144" t="str">
            <v>Activo</v>
          </cell>
          <cell r="U144">
            <v>970</v>
          </cell>
          <cell r="V144" t="str">
            <v>Mes de marzo: El numero de internos,  inscritos en programas de educación superior es de 970.</v>
          </cell>
          <cell r="W144" t="str">
            <v>Escritorio/Plan de acción/ 2016/ soportes/ educación/ educación superior / producto 3/ actividad 1/ actividad 2</v>
          </cell>
          <cell r="X144">
            <v>0</v>
          </cell>
          <cell r="Y144">
            <v>0</v>
          </cell>
          <cell r="Z144">
            <v>0</v>
          </cell>
          <cell r="AA144">
            <v>0</v>
          </cell>
          <cell r="AB144" t="str">
            <v>SIN REGISTRO DE SEGUIMIENTO</v>
          </cell>
          <cell r="AC144">
            <v>0</v>
          </cell>
          <cell r="AD144">
            <v>970</v>
          </cell>
          <cell r="AE144" t="str">
            <v>Mes de marzo: El numero de internos,  inscritos en programas de educación superior es de 970.</v>
          </cell>
          <cell r="AF144" t="str">
            <v>Escritorio/Plan de acción/ 2016/ soportes/ educación/ educación superior / producto 3/ actividad 1/ actividad 2</v>
          </cell>
          <cell r="AG144">
            <v>835</v>
          </cell>
          <cell r="AH144" t="str">
            <v>Coordinar con las direcciones Regionales, las actividades de divulgación y socialización de información sobre Educación superior.</v>
          </cell>
          <cell r="AI144" t="str">
            <v>NO</v>
          </cell>
          <cell r="AJ144">
            <v>42370</v>
          </cell>
          <cell r="AK144">
            <v>42430</v>
          </cell>
          <cell r="AL144">
            <v>60</v>
          </cell>
          <cell r="AM144" t="str">
            <v xml:space="preserve">Enrique Castillo </v>
          </cell>
          <cell r="AN144" t="str">
            <v>Profesional Universitario</v>
          </cell>
          <cell r="AO144" t="str">
            <v>Activo</v>
          </cell>
          <cell r="AP144">
            <v>100</v>
          </cell>
          <cell r="AQ144" t="str">
            <v>Mes de febrero: Mediante oficio No SUBED 00200, de fecha 08 de enero de 2016, se coordinó con las Direcciones Regionales las actividades de divulgación y socialización sobre educación superior, lineamientos Programas de Educación 2016.</v>
          </cell>
          <cell r="AR144" t="str">
            <v>Escritorio/Plan de acción/ 2016/ soportes/ educación/ educación superior / producto 3/ actividad 1</v>
          </cell>
          <cell r="AS144">
            <v>100</v>
          </cell>
          <cell r="AT144" t="str">
            <v>Mes de febrero: Mediante oficio No SUBED 00200, de fecha 08 de enero de 2016, se coordinó con las Direcciones Regionales las actividades de divulgación y socialización sobre educación superior, lineamientos Programas de Educación 2016.</v>
          </cell>
          <cell r="AU144" t="str">
            <v>Escritorio/Plan de acción/ 2016/ soportes/ educación/ educación superior / producto 3/ actividad 1</v>
          </cell>
          <cell r="AV144">
            <v>100</v>
          </cell>
          <cell r="AW144">
            <v>1</v>
          </cell>
          <cell r="AX144" t="str">
            <v>Mes de febrero: Mediante oficio No SUBED 00200, de fecha 08 de enero de 2016, se coordinó con las Direcciones Regionales las actividades de divulgación y socialización sobre educación superior, lineamientos Programas de Educación 2016.</v>
          </cell>
          <cell r="AY144" t="str">
            <v>Escritorio/Plan de acción/ 2016/ soportes/ educación/ educación superior / producto 3/ actividad 1</v>
          </cell>
          <cell r="AZ144">
            <v>100</v>
          </cell>
          <cell r="BA144">
            <v>1</v>
          </cell>
          <cell r="BB144" t="str">
            <v>Mes de febrero: Mediante oficio No SUBED 00200, de fecha 08 de enero de 2016, se coordinó con las Direcciones Regionales las actividades de divulgación y socialización sobre educación superior, lineamientos Programas de Educación 2016.</v>
          </cell>
          <cell r="BC144" t="str">
            <v>Escritorio/Plan de acción/ 2016/ soportes/ educación/ educación superior / producto 3/ actividad 1</v>
          </cell>
        </row>
        <row r="145">
          <cell r="M145" t="str">
            <v>P113</v>
          </cell>
          <cell r="N145" t="str">
            <v xml:space="preserve">Aumentar en un 5% anual los cupos  en el programa de  de educación superior en relación con el año inmediatamente anterior.  </v>
          </cell>
          <cell r="O145">
            <v>2</v>
          </cell>
          <cell r="P145">
            <v>617</v>
          </cell>
          <cell r="Q145" t="str">
            <v>Número</v>
          </cell>
          <cell r="R145" t="str">
            <v>Maricela Guevara</v>
          </cell>
          <cell r="S145" t="str">
            <v>Subdirector Técnico</v>
          </cell>
          <cell r="T145" t="str">
            <v>Activo</v>
          </cell>
          <cell r="U145">
            <v>0</v>
          </cell>
          <cell r="V145">
            <v>0</v>
          </cell>
          <cell r="W145">
            <v>0</v>
          </cell>
          <cell r="X145">
            <v>0</v>
          </cell>
          <cell r="Y145">
            <v>0</v>
          </cell>
          <cell r="Z145">
            <v>0</v>
          </cell>
          <cell r="AA145">
            <v>0</v>
          </cell>
          <cell r="AB145" t="str">
            <v>SIN REGISTRO DE SEGUIMIENTO</v>
          </cell>
          <cell r="AC145">
            <v>0</v>
          </cell>
          <cell r="AD145">
            <v>970</v>
          </cell>
          <cell r="AE145" t="str">
            <v>Mes de marzo: El numero de internos,  inscritos en programas de educación superior es de 970.</v>
          </cell>
          <cell r="AF145" t="str">
            <v>Escritorio/Plan de acción/ 2016/ soportes/ educación/ educación superior / producto 3/ actividad 1/ actividad 2</v>
          </cell>
          <cell r="AG145">
            <v>836</v>
          </cell>
          <cell r="AH145" t="str">
            <v xml:space="preserve">Ajustar lineamientos de Educación Superior para el año 2016. </v>
          </cell>
          <cell r="AI145" t="str">
            <v>NO</v>
          </cell>
          <cell r="AJ145">
            <v>42370</v>
          </cell>
          <cell r="AK145">
            <v>42430</v>
          </cell>
          <cell r="AL145">
            <v>40</v>
          </cell>
          <cell r="AM145" t="str">
            <v xml:space="preserve">Enrique Castillo </v>
          </cell>
          <cell r="AN145" t="str">
            <v>Profesional Universitario</v>
          </cell>
          <cell r="AO145" t="str">
            <v>Activo</v>
          </cell>
          <cell r="AP145">
            <v>100</v>
          </cell>
          <cell r="AQ145" t="str">
            <v>Mes de febrero: Se ajustaron los lineamientos de educación superior vigencia 2016. 
 Mes de febrero: Mediante oficio No. SUBED- 10300, de fecha 17 de noviembre de 2015 se construye mapa de necesidades fortalecimiento programas de educación.</v>
          </cell>
          <cell r="AR145" t="str">
            <v>Escritorio/Plan de acción/ 2016/ soportes/ educación/ educación superior/ producto 3/ actividad 2</v>
          </cell>
          <cell r="AS145">
            <v>100</v>
          </cell>
          <cell r="AT145" t="str">
            <v>Mes de febrero: Se ajustaron los lineamientos de educación superior vigencia 2016. 
 Mes de febrero: Mediante oficio No. SUBED- 10300, de fecha 17 de noviembre de 2015 se construye mapa de necesidades fortalecimiento programas de educación.</v>
          </cell>
          <cell r="AU145" t="str">
            <v>Escritorio/Plan de acción/ 2016/ soportes/ educación/ educación superior/ producto 3/ actividad 2</v>
          </cell>
          <cell r="AV145">
            <v>100</v>
          </cell>
          <cell r="AW145">
            <v>1</v>
          </cell>
          <cell r="AX145" t="str">
            <v>Mes de febrero: Se ajustaron los lineamientos de educación superior vigencia 2016. 
 Mes de febrero: Mediante oficio No. SUBED- 10300, de fecha 17 de noviembre de 2015 se construye mapa de necesidades fortalecimiento programas de educación.</v>
          </cell>
          <cell r="AY145" t="str">
            <v>Escritorio/Plan de acción/ 2016/ soportes/ educación/ educación superior/ producto 3/ actividad 2</v>
          </cell>
          <cell r="AZ145">
            <v>100</v>
          </cell>
          <cell r="BA145">
            <v>1</v>
          </cell>
          <cell r="BB145" t="str">
            <v>Mes de febrero: Se ajustaron los lineamientos de educación superior vigencia 2016. 
 Mes de febrero: Mediante oficio No. SUBED- 10300, de fecha 17 de noviembre de 2015 se construye mapa de necesidades fortalecimiento programas de educación.</v>
          </cell>
          <cell r="BC145" t="str">
            <v>Escritorio/Plan de acción/ 2016/ soportes/ educación/ educación superior/ producto 3/ actividad 2</v>
          </cell>
        </row>
        <row r="146">
          <cell r="M146" t="str">
            <v>P31</v>
          </cell>
          <cell r="N146" t="str">
            <v>Establecimientos de Reclusión cubiertos con programas de cultura, deporte o recreación.</v>
          </cell>
          <cell r="O146">
            <v>2</v>
          </cell>
          <cell r="P146">
            <v>100</v>
          </cell>
          <cell r="Q146" t="str">
            <v>Porcentaje</v>
          </cell>
          <cell r="R146" t="str">
            <v>Maricela Guevara</v>
          </cell>
          <cell r="S146" t="str">
            <v>Subdirector Técnico</v>
          </cell>
          <cell r="T146" t="str">
            <v>Activo</v>
          </cell>
          <cell r="U146">
            <v>0</v>
          </cell>
          <cell r="V146">
            <v>0</v>
          </cell>
          <cell r="W146">
            <v>0</v>
          </cell>
          <cell r="X146">
            <v>0</v>
          </cell>
          <cell r="Y146" t="str">
            <v xml:space="preserve">A la fecha no se puede establecer el porcentaje de avance, toda vez que faltan por ejecutar 2 actividades de las 3 propuestas. </v>
          </cell>
          <cell r="Z146">
            <v>0</v>
          </cell>
          <cell r="AA146">
            <v>0</v>
          </cell>
          <cell r="AB146" t="str">
            <v>A la fecha no se puede establecer el porcentaje de avance, toda vez que faltan por ejecutar 2 actividades de las 3 propuestas.</v>
          </cell>
          <cell r="AC146">
            <v>0</v>
          </cell>
          <cell r="AD146">
            <v>100</v>
          </cell>
          <cell r="AE146" t="str">
            <v>Se llevó a cabo la asignación de recursos para la adquisición de elementos para el fortalecimiento de los programas,  mediante Resolución N° 1625 de 2016.</v>
          </cell>
          <cell r="AF146" t="str">
            <v>Drive- P31</v>
          </cell>
          <cell r="AG146">
            <v>837</v>
          </cell>
          <cell r="AH146" t="str">
            <v xml:space="preserve">Realizar los juegos penitenciarios carcelarios en los Establecimientos con más de 300 internos </v>
          </cell>
          <cell r="AI146" t="str">
            <v>NO</v>
          </cell>
          <cell r="AJ146">
            <v>42370</v>
          </cell>
          <cell r="AK146">
            <v>42716</v>
          </cell>
          <cell r="AL146">
            <v>20</v>
          </cell>
          <cell r="AM146" t="str">
            <v xml:space="preserve">Febe Lucía Ruiz </v>
          </cell>
          <cell r="AN146" t="str">
            <v>Profesional Especializado</v>
          </cell>
          <cell r="AO146" t="str">
            <v>Activo</v>
          </cell>
          <cell r="AP146">
            <v>0</v>
          </cell>
          <cell r="AQ146">
            <v>0</v>
          </cell>
          <cell r="AR146">
            <v>0</v>
          </cell>
          <cell r="AS146" t="str">
            <v>50</v>
          </cell>
          <cell r="AT146" t="str">
            <v>Mes de mayo: Se llevó a cabo la asignación de recursos mediante la Resolución N° 2446/2016.</v>
          </cell>
          <cell r="AU146" t="str">
            <v>Drive- P31-837</v>
          </cell>
          <cell r="AV146">
            <v>50</v>
          </cell>
          <cell r="AW146">
            <v>0.78901734104046239</v>
          </cell>
          <cell r="AX146" t="str">
            <v>Mes de mayo:Se llevó a cabo la asignación de recursos mediante la Resolución N° 2446 de 2016.</v>
          </cell>
          <cell r="AY146" t="str">
            <v>Drive- P31-Actividad 837</v>
          </cell>
          <cell r="AZ146">
            <v>100</v>
          </cell>
          <cell r="BA146">
            <v>1</v>
          </cell>
          <cell r="BB146" t="str">
            <v xml:space="preserve">Mes de diciembre: Se presentó informe de ejecución de los juegos penitenciarios carcelarios (vigencia 2016) en los Establecimientos con más de 300 internos, logrando una cobertura de 25.038 PPL. </v>
          </cell>
          <cell r="BC146" t="str">
            <v>Drive- P31- Actividad 837</v>
          </cell>
        </row>
        <row r="147">
          <cell r="M147" t="str">
            <v>P31</v>
          </cell>
          <cell r="N147" t="str">
            <v>Establecimientos de Reclusión cubiertos con programas de cultura, deporte o recreación.</v>
          </cell>
          <cell r="O147">
            <v>2</v>
          </cell>
          <cell r="P147">
            <v>100</v>
          </cell>
          <cell r="Q147" t="str">
            <v>Porcentaje</v>
          </cell>
          <cell r="R147" t="str">
            <v>Maricela Guevara</v>
          </cell>
          <cell r="S147" t="str">
            <v>Subdirector Técnico</v>
          </cell>
          <cell r="T147" t="str">
            <v>Activo</v>
          </cell>
          <cell r="U147">
            <v>0</v>
          </cell>
          <cell r="V147">
            <v>0</v>
          </cell>
          <cell r="W147">
            <v>0</v>
          </cell>
          <cell r="X147">
            <v>0</v>
          </cell>
          <cell r="Y147">
            <v>0</v>
          </cell>
          <cell r="Z147">
            <v>0</v>
          </cell>
          <cell r="AA147">
            <v>0</v>
          </cell>
          <cell r="AB147">
            <v>0</v>
          </cell>
          <cell r="AC147">
            <v>0</v>
          </cell>
          <cell r="AD147">
            <v>100</v>
          </cell>
          <cell r="AE147" t="str">
            <v>Se llevó a cabo la asignación de recursos para la adquisición de elementos para el fortalecimiento de los programas,  mediante Resolución N° 1625 de 2016.</v>
          </cell>
          <cell r="AF147" t="str">
            <v>Drive- P31</v>
          </cell>
          <cell r="AG147">
            <v>0</v>
          </cell>
          <cell r="AH147" t="str">
            <v xml:space="preserve">Realizar el concurso de pintura, escultura, cuento y poesía </v>
          </cell>
          <cell r="AI147" t="str">
            <v>NO</v>
          </cell>
          <cell r="AJ147">
            <v>42370</v>
          </cell>
          <cell r="AK147">
            <v>42716</v>
          </cell>
          <cell r="AL147">
            <v>0</v>
          </cell>
          <cell r="AM147" t="str">
            <v xml:space="preserve">Febe Lucía Ruiz </v>
          </cell>
          <cell r="AN147" t="str">
            <v>Profesional Especializado</v>
          </cell>
          <cell r="AO147" t="str">
            <v>Inactivo</v>
          </cell>
          <cell r="AP147">
            <v>0</v>
          </cell>
          <cell r="AQ147">
            <v>0</v>
          </cell>
          <cell r="AR147">
            <v>0</v>
          </cell>
          <cell r="AS147">
            <v>0</v>
          </cell>
          <cell r="AT147">
            <v>0</v>
          </cell>
          <cell r="AU147">
            <v>0</v>
          </cell>
          <cell r="AV147" t="str">
            <v>100</v>
          </cell>
          <cell r="AW147" t="str">
            <v>Actividad inactiva</v>
          </cell>
          <cell r="AX147" t="str">
            <v>Mes de mayo: Se llevó a cabo la asignación de recursos para la adquisición de elementos para el fortalecimiento de los programas, mediante Resolución N° 1625/2016.</v>
          </cell>
          <cell r="AY147" t="str">
            <v>Drive- P31- Actividad 839</v>
          </cell>
          <cell r="AZ147">
            <v>0</v>
          </cell>
          <cell r="BA147" t="str">
            <v>Actividad inactiva</v>
          </cell>
          <cell r="BB147">
            <v>0</v>
          </cell>
          <cell r="BC147">
            <v>0</v>
          </cell>
        </row>
        <row r="148">
          <cell r="M148" t="str">
            <v>P31</v>
          </cell>
          <cell r="N148" t="str">
            <v>Establecimientos de Reclusión cubiertos con programas de cultura, deporte o recreación.</v>
          </cell>
          <cell r="O148">
            <v>2</v>
          </cell>
          <cell r="P148">
            <v>100</v>
          </cell>
          <cell r="Q148" t="str">
            <v>Porcentaje</v>
          </cell>
          <cell r="R148" t="str">
            <v>Maricela Guevara</v>
          </cell>
          <cell r="S148" t="str">
            <v>Subdirector Técnico</v>
          </cell>
          <cell r="T148" t="str">
            <v>Activo</v>
          </cell>
          <cell r="U148">
            <v>0</v>
          </cell>
          <cell r="V148">
            <v>0</v>
          </cell>
          <cell r="W148">
            <v>0</v>
          </cell>
          <cell r="X148">
            <v>0</v>
          </cell>
          <cell r="Y148">
            <v>0</v>
          </cell>
          <cell r="Z148">
            <v>0</v>
          </cell>
          <cell r="AA148">
            <v>0</v>
          </cell>
          <cell r="AB148" t="str">
            <v>A la fecha no se puede establecer el porcentaje de avance, toda vez que faltan por ejecutar 2 actividades de las 3 propuestas.</v>
          </cell>
          <cell r="AC148">
            <v>0</v>
          </cell>
          <cell r="AD148">
            <v>100</v>
          </cell>
          <cell r="AE148" t="str">
            <v>Se llevó a cabo la asignación de recursos para la adquisición de elementos para el fortalecimiento de los programas,  mediante Resolución N° 1625 de 2016.</v>
          </cell>
          <cell r="AF148" t="str">
            <v>Drive- P31</v>
          </cell>
          <cell r="AG148">
            <v>839</v>
          </cell>
          <cell r="AH148" t="str">
            <v xml:space="preserve">Asignar recursos para la adquisición de elementos para el fortalecimiento de los programas </v>
          </cell>
          <cell r="AI148" t="str">
            <v>NO</v>
          </cell>
          <cell r="AJ148">
            <v>42370</v>
          </cell>
          <cell r="AK148">
            <v>42716</v>
          </cell>
          <cell r="AL148">
            <v>55</v>
          </cell>
          <cell r="AM148" t="str">
            <v xml:space="preserve">Febe Lucía Ruiz </v>
          </cell>
          <cell r="AN148" t="str">
            <v>Profesional Especializado</v>
          </cell>
          <cell r="AO148" t="str">
            <v>Activo</v>
          </cell>
          <cell r="AP148">
            <v>0</v>
          </cell>
          <cell r="AQ148">
            <v>0</v>
          </cell>
          <cell r="AR148">
            <v>0</v>
          </cell>
          <cell r="AS148" t="str">
            <v>100</v>
          </cell>
          <cell r="AT148" t="str">
            <v>Mes de mayo: Se llevó a cabo la asignación de recursos para la adquisición de elementos para el fortalecimiento de los programas, mediante Resolución N° 1625/2016.</v>
          </cell>
          <cell r="AU148" t="str">
            <v>Drive- P31- Actividad 839</v>
          </cell>
          <cell r="AV148" t="str">
            <v>100</v>
          </cell>
          <cell r="AW148">
            <v>0.78901734104046239</v>
          </cell>
          <cell r="AX148" t="str">
            <v>Mes de mayo: Se llevó a cabo la asignación de recursos para la adquisición de elementos para el fortalecimiento de los programas, mediante Resolución N° 1625/2016.</v>
          </cell>
          <cell r="AY148" t="str">
            <v>Drive- P31- Actividad 839</v>
          </cell>
          <cell r="AZ148" t="str">
            <v>100</v>
          </cell>
          <cell r="BA148">
            <v>1</v>
          </cell>
          <cell r="BB148" t="str">
            <v>Mes de mayo: Se llevó a cabo la asignación de recursos para la adquisición de elementos para el fortalecimiento de los programas, mediante Resolución N° 1625/2016.</v>
          </cell>
          <cell r="BC148" t="str">
            <v>Drive- P31- Actividad 839</v>
          </cell>
        </row>
        <row r="149">
          <cell r="M149" t="str">
            <v>P31</v>
          </cell>
          <cell r="N149" t="str">
            <v>Establecimientos de Reclusión cubiertos con programas de cultura, deporte o recreación.</v>
          </cell>
          <cell r="O149">
            <v>2</v>
          </cell>
          <cell r="P149">
            <v>100</v>
          </cell>
          <cell r="Q149" t="str">
            <v>Porcentaje</v>
          </cell>
          <cell r="R149" t="str">
            <v>Maricela Guevara</v>
          </cell>
          <cell r="S149" t="str">
            <v>Subdirector Técnico</v>
          </cell>
          <cell r="T149" t="str">
            <v>Activo</v>
          </cell>
          <cell r="U149">
            <v>0</v>
          </cell>
          <cell r="V149">
            <v>0</v>
          </cell>
          <cell r="W149">
            <v>0</v>
          </cell>
          <cell r="X149">
            <v>0</v>
          </cell>
          <cell r="Y149">
            <v>0</v>
          </cell>
          <cell r="Z149">
            <v>0</v>
          </cell>
          <cell r="AA149">
            <v>0</v>
          </cell>
          <cell r="AB149" t="str">
            <v>A la fecha no se puede establecer el porcentaje de avance, toda vez que faltan por ejecutar 2 actividades de las 3 propuestas.</v>
          </cell>
          <cell r="AC149">
            <v>0</v>
          </cell>
          <cell r="AD149">
            <v>100</v>
          </cell>
          <cell r="AE149" t="str">
            <v>Se llevó a cabo la asignación de recursos para la adquisición de elementos para el fortalecimiento de los programas,  mediante Resolución N° 1625 de 2016.</v>
          </cell>
          <cell r="AF149" t="str">
            <v>Drive- P31</v>
          </cell>
          <cell r="AG149">
            <v>840</v>
          </cell>
          <cell r="AH149" t="str">
            <v xml:space="preserve">Generar los lineamientos conceptuales y metodológicos para la implementación de un programa piloto en el que se articule el arte con el tratamiento penitenciario.  </v>
          </cell>
          <cell r="AI149" t="str">
            <v>NO</v>
          </cell>
          <cell r="AJ149">
            <v>42370</v>
          </cell>
          <cell r="AK149">
            <v>42716</v>
          </cell>
          <cell r="AL149">
            <v>25</v>
          </cell>
          <cell r="AM149" t="str">
            <v xml:space="preserve">Febe Lucía Ruiz </v>
          </cell>
          <cell r="AN149" t="str">
            <v>Profesional Especializado</v>
          </cell>
          <cell r="AO149" t="str">
            <v>Activo</v>
          </cell>
          <cell r="AP149">
            <v>0</v>
          </cell>
          <cell r="AQ149">
            <v>0</v>
          </cell>
          <cell r="AR149">
            <v>0</v>
          </cell>
          <cell r="AS149">
            <v>0</v>
          </cell>
          <cell r="AT149" t="str">
            <v xml:space="preserve">A la fecha no se han reportado avances para el cumplimiento de la actividad: Generar los lineamientos conceptuales y metodológicos para la implementación de un programa piloto en el que se articule el arte con el tratamiento penitenciario.  </v>
          </cell>
          <cell r="AU149">
            <v>0</v>
          </cell>
          <cell r="AV149">
            <v>0</v>
          </cell>
          <cell r="AW149">
            <v>0.78901734104046239</v>
          </cell>
          <cell r="AX149" t="str">
            <v>Mes de julio:Se entregó documento borrador de lineamientos los cuales serán retroalimentados en una mesa de trabajo con el Ministerio de Cultura, Idartes y otros aliados estratégicos.</v>
          </cell>
          <cell r="AY149" t="str">
            <v>A la fecha no se cuenta con soportes que evidencien el avance de cumplimiento</v>
          </cell>
          <cell r="AZ149" t="str">
            <v>100</v>
          </cell>
          <cell r="BA149">
            <v>1</v>
          </cell>
          <cell r="BB149" t="str">
            <v xml:space="preserve">Mes de diciembre: Se generaron los lineamientos conceptuales y metodológicos para la implementación de un programa piloto en el que se articule el arte con el tratamiento penitenciario.   </v>
          </cell>
          <cell r="BC149" t="str">
            <v>Drive- P31- Actividad 840</v>
          </cell>
        </row>
        <row r="150">
          <cell r="M150" t="str">
            <v>P32</v>
          </cell>
          <cell r="N150" t="str">
            <v>Establecimientos de Reclusión cubiertos con programas  de Educación formal, para el trabajo y desarrollo humano o informal de acuerdo con las necesidades y posibilidades de cada uno.</v>
          </cell>
          <cell r="O150">
            <v>2</v>
          </cell>
          <cell r="P150">
            <v>100</v>
          </cell>
          <cell r="Q150" t="str">
            <v>Porcentaje</v>
          </cell>
          <cell r="R150" t="str">
            <v>Maricela Guevara</v>
          </cell>
          <cell r="S150" t="str">
            <v>Subdirector Técnico</v>
          </cell>
          <cell r="T150" t="str">
            <v>Activo</v>
          </cell>
          <cell r="U150">
            <v>0</v>
          </cell>
          <cell r="V150">
            <v>0</v>
          </cell>
          <cell r="W150">
            <v>0</v>
          </cell>
          <cell r="X150">
            <v>0</v>
          </cell>
          <cell r="Y150" t="str">
            <v xml:space="preserve">A la fecha no se puede establecer el porcentaje de avance, toda vez que falta por ejecutar 1 actividad de las 3 propuestas. </v>
          </cell>
          <cell r="Z150">
            <v>0</v>
          </cell>
          <cell r="AA150">
            <v>0</v>
          </cell>
          <cell r="AB150" t="str">
            <v>A la fecha no se puede establecer el porcentaje de avance, toda vez que falta por ejecutar 1 actividad de las 3 propuestas.</v>
          </cell>
          <cell r="AC150">
            <v>0</v>
          </cell>
          <cell r="AD150">
            <v>100</v>
          </cell>
          <cell r="AE150" t="str">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ell>
          <cell r="AF150" t="str">
            <v xml:space="preserve">Drive- P32 </v>
          </cell>
          <cell r="AG150">
            <v>841</v>
          </cell>
          <cell r="AH150" t="str">
            <v xml:space="preserve">Asignar recursos solicitados por los establecimientos para el desarrollo de cursos  para el trabajo y el desarrollo humano </v>
          </cell>
          <cell r="AI150" t="str">
            <v>NO</v>
          </cell>
          <cell r="AJ150">
            <v>42370</v>
          </cell>
          <cell r="AK150">
            <v>42716</v>
          </cell>
          <cell r="AL150">
            <v>30</v>
          </cell>
          <cell r="AM150" t="str">
            <v>Febe Lucía Ruíz Tirado</v>
          </cell>
          <cell r="AN150" t="str">
            <v>Profesional Especializado</v>
          </cell>
          <cell r="AO150" t="str">
            <v>Activo</v>
          </cell>
          <cell r="AP150">
            <v>0</v>
          </cell>
          <cell r="AQ150">
            <v>0</v>
          </cell>
          <cell r="AR150">
            <v>0</v>
          </cell>
          <cell r="AS150" t="str">
            <v>100</v>
          </cell>
          <cell r="AT150" t="str">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ell>
          <cell r="AU150" t="str">
            <v>Drive- P32- Actividad 841</v>
          </cell>
          <cell r="AV150" t="str">
            <v>100</v>
          </cell>
          <cell r="AW150">
            <v>0.78901734104046239</v>
          </cell>
          <cell r="AX150" t="str">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ell>
          <cell r="AY150" t="str">
            <v>Drive- P32- Actividad 841</v>
          </cell>
          <cell r="AZ150" t="str">
            <v>100</v>
          </cell>
          <cell r="BA150">
            <v>1</v>
          </cell>
          <cell r="BB150" t="str">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ell>
          <cell r="BC150" t="str">
            <v>Drive- P32- Actividad 841</v>
          </cell>
        </row>
        <row r="151">
          <cell r="M151" t="str">
            <v>P32</v>
          </cell>
          <cell r="N151" t="str">
            <v>Establecimientos de Reclusión cubiertos con programas  de Educación formal, para el trabajo y desarrollo humano o informal de acuerdo con las necesidades y posibilidades de cada uno.</v>
          </cell>
          <cell r="O151">
            <v>2</v>
          </cell>
          <cell r="P151">
            <v>100</v>
          </cell>
          <cell r="Q151" t="str">
            <v>Porcentaje</v>
          </cell>
          <cell r="R151" t="str">
            <v>Maricela Guevara</v>
          </cell>
          <cell r="S151" t="str">
            <v>Subdirector Técnico</v>
          </cell>
          <cell r="T151" t="str">
            <v>Activo</v>
          </cell>
          <cell r="U151">
            <v>0</v>
          </cell>
          <cell r="V151">
            <v>0</v>
          </cell>
          <cell r="W151">
            <v>0</v>
          </cell>
          <cell r="X151">
            <v>0</v>
          </cell>
          <cell r="Y151">
            <v>0</v>
          </cell>
          <cell r="Z151">
            <v>0</v>
          </cell>
          <cell r="AA151">
            <v>0</v>
          </cell>
          <cell r="AB151" t="str">
            <v>A la fecha no se puede establecer el porcentaje de avance, toda vez que falta por ejecutar 1 actividad de las 3 propuestas.</v>
          </cell>
          <cell r="AC151">
            <v>0</v>
          </cell>
          <cell r="AD151">
            <v>100</v>
          </cell>
          <cell r="AE151" t="str">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ell>
          <cell r="AF151" t="str">
            <v xml:space="preserve">Drive- P32 </v>
          </cell>
          <cell r="AG151">
            <v>842</v>
          </cell>
          <cell r="AH151" t="str">
            <v xml:space="preserve">Asignar recursos solicitados por los establecimientos para el desarrollo de los cursos de educación informal programados  </v>
          </cell>
          <cell r="AI151" t="str">
            <v>NO</v>
          </cell>
          <cell r="AJ151">
            <v>42370</v>
          </cell>
          <cell r="AK151">
            <v>42716</v>
          </cell>
          <cell r="AL151">
            <v>30</v>
          </cell>
          <cell r="AM151" t="str">
            <v>Febe Lucía Ruíz Tirado</v>
          </cell>
          <cell r="AN151" t="str">
            <v>Profesional Especializado</v>
          </cell>
          <cell r="AO151" t="str">
            <v>Activo</v>
          </cell>
          <cell r="AP151">
            <v>0</v>
          </cell>
          <cell r="AQ151">
            <v>0</v>
          </cell>
          <cell r="AR151">
            <v>0</v>
          </cell>
          <cell r="AS151" t="str">
            <v>100</v>
          </cell>
          <cell r="AT151" t="str">
            <v>Mes de mayo: Se llevó a cabo la asignación de recursos para el desarrollo de los cursos de educación informal, mediante la Resolución N° 1626 del 7 de abril del 2016 por un valor de $ 200.000.000 para la totalidad de los establecimientos de reclusión.</v>
          </cell>
          <cell r="AU151" t="str">
            <v>Drive- P32- Actividad 842</v>
          </cell>
          <cell r="AV151" t="str">
            <v>100</v>
          </cell>
          <cell r="AW151">
            <v>0.78901734104046239</v>
          </cell>
          <cell r="AX151" t="str">
            <v>Mes de mayo: Se llevó a cabo la asignación de recursos para el desarrollo de los cursos de educación informal, mediante la Resolución N° 1626 del 7 de abril del 2016 por un valor de $ 200.000.000 para la totalidad de los establecimientos de reclusión.</v>
          </cell>
          <cell r="AY151" t="str">
            <v>Drive- P32- Actividad 842</v>
          </cell>
          <cell r="AZ151" t="str">
            <v>100</v>
          </cell>
          <cell r="BA151">
            <v>1</v>
          </cell>
          <cell r="BB151" t="str">
            <v>Mes de mayo: Se llevó a cabo la asignación de recursos para el desarrollo de los cursos de educación informal, mediante la Resolución N° 1626 del 7 de abril del 2016 por un valor de $ 200.000.000 para la totalidad de los establecimientos de reclusión.</v>
          </cell>
          <cell r="BC151" t="str">
            <v>Drive- P32- Actividad 842</v>
          </cell>
        </row>
        <row r="152">
          <cell r="M152" t="str">
            <v>P32</v>
          </cell>
          <cell r="N152" t="str">
            <v>Establecimientos de Reclusión cubiertos con programas  de Educación formal, para el trabajo y desarrollo humano o informal de acuerdo con las necesidades y posibilidades de cada uno.</v>
          </cell>
          <cell r="O152">
            <v>2</v>
          </cell>
          <cell r="P152">
            <v>100</v>
          </cell>
          <cell r="Q152" t="str">
            <v>Porcentaje</v>
          </cell>
          <cell r="R152" t="str">
            <v>Maricela Guevara</v>
          </cell>
          <cell r="S152" t="str">
            <v>Subdirector Técnico</v>
          </cell>
          <cell r="T152" t="str">
            <v>Activo</v>
          </cell>
          <cell r="U152">
            <v>0</v>
          </cell>
          <cell r="V152">
            <v>0</v>
          </cell>
          <cell r="W152">
            <v>0</v>
          </cell>
          <cell r="X152">
            <v>0</v>
          </cell>
          <cell r="Y152">
            <v>0</v>
          </cell>
          <cell r="Z152">
            <v>0</v>
          </cell>
          <cell r="AA152">
            <v>0</v>
          </cell>
          <cell r="AB152" t="str">
            <v>A la fecha no se puede establecer el porcentaje de avance, toda vez que falta por ejecutar 1 actividad de las 3 propuestas.</v>
          </cell>
          <cell r="AC152">
            <v>0</v>
          </cell>
          <cell r="AD152">
            <v>100</v>
          </cell>
          <cell r="AE152" t="str">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ell>
          <cell r="AF152" t="str">
            <v xml:space="preserve">Drive- P32 </v>
          </cell>
          <cell r="AG152">
            <v>843</v>
          </cell>
          <cell r="AH152" t="str">
            <v xml:space="preserve">Realizar seguimiento a la ejecución de los recursos asignados a los ERON. </v>
          </cell>
          <cell r="AI152" t="str">
            <v>NO</v>
          </cell>
          <cell r="AJ152">
            <v>42370</v>
          </cell>
          <cell r="AK152">
            <v>42716</v>
          </cell>
          <cell r="AL152">
            <v>40</v>
          </cell>
          <cell r="AM152" t="str">
            <v>Febe Lucía Ruíz Tirado</v>
          </cell>
          <cell r="AN152" t="str">
            <v>Profesional Especializado</v>
          </cell>
          <cell r="AO152" t="str">
            <v>Activo</v>
          </cell>
          <cell r="AP152">
            <v>0</v>
          </cell>
          <cell r="AQ152">
            <v>0</v>
          </cell>
          <cell r="AR152">
            <v>0</v>
          </cell>
          <cell r="AS152" t="str">
            <v>40</v>
          </cell>
          <cell r="AT152" t="str">
            <v>Mes de mayo: Se remitió oficio N° 5332, de fecha 12 de mayo de 2016,  solicitando envió de informes de seguimiento a la ejecución presupuestal, por parte de los establecimientos y las Direcciones regionales.</v>
          </cell>
          <cell r="AU152" t="str">
            <v>Drive- P32-843</v>
          </cell>
          <cell r="AV152">
            <v>80</v>
          </cell>
          <cell r="AW152">
            <v>0.78901734104046239</v>
          </cell>
          <cell r="AX152" t="str">
            <v>Mes de mayo:Se remitió oficio N° 5332, de fecha 12 de mayo de 2016, solicitando envió de informes de seguimiento a la ejecución presupuestal, por parte de los establecimientos y las Direcciones regionales.
  Se han elaborado un (1) informe de seguimiento a la ejecución del presupuesto, mediante el cual se ha evidenciado que se ha ejecutado el 9% de los recursos asignados. Se anexa oficio No. 8300 DIRAT- 8330 SUBED- 2537 del 16 de agosto de 2016.
  Se realizó una video conferencia con las direcciones regionales en las que se hicieron recomendaciones generales sobre la ejecución del presupuesto. Se anexa acta 0714 de 2016 y acta 837 del 26 de agosto de 2016.</v>
          </cell>
          <cell r="AY152" t="str">
            <v>Drive- P32- Actividad 843</v>
          </cell>
          <cell r="AZ152" t="str">
            <v>100</v>
          </cell>
          <cell r="BA152">
            <v>1</v>
          </cell>
          <cell r="BB152" t="str">
            <v xml:space="preserve">Mes de noviembre: Se expidieron las siguientes resoluciones: 
- Resolución N° 004712 del 27 de septiembre de 2016 por valor de $ 4.834.349 (educación para el trabajo y desarrollo humano).  
-Resolución N° 4790 del 30 de septiembre por valor de $ 46,437,749 (educación para el trabajo y el desarrollo Humano) 
Se asignó la totalidad de los $ 500.000.000 del programa. 
Mes de diciembre: Se realizó seguimiento a la ejecución de los recursos asignados a los ERON para los programas  de educación formal, educación para el trabajo y el desarrollo humano y educación informal. 
</v>
          </cell>
          <cell r="BC152" t="str">
            <v>Drive- P32- Actividad 843</v>
          </cell>
        </row>
        <row r="153">
          <cell r="M153" t="str">
            <v>P115</v>
          </cell>
          <cell r="N153" t="str">
            <v>Pruebas de estado realizadas (SABER 11, VALIDACION GENERAL Y SABER PRO)</v>
          </cell>
          <cell r="O153">
            <v>4</v>
          </cell>
          <cell r="P153">
            <v>3</v>
          </cell>
          <cell r="Q153" t="str">
            <v>Número</v>
          </cell>
          <cell r="R153" t="str">
            <v>Maricela Guevara</v>
          </cell>
          <cell r="S153" t="str">
            <v>Subdirector Técnico</v>
          </cell>
          <cell r="T153" t="str">
            <v>Activo</v>
          </cell>
          <cell r="U153">
            <v>0</v>
          </cell>
          <cell r="V153">
            <v>0</v>
          </cell>
          <cell r="W153">
            <v>0</v>
          </cell>
          <cell r="X153">
            <v>0</v>
          </cell>
          <cell r="Y153" t="str">
            <v>A la fecha no se cuenta con soportes que evidencien el avance del producto, toda vez que las pruebas se llevan a cabo en el mes de noviembre.</v>
          </cell>
          <cell r="Z153">
            <v>0</v>
          </cell>
          <cell r="AA153" t="str">
            <v>50</v>
          </cell>
          <cell r="AB153" t="str">
            <v>Mes de abril:El contrato entre el ICFES y el INPEC fue celebrado el 19 de Abril bajo el N° 015 de 2016.</v>
          </cell>
          <cell r="AC153" t="str">
            <v>Drive- P32- Actividad 843</v>
          </cell>
          <cell r="AD153">
            <v>3</v>
          </cell>
          <cell r="AE153" t="str">
            <v xml:space="preserve">Se elaboró el segundo informe de seguimiento correspondiente a la aplicación las pruebas para la validación general VG, SABER 11 y SABER PRO. </v>
          </cell>
          <cell r="AF153" t="str">
            <v>Drive- P115- Actividad 845</v>
          </cell>
          <cell r="AG153">
            <v>844</v>
          </cell>
          <cell r="AH153" t="str">
            <v xml:space="preserve">Elaboración y celebración del contrato. </v>
          </cell>
          <cell r="AI153" t="str">
            <v>NO</v>
          </cell>
          <cell r="AJ153">
            <v>42370</v>
          </cell>
          <cell r="AK153">
            <v>42551</v>
          </cell>
          <cell r="AL153">
            <v>70</v>
          </cell>
          <cell r="AM153" t="str">
            <v>Maricela Guevara</v>
          </cell>
          <cell r="AN153" t="str">
            <v>Subdirector Técnico</v>
          </cell>
          <cell r="AO153" t="str">
            <v>Activo</v>
          </cell>
          <cell r="AP153">
            <v>0</v>
          </cell>
          <cell r="AQ153">
            <v>0</v>
          </cell>
          <cell r="AR153">
            <v>0</v>
          </cell>
          <cell r="AS153">
            <v>100</v>
          </cell>
          <cell r="AT153" t="str">
            <v>Mes de abril: El contrato entre el ICFES y el INPEC fue celebrado el 19 de Abril bajo el N° 015 de 2016.</v>
          </cell>
          <cell r="AU153" t="str">
            <v xml:space="preserve">Drive- P115- 844 </v>
          </cell>
          <cell r="AV153">
            <v>100</v>
          </cell>
          <cell r="AW153">
            <v>1</v>
          </cell>
          <cell r="AX153" t="str">
            <v>Mes de abril: El contrato entre el ICFES y el INPEC fue celebrado el 19 de Abril bajo el N° 015 de 2016.</v>
          </cell>
          <cell r="AY153" t="str">
            <v xml:space="preserve">Drive- P115- 844 </v>
          </cell>
          <cell r="AZ153" t="str">
            <v>100</v>
          </cell>
          <cell r="BA153">
            <v>1</v>
          </cell>
          <cell r="BB153" t="str">
            <v>Mes de abril: El contrato entre el ICFES y el INPEC fue celebrado el 19 de Abril bajo el N° 015 de 2016.</v>
          </cell>
          <cell r="BC153" t="str">
            <v xml:space="preserve">Drive- P115- 844 </v>
          </cell>
        </row>
        <row r="154">
          <cell r="M154" t="str">
            <v>P115</v>
          </cell>
          <cell r="N154" t="str">
            <v>Pruebas de estado realizadas (SABER 11, VALIDACION GENERAL Y SABER PRO)</v>
          </cell>
          <cell r="O154">
            <v>4</v>
          </cell>
          <cell r="P154">
            <v>3</v>
          </cell>
          <cell r="Q154" t="str">
            <v>Número</v>
          </cell>
          <cell r="R154" t="str">
            <v>Maricela Guevara</v>
          </cell>
          <cell r="S154" t="str">
            <v>Subdirector Técnico</v>
          </cell>
          <cell r="T154" t="str">
            <v>Activo</v>
          </cell>
          <cell r="U154">
            <v>0</v>
          </cell>
          <cell r="V154">
            <v>0</v>
          </cell>
          <cell r="W154">
            <v>0</v>
          </cell>
          <cell r="X154">
            <v>0</v>
          </cell>
          <cell r="Y154">
            <v>0</v>
          </cell>
          <cell r="Z154">
            <v>0</v>
          </cell>
          <cell r="AA154" t="str">
            <v>50</v>
          </cell>
          <cell r="AB154" t="str">
            <v>Mes de abril:El contrato entre el ICFES y el INPEC fue celebrado el 19 de Abril bajo el N° 015 de 2016.</v>
          </cell>
          <cell r="AC154" t="str">
            <v>Drive- P32- Actividad 843</v>
          </cell>
          <cell r="AD154">
            <v>3</v>
          </cell>
          <cell r="AE154" t="str">
            <v xml:space="preserve">Se elaboró el segundo informe de seguimiento correspondiente a la aplicación las pruebas para la validación general VG, SABER 11 y SABER PRO. </v>
          </cell>
          <cell r="AF154" t="str">
            <v>Drive- P115- Actividad 845</v>
          </cell>
          <cell r="AG154">
            <v>845</v>
          </cell>
          <cell r="AH154" t="str">
            <v xml:space="preserve">Realizar dos informes de seguimiento por pruebas presentadas. </v>
          </cell>
          <cell r="AI154" t="str">
            <v>NO</v>
          </cell>
          <cell r="AJ154">
            <v>42552</v>
          </cell>
          <cell r="AK154">
            <v>42704</v>
          </cell>
          <cell r="AL154">
            <v>30</v>
          </cell>
          <cell r="AM154" t="str">
            <v>Maricela Guevara</v>
          </cell>
          <cell r="AN154" t="str">
            <v>Subdirector Técnico</v>
          </cell>
          <cell r="AO154" t="str">
            <v>Activo</v>
          </cell>
          <cell r="AP154">
            <v>0</v>
          </cell>
          <cell r="AQ154">
            <v>0</v>
          </cell>
          <cell r="AR154">
            <v>0</v>
          </cell>
          <cell r="AS154">
            <v>0</v>
          </cell>
          <cell r="AT154">
            <v>0</v>
          </cell>
          <cell r="AU154">
            <v>0</v>
          </cell>
          <cell r="AV154">
            <v>50</v>
          </cell>
          <cell r="AW154">
            <v>0.59868421052631582</v>
          </cell>
          <cell r="AX154" t="str">
            <v>*Se elaboró y envió un instructivo para llevar a cabo el cargue a la plataforma de todas las personas que aspiran a presentar las pruebas, de igual forma se hizo la consolidación de todas las novedades reportadas para su finalizar el cargue de información exitosamente.
  Para SABER 11 se inscribieron aproximadamente 2,550 personas y para validación general 1.420.
  Por su parte, los establecimientos llevaron a cabo el proceso de inscripción que finalizó el 28 de mayo.
  Las pruebas SABER 11 y Validación General se presentan el 1 de agosto, después de esta fecha se elaborarán los informes correspondientes.
  Las pruebas SABER PRO serán presentadas el 21 de noviembre.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v>
          </cell>
          <cell r="AY154" t="str">
            <v>A la fecha no se cuenta con soportes que evidencien el avance de cumplimiento</v>
          </cell>
          <cell r="AZ154" t="str">
            <v>100</v>
          </cell>
          <cell r="BA154">
            <v>1</v>
          </cell>
          <cell r="BB154" t="str">
            <v xml:space="preserve">Mes de noviembre: Se elaboró el segundo informe de seguimiento correspondiente a la aplicación las pruebas para la validación general VG, SABER 11 y SABER PRO. </v>
          </cell>
          <cell r="BC154" t="str">
            <v>Drive- P115- Actividad 845</v>
          </cell>
        </row>
        <row r="155">
          <cell r="M155" t="str">
            <v>P116</v>
          </cell>
          <cell r="N155" t="str">
            <v>Convenios para el fortalecimiento de los programas de educación con diferentes entidades gestionados</v>
          </cell>
          <cell r="O155">
            <v>2</v>
          </cell>
          <cell r="P155">
            <v>1</v>
          </cell>
          <cell r="Q155" t="str">
            <v>Número</v>
          </cell>
          <cell r="R155" t="str">
            <v>Maricela Guevara</v>
          </cell>
          <cell r="S155" t="str">
            <v>Subdirector Técnico</v>
          </cell>
          <cell r="T155" t="str">
            <v>Activo</v>
          </cell>
          <cell r="U155">
            <v>0</v>
          </cell>
          <cell r="V155">
            <v>0</v>
          </cell>
          <cell r="W155">
            <v>0</v>
          </cell>
          <cell r="X155">
            <v>1</v>
          </cell>
          <cell r="Y155"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Z155" t="str">
            <v xml:space="preserve">Drive- P116- Actividad 848 </v>
          </cell>
          <cell r="AA155">
            <v>0</v>
          </cell>
          <cell r="AB155" t="str">
            <v>SIN REGISTRO DE SEGUIMIENTO</v>
          </cell>
          <cell r="AC155">
            <v>0</v>
          </cell>
          <cell r="AD155">
            <v>1</v>
          </cell>
          <cell r="AE155"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AF155" t="str">
            <v xml:space="preserve">Drive- P116- Actividad 848 </v>
          </cell>
          <cell r="AG155">
            <v>846</v>
          </cell>
          <cell r="AH155" t="str">
            <v xml:space="preserve">Construir  mapa de necesidades. </v>
          </cell>
          <cell r="AI155" t="str">
            <v>NO</v>
          </cell>
          <cell r="AJ155">
            <v>42370</v>
          </cell>
          <cell r="AK155">
            <v>42430</v>
          </cell>
          <cell r="AL155">
            <v>10</v>
          </cell>
          <cell r="AM155" t="str">
            <v xml:space="preserve">Enrique Castillo </v>
          </cell>
          <cell r="AN155" t="str">
            <v>Profesional Universitario</v>
          </cell>
          <cell r="AO155" t="str">
            <v>Activo</v>
          </cell>
          <cell r="AP155">
            <v>100</v>
          </cell>
          <cell r="AQ155" t="str">
            <v>Mes de marzo: Se construye mapa de necesidades para fortalecer el programa de educación superior a distancia.</v>
          </cell>
          <cell r="AR155" t="str">
            <v>Escritorio/Plan de acción/ 2016/ soportes/ educación/ educación superior/ producto 4/ actividad 1</v>
          </cell>
          <cell r="AS155">
            <v>100</v>
          </cell>
          <cell r="AT155" t="str">
            <v>Mes de marzo: Se construye mapa de necesidades para fortalecer el programa de educación superior a distancia.</v>
          </cell>
          <cell r="AU155" t="str">
            <v>Escritorio/Plan de acción/ 2016/ soportes/ educación/ educación superior/ producto 4/ actividad 1</v>
          </cell>
          <cell r="AV155">
            <v>100</v>
          </cell>
          <cell r="AW155">
            <v>1</v>
          </cell>
          <cell r="AX155" t="str">
            <v>Mes de marzo: Se construye mapa de necesidades para fortalecer el programa de educación superior a distancia.</v>
          </cell>
          <cell r="AY155" t="str">
            <v>Escritorio/Plan de acción/ 2016/ soportes/ educación/ educación superior/ producto 4/ actividad 1</v>
          </cell>
          <cell r="AZ155" t="str">
            <v>100</v>
          </cell>
          <cell r="BA155">
            <v>1</v>
          </cell>
          <cell r="BB155" t="str">
            <v>Mes de marzo: Se construye mapa de necesidades para fortalecer el programa de educación superior a distancia.</v>
          </cell>
          <cell r="BC155" t="str">
            <v>Escritorio/Plan de acción/ 2016/ soportes/ educación/ educación superior/ producto 4/ actividad 1</v>
          </cell>
        </row>
        <row r="156">
          <cell r="M156" t="str">
            <v>P116</v>
          </cell>
          <cell r="N156" t="str">
            <v>Convenios para el fortalecimiento de los programas de educación con diferentes entidades gestionados</v>
          </cell>
          <cell r="O156">
            <v>2</v>
          </cell>
          <cell r="P156">
            <v>1</v>
          </cell>
          <cell r="Q156" t="str">
            <v>Número</v>
          </cell>
          <cell r="R156" t="str">
            <v>Maricela Guevara</v>
          </cell>
          <cell r="S156" t="str">
            <v>Subdirector Técnico</v>
          </cell>
          <cell r="T156" t="str">
            <v>Activo</v>
          </cell>
          <cell r="U156">
            <v>0</v>
          </cell>
          <cell r="V156">
            <v>0</v>
          </cell>
          <cell r="W156">
            <v>0</v>
          </cell>
          <cell r="X156">
            <v>0</v>
          </cell>
          <cell r="Y156">
            <v>0</v>
          </cell>
          <cell r="Z156">
            <v>0</v>
          </cell>
          <cell r="AA156">
            <v>0</v>
          </cell>
          <cell r="AB156" t="str">
            <v>SIN REGISTRO DE SEGUIMIENTO</v>
          </cell>
          <cell r="AC156">
            <v>0</v>
          </cell>
          <cell r="AD156">
            <v>1</v>
          </cell>
          <cell r="AE156"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AF156" t="str">
            <v xml:space="preserve">Drive- P116- Actividad 848 </v>
          </cell>
          <cell r="AG156">
            <v>847</v>
          </cell>
          <cell r="AH156" t="str">
            <v xml:space="preserve">Elaborar propuestas para alianzas </v>
          </cell>
          <cell r="AI156" t="str">
            <v>NO</v>
          </cell>
          <cell r="AJ156">
            <v>42370</v>
          </cell>
          <cell r="AK156">
            <v>42716</v>
          </cell>
          <cell r="AL156">
            <v>50</v>
          </cell>
          <cell r="AM156" t="str">
            <v xml:space="preserve">Enrique Castillo </v>
          </cell>
          <cell r="AN156" t="str">
            <v>Profesional Universitario</v>
          </cell>
          <cell r="AO156" t="str">
            <v>Activo</v>
          </cell>
          <cell r="AP156">
            <v>0</v>
          </cell>
          <cell r="AQ156">
            <v>0</v>
          </cell>
          <cell r="AR156">
            <v>0</v>
          </cell>
          <cell r="AS156" t="str">
            <v>100</v>
          </cell>
          <cell r="AT156" t="str">
            <v>Mes de mayo: Se han elaborado las siguientes propuestas de alianzas para revisión de la Subdirección de Gestión contractual: 
- Fundación Cimuca 
- Universidad pedagógica nacional 
- Universidad de la Sabana 
- IDARTES 
-Fundación Salazar Arango</v>
          </cell>
          <cell r="AU156" t="str">
            <v>Drive- P116-847</v>
          </cell>
          <cell r="AV156" t="str">
            <v>100</v>
          </cell>
          <cell r="AW156">
            <v>0.78901734104046239</v>
          </cell>
          <cell r="AX156" t="str">
            <v>Mes de mayo: Se han elaborado las siguientes propuestas de alianzas para revisión de la Subdirección de Gestión contractual: 
- Fundación Cimuca 
- Universidad pedagógica nacional 
- Universidad de la Sabana 
- IDARTES 
-Fundación Salazar Arango</v>
          </cell>
          <cell r="AY156" t="str">
            <v>Drive- P116-847</v>
          </cell>
          <cell r="AZ156" t="str">
            <v>100</v>
          </cell>
          <cell r="BA156">
            <v>1</v>
          </cell>
          <cell r="BB156" t="str">
            <v>Mes de mayo: Se han elaborado las siguientes propuestas de alianzas para revisión de la Subdirección de Gestión contractual: 
- Fundación Cimuca 
- Universidad pedagógica nacional 
- Universidad de la Sabana 
- IDARTES 
-Fundación Salazar Arango</v>
          </cell>
          <cell r="BC156" t="str">
            <v>Drive- P116-847</v>
          </cell>
        </row>
        <row r="157">
          <cell r="M157" t="str">
            <v>P116</v>
          </cell>
          <cell r="N157" t="str">
            <v>Convenios para el fortalecimiento de los programas de educación con diferentes entidades gestionados</v>
          </cell>
          <cell r="O157">
            <v>2</v>
          </cell>
          <cell r="P157">
            <v>1</v>
          </cell>
          <cell r="Q157" t="str">
            <v>Número</v>
          </cell>
          <cell r="R157" t="str">
            <v>Maricela Guevara</v>
          </cell>
          <cell r="S157" t="str">
            <v>Subdirector Técnico</v>
          </cell>
          <cell r="T157" t="str">
            <v>Activo</v>
          </cell>
          <cell r="U157">
            <v>0</v>
          </cell>
          <cell r="V157">
            <v>0</v>
          </cell>
          <cell r="W157">
            <v>0</v>
          </cell>
          <cell r="X157">
            <v>0</v>
          </cell>
          <cell r="Y157">
            <v>0</v>
          </cell>
          <cell r="Z157">
            <v>0</v>
          </cell>
          <cell r="AA157">
            <v>0</v>
          </cell>
          <cell r="AB157" t="str">
            <v>SIN REGISTRO DE SEGUIMIENTO</v>
          </cell>
          <cell r="AC157">
            <v>0</v>
          </cell>
          <cell r="AD157">
            <v>1</v>
          </cell>
          <cell r="AE157"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AF157" t="str">
            <v xml:space="preserve">Drive- P116- Actividad 848 </v>
          </cell>
          <cell r="AG157">
            <v>848</v>
          </cell>
          <cell r="AH157" t="str">
            <v xml:space="preserve">Gestionar alianzas. </v>
          </cell>
          <cell r="AI157" t="str">
            <v>NO</v>
          </cell>
          <cell r="AJ157">
            <v>42370</v>
          </cell>
          <cell r="AK157">
            <v>42716</v>
          </cell>
          <cell r="AL157">
            <v>40</v>
          </cell>
          <cell r="AM157" t="str">
            <v xml:space="preserve">Enrique Castillo </v>
          </cell>
          <cell r="AN157" t="str">
            <v>Profesional Universitario</v>
          </cell>
          <cell r="AO157" t="str">
            <v>Activo</v>
          </cell>
          <cell r="AP157">
            <v>0</v>
          </cell>
          <cell r="AQ157">
            <v>0</v>
          </cell>
          <cell r="AR157">
            <v>0</v>
          </cell>
          <cell r="AS157" t="str">
            <v>100</v>
          </cell>
          <cell r="AT157"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AU157" t="str">
            <v>Drive- P116-848</v>
          </cell>
          <cell r="AV157" t="str">
            <v>100</v>
          </cell>
          <cell r="AW157">
            <v>0.78901734104046239</v>
          </cell>
          <cell r="AX157"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AY157" t="str">
            <v>Drive- P116-848</v>
          </cell>
          <cell r="AZ157" t="str">
            <v>100</v>
          </cell>
          <cell r="BA157">
            <v>1</v>
          </cell>
          <cell r="BB157" t="str">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ell>
          <cell r="BC157" t="str">
            <v>Drive- P116-848</v>
          </cell>
        </row>
        <row r="158">
          <cell r="M158" t="str">
            <v>P188</v>
          </cell>
          <cell r="N158" t="str">
            <v xml:space="preserve">Presentación de un proyecto para la caracterización y diagnóstico ocupacional de la PPL, que incluya posibilidades productivas  para pos penados </v>
          </cell>
          <cell r="O158">
            <v>1</v>
          </cell>
          <cell r="P158">
            <v>1</v>
          </cell>
          <cell r="Q158" t="str">
            <v>Número</v>
          </cell>
          <cell r="R158" t="str">
            <v>My Johanna Andrea Montoya Cifuentes</v>
          </cell>
          <cell r="S158" t="str">
            <v>Subdirector Técnico</v>
          </cell>
          <cell r="T158" t="str">
            <v>Activo</v>
          </cell>
          <cell r="U158">
            <v>0</v>
          </cell>
          <cell r="V158">
            <v>0</v>
          </cell>
          <cell r="W158">
            <v>0</v>
          </cell>
          <cell r="X158">
            <v>0</v>
          </cell>
          <cell r="Y158" t="str">
            <v xml:space="preserve">A la fecha no se cuenta con soportes que evidencien el avance del producto. </v>
          </cell>
          <cell r="Z158">
            <v>0</v>
          </cell>
          <cell r="AA158" t="str">
            <v>100</v>
          </cell>
          <cell r="AB158" t="str">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v>
          </cell>
          <cell r="AC158" t="str">
            <v>Drive- P188- Actividad 849</v>
          </cell>
          <cell r="AD158">
            <v>1</v>
          </cell>
          <cell r="AE158" t="str">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v>
          </cell>
          <cell r="AF158" t="str">
            <v>Drive- P188- Actividad 849</v>
          </cell>
          <cell r="AG158">
            <v>849</v>
          </cell>
          <cell r="AH158" t="str">
            <v>Producto incluido en el producto "Casa Libertad creada como primer centro de atención, orientación y apoyo, en coordinación con el Injusticia, Min Trabajo, Colsubsidio y Fundación Teatro Interno"</v>
          </cell>
          <cell r="AI158" t="str">
            <v>NO</v>
          </cell>
          <cell r="AJ158">
            <v>42384</v>
          </cell>
          <cell r="AK158">
            <v>42716</v>
          </cell>
          <cell r="AL158">
            <v>100</v>
          </cell>
          <cell r="AM158" t="str">
            <v>Maryori Quiñones Núñez</v>
          </cell>
          <cell r="AN158" t="str">
            <v>Profesional Universitario</v>
          </cell>
          <cell r="AO158" t="str">
            <v>Activo</v>
          </cell>
          <cell r="AP158">
            <v>0</v>
          </cell>
          <cell r="AQ158">
            <v>0</v>
          </cell>
          <cell r="AR158">
            <v>0</v>
          </cell>
          <cell r="AS158" t="str">
            <v>45</v>
          </cell>
          <cell r="AT158" t="str">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v>
          </cell>
          <cell r="AU158" t="str">
            <v>Drive- P188-849</v>
          </cell>
          <cell r="AV158">
            <v>100</v>
          </cell>
          <cell r="AW158">
            <v>0.78012048192771088</v>
          </cell>
          <cell r="AX158" t="str">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v>
          </cell>
          <cell r="AY158" t="str">
            <v>Drive- P188- Actividad 849</v>
          </cell>
          <cell r="AZ158" t="str">
            <v>100</v>
          </cell>
          <cell r="BA158">
            <v>1</v>
          </cell>
          <cell r="BB158" t="str">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v>
          </cell>
          <cell r="BC158" t="str">
            <v>Drive- P188- Actividad 849</v>
          </cell>
        </row>
        <row r="159">
          <cell r="M159" t="str">
            <v>DIRAT 1</v>
          </cell>
          <cell r="N159" t="str">
            <v>ERON con  seguimiento a la notificación de eventos de interés en  Salud Pública realizados.</v>
          </cell>
          <cell r="O159">
            <v>2</v>
          </cell>
          <cell r="P159">
            <v>11</v>
          </cell>
          <cell r="Q159" t="str">
            <v>Numero</v>
          </cell>
          <cell r="R159" t="str">
            <v xml:space="preserve">Ernesto Beltran </v>
          </cell>
          <cell r="S159" t="str">
            <v>Profesional Especializado</v>
          </cell>
          <cell r="T159" t="str">
            <v>Activo</v>
          </cell>
          <cell r="U159">
            <v>0</v>
          </cell>
          <cell r="V159">
            <v>0</v>
          </cell>
          <cell r="W159">
            <v>0</v>
          </cell>
          <cell r="X159">
            <v>0</v>
          </cell>
          <cell r="Y159" t="str">
            <v xml:space="preserve">A la fecha no se cuenta con soportes que evidencien el avance del producto. </v>
          </cell>
          <cell r="Z159">
            <v>0</v>
          </cell>
          <cell r="AA159" t="str">
            <v>9</v>
          </cell>
          <cell r="AB159" t="str">
            <v>Mes de julio:Medianteoficio No. 8310-SUBAS-09525 del 02 de agosto de 2016 a las Direcciones Regionales. Se identifican los establecimientos que durante el periodo epidemiológico 7 no realizaron notificación para su respectivo seguimiento.
  Mes de agosto:Mediante oficio No. 8310-SUBAS-011222 del 12 de septiembre de 2016 a las Direcciones Regionales. Se identifican los establecimientos que durante el periodo epidemiológico 8 no realizaron notificación para su respectivo seguimiento.
  Mes de septiembre:FALTA SOPORTE</v>
          </cell>
          <cell r="AC159" t="str">
            <v>Drive- ERON con seguimiento a la notificación de eventos de interés en Salud Pública realizados- Actividad 850</v>
          </cell>
          <cell r="AD159">
            <v>11</v>
          </cell>
          <cell r="AE159" t="str">
            <v xml:space="preserve">Mes de septiembre: Mediante oficio No. 8310-SUBAS-12388 del 12 de octubre de 2016 a las Direcciones Regionales. Se identifican los establecimientos  que durante el periodo epidemiológico  9 no realizaron notificación para su respectivo seguimiento. 
Mes de octubre: Mediante oficio No. 8310-SUBAS-13973 del 03 de noviembre de 2016 a las Direcciones Regionales. Se identifican los establecimientos  que durante el periodo epidemiológico  10 no realizaron notificación para su respectivo seguimiento.
</v>
          </cell>
          <cell r="AF159" t="str">
            <v>Drive- ERON con seguimiento a la notificación de eventos de interés en Salud Pública realizados- Actividad 850</v>
          </cell>
          <cell r="AG159">
            <v>850</v>
          </cell>
          <cell r="AH159" t="str">
            <v>Realizar seguimientos a la notificaciones de eventos de interés en  Salud Pública a los ERON.</v>
          </cell>
          <cell r="AI159" t="str">
            <v>NO</v>
          </cell>
          <cell r="AJ159">
            <v>42384</v>
          </cell>
          <cell r="AK159">
            <v>42716</v>
          </cell>
          <cell r="AL159">
            <v>100</v>
          </cell>
          <cell r="AM159" t="str">
            <v>Grupo de salud pública</v>
          </cell>
          <cell r="AN159" t="str">
            <v>Profesional Especializado</v>
          </cell>
          <cell r="AO159" t="str">
            <v>Activo</v>
          </cell>
          <cell r="AP159">
            <v>0</v>
          </cell>
          <cell r="AQ159">
            <v>0</v>
          </cell>
          <cell r="AR159">
            <v>0</v>
          </cell>
          <cell r="AS159" t="str">
            <v>45</v>
          </cell>
          <cell r="AT159" t="str">
            <v>Mes de enero: Se realiza recolección de los datos aportados por el SIVIGILA para su depuración, análisis y toma de decisiones frente al comportamiento de los EISP periodo 13. Oficio No. 00844 de fecha 28 de enero de 2016. 
Mes de febrero: Se realiza recolección de los datos aportados por el SIVIGILA para su depuración, análisis y toma de decisiones frente al comportamiento de los EISP periodo 1. Oficio No. 02669 de fecha 18 de marzo de 2016. 
Mes de marzo: Se realiza recolección de los datos aportados por el SIVIGILA para su depuración, análisis y toma de decisiones frente al comportamiento de los EISP periodo 2. Oficio 8310-SUBAS-03243 de fecha 01 de abril de 2016. 
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Mes de mayo: Se radica informe a las Regionales  mediante oficio No. 8310-SUBAS-06583 de fecha 25 de mayo de 2016. Se identifican los establecimientos  que durante el periodo epidemiológico 4 no realizaron notificación para su respectivo seguimiento.</v>
          </cell>
          <cell r="AU159" t="str">
            <v>Drive- P89-850</v>
          </cell>
          <cell r="AV159">
            <v>82</v>
          </cell>
          <cell r="AW159">
            <v>0.78012048192771088</v>
          </cell>
          <cell r="AX159" t="str">
            <v>*Mediante oficio No. 8310-SUBAS-07750 del 17 de junio de 2016 a las Direcciones Regionales. Se identifican los establecimientos que durante el periodo epidemiológico 5 no realizaron notificación para su respectivo seguimiento. 
*Mediante oficio No. 8310-SUBAS-08819 del 12 de julio de 2016 a las Direcciones Regionales. Se identifican los establecimientos que durante el periodo epidemiológico 6 no realizaron notificación para su respectivo seguimiento. 
 Mes de julio: Mediante oficio No. 8310-SUBAS-09525 del 02 de agosto de 2016 a las Direcciones Regionales.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v>
          </cell>
          <cell r="AY159" t="str">
            <v>Drive- ERON con seguimiento a la notificación de eventos de interés en Salud Pública realizados- Actividad 850</v>
          </cell>
          <cell r="AZ159">
            <v>100</v>
          </cell>
          <cell r="BA159">
            <v>1</v>
          </cell>
          <cell r="BB159" t="str">
            <v xml:space="preserve">Mes de septiembre: Mediante oficio No. 8310-SUBAS-12388 del 12 de octubre de 2016 a las Direcciones Regionales. Se identifican los establecimientos  que durante el periodo epidemiológico  9 no realizaron notificación para su respectivo seguimiento. 
Mes de octubre: Mediante oficio No. 8310-SUBAS-13973 del 03 de noviembre de 2016 a las Direcciones Regionales. Se identifican los establecimientos  que durante el periodo epidemiológico  10 no realizaron notificación para su respectivo seguimiento.
</v>
          </cell>
          <cell r="BC159" t="str">
            <v>Drive- ERON con seguimiento a la notificación de eventos de interés en Salud Pública realizados- Actividad 850</v>
          </cell>
        </row>
        <row r="160">
          <cell r="M160" t="str">
            <v>P198</v>
          </cell>
          <cell r="N160" t="str">
            <v>Jornadas Cívicas penitenciarias en salud a nivel nacional realizadas</v>
          </cell>
          <cell r="O160">
            <v>3</v>
          </cell>
          <cell r="P160">
            <v>10</v>
          </cell>
          <cell r="Q160" t="str">
            <v>Número</v>
          </cell>
          <cell r="R160" t="str">
            <v xml:space="preserve">Ernesto Beltran </v>
          </cell>
          <cell r="S160" t="str">
            <v>Profesional Especializado</v>
          </cell>
          <cell r="T160" t="str">
            <v>Activo</v>
          </cell>
          <cell r="U160">
            <v>0</v>
          </cell>
          <cell r="V160">
            <v>0</v>
          </cell>
          <cell r="W160">
            <v>0</v>
          </cell>
          <cell r="X160">
            <v>9</v>
          </cell>
          <cell r="Y160" t="str">
            <v>Mes de marzo: 
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Anexo: CRONOGRAMA DEFINITIVO JORNADAS CÍVICAS PENITENCIARIAS 2016 y copia de Oficio No. 02108.
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Anexo copia Oficios  8310-SUBAS-02389 y  8310-SUBAS-02617.
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v>
          </cell>
          <cell r="Z160" t="str">
            <v>Drive- P198- Actividad 853</v>
          </cell>
          <cell r="AA160" t="str">
            <v>10</v>
          </cell>
          <cell r="AB160"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C160" t="str">
            <v>Drive- P198- Actividad 853</v>
          </cell>
          <cell r="AD160" t="str">
            <v>10</v>
          </cell>
          <cell r="AE160"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F160" t="str">
            <v>Drive- P198- Actividad 853</v>
          </cell>
          <cell r="AG160">
            <v>851</v>
          </cell>
          <cell r="AH160" t="str">
            <v>Determinar mediante informe de notificación de EISP,  los establecimientos de reclusión con mayor número de eventos durante el año 2015  como criterio para definir los ERON a realizar las jornadas  cívicas penitenciarias incluyendo los establecimientos que la DIRAT ordene</v>
          </cell>
          <cell r="AI160" t="str">
            <v>NO</v>
          </cell>
          <cell r="AJ160">
            <v>42370</v>
          </cell>
          <cell r="AK160">
            <v>42400</v>
          </cell>
          <cell r="AL160">
            <v>30</v>
          </cell>
          <cell r="AM160" t="str">
            <v>Grupo de salud pública</v>
          </cell>
          <cell r="AN160" t="str">
            <v>Profesional Especializado</v>
          </cell>
          <cell r="AO160" t="str">
            <v>Activo</v>
          </cell>
          <cell r="AP160">
            <v>100</v>
          </cell>
          <cell r="AQ160" t="str">
            <v>Mes de enero: Se determina mediante informe de notificación de EISP, los establecimientos de reclusión con mayor número de eventos durante el año 2015 como criterio para definir los ERON a realizar las jornadas cívicas penitenciarias. Se anexa copia del Acta No. 20.</v>
          </cell>
          <cell r="AR160" t="str">
            <v>Escritorio/Plan de acción/ 2016/ soportes/ salud/ salud pública/ producto 2/ actividad 1</v>
          </cell>
          <cell r="AS160">
            <v>100</v>
          </cell>
          <cell r="AT160" t="str">
            <v>Mes de enero: Se determina mediante informe de notificación de EISP, los establecimientos de reclusión con mayor número de eventos durante el año 2015 como criterio para definir los ERON a realizar las jornadas cívicas penitenciarias. Se anexa copia del Acta No. 20.</v>
          </cell>
          <cell r="AU160" t="str">
            <v>Escritorio/Plan de acción/ 2016/ soportes/ salud/ salud pública/ producto 2/ actividad 1</v>
          </cell>
          <cell r="AV160">
            <v>100</v>
          </cell>
          <cell r="AW160">
            <v>1</v>
          </cell>
          <cell r="AX160" t="str">
            <v>Mes de enero: Se determina mediante informe de notificación de EISP, los establecimientos de reclusión con mayor número de eventos durante el año 2015 como criterio para definir los ERON a realizar las jornadas cívicas penitenciarias. Se anexa copia del Acta No. 20.</v>
          </cell>
          <cell r="AY160" t="str">
            <v>Escritorio/Plan de acción/ 2016/ soportes/ salud/ salud pública/ producto 2/ actividad 1</v>
          </cell>
          <cell r="AZ160">
            <v>100</v>
          </cell>
          <cell r="BA160">
            <v>1</v>
          </cell>
          <cell r="BB160" t="str">
            <v>Mes de enero: Se determina mediante informe de notificación de EISP, los establecimientos de reclusión con mayor número de eventos durante el año 2015 como criterio para definir los ERON a realizar las jornadas cívicas penitenciarias. Se anexa copia del Acta No. 20.</v>
          </cell>
          <cell r="BC160" t="str">
            <v>Escritorio/Plan de acción/ 2016/ soportes/ salud/ salud pública/ producto 2/ actividad 1</v>
          </cell>
        </row>
        <row r="161">
          <cell r="M161" t="str">
            <v>P198</v>
          </cell>
          <cell r="N161" t="str">
            <v>Jornadas Cívicas penitenciarias en salud a nivel nacional realizadas</v>
          </cell>
          <cell r="O161">
            <v>3</v>
          </cell>
          <cell r="P161">
            <v>10</v>
          </cell>
          <cell r="Q161" t="str">
            <v>Número</v>
          </cell>
          <cell r="R161" t="str">
            <v xml:space="preserve">Ernesto Beltran </v>
          </cell>
          <cell r="S161" t="str">
            <v>Profesional Especializado</v>
          </cell>
          <cell r="T161" t="str">
            <v>Activo</v>
          </cell>
          <cell r="U161">
            <v>0</v>
          </cell>
          <cell r="V161">
            <v>0</v>
          </cell>
          <cell r="W161">
            <v>0</v>
          </cell>
          <cell r="X161">
            <v>0</v>
          </cell>
          <cell r="Y161">
            <v>0</v>
          </cell>
          <cell r="Z161">
            <v>0</v>
          </cell>
          <cell r="AA161" t="str">
            <v>10</v>
          </cell>
          <cell r="AB161"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C161" t="str">
            <v>Drive- P198- Actividad 853</v>
          </cell>
          <cell r="AD161" t="str">
            <v>10</v>
          </cell>
          <cell r="AE161"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F161" t="str">
            <v>Drive- P198- Actividad 853</v>
          </cell>
          <cell r="AG161">
            <v>852</v>
          </cell>
          <cell r="AH161" t="str">
            <v>Elaborar cronograma aproximado de ejecución de las jornadas cívicas penitenciarias para el 2016</v>
          </cell>
          <cell r="AI161" t="str">
            <v>NO</v>
          </cell>
          <cell r="AJ161">
            <v>42370</v>
          </cell>
          <cell r="AK161">
            <v>42400</v>
          </cell>
          <cell r="AL161">
            <v>30</v>
          </cell>
          <cell r="AM161" t="str">
            <v>Grupo de salud pública</v>
          </cell>
          <cell r="AN161" t="str">
            <v>Profesional Especializado</v>
          </cell>
          <cell r="AO161" t="str">
            <v>Activo</v>
          </cell>
          <cell r="AP161">
            <v>100</v>
          </cell>
          <cell r="AQ161" t="str">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v>
          </cell>
          <cell r="AR161" t="str">
            <v>Escritorio/Plan de acción/ 2016/ soportes/ salud/ salud pública/ producto 2/ actividad 2</v>
          </cell>
          <cell r="AS161">
            <v>100</v>
          </cell>
          <cell r="AT161" t="str">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v>
          </cell>
          <cell r="AU161" t="str">
            <v>Escritorio/Plan de acción/ 2016/ soportes/ salud/ salud pública/ producto 2/ actividad 2</v>
          </cell>
          <cell r="AV161">
            <v>100</v>
          </cell>
          <cell r="AW161">
            <v>1</v>
          </cell>
          <cell r="AX161" t="str">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v>
          </cell>
          <cell r="AY161" t="str">
            <v>Escritorio/Plan de acción/ 2016/ soportes/ salud/ salud pública/ producto 2/ actividad 2</v>
          </cell>
          <cell r="AZ161">
            <v>100</v>
          </cell>
          <cell r="BA161">
            <v>1</v>
          </cell>
          <cell r="BB161" t="str">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v>
          </cell>
          <cell r="BC161" t="str">
            <v>Escritorio/Plan de acción/ 2016/ soportes/ salud/ salud pública/ producto 2/ actividad 2</v>
          </cell>
        </row>
        <row r="162">
          <cell r="M162" t="str">
            <v>P198</v>
          </cell>
          <cell r="N162" t="str">
            <v>Jornadas Cívicas penitenciarias en salud a nivel nacional realizadas</v>
          </cell>
          <cell r="O162">
            <v>3</v>
          </cell>
          <cell r="P162">
            <v>10</v>
          </cell>
          <cell r="Q162" t="str">
            <v>Número</v>
          </cell>
          <cell r="R162" t="str">
            <v xml:space="preserve">Ernesto Beltran </v>
          </cell>
          <cell r="S162" t="str">
            <v>Profesional Especializado</v>
          </cell>
          <cell r="T162" t="str">
            <v>Activo</v>
          </cell>
          <cell r="U162">
            <v>0</v>
          </cell>
          <cell r="V162">
            <v>0</v>
          </cell>
          <cell r="W162">
            <v>0</v>
          </cell>
          <cell r="X162">
            <v>0</v>
          </cell>
          <cell r="Y162">
            <v>0</v>
          </cell>
          <cell r="Z162">
            <v>0</v>
          </cell>
          <cell r="AA162" t="str">
            <v>10</v>
          </cell>
          <cell r="AB162"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C162" t="str">
            <v>Drive- P198- Actividad 853</v>
          </cell>
          <cell r="AD162" t="str">
            <v>10</v>
          </cell>
          <cell r="AE162" t="str">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ell>
          <cell r="AF162" t="str">
            <v>Drive- P198- Actividad 853</v>
          </cell>
          <cell r="AG162">
            <v>853</v>
          </cell>
          <cell r="AH162" t="str">
            <v>Elaborar informe mensual de las jornadas cívicas ejecutadas</v>
          </cell>
          <cell r="AI162" t="str">
            <v>NO</v>
          </cell>
          <cell r="AJ162">
            <v>42401</v>
          </cell>
          <cell r="AK162">
            <v>42704</v>
          </cell>
          <cell r="AL162">
            <v>40</v>
          </cell>
          <cell r="AM162" t="str">
            <v>Grupo de salud pública</v>
          </cell>
          <cell r="AN162" t="str">
            <v>Profesional Especializado</v>
          </cell>
          <cell r="AO162" t="str">
            <v>Activo</v>
          </cell>
          <cell r="AP162">
            <v>0</v>
          </cell>
          <cell r="AQ162">
            <v>0</v>
          </cell>
          <cell r="AR162">
            <v>0</v>
          </cell>
          <cell r="AS162" t="str">
            <v>90</v>
          </cell>
          <cell r="AT162" t="str">
            <v>Mes de marzo: 
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Anexo: CRONOGRAMA DEFINITIVO JORNADAS CÍVICAS PENITENCIARIAS 2016 y copia de Oficio No. 02108.
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Anexo copia Oficios  8310-SUBAS-02389 y  8310-SUBAS-02617.
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v>
          </cell>
          <cell r="AU162" t="str">
            <v>Drive- P198-853</v>
          </cell>
          <cell r="AV162">
            <v>100</v>
          </cell>
          <cell r="AW162">
            <v>0.79867986798679869</v>
          </cell>
          <cell r="AX162" t="str">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Mes de septiembre:Se realizó jornada cívica en salud en el establecimiento d Espinal.</v>
          </cell>
          <cell r="AY162" t="str">
            <v>Drive- P198- Actividad 853</v>
          </cell>
          <cell r="AZ162">
            <v>100</v>
          </cell>
          <cell r="BA162">
            <v>1</v>
          </cell>
          <cell r="BB162" t="str">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Mes de septiembre:Se realizó jornada cívica en salud en el establecimiento d Espinal.</v>
          </cell>
          <cell r="BC162" t="str">
            <v>Drive- P198- Actividad 853</v>
          </cell>
        </row>
        <row r="163">
          <cell r="M163" t="str">
            <v>P90</v>
          </cell>
          <cell r="N163" t="str">
            <v>Población privada de la libertad, vinculada al Sistema General de Seguridad Social en Salud.</v>
          </cell>
          <cell r="O163">
            <v>3</v>
          </cell>
          <cell r="P163">
            <v>96</v>
          </cell>
          <cell r="Q163" t="str">
            <v>porcentaje</v>
          </cell>
          <cell r="R163" t="str">
            <v xml:space="preserve">Ernesto Beltran </v>
          </cell>
          <cell r="S163" t="str">
            <v>Profesional Especializado</v>
          </cell>
          <cell r="T163" t="str">
            <v>Activo</v>
          </cell>
          <cell r="U163">
            <v>0</v>
          </cell>
          <cell r="V163">
            <v>0</v>
          </cell>
          <cell r="W163">
            <v>0</v>
          </cell>
          <cell r="X163">
            <v>0</v>
          </cell>
          <cell r="Y163" t="str">
            <v xml:space="preserve">A la fecha no se cuenta con soportes que evidencien el avance del producto. </v>
          </cell>
          <cell r="Z163">
            <v>0</v>
          </cell>
          <cell r="AA163">
            <v>0</v>
          </cell>
          <cell r="AB163" t="str">
            <v>A la fecha no se cuenta con soportes que evidencien el avance del producto.</v>
          </cell>
          <cell r="AC163">
            <v>0</v>
          </cell>
          <cell r="AD163">
            <v>96</v>
          </cell>
          <cell r="AE163" t="str">
            <v xml:space="preserve">De acuerdo al listado censal que se elaboró y la notificación que surtió el mismo al Fondo de Salud para la PPL, se evidenció que el 96% de la PPL se encuentra vinculada al Sistema General de Seguridad Social en Salud. </v>
          </cell>
          <cell r="AF163" t="str">
            <v>Drive- P90 - Actividades 854 y 855</v>
          </cell>
          <cell r="AG163">
            <v>854</v>
          </cell>
          <cell r="AH163" t="str">
            <v>Elaborar el listado censal en los formato de la Resolución 2232 de  2015  y notificación al Consorcio SAYP  en los períodos establecidos para tal fin.</v>
          </cell>
          <cell r="AI163" t="str">
            <v>NO</v>
          </cell>
          <cell r="AJ163">
            <v>42370</v>
          </cell>
          <cell r="AK163">
            <v>42566</v>
          </cell>
          <cell r="AL163">
            <v>50</v>
          </cell>
          <cell r="AM163" t="str">
            <v>Grupo aseguramiento</v>
          </cell>
          <cell r="AN163" t="str">
            <v>Profesional Universitario</v>
          </cell>
          <cell r="AO163" t="str">
            <v>Activo</v>
          </cell>
          <cell r="AP163">
            <v>0</v>
          </cell>
          <cell r="AQ163">
            <v>0</v>
          </cell>
          <cell r="AR163">
            <v>0</v>
          </cell>
          <cell r="AS163" t="str">
            <v>90</v>
          </cell>
          <cell r="AT163" t="str">
            <v>Mes de enero: Mediante oficio 8310-SUBAS-1030 se informa de las novedades realizadas a corte 31 de enero de 2016. 
Mes de abril: Para el mes de abril, se entregaron 4 Certificaciones de los siguientes Listados Censales al Consorcio SAYP:
1°   1 de abril 2016=ME 2737, NE 1617
2°   8 de abril 2016 = ME 2400, NE 1285
3°  15 de abril 2016 = ME 1744, NE 3105
4°  22 de abril 2016 = ME 5422, NE 3948
Mes de mayo: Se entregaron 3 Certificaciones de los siguientes Listados Censales al Consorcio SAYP:
1°     6 de mayo  2016=ME 5422, NE 3948
2°   13 de mayo 2016 = ME 2454, NE 5538
3°  19 de mayo 2016 = ME 2389, NE 1889.
Mes de junio: Se entregaron 3 Certificaciones de los siguientes Listados Censales al Consorcio SAYP:
1°     10 de junio  2016 = ME 3902, NE 3267
2°   17 de junio 2016 = ME 1775, NE 1215
3°  24 de JUNIO 2016 = ME 2122, NE 1631</v>
          </cell>
          <cell r="AU163" t="str">
            <v>Drive- P90-854</v>
          </cell>
          <cell r="AV163">
            <v>100</v>
          </cell>
          <cell r="AW163">
            <v>1</v>
          </cell>
          <cell r="AX163" t="str">
            <v>Mes de julio:Se elaboraron 3 listados censales en los formatos de la Resolución 2232 de 2015 y notificación al Consorcio SAYP en las siguientes fechas:
  1. 08/07/2016 : ME 2942 , NE 2209 internos
  2. 15/07/2016 : ME 12528 , NE 19119 internos
  3. 22/07/2016 : ME 977 , NE 590 internos
  Mes de agosto:Para el mes de agosto, se entregaron 3 Certificaciones de los siguientes Listados Censales al Consorcio SAYP:
  1. 25 de agosto 2016 NE 907
  2. 12 de agosto 2016 = ME 4182 , NE 3161
  3. 5 de agosto 2016 = ME 3595 , NE 2312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v>
          </cell>
          <cell r="AY163" t="str">
            <v>Drive- P90- Actividad 854</v>
          </cell>
          <cell r="AZ163">
            <v>100</v>
          </cell>
          <cell r="BA163">
            <v>1</v>
          </cell>
          <cell r="BB163" t="str">
            <v xml:space="preserve">Mes de octubre: De acuerdo a cambio normativo: Decreto 1142 y Resolución. 4005, el envío ya no se realiza de manera semanal al SAYP, sino una vez por mes y se entrega directamente al Ministerio de Protección Social.  Se adjunta una (1) Certificación del  listado Censal del 3 de octubre de 2016.
Mes de noviembre: Se elaboró el listado censal en los formatos de la Resolución 2232 de  2015  y notificación al Consorcio SAYP  en los períodos establecidos para tal fin, con radicado del 03 de noviembre de 2016.
Mes de diciembre: Se elaboró el listado censal en los formatos de la Resolución 2232 de  2015  y notificación al Consorcio SAYP  en los períodos establecidos para tal fin, con radicado N° INP00102122016 del 02 de diciembre de 2016. 
</v>
          </cell>
          <cell r="BC163" t="str">
            <v>Drive- P90- Actividad 854</v>
          </cell>
        </row>
        <row r="164">
          <cell r="M164" t="str">
            <v>P90</v>
          </cell>
          <cell r="N164" t="str">
            <v>Población privada de la libertad, vinculada al Sistema General de Seguridad Social en Salud.</v>
          </cell>
          <cell r="O164">
            <v>3</v>
          </cell>
          <cell r="P164">
            <v>96</v>
          </cell>
          <cell r="Q164" t="str">
            <v>porcentaje</v>
          </cell>
          <cell r="R164" t="str">
            <v xml:space="preserve">Ernesto Beltran </v>
          </cell>
          <cell r="S164" t="str">
            <v>Profesional Especializado</v>
          </cell>
          <cell r="T164" t="str">
            <v>Activo</v>
          </cell>
          <cell r="U164">
            <v>0</v>
          </cell>
          <cell r="V164">
            <v>0</v>
          </cell>
          <cell r="W164">
            <v>0</v>
          </cell>
          <cell r="X164">
            <v>0</v>
          </cell>
          <cell r="Y164">
            <v>0</v>
          </cell>
          <cell r="Z164">
            <v>0</v>
          </cell>
          <cell r="AA164">
            <v>0</v>
          </cell>
          <cell r="AB164" t="str">
            <v>A la fecha no se cuenta con soportes que evidencien el avance del producto.</v>
          </cell>
          <cell r="AC164">
            <v>0</v>
          </cell>
          <cell r="AD164">
            <v>96</v>
          </cell>
          <cell r="AE164" t="str">
            <v xml:space="preserve">De acuerdo al listado censal que se elaboró y la notificación que surtió el mismo al Fondo de Salud para la PPL, se evidenció que el 96% de la PPL se encuentra vinculada al Sistema General de Seguridad Social en Salud. </v>
          </cell>
          <cell r="AF164" t="str">
            <v>Drive- P90 - Actividades 854 y 855</v>
          </cell>
          <cell r="AG164">
            <v>855</v>
          </cell>
          <cell r="AH164" t="str">
            <v>Notificar el listado censal de la PPL y las novedades que lo afectan al Fondo Nacional de Salud para la PPL</v>
          </cell>
          <cell r="AI164" t="str">
            <v>NO</v>
          </cell>
          <cell r="AJ164">
            <v>42370</v>
          </cell>
          <cell r="AK164">
            <v>42716</v>
          </cell>
          <cell r="AL164">
            <v>50</v>
          </cell>
          <cell r="AM164" t="str">
            <v>Grupo aseguramiento</v>
          </cell>
          <cell r="AN164" t="str">
            <v>Profesional Universitario</v>
          </cell>
          <cell r="AO164" t="str">
            <v>Activo</v>
          </cell>
          <cell r="AP164">
            <v>0</v>
          </cell>
          <cell r="AQ164">
            <v>0</v>
          </cell>
          <cell r="AR164">
            <v>0</v>
          </cell>
          <cell r="AS164" t="str">
            <v>42</v>
          </cell>
          <cell r="AT164" t="str">
            <v>Mes de enero: 
SE remite al Consorcio CD con listado censal con corte a 31 de diciembre de 2015 mediante oficio 8310-SUBAS-000046.
Mes de febrero: SE remite al Consorcio CD con listado censal con corte Al 27  de febrero de 2016 mediante oficio 8310-SUBAS-002005.
Mes de abril: Para el mes de abril, se entregaron 6 Listados Censales al Fondo Nacional de Salud PPL-2015 y a la Unidad de Servicios Penitenciarios y Carcelarios en los siguientes oficios:
8310-SUBAS-03514
8310-SUBAS-03515
8310-SUBAS-03847
8310-SUBAS-03846
8310-SUBAS-04174
8310-SUBAS-04175
Mes de mayo: Para el mes de mayo, se entregaron 8 Listados Censales al Fondo Nacional de Salud PPL-2015 y a la Unidad de Servicios Penitenciarios y Carcelarios en los siguientes oficios:
8310-SUBAS-04925
8310-SUBAS-05348
8310-SUBAS-06235
8310-SUBAS-06609
8310-SUBAS-06610
8310-SUBAS-05349
8310-SUBAS-06236
8310-SUBAS-04924
Mes de junio: Se entregaron 7 Listados Censales al Fondo Nacional de Salud PPL-2015 y a la Unidad de Servicios Penitenciarios y Carcelarios en los siguientes oficios:
8310-SUBAS-06996
8310-SUBAS-07931
8310-SUBAS-08232
8310-SUBAS-06997
8310-SUBAS-07390
8310-SUBAS-07663
8310-SUBAS-08233</v>
          </cell>
          <cell r="AU164" t="str">
            <v>Drive- P90-855</v>
          </cell>
          <cell r="AV164">
            <v>67</v>
          </cell>
          <cell r="AW164">
            <v>0.78901734104046239</v>
          </cell>
          <cell r="AX164" t="str">
            <v>Mes de julio:Se notificó el listado censal de la PPL y las novedades que lo afectan al Fondo Nacional de Salud mediante los siguientes oficios:
  * 8310 SUBAS 09389
  * 8310 SUBAS 09141
  * 8310 SUBAS 09388
  * 8310 SUBAS 09142
  * 8310 SUBAS 08891
  Mes de agosto:Se entregaron los Listados Censales al Fondo Nacional de Salud PPL-2015 y a la Unidad de Servicios Penitenciarios y Carcelarios en los siguientes oficios:
  8310-SUBAS-10924
  8310-SUBAS-10467 8310-SUBAS-10236
  8310-SUBAS-09779
  8310-SUBAS-10923
  8310-SUBAS-10468
  8310-SUBAS-10233
  8310-SUBAS-09778
  Mes de septiembre:Para el mes de septiembre, se entregaron los Listados Censales al Fondo Nacional de Salud PPL-2015 y a la Unidad de Servicios Penitenciarios y Carcelarios en los siguientes oficios:
  8310-SUBAS-12459
  8310-SUBAS-12458 8310-SUBAS-12236
  8310-SUBAS-12235
  8310-SUBAS-11975
  8310-SUBAS-11976
  8310-SUBAS-11586
  8310-SUBAS-11587</v>
          </cell>
          <cell r="AY164" t="str">
            <v>Drive- P90- Actividad 855</v>
          </cell>
          <cell r="AZ164">
            <v>100</v>
          </cell>
          <cell r="BA164">
            <v>1</v>
          </cell>
          <cell r="BB164" t="str">
            <v xml:space="preserve">Mes de octubre: Para el mes de octubre, se entregaron los Listados Censales al Fondo Nacional de Salud PPL-2015 y a la Unidad de Servicios Penitenciarios y Carcelarios en los siguientes oficios:  
Consorcio 
8310-SUBAS-13793
8310-SUBAS-13051
8310-SUBAS-12823 
USPEC 
8310-SUBAS-13794
8310-SUBAS-13555
8310-SUBAS-13050
8310-SUBAS-12822
Mes de noviembre: Para el mes de noviembre, se entregaron los Listados Censales al Fondo Nacional de Salud PPL-2015 y a la Unidad de Servicios Penitenciarios y Carcelarios en los siguientes oficios:  
8310-SUBAS-41867
8310-SUBAS-14631
8310-SUBAS-14404  
8310-SUBAS-14118
8310-SUBAS-14866
8310-SUBAS-14630
8310-SUBAS-14403 
8310-SUBAS-14117
Mes de diciembre: Para el mes de diciembre, se entregaron los Listados Censales al Fondo Nacional de Salud PPL-2015 y a la Unidad de Servicios Penitenciarios y Carcelarios en los siguientes oficios:  
8310-SUBAS 15677 del 02/12/2016 
8310 SUBAS15678  del 02/12/2016
8310 SUBAS17782 del  09/12/2016
8310 SUBAS17783  del 09/12/2016
</v>
          </cell>
          <cell r="BC164" t="str">
            <v>Drive- P90 - Actividad 855</v>
          </cell>
        </row>
        <row r="165">
          <cell r="M165" t="str">
            <v>P77</v>
          </cell>
          <cell r="N165" t="str">
            <v>Informes de seguimiento y control a la prestación del servicio de salud en los establecimientos de reclusión, realizados.</v>
          </cell>
          <cell r="O165">
            <v>2</v>
          </cell>
          <cell r="P165">
            <v>12</v>
          </cell>
          <cell r="Q165" t="str">
            <v>Número</v>
          </cell>
          <cell r="R165" t="str">
            <v xml:space="preserve">Ernesto Beltran </v>
          </cell>
          <cell r="S165" t="str">
            <v>Profesional Especializado</v>
          </cell>
          <cell r="T165" t="str">
            <v>Activo</v>
          </cell>
          <cell r="U165">
            <v>0</v>
          </cell>
          <cell r="V165">
            <v>0</v>
          </cell>
          <cell r="W165">
            <v>0</v>
          </cell>
          <cell r="X165">
            <v>6</v>
          </cell>
          <cell r="Y165" t="str">
            <v>Mes de enero: Mediante oficio 8310-subas-01033 de fecha 02 de febrero de 2016 se remite a la USPEC informe técnico de prestación de servicios de salud correspondientes al mes de enero de 2016. 
Mes de febrero: Mediante oficio 8310-subas-02013 de fecha 04 marzo de 2016 se remite a la USPEC informe técnico de prestación de servicios de salud correspondientes al mes de febrero de 2016. 
Mes de marzo: Mediante oficio 8310-subas-03162 se remite a la USPEC informe técnico de prestación de servicios de salud correspondientes al mes de marzo de 2016. 
Mes de abril: Mediante oficio 8310-SUBAS-04489 se presentó informe a la DIRAT de seguimiento y control al aseguramiento y prestación de servicios de salud a la PPL. 
Mes de mayo: Mediante oficio 8310-SUBAS-06836, se presentó informe a la DIRAT de seguimiento y control al aseguramiento y prestación de servicios de salud a la PPL.
Mes de junio: Se anexa copia del informe 8310-SUBAS-08086 con corte al 13 de junio de 2016. a partir de este periodo se generan dos informes por mes</v>
          </cell>
          <cell r="Z165" t="str">
            <v>Drive- P77- Actividad 856</v>
          </cell>
          <cell r="AA165" t="str">
            <v>8</v>
          </cell>
          <cell r="AB165" t="str">
            <v>Mes de julio:Mediante oficio 8310-SUBAS-08926, del 15 de julio de 2016, se remite a la USPEC informe técnico de prestación de servicios de salud correspondientes al mes de julio de 2016.
  Mes de agosto:Mediante oficio 8310-SUBAS-11214, se remite a la USPEC informe técnico de prestación de servicios de salud correspondientes al mes de agosto de 2016.
  Mes de septiembre:Mediante oficio 8310-SUBAS-11214, se remite a la USPEC informe técnico de prestación de servicios de salud correspondientes al mes de agosto de 2016.</v>
          </cell>
          <cell r="AC165" t="str">
            <v>Drive- P77-Actividad 856</v>
          </cell>
          <cell r="AD165">
            <v>12</v>
          </cell>
          <cell r="AE165" t="str">
            <v xml:space="preserve">Mes de  octubre: Mediante oficio 8310-SUBAS-13541, del 21 de octubre de 2016, se remite a la USPEC informe técnico de prestación de servicios de salud correspondientes al mes de septiembre de 2016.
Mes de  noviembre: Mediante oficio 8100- DINPE- 003778 del 16 de diciembre de 2016, se remite a la USPEC informe técnico de prestación de servicios de salud correspondientes al mes de noviembre de 2016.
Mes de diciembre: Mediante oficio 8310-SUBAS-19072, del 13 de diciembre de 2016, se remite a la USPEC informe técnico de prestación de servicios de salud correspondientes al mes de diciembre de 2016.
</v>
          </cell>
          <cell r="AF165" t="str">
            <v>Drive- P77-Actividad 856</v>
          </cell>
          <cell r="AG165">
            <v>856</v>
          </cell>
          <cell r="AH165" t="str">
            <v>Consolidar la información suministrada por los grupos de la SUBAS, previamente analizada por estos, para la realización y presentación del informe de seguimiento y control al aseguramiento y prestación de los servicios de salud a la PPL</v>
          </cell>
          <cell r="AI165" t="str">
            <v>NO</v>
          </cell>
          <cell r="AJ165">
            <v>42370</v>
          </cell>
          <cell r="AK165">
            <v>42716</v>
          </cell>
          <cell r="AL165">
            <v>100</v>
          </cell>
          <cell r="AM165" t="str">
            <v>Grupo aseguramiento</v>
          </cell>
          <cell r="AN165" t="str">
            <v>Profesional Universitario</v>
          </cell>
          <cell r="AO165" t="str">
            <v>Activo</v>
          </cell>
          <cell r="AP165">
            <v>0</v>
          </cell>
          <cell r="AQ165">
            <v>0</v>
          </cell>
          <cell r="AR165">
            <v>0</v>
          </cell>
          <cell r="AS165" t="str">
            <v>55</v>
          </cell>
          <cell r="AT165" t="str">
            <v>Mes de enero: Mediante oficio 8310-subas-01033 de fecha 02 de febrero de 2016 se remite a la USPEC informe técnico de prestación de servicios de salud correspondientes al mes de enero de 2016. 
Mes de febrero: Mediante oficio 8310-subas-02013 de fecha 04 marzo de 2016 se remite a la USPEC informe técnico de prestación de servicios de salud correspondientes al mes de febrero de 2016. 
Mes de marzo: Mediante oficio 8310-subas-03162 se remite a la USPEC informe técnico de prestación de servicios de salud correspondientes al mes de marzo de 2016. 
Mes de abril: Mediante oficio 8310-SUBAS-04489 se presentó informe a la DIRAT de seguimiento y control al aseguramiento y prestación de servicios de salud a la PPL. 
Mes de mayo: Mediante oficio 8310-SUBAS-06836, se presentó informe a la DIRAT de seguimiento y control al aseguramiento y prestación de servicios de salud a la PPL.
Mes de junio: Se anexa copia del informe 8310-SUBAS-08086 con corte al 13 de junio de 2016. a partir de este periodo se generan dos informes por mes</v>
          </cell>
          <cell r="AU165" t="str">
            <v>Drive- P77-856</v>
          </cell>
          <cell r="AV165">
            <v>82</v>
          </cell>
          <cell r="AW165">
            <v>0.78901734104046239</v>
          </cell>
          <cell r="AX165" t="str">
            <v>Mes de julio:Mediante oficio 8310-SUBAS-08926, del 15 de julio de 2016, se remite a la USPEC informe técnico de prestación de servicios de salud correspondientes al mes de julio de 2016.
  Mes de agosto:Mediante oficio 8310-SUBAS-11214, se remite a la USPEC informe técnico de prestación de servicios de salud correspondientes al mes de agosto de 2016.
  Mes de septiembre:Mediante oficio 8310-SUBAS-11214, se remite a la USPEC informe técnico de prestación de servicios de salud correspondientes al mes de agosto de 2016.</v>
          </cell>
          <cell r="AY165" t="str">
            <v>Drive- P77- Actividad 856</v>
          </cell>
          <cell r="AZ165">
            <v>100</v>
          </cell>
          <cell r="BA165">
            <v>1</v>
          </cell>
          <cell r="BB165" t="str">
            <v xml:space="preserve">Mes de  octubre: Mediante oficio 8310-SUBAS-13541, del 21 de octubre de 2016, se remite a la USPEC informe técnico de prestación de servicios de salud correspondientes al mes de septiembre de 2016.
Mes de  noviembre: Mediante oficio 8100- DINPE- 003778 del 16 de diciembre de 2016, se remite a la USPEC informe técnico de prestación de servicios de salud correspondientes al mes de noviembre de 2016.
Mes de diciembre: Mediante oficio 8310-SUBAS-19072, del 13 de diciembre de 2016, se remite a la USPEC informe técnico de prestación de servicios de salud correspondientes al mes de diciembre de 2016.
</v>
          </cell>
          <cell r="BC165" t="str">
            <v>Drive- P77-Actividad 856</v>
          </cell>
        </row>
        <row r="166">
          <cell r="M166" t="str">
            <v>P180</v>
          </cell>
          <cell r="N166" t="str">
            <v>Manual Técnico administrativo para la prestación de los servicios de salud a la población privada de la libertad elaborado en coordinación con la USPEC</v>
          </cell>
          <cell r="O166">
            <v>4</v>
          </cell>
          <cell r="P166">
            <v>1</v>
          </cell>
          <cell r="Q166" t="str">
            <v>Número</v>
          </cell>
          <cell r="R166" t="str">
            <v xml:space="preserve">Ernesto Beltran </v>
          </cell>
          <cell r="S166" t="str">
            <v>Profesional Especializado</v>
          </cell>
          <cell r="T166" t="str">
            <v>Activo</v>
          </cell>
          <cell r="U166">
            <v>0</v>
          </cell>
          <cell r="V166">
            <v>0</v>
          </cell>
          <cell r="W166">
            <v>0</v>
          </cell>
          <cell r="X166">
            <v>0</v>
          </cell>
          <cell r="Y166" t="str">
            <v xml:space="preserve">A la fecha no se cuenta con soportes que evidencien el avance del producto. </v>
          </cell>
          <cell r="Z166">
            <v>0</v>
          </cell>
          <cell r="AA166" t="str">
            <v>1</v>
          </cell>
          <cell r="AB166" t="str">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ell>
          <cell r="AC166" t="str">
            <v>Drive- P180- Actividad 857</v>
          </cell>
          <cell r="AD166" t="str">
            <v>1</v>
          </cell>
          <cell r="AE166" t="str">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ell>
          <cell r="AF166" t="str">
            <v>Drive- P180- Actividad 857</v>
          </cell>
          <cell r="AG166">
            <v>857</v>
          </cell>
          <cell r="AH166" t="str">
            <v xml:space="preserve">Elaborar conjuntamente con la Unidad de Servicios Penitenciarios y Carcelarios-USPEC manual técnico administrativo En cumplimiento al numeral 2.2.1.11.3.4 del Decreto 2245 de 2015 </v>
          </cell>
          <cell r="AI166" t="str">
            <v>NO</v>
          </cell>
          <cell r="AJ166">
            <v>42370</v>
          </cell>
          <cell r="AK166">
            <v>42716</v>
          </cell>
          <cell r="AL166">
            <v>100</v>
          </cell>
          <cell r="AM166" t="str">
            <v>Grupo de servicios de salud</v>
          </cell>
          <cell r="AN166" t="str">
            <v>Profesional Especializado</v>
          </cell>
          <cell r="AO166" t="str">
            <v>Activo</v>
          </cell>
          <cell r="AP166">
            <v>0</v>
          </cell>
          <cell r="AQ166">
            <v>0</v>
          </cell>
          <cell r="AR166">
            <v>0</v>
          </cell>
          <cell r="AS166" t="str">
            <v>45</v>
          </cell>
          <cell r="AT166" t="str">
            <v>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
Se elaboró formato de registro y procedimiento de referencia y contrarreferencia en urgencias para ser incluido en el manual técnico de prestación de servicios registrada en el acta 0148
se adjunta manual técnico para la prestación de servicios de salud y el manual técnico de salud pública.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mayo: Para la adopción de los manuales técnicos por parte del INPEC la Oficina Asesora de Planeación solicitó remitir oficio en el cual se solicite la eliminación de la ruta virtual de los que deroga los manuales técnicos.
Mes de junio: Mediante resolución 2897 de fecha 10 de junio de 2016 fueron adoptados los manuales técnicos por el INPEC. Se anexa copia de la Resolución.</v>
          </cell>
          <cell r="AU166" t="str">
            <v>Drive- P180-857</v>
          </cell>
          <cell r="AV166">
            <v>100</v>
          </cell>
          <cell r="AW166">
            <v>0.78901734104046239</v>
          </cell>
          <cell r="AX166" t="str">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ell>
          <cell r="AY166" t="str">
            <v>Drive- P180- Actividad 857</v>
          </cell>
          <cell r="AZ166">
            <v>100</v>
          </cell>
          <cell r="BA166">
            <v>1</v>
          </cell>
          <cell r="BB166" t="str">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ell>
          <cell r="BC166" t="str">
            <v>Drive- P180- Actividad 857</v>
          </cell>
        </row>
        <row r="167">
          <cell r="M167" t="str">
            <v>P181</v>
          </cell>
          <cell r="N167" t="str">
            <v>Adaptación del contexto penitenciario del SOGCS documentado</v>
          </cell>
          <cell r="O167">
            <v>3</v>
          </cell>
          <cell r="P167">
            <v>1</v>
          </cell>
          <cell r="Q167" t="str">
            <v>Número</v>
          </cell>
          <cell r="R167" t="str">
            <v xml:space="preserve">Ernesto Beltran </v>
          </cell>
          <cell r="S167" t="str">
            <v>Profesional Especializado</v>
          </cell>
          <cell r="T167" t="str">
            <v>Activo</v>
          </cell>
          <cell r="U167">
            <v>0</v>
          </cell>
          <cell r="V167">
            <v>0</v>
          </cell>
          <cell r="W167">
            <v>0</v>
          </cell>
          <cell r="X167">
            <v>0</v>
          </cell>
          <cell r="Y167" t="str">
            <v>A la fecha no se puede establecer el porcentaje de avance, toda vez que faltan por ejecutar 2 actividades de las 4 propuestas.</v>
          </cell>
          <cell r="Z167">
            <v>0</v>
          </cell>
          <cell r="AA167" t="str">
            <v>1</v>
          </cell>
          <cell r="AB167"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C167" t="str">
            <v>Drive- P181- Actividad 858</v>
          </cell>
          <cell r="AD167">
            <v>1</v>
          </cell>
          <cell r="AE167"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F167" t="str">
            <v>Drive- P181- Actividad 858</v>
          </cell>
          <cell r="AG167">
            <v>858</v>
          </cell>
          <cell r="AH167" t="str">
            <v>Elaborar  documento que contenga la adaptación al contexto penitenciario de los componentes del Sistema Obligatorio de Garantía de la Calidad</v>
          </cell>
          <cell r="AI167" t="str">
            <v>NO</v>
          </cell>
          <cell r="AJ167">
            <v>42370</v>
          </cell>
          <cell r="AK167">
            <v>42612</v>
          </cell>
          <cell r="AL167">
            <v>40</v>
          </cell>
          <cell r="AM167" t="str">
            <v>Grupo de servicios de salud</v>
          </cell>
          <cell r="AN167" t="str">
            <v>Profesional Especializado</v>
          </cell>
          <cell r="AO167" t="str">
            <v>Activo</v>
          </cell>
          <cell r="AP167">
            <v>0</v>
          </cell>
          <cell r="AQ167">
            <v>0</v>
          </cell>
          <cell r="AR167">
            <v>0</v>
          </cell>
          <cell r="AS167" t="str">
            <v>70</v>
          </cell>
          <cell r="AT167" t="str">
            <v>Mes de enero: En acta 0075 de fecha 29 de enero de 2016 se realizaron ajustes al manual del SOGC penitenciario.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 Mediante resolución 2897 de fecha 10 de junio de 2016 fueron adoptados los manuales técnicos por el INPEC. Se anexa copia de la Resolución.</v>
          </cell>
          <cell r="AU167" t="str">
            <v>Drive- P181-858</v>
          </cell>
          <cell r="AV167">
            <v>100</v>
          </cell>
          <cell r="AW167">
            <v>1</v>
          </cell>
          <cell r="AX167" t="str">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Y167" t="str">
            <v>Drive- P181- Actividad 858</v>
          </cell>
          <cell r="AZ167">
            <v>100</v>
          </cell>
          <cell r="BA167">
            <v>1</v>
          </cell>
          <cell r="BB167" t="str">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BC167" t="str">
            <v>Drive- P181- Actividad 858</v>
          </cell>
        </row>
        <row r="168">
          <cell r="M168" t="str">
            <v>P181</v>
          </cell>
          <cell r="N168" t="str">
            <v>Adaptación del contexto penitenciario del SOGCS documentado</v>
          </cell>
          <cell r="O168">
            <v>3</v>
          </cell>
          <cell r="P168">
            <v>10</v>
          </cell>
          <cell r="Q168" t="str">
            <v>Número</v>
          </cell>
          <cell r="R168" t="str">
            <v xml:space="preserve">Ernesto Beltran </v>
          </cell>
          <cell r="S168" t="str">
            <v>Profesional Especializado</v>
          </cell>
          <cell r="T168" t="str">
            <v>Activo</v>
          </cell>
          <cell r="U168">
            <v>0</v>
          </cell>
          <cell r="V168">
            <v>0</v>
          </cell>
          <cell r="W168">
            <v>0</v>
          </cell>
          <cell r="X168">
            <v>0</v>
          </cell>
          <cell r="Y168">
            <v>0</v>
          </cell>
          <cell r="Z168">
            <v>0</v>
          </cell>
          <cell r="AA168">
            <v>0</v>
          </cell>
          <cell r="AB168" t="str">
            <v>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v>
          </cell>
          <cell r="AC168">
            <v>0</v>
          </cell>
          <cell r="AD168">
            <v>1</v>
          </cell>
          <cell r="AE168"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F168" t="str">
            <v>Drive- P181- Actividad 858</v>
          </cell>
          <cell r="AG168">
            <v>859</v>
          </cell>
          <cell r="AH168" t="str">
            <v xml:space="preserve">Elaborar   instrumentos de seguimiento al cumplimiento del SOGCS </v>
          </cell>
          <cell r="AI168" t="str">
            <v>NO</v>
          </cell>
          <cell r="AJ168">
            <v>42370</v>
          </cell>
          <cell r="AK168">
            <v>42613</v>
          </cell>
          <cell r="AL168">
            <v>20</v>
          </cell>
          <cell r="AM168" t="str">
            <v>Grupo de servicios de salud</v>
          </cell>
          <cell r="AN168" t="str">
            <v>Profesional Especializado</v>
          </cell>
          <cell r="AO168" t="str">
            <v>Activo</v>
          </cell>
          <cell r="AP168">
            <v>0</v>
          </cell>
          <cell r="AQ168">
            <v>0</v>
          </cell>
          <cell r="AR168">
            <v>0</v>
          </cell>
          <cell r="AS168" t="str">
            <v>100</v>
          </cell>
          <cell r="AT168" t="str">
            <v>Mes de abril: Mediante correo electrónico del 16 de febrero se remiten instrumentos de seguimiento al cumplimiento del SOGC para ser revisados por la Oficina asesora de Planeación del INPEC.</v>
          </cell>
          <cell r="AU168" t="str">
            <v>Drive: P181- Actividad 859</v>
          </cell>
          <cell r="AV168" t="str">
            <v>100</v>
          </cell>
          <cell r="AW168">
            <v>1</v>
          </cell>
          <cell r="AX168" t="str">
            <v>Mes de abril: Mediante correo electrónico del 16 de febrero se remiten instrumentos de seguimiento al cumplimiento del SOGC para ser revisados por la Oficina asesora de Planeación del INPEC.</v>
          </cell>
          <cell r="AY168" t="str">
            <v>Drive: P181- Actividad 859</v>
          </cell>
          <cell r="AZ168">
            <v>100</v>
          </cell>
          <cell r="BA168">
            <v>1</v>
          </cell>
          <cell r="BB168" t="str">
            <v>Mes de abril: Mediante correo electrónico del 16 de febrero se remiten instrumentos de seguimiento al cumplimiento del SOGC para ser revisados por la Oficina asesora de Planeación del INPEC.</v>
          </cell>
          <cell r="BC168" t="str">
            <v>Drive: P181- Actividad 859</v>
          </cell>
        </row>
        <row r="169">
          <cell r="M169" t="str">
            <v>P181</v>
          </cell>
          <cell r="N169" t="str">
            <v>Adaptación del contexto penitenciario del SOGCS documentado</v>
          </cell>
          <cell r="O169">
            <v>3</v>
          </cell>
          <cell r="P169">
            <v>10</v>
          </cell>
          <cell r="Q169" t="str">
            <v>Número</v>
          </cell>
          <cell r="R169" t="str">
            <v xml:space="preserve">Ernesto Beltran </v>
          </cell>
          <cell r="S169" t="str">
            <v>Profesional Especializado</v>
          </cell>
          <cell r="T169" t="str">
            <v>Activo</v>
          </cell>
          <cell r="U169">
            <v>0</v>
          </cell>
          <cell r="V169">
            <v>0</v>
          </cell>
          <cell r="W169">
            <v>0</v>
          </cell>
          <cell r="X169">
            <v>0</v>
          </cell>
          <cell r="Y169">
            <v>0</v>
          </cell>
          <cell r="Z169">
            <v>0</v>
          </cell>
          <cell r="AA169" t="str">
            <v>1</v>
          </cell>
          <cell r="AB169"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C169" t="str">
            <v>Drive- P181- Actividad 858</v>
          </cell>
          <cell r="AD169">
            <v>1</v>
          </cell>
          <cell r="AE169"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F169" t="str">
            <v>Drive- P181- Actividad 858</v>
          </cell>
          <cell r="AG169">
            <v>860</v>
          </cell>
          <cell r="AH169" t="str">
            <v>Elaborar  instructivos de los instrumentos de seguimiento al SOGC</v>
          </cell>
          <cell r="AI169" t="str">
            <v>NO</v>
          </cell>
          <cell r="AJ169">
            <v>42370</v>
          </cell>
          <cell r="AK169">
            <v>42613</v>
          </cell>
          <cell r="AL169">
            <v>20</v>
          </cell>
          <cell r="AM169" t="str">
            <v>Grupo de servicios de salud</v>
          </cell>
          <cell r="AN169" t="str">
            <v>Profesional Especializado</v>
          </cell>
          <cell r="AO169" t="str">
            <v>Activo</v>
          </cell>
          <cell r="AP169">
            <v>0</v>
          </cell>
          <cell r="AQ169">
            <v>0</v>
          </cell>
          <cell r="AR169">
            <v>0</v>
          </cell>
          <cell r="AS169" t="str">
            <v>100</v>
          </cell>
          <cell r="AT169" t="str">
            <v>Mes de abril: Se elaboraron los 12 instructivos a los instrumentos de seguimiento al SOGC los cuales fueron remitidos a la Oficina Asesora de Planeación para su revisión.</v>
          </cell>
          <cell r="AU169" t="str">
            <v>Drive: P181- Actividad 860</v>
          </cell>
          <cell r="AV169" t="str">
            <v>100</v>
          </cell>
          <cell r="AW169">
            <v>1</v>
          </cell>
          <cell r="AX169" t="str">
            <v>Mes de abril: Se elaboraron los 12 instructivos a los instrumentos de seguimiento al SOGC los cuales fueron remitidos a la Oficina Asesora de Planeación para su revisión.</v>
          </cell>
          <cell r="AY169" t="str">
            <v>Drive: P181- Actividad 860</v>
          </cell>
          <cell r="AZ169">
            <v>100</v>
          </cell>
          <cell r="BA169">
            <v>1</v>
          </cell>
          <cell r="BB169" t="str">
            <v>Mes de abril: Se elaboraron los 12 instructivos a los instrumentos de seguimiento al SOGC los cuales fueron remitidos a la Oficina Asesora de Planeación para su revisión.</v>
          </cell>
          <cell r="BC169" t="str">
            <v>Drive: P181- Actividad 860</v>
          </cell>
        </row>
        <row r="170">
          <cell r="M170" t="str">
            <v>P181</v>
          </cell>
          <cell r="N170" t="str">
            <v>Adaptación del contexto penitenciario del SOGCS documentado</v>
          </cell>
          <cell r="O170">
            <v>3</v>
          </cell>
          <cell r="P170">
            <v>1</v>
          </cell>
          <cell r="Q170" t="str">
            <v>Número</v>
          </cell>
          <cell r="R170" t="str">
            <v xml:space="preserve">Ernesto Beltran </v>
          </cell>
          <cell r="S170" t="str">
            <v>Profesional Especializado</v>
          </cell>
          <cell r="T170" t="str">
            <v>Activo</v>
          </cell>
          <cell r="U170">
            <v>0</v>
          </cell>
          <cell r="V170">
            <v>0</v>
          </cell>
          <cell r="W170">
            <v>0</v>
          </cell>
          <cell r="X170">
            <v>0</v>
          </cell>
          <cell r="Y170">
            <v>0</v>
          </cell>
          <cell r="Z170">
            <v>0</v>
          </cell>
          <cell r="AA170">
            <v>0</v>
          </cell>
          <cell r="AB170" t="str">
            <v>Mes de septiembre:Se realizó jornada cívica en salud en el establecimiento d Espinal.</v>
          </cell>
          <cell r="AC170">
            <v>0</v>
          </cell>
          <cell r="AD170">
            <v>1</v>
          </cell>
          <cell r="AE170" t="str">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ell>
          <cell r="AF170" t="str">
            <v>Drive- P181- Actividad 858</v>
          </cell>
          <cell r="AG170">
            <v>861</v>
          </cell>
          <cell r="AH170" t="str">
            <v>Elaborar un procedimiento relacionado con los procesos de bioseguridad de las áreas de sanidad</v>
          </cell>
          <cell r="AI170" t="str">
            <v>NO</v>
          </cell>
          <cell r="AJ170">
            <v>42370</v>
          </cell>
          <cell r="AK170">
            <v>42613</v>
          </cell>
          <cell r="AL170">
            <v>20</v>
          </cell>
          <cell r="AM170" t="str">
            <v>Grupo de servicios de salud</v>
          </cell>
          <cell r="AN170" t="str">
            <v>Grupo de servicios de salud</v>
          </cell>
          <cell r="AO170" t="str">
            <v>Activo</v>
          </cell>
          <cell r="AP170">
            <v>0</v>
          </cell>
          <cell r="AQ170">
            <v>0</v>
          </cell>
          <cell r="AR170">
            <v>0</v>
          </cell>
          <cell r="AS170" t="str">
            <v>70</v>
          </cell>
          <cell r="AT170" t="str">
            <v xml:space="preserve">Mes de abril: En reunión realizada en el grupo de servicios de salud se definen los temas que incluirá la guía para el seguimiento de los procesos de bioseguridad en las áreas de sanidad de los ERON que quedó consignada en el acta 02494 del 4 de abril de 2016. </v>
          </cell>
          <cell r="AU170" t="str">
            <v>Drive- P181-861</v>
          </cell>
          <cell r="AV170">
            <v>100</v>
          </cell>
          <cell r="AW170">
            <v>1</v>
          </cell>
          <cell r="AX170" t="str">
            <v>Mes de julio:Se definen elaborar procedimiento para el lavado y desinfección de instrumental y limpieza y desinfección de áreas y superficies. Soporte acta No. 0723 del 7 de julio de 2016.
Mes de agosto:Se realiza procedimiento relacionado con los procesos de bioseguridad. Se anexa como soporte el documento</v>
          </cell>
          <cell r="AY170" t="str">
            <v>Drive- P181- Actividad 861</v>
          </cell>
          <cell r="AZ170">
            <v>100</v>
          </cell>
          <cell r="BA170">
            <v>1</v>
          </cell>
          <cell r="BB170" t="str">
            <v>Mes de julio:Se definen elaborar procedimiento para el lavado y desinfección de instrumental y limpieza y desinfección de áreas y superficies. Soporte acta No. 0723 del 7 de julio de 2016.
Mes de agosto:Se realiza procedimiento relacionado con los procesos de bioseguridad. Se anexa como soporte el documento</v>
          </cell>
          <cell r="BC170" t="str">
            <v>Drive- P181- Actividad 861</v>
          </cell>
        </row>
        <row r="171">
          <cell r="M171" t="str">
            <v>P94</v>
          </cell>
          <cell r="N171" t="str">
            <v>Lineamientos para seguimiento y mejoramiento continuo de las acciones, de salud pública y prevención del riesgo elaborados.</v>
          </cell>
          <cell r="O171">
            <v>3</v>
          </cell>
          <cell r="P171">
            <v>1</v>
          </cell>
          <cell r="Q171" t="str">
            <v>Número</v>
          </cell>
          <cell r="R171" t="str">
            <v xml:space="preserve">Ernesto Beltran </v>
          </cell>
          <cell r="S171" t="str">
            <v>Profesional Especializado</v>
          </cell>
          <cell r="T171" t="str">
            <v>Activo</v>
          </cell>
          <cell r="U171">
            <v>0</v>
          </cell>
          <cell r="V171">
            <v>0</v>
          </cell>
          <cell r="W171">
            <v>0</v>
          </cell>
          <cell r="X171">
            <v>0</v>
          </cell>
          <cell r="Y171" t="str">
            <v xml:space="preserve">A la fecha no se cuenta con soportes que evidencien el avance del producto. </v>
          </cell>
          <cell r="Z171">
            <v>0</v>
          </cell>
          <cell r="AA171" t="str">
            <v>90</v>
          </cell>
          <cell r="AB171" t="str">
            <v>Mes de septiembre:Se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v>
          </cell>
          <cell r="AC171" t="str">
            <v>Drive- P94- Actividad 862</v>
          </cell>
          <cell r="AD171">
            <v>1</v>
          </cell>
          <cell r="AE171" t="str">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ell>
          <cell r="AF171" t="str">
            <v>Drive- P94- Actividad 862</v>
          </cell>
          <cell r="AG171">
            <v>862</v>
          </cell>
          <cell r="AH171" t="str">
            <v>Presentar  a la Oficina Asesora de Planeación  documento que den lineamientos al seguimiento y mejoramiento continuo de las acciones de salud pública y prevención del riesgo</v>
          </cell>
          <cell r="AI171" t="str">
            <v>NO</v>
          </cell>
          <cell r="AJ171">
            <v>42370</v>
          </cell>
          <cell r="AK171">
            <v>42673</v>
          </cell>
          <cell r="AL171">
            <v>100</v>
          </cell>
          <cell r="AM171" t="str">
            <v>Grupo de salud pública</v>
          </cell>
          <cell r="AN171" t="str">
            <v>Grupo de servicios de salud</v>
          </cell>
          <cell r="AO171" t="str">
            <v>Activo</v>
          </cell>
          <cell r="AP171">
            <v>0</v>
          </cell>
          <cell r="AQ171">
            <v>0</v>
          </cell>
          <cell r="AR171">
            <v>0</v>
          </cell>
          <cell r="AS171">
            <v>0</v>
          </cell>
          <cell r="AT171" t="str">
            <v xml:space="preserve">A la fecha no se han reportado avances para el cumplimiento de la actividad: Presentar  a la Oficina Asesora de Planeación  documento que den lineamientos al seguimiento y mejoramiento continuo de las acciones de salud pública y prevención del riesgo </v>
          </cell>
          <cell r="AU171">
            <v>0</v>
          </cell>
          <cell r="AV171">
            <v>90</v>
          </cell>
          <cell r="AW171">
            <v>0.90099009900990101</v>
          </cell>
          <cell r="AX171" t="str">
            <v>Mes de septiembre: 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v>
          </cell>
          <cell r="AY171" t="str">
            <v>Drive- P94- Actividad 862</v>
          </cell>
          <cell r="AZ171" t="str">
            <v>100</v>
          </cell>
          <cell r="BA171">
            <v>1</v>
          </cell>
          <cell r="BB171" t="str">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ell>
          <cell r="BC171" t="str">
            <v>Drive- P94- Actividad 862</v>
          </cell>
        </row>
        <row r="172">
          <cell r="M172" t="str">
            <v>P94</v>
          </cell>
          <cell r="N172" t="str">
            <v>Estrategias de promoción de hábitos saludables y fomento de la lactancia materna diseñados e implementados</v>
          </cell>
          <cell r="O172">
            <v>3</v>
          </cell>
          <cell r="P172">
            <v>1</v>
          </cell>
          <cell r="Q172" t="str">
            <v>Número</v>
          </cell>
          <cell r="R172" t="str">
            <v xml:space="preserve">Ernesto Beltran </v>
          </cell>
          <cell r="S172" t="str">
            <v>Profesional Especializado</v>
          </cell>
          <cell r="T172" t="str">
            <v>Activo</v>
          </cell>
          <cell r="U172">
            <v>0</v>
          </cell>
          <cell r="V172">
            <v>0</v>
          </cell>
          <cell r="W172">
            <v>0</v>
          </cell>
          <cell r="X172">
            <v>0</v>
          </cell>
          <cell r="Y172">
            <v>0</v>
          </cell>
          <cell r="Z172">
            <v>0</v>
          </cell>
          <cell r="AA172">
            <v>0</v>
          </cell>
          <cell r="AB172">
            <v>0</v>
          </cell>
          <cell r="AC172">
            <v>0</v>
          </cell>
          <cell r="AD172">
            <v>1</v>
          </cell>
          <cell r="AE172" t="str">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ell>
          <cell r="AF172" t="str">
            <v>Drive- P94- Actividad 862</v>
          </cell>
          <cell r="AG172">
            <v>0</v>
          </cell>
          <cell r="AH172" t="str">
            <v>Desarrollar de lineamientos enfocados al fomento de la lactancia materna y hábitos saludables</v>
          </cell>
          <cell r="AI172" t="str">
            <v>NO</v>
          </cell>
          <cell r="AJ172">
            <v>42430</v>
          </cell>
          <cell r="AK172">
            <v>42581</v>
          </cell>
          <cell r="AL172">
            <v>50</v>
          </cell>
          <cell r="AM172" t="str">
            <v>Grupo de servicios de salud</v>
          </cell>
          <cell r="AN172" t="str">
            <v>Grupo de servicios de salud</v>
          </cell>
          <cell r="AO172" t="str">
            <v>Inactivo</v>
          </cell>
          <cell r="AP172">
            <v>0</v>
          </cell>
          <cell r="AQ172">
            <v>0</v>
          </cell>
          <cell r="AR172">
            <v>0</v>
          </cell>
          <cell r="AS172">
            <v>0</v>
          </cell>
          <cell r="AT172">
            <v>0</v>
          </cell>
          <cell r="AU172">
            <v>0</v>
          </cell>
          <cell r="AV172">
            <v>67</v>
          </cell>
          <cell r="AW172" t="str">
            <v>Actividad inactiva</v>
          </cell>
          <cell r="AX172" t="str">
            <v>*Mediante informe 8310-SUBAS-08269 se presenta informe de gestión de los servicios de salud de la PPL.
*Mediante informe 8310-SUBAS-08269 se presenta informe de gestión de los servicios de salud de la PPL.
  Mes de julio:Mediante informe 8310-SUBAS-11208 se presenta informe de gestión de los servicios de salud de la PPL.
  Mes de agosto:Mediante informe 8310-SUBAS-11208 se presenta informe de gestión de los servicios de salud de la PPL.</v>
          </cell>
          <cell r="AY172" t="str">
            <v>Drive- P78- Actividad 865</v>
          </cell>
          <cell r="AZ172">
            <v>0</v>
          </cell>
          <cell r="BA172" t="str">
            <v>Actividad inactiva</v>
          </cell>
          <cell r="BB172">
            <v>0</v>
          </cell>
          <cell r="BC172">
            <v>0</v>
          </cell>
        </row>
        <row r="173">
          <cell r="M173" t="str">
            <v>P94</v>
          </cell>
          <cell r="N173" t="str">
            <v>Estrategias de promoción de hábitos saludables y fomento de la lactancia materna diseñados e implementados</v>
          </cell>
          <cell r="O173">
            <v>3</v>
          </cell>
          <cell r="P173">
            <v>1</v>
          </cell>
          <cell r="Q173" t="str">
            <v>Número</v>
          </cell>
          <cell r="R173" t="str">
            <v xml:space="preserve">Ernesto Beltran </v>
          </cell>
          <cell r="S173" t="str">
            <v>Profesional Especializado</v>
          </cell>
          <cell r="T173" t="str">
            <v>Activo</v>
          </cell>
          <cell r="U173">
            <v>0</v>
          </cell>
          <cell r="V173">
            <v>0</v>
          </cell>
          <cell r="W173">
            <v>0</v>
          </cell>
          <cell r="X173">
            <v>0</v>
          </cell>
          <cell r="Y173">
            <v>0</v>
          </cell>
          <cell r="Z173">
            <v>0</v>
          </cell>
          <cell r="AA173">
            <v>0</v>
          </cell>
          <cell r="AB173">
            <v>0</v>
          </cell>
          <cell r="AC173">
            <v>0</v>
          </cell>
          <cell r="AD173">
            <v>1</v>
          </cell>
          <cell r="AE173" t="str">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ell>
          <cell r="AF173" t="str">
            <v>Drive- P94- Actividad 862</v>
          </cell>
          <cell r="AG173">
            <v>0</v>
          </cell>
          <cell r="AH173" t="str">
            <v>Elaborar Folleto relacionado con lactancia materna y hábitos saludables</v>
          </cell>
          <cell r="AI173" t="str">
            <v>NO</v>
          </cell>
          <cell r="AJ173">
            <v>42592</v>
          </cell>
          <cell r="AK173">
            <v>42716</v>
          </cell>
          <cell r="AL173">
            <v>50</v>
          </cell>
          <cell r="AM173" t="str">
            <v>Grupo de servicios de salud</v>
          </cell>
          <cell r="AN173" t="str">
            <v>Profesional Especializado</v>
          </cell>
          <cell r="AO173" t="str">
            <v>Inactivo</v>
          </cell>
          <cell r="AP173">
            <v>0</v>
          </cell>
          <cell r="AQ173">
            <v>0</v>
          </cell>
          <cell r="AR173">
            <v>0</v>
          </cell>
          <cell r="AS173">
            <v>0</v>
          </cell>
          <cell r="AT173">
            <v>0</v>
          </cell>
          <cell r="AU173">
            <v>0</v>
          </cell>
          <cell r="AV173">
            <v>100</v>
          </cell>
          <cell r="AW173" t="str">
            <v>Actividad inactiva</v>
          </cell>
          <cell r="AX173" t="str">
            <v>Mes de septiembre:Se realizó la socialización a las 6 regionales y los ERON adscritos a ellos mediante las actas No. 0873, 0784 Y 0875.</v>
          </cell>
          <cell r="AY173" t="str">
            <v>Drive- P7- Actividad 866</v>
          </cell>
          <cell r="AZ173">
            <v>0</v>
          </cell>
          <cell r="BA173" t="str">
            <v>Actividad inactiva</v>
          </cell>
          <cell r="BB173">
            <v>0</v>
          </cell>
          <cell r="BC173">
            <v>0</v>
          </cell>
        </row>
        <row r="174">
          <cell r="M174" t="str">
            <v>P78</v>
          </cell>
          <cell r="N174" t="str">
            <v>Informe de seguimiento y control al aseguramiento de la población reclusa a cargo del INPEC  realizado</v>
          </cell>
          <cell r="O174">
            <v>3</v>
          </cell>
          <cell r="P174">
            <v>6</v>
          </cell>
          <cell r="Q174" t="str">
            <v>Número</v>
          </cell>
          <cell r="R174" t="str">
            <v xml:space="preserve">Ernesto Beltran </v>
          </cell>
          <cell r="S174" t="str">
            <v>Profesional Especializado</v>
          </cell>
          <cell r="T174" t="str">
            <v>Activo</v>
          </cell>
          <cell r="U174">
            <v>0</v>
          </cell>
          <cell r="V174">
            <v>0</v>
          </cell>
          <cell r="W174">
            <v>0</v>
          </cell>
          <cell r="X174">
            <v>2</v>
          </cell>
          <cell r="Y174" t="str">
            <v>Mes de enero: Mediante oficio 2064 se presenta informe de gestión de los servicios de salud de la PPL.
Mes de febrero: Mediante oficio 2064 se presenta informe de gestión de los servicios de salud de la PPL.
Mes de marzo: Mediante informe 8310-SUBAS-04731 se presenta informe de gestión de los servicios de salud de la PPL. 
Mes de abril: Mediante informe 8310-SUBAS-04731 se presenta informe de gestión de los servicios de salud de la PPL.</v>
          </cell>
          <cell r="Z174" t="str">
            <v>Drive- P78- Actividad 865</v>
          </cell>
          <cell r="AA174" t="str">
            <v>4</v>
          </cell>
          <cell r="AB174" t="str">
            <v>Mes de julio:Mediante informe 8310-SUBAS-11208 se presenta informe de gestión de los servicios de salud de la PPL.
  Mes de agosto:Mediante informe 8310-SUBAS-11208 se presenta informe de gestión de los servicios de salud de la PPL.</v>
          </cell>
          <cell r="AC174" t="str">
            <v>Drive- P78- Actividad 865</v>
          </cell>
          <cell r="AD174">
            <v>6</v>
          </cell>
          <cell r="AE174" t="str">
            <v xml:space="preserve">
Mes de septiembre: Mediante informe 8310-SUBAS-13832,  se presenta informe de gestión de los servicios de salud de la PPL.
Mes de octubre: Mediante informe 8310-SUBAS-13832,  se presenta informe de gestión de los servicios de salud de la PPL.
Mes de noviembre: Mediante informe 8310-SUBAS-19351,  se presenta informe de gestión de los servicios de salud de la PPL.
Mes de diciembre: Mediante informe 8310-SUBAS-19351,  se presenta informe de gestión de los servicios de salud de la PPL.
</v>
          </cell>
          <cell r="AF174" t="str">
            <v>Drive- P78- Actividad 865</v>
          </cell>
          <cell r="AG174">
            <v>865</v>
          </cell>
          <cell r="AH174" t="str">
            <v>Consolidar la información suministrada por los grupos de las SUBAS, previamente analizada por estos, para la realización y presentación del informe de gestión de los servicios de salud a la PPL</v>
          </cell>
          <cell r="AI174" t="str">
            <v>NO</v>
          </cell>
          <cell r="AJ174">
            <v>42370</v>
          </cell>
          <cell r="AK174">
            <v>42716</v>
          </cell>
          <cell r="AL174">
            <v>100</v>
          </cell>
          <cell r="AM174" t="str">
            <v>Grupo aseguramiento</v>
          </cell>
          <cell r="AN174" t="str">
            <v>Profesional Universitario</v>
          </cell>
          <cell r="AO174" t="str">
            <v>Activo</v>
          </cell>
          <cell r="AP174">
            <v>0</v>
          </cell>
          <cell r="AQ174">
            <v>0</v>
          </cell>
          <cell r="AR174">
            <v>0</v>
          </cell>
          <cell r="AS174" t="str">
            <v>33</v>
          </cell>
          <cell r="AT174" t="str">
            <v>Mes de enero: Mediante oficio 2064 se presenta informe de gestión de los servicios de salud de la PPL.
Mes de febrero: Mediante oficio 2064 se presenta informe de gestión de los servicios de salud de la PPL.
Mes de marzo: Mediante informe 8310-SUBAS-04731 se presenta informe de gestión de los servicios de salud de la PPL. 
Mes de abril: Mediante informe 8310-SUBAS-04731 se presenta informe de gestión de los servicios de salud de la PPL.</v>
          </cell>
          <cell r="AU174" t="str">
            <v>Drive- P78-865</v>
          </cell>
          <cell r="AV174">
            <v>67</v>
          </cell>
          <cell r="AW174">
            <v>0.78901734104046239</v>
          </cell>
          <cell r="AX174" t="str">
            <v>*Mediante informe 8310-SUBAS-08269 se presenta informe de gestión de los servicios de salud de la PPL.
*Mediante informe 8310-SUBAS-08269 se presenta informe de gestión de los servicios de salud de la PPL.
  Mes de julio:Mediante informe 8310-SUBAS-11208 se presenta informe de gestión de los servicios de salud de la PPL.
  Mes de agosto:Mediante informe 8310-SUBAS-11208 se presenta informe de gestión de los servicios de salud de la PPL.</v>
          </cell>
          <cell r="AY174" t="str">
            <v>Drive- P78- Actividad 865</v>
          </cell>
          <cell r="AZ174" t="str">
            <v>100</v>
          </cell>
          <cell r="BA174">
            <v>1</v>
          </cell>
          <cell r="BB174" t="str">
            <v xml:space="preserve">
Mes de septiembre: Mediante informe 8310-SUBAS-13832,  se presenta informe de gestión de los servicios de salud de la PPL.
Mes de octubre: Mediante informe 8310-SUBAS-13832,  se presenta informe de gestión de los servicios de salud de la PPL.
Mes de noviembre: Mediante informe 8310-SUBAS-19351,  se presenta informe de gestión de los servicios de salud de la PPL.
Mes de diciembre: Mediante informe 8310-SUBAS-19351,  se presenta informe de gestión de los servicios de salud de la PPL.
</v>
          </cell>
          <cell r="BC174" t="str">
            <v>Drive- P78- Actividad 865</v>
          </cell>
        </row>
        <row r="175">
          <cell r="M175" t="str">
            <v>P7</v>
          </cell>
          <cell r="N175" t="str">
            <v xml:space="preserve">Capacitaciones tendientes a sensibilizar a las Direcciones Regionales sobre el estado actual de las áreas de sanidad para el cumplimiento del Sistema Obligatorio de Garantía de Calidad en Salud en el contexto Penitenciario y Carcelario realizadas. </v>
          </cell>
          <cell r="O175">
            <v>2</v>
          </cell>
          <cell r="P175">
            <v>6</v>
          </cell>
          <cell r="Q175" t="str">
            <v>Número</v>
          </cell>
          <cell r="R175" t="str">
            <v xml:space="preserve">Ernesto Beltran </v>
          </cell>
          <cell r="S175" t="str">
            <v>Profesional Especializado</v>
          </cell>
          <cell r="T175" t="str">
            <v>Activo</v>
          </cell>
          <cell r="U175">
            <v>0</v>
          </cell>
          <cell r="V175">
            <v>0</v>
          </cell>
          <cell r="W175">
            <v>0</v>
          </cell>
          <cell r="X175">
            <v>0</v>
          </cell>
          <cell r="Y175" t="str">
            <v xml:space="preserve">A la fecha no se cuenta con soportes que evidencien el avance del producto. </v>
          </cell>
          <cell r="Z175">
            <v>0</v>
          </cell>
          <cell r="AA175" t="str">
            <v>6</v>
          </cell>
          <cell r="AB175" t="str">
            <v>Mes de septiembre:Se realizó la socialización a las 6 regionales y los ERON adscritos a ellos mediante las actas No. 0873, 0784 Y 0875.</v>
          </cell>
          <cell r="AC175" t="str">
            <v>Drive- P7- Actividad 866</v>
          </cell>
          <cell r="AD175" t="str">
            <v>6</v>
          </cell>
          <cell r="AE175" t="str">
            <v>Mes de septiembre:Se realizó la socialización a las 6 regionales y los ERON adscritos a ellos mediante las actas No. 0873, 0784 Y 0875.</v>
          </cell>
          <cell r="AF175" t="str">
            <v>Drive- P7- Actividad 866</v>
          </cell>
          <cell r="AG175">
            <v>866</v>
          </cell>
          <cell r="AH175" t="str">
            <v>Presentar Videoconferencia ala Direcciones regionales y sus establecimientos adscritos sobre temas relacionados con el seguimiento al cumplimiento del SOGCS</v>
          </cell>
          <cell r="AI175" t="str">
            <v>NO</v>
          </cell>
          <cell r="AJ175">
            <v>42370</v>
          </cell>
          <cell r="AK175">
            <v>42716</v>
          </cell>
          <cell r="AL175">
            <v>100</v>
          </cell>
          <cell r="AM175" t="str">
            <v>Grupo de servicios de salud</v>
          </cell>
          <cell r="AN175" t="str">
            <v>Profesional Especializado</v>
          </cell>
          <cell r="AO175" t="str">
            <v>Activo</v>
          </cell>
          <cell r="AP175">
            <v>0</v>
          </cell>
          <cell r="AQ175">
            <v>0</v>
          </cell>
          <cell r="AR175">
            <v>0</v>
          </cell>
          <cell r="AS175" t="str">
            <v>30</v>
          </cell>
          <cell r="AT175" t="str">
            <v>Mes de junio: Mediante oficio 8310-SUBAS-08121 de fecha 22 de junio de 2016 se solicita espacio en el CEDIP para socializar el SOGCS a los ERON para el día para el día 2 de septiembre de 2016. 
Con oficio 8310-SUBAS-08128 se informa a los directores de las regionales a fin de informar a sus establecimientos.</v>
          </cell>
          <cell r="AU175">
            <v>0</v>
          </cell>
          <cell r="AV175">
            <v>100</v>
          </cell>
          <cell r="AW175">
            <v>0.78901734104046239</v>
          </cell>
          <cell r="AX175" t="str">
            <v>Mes de septiembre:Se realizó la socialización a las 6 regionales y los ERON adscritos a ellos mediante las actas No. 0873, 0784 Y 0875.</v>
          </cell>
          <cell r="AY175" t="str">
            <v>Drive- P7- Actividad 866</v>
          </cell>
          <cell r="AZ175" t="str">
            <v>100</v>
          </cell>
          <cell r="BA175">
            <v>1</v>
          </cell>
          <cell r="BB175" t="str">
            <v>Mes de septiembre:Se realizó la socialización a las 6 regionales y los ERON adscritos a ellos mediante las actas No. 0873, 0784 Y 0875.</v>
          </cell>
          <cell r="BC175" t="str">
            <v>Drive- P7- Actividad 866</v>
          </cell>
        </row>
        <row r="176">
          <cell r="M176" t="str">
            <v>P87</v>
          </cell>
          <cell r="N176" t="str">
            <v>ERON capacitados en  prevención del consumo de sustancias psicoactivas (SPA)</v>
          </cell>
          <cell r="O176">
            <v>3</v>
          </cell>
          <cell r="P176">
            <v>10</v>
          </cell>
          <cell r="Q176" t="str">
            <v>Número</v>
          </cell>
          <cell r="R176" t="str">
            <v xml:space="preserve">Ernesto Beltran </v>
          </cell>
          <cell r="S176" t="str">
            <v>Profesional Especializado</v>
          </cell>
          <cell r="T176" t="str">
            <v>Activo</v>
          </cell>
          <cell r="U176">
            <v>0</v>
          </cell>
          <cell r="V176">
            <v>0</v>
          </cell>
          <cell r="W176">
            <v>0</v>
          </cell>
          <cell r="X176">
            <v>1</v>
          </cell>
          <cell r="Y176" t="str">
            <v>Mes de abril: Se realizó videoconferencia a las Regionales Viejo Caldas, Oriente y Norte el día 19 de abril de 2016 quedando consignada en el acta 0420.</v>
          </cell>
          <cell r="Z176" t="str">
            <v>Drive. Carpeta P87- Actividad 867</v>
          </cell>
          <cell r="AA176">
            <v>0</v>
          </cell>
          <cell r="AB176" t="str">
            <v>SIN REGISTRO DE SEGUIMIENTO</v>
          </cell>
          <cell r="AC176">
            <v>0</v>
          </cell>
          <cell r="AD176" t="str">
            <v>10</v>
          </cell>
          <cell r="AE176" t="str">
            <v>Mes de abril: Se realizó videoconferencia a las Regionales Viejo Caldas, Oriente y Norte el día 19 de abril de 2016 quedando consignada en el acta 0420.</v>
          </cell>
          <cell r="AF176" t="str">
            <v>Drive. P87- Actividad 867</v>
          </cell>
          <cell r="AG176">
            <v>867</v>
          </cell>
          <cell r="AH176" t="str">
            <v xml:space="preserve">  Realizar Videoconferencia dirigida a las regionales viejo caldas y oriente  </v>
          </cell>
          <cell r="AI176" t="str">
            <v>NO</v>
          </cell>
          <cell r="AJ176">
            <v>42461</v>
          </cell>
          <cell r="AK176">
            <v>42490</v>
          </cell>
          <cell r="AL176">
            <v>100</v>
          </cell>
          <cell r="AM176" t="str">
            <v>Grupo salud pública</v>
          </cell>
          <cell r="AN176" t="str">
            <v>Profesional Especializado</v>
          </cell>
          <cell r="AO176" t="str">
            <v>Activo</v>
          </cell>
          <cell r="AP176">
            <v>0</v>
          </cell>
          <cell r="AQ176">
            <v>0</v>
          </cell>
          <cell r="AR176">
            <v>0</v>
          </cell>
          <cell r="AS176" t="str">
            <v>100</v>
          </cell>
          <cell r="AT176" t="str">
            <v>Mes de abril: Se realizó videoconferencia a las Regionales Viejo Caldas, Oriente y Norte el día 19 de abril de 2016 quedando consignada en el acta 0420.</v>
          </cell>
          <cell r="AU176" t="str">
            <v>Drive. Carpeta P87- Actividad 867</v>
          </cell>
          <cell r="AV176" t="str">
            <v>100</v>
          </cell>
          <cell r="AW176">
            <v>1</v>
          </cell>
          <cell r="AX176" t="str">
            <v>Mes de abril: Se realizó videoconferencia a las Regionales Viejo Caldas, Oriente y Norte el día 19 de abril de 2016 quedando consignada en el acta 0420.</v>
          </cell>
          <cell r="AY176" t="str">
            <v>Drive. Carpeta P87- Actividad 867</v>
          </cell>
          <cell r="AZ176" t="str">
            <v>100</v>
          </cell>
          <cell r="BA176">
            <v>1</v>
          </cell>
          <cell r="BB176" t="str">
            <v>Mes de abril: Se realizó videoconferencia a las Regionales Viejo Caldas, Oriente y Norte el día 19 de abril de 2016 quedando consignada en el acta 0420.</v>
          </cell>
          <cell r="BC176" t="str">
            <v>Drive. Carpeta P87- Actividad 867</v>
          </cell>
        </row>
        <row r="177">
          <cell r="M177" t="str">
            <v>P257</v>
          </cell>
          <cell r="N177" t="str">
            <v>Lineamiento e implementación de acciones de prácticas de salubridad e higiene en la gestión del riesgo de desastres y atención de emergencias en los ERON</v>
          </cell>
          <cell r="O177">
            <v>3</v>
          </cell>
          <cell r="P177">
            <v>100</v>
          </cell>
          <cell r="Q177" t="str">
            <v>Porcentaje</v>
          </cell>
          <cell r="R177" t="str">
            <v xml:space="preserve">Ernesto Beltran </v>
          </cell>
          <cell r="S177" t="str">
            <v>Profesional Especializado</v>
          </cell>
          <cell r="T177" t="str">
            <v>Activo</v>
          </cell>
          <cell r="U177">
            <v>0</v>
          </cell>
          <cell r="V177">
            <v>0</v>
          </cell>
          <cell r="W177">
            <v>0</v>
          </cell>
          <cell r="X177">
            <v>0</v>
          </cell>
          <cell r="Y177" t="str">
            <v xml:space="preserve">A la fecha no se cuenta con soportes que evidencien el avance del producto. </v>
          </cell>
          <cell r="Z177">
            <v>0</v>
          </cell>
          <cell r="AA177">
            <v>100</v>
          </cell>
          <cell r="AB177" t="str">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ell>
          <cell r="AC177" t="str">
            <v>Drive- P257- Actividad 1155</v>
          </cell>
          <cell r="AD177">
            <v>100</v>
          </cell>
          <cell r="AE177" t="str">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ell>
          <cell r="AF177" t="str">
            <v>Drive- P257- Actividad 1155</v>
          </cell>
          <cell r="AG177">
            <v>1155</v>
          </cell>
          <cell r="AH177" t="str">
            <v>Definir las acciones de prácticas de salubridad e higiene pertinentes para las condiciones de la población privada de la libertad y los ERON.</v>
          </cell>
          <cell r="AI177" t="str">
            <v>NO</v>
          </cell>
          <cell r="AJ177">
            <v>42370</v>
          </cell>
          <cell r="AK177">
            <v>42581</v>
          </cell>
          <cell r="AL177">
            <v>100</v>
          </cell>
          <cell r="AM177" t="str">
            <v>Nancy Uscategui</v>
          </cell>
          <cell r="AN177" t="str">
            <v>Profesional Especializado</v>
          </cell>
          <cell r="AO177" t="str">
            <v>Activo</v>
          </cell>
          <cell r="AP177">
            <v>0</v>
          </cell>
          <cell r="AQ177">
            <v>0</v>
          </cell>
          <cell r="AR177">
            <v>0</v>
          </cell>
          <cell r="AS177" t="str">
            <v>90</v>
          </cell>
          <cell r="AT177" t="str">
            <v>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
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
Se anexa copia de Actas No. 462 del 10 de mayo y 503 del 23 de Mayo del presente.
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v>
          </cell>
          <cell r="AU177" t="str">
            <v>Drive- P257-1155</v>
          </cell>
          <cell r="AV177">
            <v>100</v>
          </cell>
          <cell r="AW177">
            <v>1</v>
          </cell>
          <cell r="AX177" t="str">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ell>
          <cell r="AY177" t="str">
            <v>Drive- P257- Actividad 1155</v>
          </cell>
          <cell r="AZ177" t="str">
            <v>100</v>
          </cell>
          <cell r="BA177">
            <v>1</v>
          </cell>
          <cell r="BB177" t="str">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ell>
          <cell r="BC177" t="str">
            <v>Drive- P257- Actividad 1155</v>
          </cell>
        </row>
        <row r="178">
          <cell r="M178" t="str">
            <v>P89</v>
          </cell>
          <cell r="N178" t="str">
            <v>Seguimiento a la notificación obligatoria de los eventos de interés en salud pública por los ERON considerados como UPGD</v>
          </cell>
          <cell r="O178">
            <v>3</v>
          </cell>
          <cell r="P178">
            <v>65</v>
          </cell>
          <cell r="Q178" t="str">
            <v>Porcentaje</v>
          </cell>
          <cell r="R178" t="str">
            <v xml:space="preserve">Ernesto Beltran </v>
          </cell>
          <cell r="S178" t="str">
            <v>Profesional Especializado</v>
          </cell>
          <cell r="T178" t="str">
            <v>Activo</v>
          </cell>
          <cell r="U178">
            <v>0</v>
          </cell>
          <cell r="V178">
            <v>0</v>
          </cell>
          <cell r="W178">
            <v>0</v>
          </cell>
          <cell r="X178">
            <v>0</v>
          </cell>
          <cell r="Y178" t="str">
            <v>A la fecha no se puede establecer el porcentaje de avance, toda vez que faltan por ejecutar 3 actividades de las 4 propuestas.</v>
          </cell>
          <cell r="Z178">
            <v>0</v>
          </cell>
          <cell r="AA178">
            <v>0</v>
          </cell>
          <cell r="AB178" t="str">
            <v>A la fecha no se puede establecer el porcentaje de avance, toda vez que faltan por ejecutar 2 actividades de las 4 propuestas.</v>
          </cell>
          <cell r="AC178">
            <v>0</v>
          </cell>
          <cell r="AD178">
            <v>65</v>
          </cell>
          <cell r="AE178" t="str">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ell>
          <cell r="AF178" t="str">
            <v>Drive- P89 - Actividad 870</v>
          </cell>
          <cell r="AG178">
            <v>868</v>
          </cell>
          <cell r="AH178" t="str">
            <v>Definir mediante informe a la DIRAT los ERON caracterizados como  unidades primarias generadoras de datos -UPGD</v>
          </cell>
          <cell r="AI178" t="str">
            <v>NO</v>
          </cell>
          <cell r="AJ178">
            <v>42370</v>
          </cell>
          <cell r="AK178">
            <v>42399</v>
          </cell>
          <cell r="AL178">
            <v>20</v>
          </cell>
          <cell r="AM178" t="str">
            <v>Grupo salud pública</v>
          </cell>
          <cell r="AN178" t="str">
            <v>Profesional Especializado</v>
          </cell>
          <cell r="AO178" t="str">
            <v>Activo</v>
          </cell>
          <cell r="AP178">
            <v>100</v>
          </cell>
          <cell r="AQ178" t="str">
            <v>Mes de enero:Se define mediante informa la DIRAT, oficio No. 8310-SUBAS-00540 de fecha 19 de Enero de 2016, el listado de los ERON caracterizados como Unidades Primarias Generadoras de Datos UPGD.</v>
          </cell>
          <cell r="AR178" t="str">
            <v>Escritorio/Plan de acción/ 2016/ soportes/ salud/ salud pública/ producto 4/ actividad 1</v>
          </cell>
          <cell r="AS178">
            <v>100</v>
          </cell>
          <cell r="AT178" t="str">
            <v>Mes de enero:Se define mediante informa la DIRAT, oficio No. 8310-SUBAS-00540 de fecha 19 de Enero de 2016, el listado de los ERON caracterizados como Unidades Primarias Generadoras de Datos UPGD.</v>
          </cell>
          <cell r="AU178" t="str">
            <v>Escritorio/Plan de acción/ 2016/ soportes/ salud/ salud pública/ producto 4/ actividad 1</v>
          </cell>
          <cell r="AV178">
            <v>100</v>
          </cell>
          <cell r="AW178">
            <v>1</v>
          </cell>
          <cell r="AX178" t="str">
            <v>Mes de enero:Se define mediante informa la DIRAT, oficio No. 8310-SUBAS-00540 de fecha 19 de Enero de 2016, el listado de los ERON caracterizados como Unidades Primarias Generadoras de Datos UPGD.</v>
          </cell>
          <cell r="AY178" t="str">
            <v>Escritorio/Plan de acción/ 2016/ soportes/ salud/ salud pública/ producto 4/ actividad 1</v>
          </cell>
          <cell r="AZ178" t="str">
            <v>100</v>
          </cell>
          <cell r="BA178">
            <v>1</v>
          </cell>
          <cell r="BB178" t="str">
            <v>Mes de enero:Se define mediante informa la DIRAT, oficio No. 8310-SUBAS-00540 de fecha 19 de Enero de 2016, el listado de los ERON caracterizados como Unidades Primarias Generadoras de Datos UPGD.</v>
          </cell>
          <cell r="BC178" t="str">
            <v>Escritorio/Plan de acción/ 2016/ soportes/ salud/ salud pública/ producto 4/ actividad 1</v>
          </cell>
        </row>
        <row r="179">
          <cell r="M179" t="str">
            <v>P89</v>
          </cell>
          <cell r="N179" t="str">
            <v>Seguimiento a la notificación obligatoria de los eventos de interés en salud pública por los ERON considerados como UPGD</v>
          </cell>
          <cell r="O179">
            <v>3</v>
          </cell>
          <cell r="P179">
            <v>65</v>
          </cell>
          <cell r="Q179" t="str">
            <v>Porcentaje</v>
          </cell>
          <cell r="R179" t="str">
            <v xml:space="preserve">Ernesto Beltran </v>
          </cell>
          <cell r="S179" t="str">
            <v>Profesional Especializado</v>
          </cell>
          <cell r="T179" t="str">
            <v>Activo</v>
          </cell>
          <cell r="U179">
            <v>0</v>
          </cell>
          <cell r="V179">
            <v>0</v>
          </cell>
          <cell r="W179">
            <v>0</v>
          </cell>
          <cell r="X179">
            <v>0</v>
          </cell>
          <cell r="Y179" t="str">
            <v>A la fecha no se puede establecer el porcentaje de avance, toda vez que faltan por ejecutar 3 actividades de las 4 propuestas.</v>
          </cell>
          <cell r="Z179">
            <v>0</v>
          </cell>
          <cell r="AA179">
            <v>0</v>
          </cell>
          <cell r="AB179" t="str">
            <v>A la fecha no se puede establecer el porcentaje de avance, toda vez que faltan por ejecutar 2 actividades de las 4 propuestas.</v>
          </cell>
          <cell r="AC179">
            <v>0</v>
          </cell>
          <cell r="AD179">
            <v>65</v>
          </cell>
          <cell r="AE179" t="str">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ell>
          <cell r="AF179" t="str">
            <v>Drive- P89 - Actividad 870</v>
          </cell>
          <cell r="AG179">
            <v>869</v>
          </cell>
          <cell r="AH179" t="str">
            <v>Realizar videoconferencia para la socialización de los lineamientos del manejo de la notificación de los eventos de interés en salud pública- EISP</v>
          </cell>
          <cell r="AI179" t="str">
            <v>NO</v>
          </cell>
          <cell r="AJ179">
            <v>42370</v>
          </cell>
          <cell r="AK179">
            <v>42704</v>
          </cell>
          <cell r="AL179">
            <v>20</v>
          </cell>
          <cell r="AM179" t="str">
            <v>Grupo salud pública</v>
          </cell>
          <cell r="AN179" t="str">
            <v>Profesional Especializado</v>
          </cell>
          <cell r="AO179" t="str">
            <v>Activo</v>
          </cell>
          <cell r="AP179">
            <v>0</v>
          </cell>
          <cell r="AQ179">
            <v>0</v>
          </cell>
          <cell r="AR179">
            <v>0</v>
          </cell>
          <cell r="AS179" t="str">
            <v>82</v>
          </cell>
          <cell r="AT179" t="str">
            <v>Mes de marzo: Los días 07 y 08 de marzo de 2016, se realizaron  videoconferencias para la socialización de los lineamientos del manejo de la notificación de los eventos de interés en salud pública- EISP a las regionales y los establecimientos. 
Mes de abril: Las videoconferencias se realizaron los días 4 y 5 de Abril del presente año (actas 299 y 305). La temática tratada fue "Enfermedades Crónicas no Transmisibles y Enfermedades Transmitidas por vectores". Se contextualizaron conceptos como su diagnóstico, factores de riesgo, manejo farmacológico y recomendaciones, haciendo énfasis en la educación como pilar importante para la prevención y manejo de dichas patologías. 
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
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v>
          </cell>
          <cell r="AU179" t="str">
            <v>Drive-P16-869</v>
          </cell>
          <cell r="AV179">
            <v>100</v>
          </cell>
          <cell r="AW179">
            <v>0.81736526946107779</v>
          </cell>
          <cell r="AX179" t="str">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
  Como evidencia, se soportan las Actas No. 635 y 636.</v>
          </cell>
          <cell r="AY179" t="str">
            <v>Drive-P89- Actividad 869</v>
          </cell>
          <cell r="AZ179" t="str">
            <v>100</v>
          </cell>
          <cell r="BA179">
            <v>1</v>
          </cell>
          <cell r="BB179" t="str">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
  Como evidencia, se soportan las Actas No. 635 y 636.</v>
          </cell>
          <cell r="BC179" t="str">
            <v>Drive-P89- Actividad 869</v>
          </cell>
        </row>
        <row r="180">
          <cell r="M180" t="str">
            <v>P89</v>
          </cell>
          <cell r="N180" t="str">
            <v>Seguimiento a la notificación obligatoria de los eventos de interés en salud pública por los ERON considerados como UPGD</v>
          </cell>
          <cell r="O180">
            <v>3</v>
          </cell>
          <cell r="P180">
            <v>65</v>
          </cell>
          <cell r="Q180" t="str">
            <v>Porcentaje</v>
          </cell>
          <cell r="R180" t="str">
            <v xml:space="preserve">Ernesto Beltran </v>
          </cell>
          <cell r="S180" t="str">
            <v>Profesional Especializado</v>
          </cell>
          <cell r="T180" t="str">
            <v>Activo</v>
          </cell>
          <cell r="U180">
            <v>0</v>
          </cell>
          <cell r="V180">
            <v>0</v>
          </cell>
          <cell r="W180">
            <v>0</v>
          </cell>
          <cell r="X180">
            <v>0</v>
          </cell>
          <cell r="Y180" t="str">
            <v>A la fecha no se puede establecer el porcentaje de avance, toda vez que faltan por ejecutar 3 actividades de las 4 propuestas.</v>
          </cell>
          <cell r="Z180">
            <v>0</v>
          </cell>
          <cell r="AA180">
            <v>0</v>
          </cell>
          <cell r="AB180" t="str">
            <v>A la fecha no se puede establecer el porcentaje de avance, toda vez que faltan por ejecutar 2 actividades de las 4 propuestas.</v>
          </cell>
          <cell r="AC180">
            <v>0</v>
          </cell>
          <cell r="AD180">
            <v>65</v>
          </cell>
          <cell r="AE180" t="str">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ell>
          <cell r="AF180" t="str">
            <v>Drive- P89 - Actividad 870</v>
          </cell>
          <cell r="AG180">
            <v>870</v>
          </cell>
          <cell r="AH180" t="str">
            <v>Definir mediante informe por “periodo epidemiológico año 2016 ”  cumplido, los ERON que no reportan o se encuentra en "silencio epidemiológico" </v>
          </cell>
          <cell r="AI180" t="str">
            <v>NO</v>
          </cell>
          <cell r="AJ180">
            <v>42370</v>
          </cell>
          <cell r="AK180">
            <v>42716</v>
          </cell>
          <cell r="AL180">
            <v>20</v>
          </cell>
          <cell r="AM180" t="str">
            <v>Grupo salud pública</v>
          </cell>
          <cell r="AN180" t="str">
            <v>Profesional Especializado</v>
          </cell>
          <cell r="AO180" t="str">
            <v>Activo</v>
          </cell>
          <cell r="AP180">
            <v>0</v>
          </cell>
          <cell r="AQ180">
            <v>0</v>
          </cell>
          <cell r="AR180">
            <v>0</v>
          </cell>
          <cell r="AS180">
            <v>0</v>
          </cell>
          <cell r="AT180" t="str">
            <v>Mes de abril: Mediante informe 8310-SUBAS-04731 se presenta informe de gestión de los servicios de salud de la PPL.</v>
          </cell>
          <cell r="AU180">
            <v>0</v>
          </cell>
          <cell r="AV180">
            <v>67</v>
          </cell>
          <cell r="AW180">
            <v>0.78901734104046239</v>
          </cell>
          <cell r="AX180" t="str">
            <v xml:space="preserve">Mes de julio: Se adjunta informe ante la DIRAT mediante oficio No. 8310-SUBAS-9524, de fecha 02 de agosto de 2016,  los establecimientos que durante el periodo epidemiológico 7 no realizaron notificación o se encuentran en silencio epidemiológico.
Mes de agosto: Se adjunta informe ante la DIRAT mediante oficio No. 8310-SUBAS-11221, de fecha 31 de agosto de 2016,  los establecimientos que durante el periodo epidemiológico 8 no realizaron notificación o se encuentran en silencio epidemiológico.
</v>
          </cell>
          <cell r="AY180" t="str">
            <v>Drive- P89- Actividad 870</v>
          </cell>
          <cell r="AZ180" t="str">
            <v>100</v>
          </cell>
          <cell r="BA180">
            <v>1</v>
          </cell>
          <cell r="BB180" t="str">
            <v xml:space="preserve">Mes de octubre: Mediante oficio No. 8310-SUBAS-13972 del 03 de noviembre de 2016 dirigido a la DIRAT.  Se identifican los establecimientos  que durante el periodo epidemiológico  10 no realizaron notificación para su respectivo seguimiento.
Mes de noviembre: Mediante oficio No. 8310-SUBAS-15122 del 29  de noviembre de 2016 dirigido a la DIRAT.  Se identifican los establecimientos  que durante el periodo epidemiológico  11 no realizaron notificación para su respectivo seguimiento.
Mes de diciembre: Mediante oficio No. 8310-SUBAS-18573 del 14 de diciembre de 2016 dirigido a la DIRAT.  Se identifican los establecimientos  que durante el periodo epidemiológico  12 no realizaron notificación para su respectivo seguimiento.
</v>
          </cell>
          <cell r="BC180" t="str">
            <v>Drive- P89- Actividad 870</v>
          </cell>
        </row>
        <row r="181">
          <cell r="M181" t="str">
            <v>P89</v>
          </cell>
          <cell r="N181" t="str">
            <v>Seguimiento a la notificación obligatoria de los eventos de interés en salud pública por los ERON considerados como UPGD</v>
          </cell>
          <cell r="O181">
            <v>3</v>
          </cell>
          <cell r="P181">
            <v>65</v>
          </cell>
          <cell r="Q181" t="str">
            <v>Porcentaje</v>
          </cell>
          <cell r="R181" t="str">
            <v xml:space="preserve">Ernesto Beltran </v>
          </cell>
          <cell r="S181" t="str">
            <v>Profesional Especializado</v>
          </cell>
          <cell r="T181" t="str">
            <v>Activo</v>
          </cell>
          <cell r="U181">
            <v>0</v>
          </cell>
          <cell r="V181">
            <v>0</v>
          </cell>
          <cell r="W181">
            <v>0</v>
          </cell>
          <cell r="X181">
            <v>0</v>
          </cell>
          <cell r="Y181">
            <v>0</v>
          </cell>
          <cell r="Z181">
            <v>0</v>
          </cell>
          <cell r="AA181">
            <v>0</v>
          </cell>
          <cell r="AB181">
            <v>0</v>
          </cell>
          <cell r="AC181">
            <v>0</v>
          </cell>
          <cell r="AD181">
            <v>65</v>
          </cell>
          <cell r="AE181" t="str">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ell>
          <cell r="AF181" t="str">
            <v>Drive- P89 - Actividad 870</v>
          </cell>
          <cell r="AG181">
            <v>871</v>
          </cell>
          <cell r="AH181" t="str">
            <v>Evidenciar mediante oficio a las regionales,  la situación de la notificación para el seguimiento a los establecimientos de su jurisdicción</v>
          </cell>
          <cell r="AI181" t="str">
            <v>NO</v>
          </cell>
          <cell r="AJ181">
            <v>42370</v>
          </cell>
          <cell r="AK181">
            <v>42716</v>
          </cell>
          <cell r="AL181">
            <v>20</v>
          </cell>
          <cell r="AM181" t="str">
            <v>Grupo salud pública</v>
          </cell>
          <cell r="AN181" t="str">
            <v>Profesional Especializado</v>
          </cell>
          <cell r="AO181" t="str">
            <v>Inactivo</v>
          </cell>
          <cell r="AP181">
            <v>0</v>
          </cell>
          <cell r="AQ181">
            <v>0</v>
          </cell>
          <cell r="AR181">
            <v>0</v>
          </cell>
          <cell r="AS181" t="str">
            <v>42</v>
          </cell>
          <cell r="AT181" t="str">
            <v>Mes de enero: Se radica informe ante las Regionales, mediante oficio No. 8310-SUBAS-00844 de fecha 28 de enero de 2016, identificando los establecimientos de su jurisdicción  que durante el periodo epidemiológico 13 no realizaron notificación para su respectivo seguimiento. 
Mes de febrero: Se radica informe a las Regionales  mediante oficio No. 8310-SUBAS-02669 de fecha 15 de Marzo. Se identifican los establecimientos  que durante el periodo epidemiológico 1 no realizaron notificación para su respectivo seguimiento. 
Mes de marzo: Se radica informe a las Regionales  mediante oficio No. 8310-SUBAS-03243. Se identifican los establecimientos  que durante el periodo epidemiológico  2 no realizaron notificación para su respectivo seguimiento. 
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Mes de mayo: Se radica informe a las Regionales  mediante oficio No. 8310-SUBAS-06583 Se identifican los establecimientos  que durante el periodo epidemiológico 4 no realizaron notificación para su respectivo seguimiento.</v>
          </cell>
          <cell r="AU181" t="str">
            <v>Drive- P16-871</v>
          </cell>
          <cell r="AV181">
            <v>75</v>
          </cell>
          <cell r="AW181" t="str">
            <v>Actividad inactiva</v>
          </cell>
          <cell r="AX181" t="str">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ell>
          <cell r="AY181" t="str">
            <v>Escritorio/Plan de acción/ 2016/ soportes/ productivas/ comercialización/ producto 5/ actividad 1</v>
          </cell>
          <cell r="AZ181">
            <v>0</v>
          </cell>
          <cell r="BA181" t="str">
            <v>Actividad inactiva</v>
          </cell>
          <cell r="BB181">
            <v>0</v>
          </cell>
          <cell r="BC181">
            <v>0</v>
          </cell>
        </row>
        <row r="182">
          <cell r="M182" t="str">
            <v>P89</v>
          </cell>
          <cell r="N182" t="str">
            <v>Seguimiento a la notificación obligatoria de los eventos de interés en salud pública por los ERON considerados como UPGD</v>
          </cell>
          <cell r="O182">
            <v>3</v>
          </cell>
          <cell r="P182">
            <v>65</v>
          </cell>
          <cell r="Q182" t="str">
            <v>Porcentaje</v>
          </cell>
          <cell r="R182" t="str">
            <v xml:space="preserve">Ernesto Beltran </v>
          </cell>
          <cell r="S182" t="str">
            <v>Profesional Especializado</v>
          </cell>
          <cell r="T182" t="str">
            <v>Activo</v>
          </cell>
          <cell r="U182">
            <v>0</v>
          </cell>
          <cell r="V182">
            <v>0</v>
          </cell>
          <cell r="W182">
            <v>0</v>
          </cell>
          <cell r="X182">
            <v>0</v>
          </cell>
          <cell r="Y182" t="str">
            <v>A la fecha no se puede establecer el porcentaje de avance, toda vez que faltan por ejecutar 3 actividades de las 4 propuestas.</v>
          </cell>
          <cell r="Z182">
            <v>0</v>
          </cell>
          <cell r="AA182">
            <v>0</v>
          </cell>
          <cell r="AB182" t="str">
            <v>A la fecha no se puede establecer el porcentaje de avance, toda vez que faltan por ejecutar 2 actividades de las 4 propuestas.</v>
          </cell>
          <cell r="AC182">
            <v>0</v>
          </cell>
          <cell r="AD182">
            <v>65</v>
          </cell>
          <cell r="AE182" t="str">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ell>
          <cell r="AF182" t="str">
            <v>Drive- P89 - Actividad 870</v>
          </cell>
          <cell r="AG182">
            <v>872</v>
          </cell>
          <cell r="AH182" t="str">
            <v>Mediante oficio a las regionales, evidenciar la situación de la notificación para el seguimiento a los establecimientos de su jurisdicción</v>
          </cell>
          <cell r="AI182" t="str">
            <v>NO</v>
          </cell>
          <cell r="AJ182">
            <v>42370</v>
          </cell>
          <cell r="AK182">
            <v>42716</v>
          </cell>
          <cell r="AL182">
            <v>20</v>
          </cell>
          <cell r="AM182" t="str">
            <v>Grupo salud pública</v>
          </cell>
          <cell r="AN182" t="str">
            <v>Profesional Especializado</v>
          </cell>
          <cell r="AO182" t="str">
            <v>Activo</v>
          </cell>
          <cell r="AP182">
            <v>0</v>
          </cell>
          <cell r="AQ182">
            <v>0</v>
          </cell>
          <cell r="AR182">
            <v>0</v>
          </cell>
          <cell r="AS182" t="str">
            <v>42</v>
          </cell>
          <cell r="AT182" t="str">
            <v>Mes de enero: Se radica informe ante las Regionales, mediante oficio No. 8310-SUBAS-00844 de fecha 28 de enero de 2016, identificando los establecimientos de su jurisdicción  que durante el periodo epidemiológico 13 no realizaron notificación para su respectivo seguimiento. 
Mes de febrero: Se radica informe a las Regionales  mediante oficio No. 8310-SUBAS-02669 de fecha 15 de Marzo. Se identifican los establecimientos  que durante el periodo epidemiológico 1 no realizaron notificación para su respectivo seguimiento. 
Mes de marzo: Se radica informe a las Regionales  mediante oficio No. 8310-SUBAS-03243. Se identifican los establecimientos  que durante el periodo epidemiológico  2 no realizaron notificación para su respectivo seguimiento. 
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Mes de mayo: Se radica informe a las Regionales  mediante oficio No. 8310-SUBAS-06583 Se identifican los establecimientos  que durante el periodo epidemiológico 4 no realizaron notificación para su respectivo seguimiento.</v>
          </cell>
          <cell r="AU182" t="str">
            <v>Drive- P16-872</v>
          </cell>
          <cell r="AV182">
            <v>75</v>
          </cell>
          <cell r="AW182">
            <v>0.78901734104046239</v>
          </cell>
          <cell r="AX182" t="str">
            <v>*Se adjunta informe a las Regionales mediante oficio No. 8310-SUBAS-7749, de fecha 17 de junio de 2016. Se identifican los establecimientos que durante el periodo epidemiológico 5 no realizaron notificación para su respectivo seguimiento.
*Se adjunta informe a las Regionales mediante oficio No. 8310-SUBAS-7750, de fecha 17 de junio de 2016. Se identifican los establecimientos que durante el periodo epidemiológico 6 no realizaron notificación para su respectivo seguimiento.
 Mes de julio: Se adjunta informe a las Regionales mediante oficio No. 8310-SUBAS-9525, de fecha 02 de agosto de 2016.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v>
          </cell>
          <cell r="AY182" t="str">
            <v>Drive- P89- Actividad 872</v>
          </cell>
          <cell r="AZ182" t="str">
            <v>100</v>
          </cell>
          <cell r="BA182">
            <v>1</v>
          </cell>
          <cell r="BB182" t="str">
            <v xml:space="preserve">Mes de octubre: Mediante oficio No. 8310-SUBAS-13973 del 03 de noviembre de 2016 a las Direcciones Regionales. Se identifican los establecimientos  que durante el periodo epidemiológico  10 no realizaron notificación para su respectivo seguimiento.
Mes de noviembre: Mediante oficio No. 8310-SUBAS-18574 del 14 de diciembre de 2016 a las Direcciones Regionales. Se identifican los establecimientos  que durante el periodo epidemiológico  12 no realizaron notificación para su respectivo seguimiento.
</v>
          </cell>
          <cell r="BC182" t="str">
            <v>Drive- P89- Actividad 872</v>
          </cell>
        </row>
        <row r="183">
          <cell r="M183" t="str">
            <v>P124</v>
          </cell>
          <cell r="N183" t="str">
            <v xml:space="preserve">Instituto participando en (2) ferias de exposición  regional, propendiendo por la comercialización de bienes y servicios elaborados por la población de internos.  </v>
          </cell>
          <cell r="O183">
            <v>1</v>
          </cell>
          <cell r="P183">
            <v>2</v>
          </cell>
          <cell r="Q183" t="str">
            <v>Numero</v>
          </cell>
          <cell r="R183" t="str">
            <v>My. Johanna Andrea Montoya Cifuentes</v>
          </cell>
          <cell r="S183" t="str">
            <v>Subdirector Técnico</v>
          </cell>
          <cell r="T183" t="str">
            <v>Activo</v>
          </cell>
          <cell r="U183">
            <v>0</v>
          </cell>
          <cell r="V183">
            <v>0</v>
          </cell>
          <cell r="W183">
            <v>0</v>
          </cell>
          <cell r="X183">
            <v>100</v>
          </cell>
          <cell r="Y183" t="str">
            <v xml:space="preserve">Mes de junio: Según el seguimiento efectuado a las Direcciones Regionales a la fecha se ha participado en la XII feria de jóvenes empresarios  realizada en Corferias  (19 al 22 de mayo) y la feria de Tunja.  </v>
          </cell>
          <cell r="Z183" t="str">
            <v>Drive-P124- Actividad 873</v>
          </cell>
          <cell r="AA183">
            <v>0</v>
          </cell>
          <cell r="AB183" t="str">
            <v>SIN REGISTRO DE SEGUIMIENTO</v>
          </cell>
          <cell r="AC183">
            <v>0</v>
          </cell>
          <cell r="AD183">
            <v>2</v>
          </cell>
          <cell r="AE183" t="str">
            <v xml:space="preserve">Mes de junio: Según el seguimiento efectuado a las Direcciones Regionales a la fecha se ha participado en la XII feria de jóvenes empresarios  realizada en Corferias  (19 al 22 de mayo) y la feria de Tunja.  </v>
          </cell>
          <cell r="AF183" t="str">
            <v>Drive-P124- Actividad 873</v>
          </cell>
          <cell r="AG183">
            <v>873</v>
          </cell>
          <cell r="AH183" t="str">
            <v xml:space="preserve">Seguimiento a las Direcciones Regionales en la participación de ferias de exposición regional </v>
          </cell>
          <cell r="AI183" t="str">
            <v>NO</v>
          </cell>
          <cell r="AJ183">
            <v>42399</v>
          </cell>
          <cell r="AK183">
            <v>42716</v>
          </cell>
          <cell r="AL183">
            <v>100</v>
          </cell>
          <cell r="AM183" t="str">
            <v>Maryori Quiñones Núñez</v>
          </cell>
          <cell r="AN183" t="str">
            <v>Profesional Universitario</v>
          </cell>
          <cell r="AO183" t="str">
            <v>Activo</v>
          </cell>
          <cell r="AP183">
            <v>0</v>
          </cell>
          <cell r="AQ183">
            <v>0</v>
          </cell>
          <cell r="AR183">
            <v>0</v>
          </cell>
          <cell r="AS183">
            <v>0</v>
          </cell>
          <cell r="AT183" t="str">
            <v xml:space="preserve">Mes de junio: Según el seguimiento efectuado a las Direcciones Regionales a la fecha se ha participado en la XII feria de jóvenes empresarios  realizada en Corferias  (19 al 22 de mayo) y la feria de Tunja.  </v>
          </cell>
          <cell r="AU183" t="str">
            <v>Drive- P124- Actividad 873</v>
          </cell>
          <cell r="AV183">
            <v>100</v>
          </cell>
          <cell r="AW183">
            <v>0.7697160883280757</v>
          </cell>
          <cell r="AX183" t="str">
            <v>Según el seguimiento efectuado a las Direcciones Regionales a la fecha se ha participado en la XII feria de jóvenes empresarios realizada en Corferias (19 al 22 de mayo) y la feria de Tunja.</v>
          </cell>
          <cell r="AY183" t="str">
            <v>Drive- P124- Actividad 873</v>
          </cell>
          <cell r="AZ183">
            <v>100</v>
          </cell>
          <cell r="BA183">
            <v>1</v>
          </cell>
          <cell r="BB183" t="str">
            <v>Según el seguimiento efectuado a las Direcciones Regionales a la fecha se ha participado en la XII feria de jóvenes empresarios realizada en Corferias (19 al 22 de mayo) y la feria de Tunja.</v>
          </cell>
          <cell r="BC183" t="str">
            <v>Drive- P124- Actividad 873</v>
          </cell>
        </row>
        <row r="184">
          <cell r="M184" t="str">
            <v>P126</v>
          </cell>
          <cell r="N184" t="str">
            <v>Casa Libertad creada como primer centro de atención, orientación y apoyo, en coordinación con el Injusticia, Min Trabajo, Colsubsidio y Fundación Teatro Interno.</v>
          </cell>
          <cell r="O184">
            <v>2</v>
          </cell>
          <cell r="P184">
            <v>1</v>
          </cell>
          <cell r="Q184" t="str">
            <v>Número</v>
          </cell>
          <cell r="R184" t="str">
            <v>My. Johanna Andrea Montoya Cifuentes</v>
          </cell>
          <cell r="S184" t="str">
            <v>Subdirector Técnico</v>
          </cell>
          <cell r="T184" t="str">
            <v>Activo</v>
          </cell>
          <cell r="U184">
            <v>100</v>
          </cell>
          <cell r="V184" t="str">
            <v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v>
          </cell>
          <cell r="W184" t="str">
            <v>Escritorio/Plan de acción/ 2016/ soportes/ productivas/ comercialización/ producto 5/ actividad 1/ actividad 2</v>
          </cell>
          <cell r="X184">
            <v>0</v>
          </cell>
          <cell r="Y184">
            <v>0</v>
          </cell>
          <cell r="Z184">
            <v>0</v>
          </cell>
          <cell r="AA184">
            <v>0</v>
          </cell>
          <cell r="AB184" t="str">
            <v>SIN REGISTRO DE SEGUIMIENTO</v>
          </cell>
          <cell r="AC184">
            <v>0</v>
          </cell>
          <cell r="AD184">
            <v>1</v>
          </cell>
          <cell r="AE184" t="str">
            <v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v>
          </cell>
          <cell r="AF184" t="str">
            <v>Escritorio/Plan de acción/ 2016/ soportes/ productivas/ comercialización/ producto 5/ actividad 1/ actividad 2</v>
          </cell>
          <cell r="AG184">
            <v>874</v>
          </cell>
          <cell r="AH184" t="str">
            <v>Verificar el diagnostico real de los servicios que presta la casa Libertad para el personal pos penado.</v>
          </cell>
          <cell r="AI184" t="str">
            <v>NO</v>
          </cell>
          <cell r="AJ184">
            <v>42384</v>
          </cell>
          <cell r="AK184">
            <v>42415</v>
          </cell>
          <cell r="AL184">
            <v>50</v>
          </cell>
          <cell r="AM184" t="str">
            <v>Maryori Quiñones Núñez</v>
          </cell>
          <cell r="AN184" t="str">
            <v>Profesional Universitario</v>
          </cell>
          <cell r="AO184" t="str">
            <v>Activo</v>
          </cell>
          <cell r="AP184">
            <v>100</v>
          </cell>
          <cell r="AQ184" t="str">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ell>
          <cell r="AR184" t="str">
            <v>Escritorio/Plan de acción/ 2016/ soportes/ productivas/ comercialización/ producto 5/ actividad 1</v>
          </cell>
          <cell r="AS184">
            <v>100</v>
          </cell>
          <cell r="AT184" t="str">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ell>
          <cell r="AU184" t="str">
            <v>Escritorio/Plan de acción/ 2016/ soportes/ productivas/ comercialización/ producto 5/ actividad 1</v>
          </cell>
          <cell r="AV184">
            <v>100</v>
          </cell>
          <cell r="AW184">
            <v>1</v>
          </cell>
          <cell r="AX184" t="str">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ell>
          <cell r="AY184" t="str">
            <v>Escritorio/Plan de acción/ 2016/ soportes/ productivas/ comercialización/ producto 5/ actividad 1</v>
          </cell>
          <cell r="AZ184">
            <v>100</v>
          </cell>
          <cell r="BA184">
            <v>1</v>
          </cell>
          <cell r="BB184" t="str">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ell>
          <cell r="BC184" t="str">
            <v>Escritorio/Plan de acción/ 2016/ soportes/ productivas/ comercialización/ producto 5/ actividad 1</v>
          </cell>
        </row>
        <row r="185">
          <cell r="M185" t="str">
            <v>P126</v>
          </cell>
          <cell r="N185" t="str">
            <v>Casa Libertad creada como primer centro de atención, orientación y apoyo, en coordinación con el Injusticia, Min Trabajo, Colsubsidio y Fundación Teatro Interno.</v>
          </cell>
          <cell r="O185">
            <v>2</v>
          </cell>
          <cell r="P185">
            <v>1</v>
          </cell>
          <cell r="Q185" t="str">
            <v>Número</v>
          </cell>
          <cell r="R185" t="str">
            <v>My. Johanna Andrea Montoya Cifuentes</v>
          </cell>
          <cell r="S185" t="str">
            <v>Subdirector Técnico</v>
          </cell>
          <cell r="T185" t="str">
            <v>Activo</v>
          </cell>
          <cell r="U185">
            <v>0</v>
          </cell>
          <cell r="V185">
            <v>0</v>
          </cell>
          <cell r="W185">
            <v>0</v>
          </cell>
          <cell r="X185">
            <v>0</v>
          </cell>
          <cell r="Y185">
            <v>0</v>
          </cell>
          <cell r="Z185">
            <v>0</v>
          </cell>
          <cell r="AA185">
            <v>0</v>
          </cell>
          <cell r="AB185" t="str">
            <v>SIN REGISTRO DE SEGUIMIENTO</v>
          </cell>
          <cell r="AC185">
            <v>0</v>
          </cell>
          <cell r="AD185">
            <v>1</v>
          </cell>
          <cell r="AE185" t="str">
            <v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v>
          </cell>
          <cell r="AF185" t="str">
            <v>Escritorio/Plan de acción/ 2016/ soportes/ productivas/ comercialización/ producto 5/ actividad 1/ actividad 2</v>
          </cell>
          <cell r="AG185">
            <v>875</v>
          </cell>
          <cell r="AH185" t="str">
            <v>Determinar las actividades a realizar en beneficio del pos penado.</v>
          </cell>
          <cell r="AI185" t="str">
            <v>NO</v>
          </cell>
          <cell r="AJ185">
            <v>42416</v>
          </cell>
          <cell r="AK185">
            <v>42444</v>
          </cell>
          <cell r="AL185">
            <v>50</v>
          </cell>
          <cell r="AM185" t="str">
            <v>Maryori Quiñones Núñez</v>
          </cell>
          <cell r="AN185" t="str">
            <v>Profesional Universitario</v>
          </cell>
          <cell r="AO185" t="str">
            <v>Activo</v>
          </cell>
          <cell r="AP185">
            <v>100</v>
          </cell>
          <cell r="AQ185" t="str">
            <v>Mes de marzo: Mediante oficio 8340 SUBDA 03256, presentó informe a la DIRAT, donde se indica las actividades a realizar en beneficio del pospenado para la presente vigencia.</v>
          </cell>
          <cell r="AR185" t="str">
            <v>Escritorio/Plan de acción/ 2016/ soportes/ productivas/ comercialización/ producto 5/ actividad 2</v>
          </cell>
          <cell r="AS185">
            <v>100</v>
          </cell>
          <cell r="AT185" t="str">
            <v>Mes de marzo: Mediante oficio 8340 SUBDA 03256, presentó informe a la DIRAT, donde se indica las actividades a realizar en beneficio del pospenado para la presente vigencia.</v>
          </cell>
          <cell r="AU185" t="str">
            <v>Escritorio/Plan de acción/ 2016/ soportes/ productivas/ comercialización/ producto 5/ actividad 2</v>
          </cell>
          <cell r="AV185">
            <v>100</v>
          </cell>
          <cell r="AW185">
            <v>1</v>
          </cell>
          <cell r="AX185" t="str">
            <v>Mes de marzo: Mediante oficio 8340 SUBDA 03256, presentó informe a la DIRAT, donde se indica las actividades a realizar en beneficio del pospenado para la presente vigencia.</v>
          </cell>
          <cell r="AY185" t="str">
            <v>Escritorio/Plan de acción/ 2016/ soportes/ productivas/ comercialización/ producto 5/ actividad 2</v>
          </cell>
          <cell r="AZ185">
            <v>100</v>
          </cell>
          <cell r="BA185">
            <v>1</v>
          </cell>
          <cell r="BB185" t="str">
            <v>Mes de marzo: Mediante oficio 8340 SUBDA 03256, presentó informe a la DIRAT, donde se indica las actividades a realizar en beneficio del pospenado para la presente vigencia.</v>
          </cell>
          <cell r="BC185" t="str">
            <v>Escritorio/Plan de acción/ 2016/ soportes/ productivas/ comercialización/ producto 5/ actividad 2</v>
          </cell>
        </row>
        <row r="186">
          <cell r="M186" t="str">
            <v>P104</v>
          </cell>
          <cell r="N186" t="str">
            <v>Política para la atención de población excepcional  con enfoque diferencial  elaborada.</v>
          </cell>
          <cell r="O186">
            <v>2</v>
          </cell>
          <cell r="P186">
            <v>100</v>
          </cell>
          <cell r="Q186" t="str">
            <v>Porcentaje</v>
          </cell>
          <cell r="R186" t="str">
            <v>Maria Ines Guzman Correa</v>
          </cell>
          <cell r="S186" t="str">
            <v>Subdirector Técnico</v>
          </cell>
          <cell r="T186" t="str">
            <v>Activo</v>
          </cell>
          <cell r="U186">
            <v>0</v>
          </cell>
          <cell r="V186">
            <v>0</v>
          </cell>
          <cell r="W186">
            <v>0</v>
          </cell>
          <cell r="X186">
            <v>0</v>
          </cell>
          <cell r="Y186" t="str">
            <v xml:space="preserve">A la fecha no se cuenta con soportes que evidencien el avance del producto. </v>
          </cell>
          <cell r="Z186">
            <v>0</v>
          </cell>
          <cell r="AA186">
            <v>0</v>
          </cell>
          <cell r="AB186" t="str">
            <v>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v>
          </cell>
          <cell r="AC186" t="str">
            <v>Drive- P104- Actividad 876</v>
          </cell>
          <cell r="AD186">
            <v>100</v>
          </cell>
          <cell r="AE186" t="str">
            <v xml:space="preserve">Mes de octubre: Mediante oficio No. 500 DIREG- ARTRA- 7130 del 20 de octubre de 2016, se presentó a la Doctora Roselin Martínez Rosales, Directora de Atención y Tratamiento, informe sobre el encuentro de enfoque diferencial en la Regional Noroeste. 
Mediante oficio No. 400 DRORI- ARTRA- 6298 del 19 de octubre de 2016, se presentó a la Doctora Roselin Martínez Rosales, Directora de Atención y Tratamiento, informe sobre el encuentro de enfoque diferencial en la Regional Oriente.  
Mes de noviembre: Mediante radicado No. 2016IE029665 se presentó a la Doctora Roselin Martínez Rosales, Directora de Atención y Tratamiento, informe sobre el primer encuentro de enfoque diferencial en la Regional Central. 
Mediante oficio No. 300 DIREG- ARTRA- 006121 del 01 de noviembre de 2016, se presentó a la Doctora Roselin Martínez Rosales, Directora de Atención y Tratamiento, informe sobre el encuentro de enfoque diferencial en la Regional Norte. 
Mes de diciembre: Mediante oficio 200- DROCC- 6981 del 09 de diciembre se presentó a la Doctora Roselin Martínez Rosales, Directora de Atención y Tratamiento, informe sobre el encuentro de enfoque diferencial en la Regional Occidente.
Se elaboró política para la atención de población excepcional con enfoque diferencial. 
</v>
          </cell>
          <cell r="AF186" t="str">
            <v>Drive- P104- Actividad 876</v>
          </cell>
          <cell r="AG186">
            <v>876</v>
          </cell>
          <cell r="AH186" t="str">
            <v>Elaborar política para grupos con condiciones excepcionales</v>
          </cell>
          <cell r="AI186" t="str">
            <v>NO</v>
          </cell>
          <cell r="AJ186">
            <v>42380</v>
          </cell>
          <cell r="AK186">
            <v>42704</v>
          </cell>
          <cell r="AL186">
            <v>100</v>
          </cell>
          <cell r="AM186" t="str">
            <v xml:space="preserve">Myriam Silva </v>
          </cell>
          <cell r="AN186" t="str">
            <v>Profesional Especializado</v>
          </cell>
          <cell r="AO186" t="str">
            <v>Activo</v>
          </cell>
          <cell r="AP186">
            <v>0</v>
          </cell>
          <cell r="AQ186">
            <v>0</v>
          </cell>
          <cell r="AR186">
            <v>0</v>
          </cell>
          <cell r="AS186" t="str">
            <v>60</v>
          </cell>
          <cell r="AT186" t="str">
            <v>Mes de abril: Acta No 076 del 29/01/2016 Seguimiento proceso pasantías en INPEC - Contribución a política penitenciaria y carcelaria con enfoque diferencial.
Acta No 0391 del 21/04/2016 Revisión del cronograma de trabajo y proyecto de caracterización sociocultural Indígenas, Afrodescendientes y sectores LGBTI en ERON. 
Mes de mayo: Acta No 0495 del 18/03/2016. Objetivos de la pasantía estudiantes de antropología Universidad Nacional. 
Primer documento de trabajo caracterización población Indígenas 28/04/2016. 
Primer documento de trabajo caracterización población en condición de Discapacidad. 
Tabulación información Afrocolombianos. 
Acta No 0461 del 19/05/2016 Reunión verificación segundo informe caracterización población Indígena. 
Mes de junio: Se adjunta oficio GATES 06168, de fecha 26 de mayo de 2016, mediante el cual se envían los lineamientos de encuentros regionales de enfoque diferencial, resolución 1339 de 2016, a los Directores Regionales. 
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Se adjunta acta No 0584 de fecha 16 de junio de 2016, mediante la cual se realiza trabajo de campo caracterización política diferencial en EC Bogotá. 
Se adjunta acta No 0605 de fecha 22 de junio de 2016, mediante la cual se realiza reunión de seguimiento política diferencial.</v>
          </cell>
          <cell r="AU186" t="str">
            <v>Drive- P104-876</v>
          </cell>
          <cell r="AV186">
            <v>0</v>
          </cell>
          <cell r="AW186">
            <v>0.81172839506172845</v>
          </cell>
          <cell r="AX186" t="str">
            <v>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v>
          </cell>
          <cell r="AY186" t="str">
            <v>Drive- P104-876</v>
          </cell>
          <cell r="AZ186">
            <v>100</v>
          </cell>
          <cell r="BA186">
            <v>1</v>
          </cell>
          <cell r="BB186" t="str">
            <v xml:space="preserve">Mes de octubre: Mediante oficio No. 500 DIREG- ARTRA- 7130 del 20 de octubre de 2016, se presentó a la Doctora Roselin Martínez Rosales, Directora de Atención y Tratamiento, informe sobre el encuentro de enfoque diferencial en la Regional Noroeste. 
Mediante oficio No. 400 DRORI- ARTRA- 6298 del 19 de octubre de 2016, se presentó a la Doctora Roselin Martínez Rosales, Directora de Atención y Tratamiento, informe sobre el encuentro de enfoque diferencial en la Regional Oriente.  
Mes de noviembre: Mediante radicado No. 2016IE029665 se presentó a la Doctora Roselin Martínez Rosales, Directora de Atención y Tratamiento, informe sobre el primer encuentro de enfoque diferencial en la Regional Central. 
Mediante oficio No. 300 DIREG- ARTRA- 006121 del 01 de noviembre de 2016, se presentó a la Doctora Roselin Martínez Rosales, Directora de Atención y Tratamiento, informe sobre el encuentro de enfoque diferencial en la Regional Norte. 
Mes de diciembre: Mediante oficio 200- DROCC- 6981 del 09 de diciembre se presentó a la Doctora Roselin Martínez Rosales, Directora de Atención y Tratamiento, informe sobre el encuentro de enfoque diferencial en la Regional Occidente.
Se elaboró política para la atención de población excepcional con enfoque diferencial. 
</v>
          </cell>
          <cell r="BC186" t="str">
            <v>Drive- P104- Actividad 876</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V Trimestre"/>
      <sheetName val="Hoja2"/>
    </sheetNames>
    <sheetDataSet>
      <sheetData sheetId="0"/>
      <sheetData sheetId="1"/>
      <sheetData sheetId="2">
        <row r="187">
          <cell r="M187" t="str">
            <v>P45</v>
          </cell>
          <cell r="N187" t="str">
            <v>Funcionarios responsables del proceso de contratación de ERON cubiertos con socialización de los procedimientos que se deben aplicar en los procesos de contratación.</v>
          </cell>
          <cell r="O187">
            <v>10</v>
          </cell>
          <cell r="P187">
            <v>100</v>
          </cell>
          <cell r="Q187" t="str">
            <v>Porcentaje</v>
          </cell>
          <cell r="R187" t="str">
            <v>Sandra Patricia Cárdenas Briceño</v>
          </cell>
          <cell r="S187" t="str">
            <v>Subdirector Técnico</v>
          </cell>
          <cell r="T187" t="str">
            <v>Activo</v>
          </cell>
          <cell r="U187">
            <v>50</v>
          </cell>
          <cell r="V187" t="str">
            <v xml:space="preserve">DE 40 FUNCIONRES QUE SE DEBEN CUBRI R SE HAN RECIBIDO #### </v>
          </cell>
          <cell r="W187">
            <v>0</v>
          </cell>
          <cell r="X187">
            <v>0</v>
          </cell>
          <cell r="Y187">
            <v>0</v>
          </cell>
          <cell r="Z187">
            <v>0</v>
          </cell>
          <cell r="AA187">
            <v>0</v>
          </cell>
          <cell r="AB187" t="str">
            <v>SIN REGISTRO DE SEGUIMIENTO</v>
          </cell>
          <cell r="AC187">
            <v>0</v>
          </cell>
          <cell r="AD187">
            <v>100</v>
          </cell>
          <cell r="AE187" t="str">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ell>
          <cell r="AF187" t="str">
            <v>Pendiente ruta de ubicación de la evidencia</v>
          </cell>
          <cell r="AG187">
            <v>744</v>
          </cell>
          <cell r="AH187" t="str">
            <v xml:space="preserve">1.  Documento manual de contratación INPEC aprobado. </v>
          </cell>
          <cell r="AI187" t="str">
            <v>NO</v>
          </cell>
          <cell r="AJ187">
            <v>42370</v>
          </cell>
          <cell r="AK187">
            <v>42521</v>
          </cell>
          <cell r="AL187">
            <v>40</v>
          </cell>
          <cell r="AM187" t="str">
            <v>Alba Lucy Correa</v>
          </cell>
          <cell r="AN187" t="str">
            <v>Profesional Especializado</v>
          </cell>
          <cell r="AO187" t="str">
            <v>Activo</v>
          </cell>
          <cell r="AP187">
            <v>30</v>
          </cell>
          <cell r="AQ187" t="str">
            <v>LA SUBDIRECCION DE GESTION CONTRACTUAL, ELABORO EL MANUAL DE CONRATACIÓN Y LO PRESENTO MEDIANTEOFICIO  A LA OFICINA ASESORA DE PLANEACIÓN.</v>
          </cell>
          <cell r="AR187" t="str">
            <v>EN PC CARPERTA PLANES, PLAN DE ACCION 2016,SEGUIMIENTO 1ER TRIMESTRE - AVANCE PROCESO CONTRACTUAL.</v>
          </cell>
          <cell r="AS187">
            <v>100</v>
          </cell>
          <cell r="AT187" t="str">
            <v>La subdirección de Gestión Contractual elaboró el manual de contratacion, fue aprobado mediante Resolución 003000 de julio 16 de 2016</v>
          </cell>
          <cell r="AU187" t="str">
            <v>http://www.inpec.gov.co/portal/page/portal/Inpec/SeccionContratacion/manualcontratacion</v>
          </cell>
          <cell r="AV187">
            <v>100</v>
          </cell>
          <cell r="AW187">
            <v>1</v>
          </cell>
          <cell r="AX187" t="str">
            <v>La subdirección de Gestión Contractual elaboró el manual de contratacion, fue aprobado mediante Resolución 003000 de julio 16 de 2016</v>
          </cell>
          <cell r="AY187" t="str">
            <v>http://www.inpec.gov.co/portal/page/portal/Inpec/SeccionContratacion/manualcontratacion</v>
          </cell>
          <cell r="AZ187">
            <v>100</v>
          </cell>
          <cell r="BA187">
            <v>1</v>
          </cell>
          <cell r="BB187" t="str">
            <v>La subdirección de gestión contractual elaboró el manual de contratación, el cual fue aprobado mediante resolición No. 00300 del 16 de julio de 2016.</v>
          </cell>
          <cell r="BC187" t="str">
            <v>Pendiente ruta de ubicación de la evidencia</v>
          </cell>
        </row>
        <row r="188">
          <cell r="M188" t="str">
            <v>P45</v>
          </cell>
          <cell r="N188" t="str">
            <v>Funcionarios responsables del proceso de contratación de ERON cubiertos con socialización de los procedimientos que se deben aplicar en los procesos de contratación.</v>
          </cell>
          <cell r="O188">
            <v>10</v>
          </cell>
          <cell r="P188">
            <v>100</v>
          </cell>
          <cell r="Q188" t="str">
            <v>Porcentaje</v>
          </cell>
          <cell r="R188" t="str">
            <v>Sandra Patricia Cárdenas Briceño</v>
          </cell>
          <cell r="S188" t="str">
            <v>Subdirector Técnico</v>
          </cell>
          <cell r="T188" t="str">
            <v>Activo</v>
          </cell>
          <cell r="U188">
            <v>0</v>
          </cell>
          <cell r="V188">
            <v>0</v>
          </cell>
          <cell r="W188">
            <v>0</v>
          </cell>
          <cell r="X188">
            <v>0</v>
          </cell>
          <cell r="Y188">
            <v>0</v>
          </cell>
          <cell r="Z188">
            <v>0</v>
          </cell>
          <cell r="AA188">
            <v>0</v>
          </cell>
          <cell r="AB188" t="str">
            <v>SIN REGISTRO DE SEGUIMIENTO</v>
          </cell>
          <cell r="AC188">
            <v>0</v>
          </cell>
          <cell r="AD188">
            <v>100</v>
          </cell>
          <cell r="AE188" t="str">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ell>
          <cell r="AF188" t="str">
            <v>Pendiente ruta de ubicación de la evidencia</v>
          </cell>
          <cell r="AG188">
            <v>745</v>
          </cell>
          <cell r="AH188" t="str">
            <v xml:space="preserve">2. Diseñar el  Programa de socialización manual de contratación INPEC a desarrollar. </v>
          </cell>
          <cell r="AI188" t="str">
            <v>NO</v>
          </cell>
          <cell r="AJ188">
            <v>42370</v>
          </cell>
          <cell r="AK188">
            <v>42521</v>
          </cell>
          <cell r="AL188">
            <v>30</v>
          </cell>
          <cell r="AM188" t="str">
            <v>Alba Lucy Correa</v>
          </cell>
          <cell r="AN188" t="str">
            <v>Profesional Especializado</v>
          </cell>
          <cell r="AO188" t="str">
            <v>Activo</v>
          </cell>
          <cell r="AP188">
            <v>30</v>
          </cell>
          <cell r="AQ188" t="str">
            <v>LA SUBDIRECCION DE GESTION CONTRACTUAL, DISEÑO ELPROGRAMA DE SOCIALIZACIÓN DELMANUAL DE CONTRATACIÓN.</v>
          </cell>
          <cell r="AR188" t="str">
            <v>EN PC CARPETA PLANES,PLAN DE ACCION 2016,SEGUIMIENTO 1er TRIMESTRE AVANCE  SUBDIRECCION DE  GESTION CONTRACTUAL.</v>
          </cell>
          <cell r="AS188">
            <v>100</v>
          </cell>
          <cell r="AT188" t="str">
            <v xml:space="preserve">La Subdirección de Gestión Contractual  diseño el Programa de socialización del manual de contratación de Inpec y realizó una socialización </v>
          </cell>
          <cell r="AU188" t="str">
            <v>en PC DIGEC : Carpeta Planes: Carpeta PLAN DE ACCION 2016: Carpeta avance Plan acción 2o. Trimestre 2016</v>
          </cell>
          <cell r="AV188">
            <v>100</v>
          </cell>
          <cell r="AW188">
            <v>1</v>
          </cell>
          <cell r="AX188" t="str">
            <v xml:space="preserve">La Subdirección de Gestión Contractual  diseño el Programa de socialización del manual de contratación de Inpec y realizó una socialización </v>
          </cell>
          <cell r="AY188" t="str">
            <v>en PC DIGEC : Carpeta Planes: Carpeta PLAN DE ACCION 2016: Carpeta avance Plan acción 2o. Trimestre 2016</v>
          </cell>
          <cell r="AZ188">
            <v>100</v>
          </cell>
          <cell r="BA188">
            <v>1</v>
          </cell>
          <cell r="BB188" t="str">
            <v>La subdirección de gestión contractual diseño el programa de socialización del manual de contratación del INPEC.</v>
          </cell>
          <cell r="BC188" t="str">
            <v>Pendiente ruta de ubicación de la evidencia</v>
          </cell>
        </row>
        <row r="189">
          <cell r="M189" t="str">
            <v>P45</v>
          </cell>
          <cell r="N189" t="str">
            <v>Funcionarios responsables del proceso de contratación de ERON cubiertos con socialización de los procedimientos que se deben aplicar en los procesos de contratación.</v>
          </cell>
          <cell r="O189">
            <v>10</v>
          </cell>
          <cell r="P189">
            <v>100</v>
          </cell>
          <cell r="Q189" t="str">
            <v>Porcentaje</v>
          </cell>
          <cell r="R189" t="str">
            <v>Sandra Patricia Cárdenas Briceño</v>
          </cell>
          <cell r="S189" t="str">
            <v>Subdirector Técnico</v>
          </cell>
          <cell r="T189" t="str">
            <v>Activo</v>
          </cell>
          <cell r="U189">
            <v>0</v>
          </cell>
          <cell r="V189">
            <v>0</v>
          </cell>
          <cell r="W189">
            <v>0</v>
          </cell>
          <cell r="X189">
            <v>0</v>
          </cell>
          <cell r="Y189">
            <v>0</v>
          </cell>
          <cell r="Z189">
            <v>0</v>
          </cell>
          <cell r="AA189">
            <v>0</v>
          </cell>
          <cell r="AB189" t="str">
            <v>SIN REGISTRO DE SEGUIMIENTO</v>
          </cell>
          <cell r="AC189">
            <v>0</v>
          </cell>
          <cell r="AD189">
            <v>100</v>
          </cell>
          <cell r="AE189" t="str">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ell>
          <cell r="AF189" t="str">
            <v>Pendiente ruta de ubicación de la evidencia</v>
          </cell>
          <cell r="AG189">
            <v>746</v>
          </cell>
          <cell r="AH189" t="str">
            <v xml:space="preserve">3. Ejecutar el Programa </v>
          </cell>
          <cell r="AI189" t="str">
            <v>NO</v>
          </cell>
          <cell r="AJ189">
            <v>42370</v>
          </cell>
          <cell r="AK189">
            <v>42716</v>
          </cell>
          <cell r="AL189">
            <v>30</v>
          </cell>
          <cell r="AM189" t="str">
            <v>Alba Lucy Correa</v>
          </cell>
          <cell r="AN189" t="str">
            <v>Profesional Especializado</v>
          </cell>
          <cell r="AO189" t="str">
            <v>Activo</v>
          </cell>
          <cell r="AP189">
            <v>15</v>
          </cell>
          <cell r="AQ189" t="str">
            <v>LA SUBDIRECCION DE GESTION CONTRACTUAL, HA REALIZADO VIDEOCON FERENCIAS CON EL FIN DE SOCIALIZAR LOS TEMAS DE CONTRATACION CONTEMPLADOS EN EL MANUAL DE CONTRATACIÓN</v>
          </cell>
          <cell r="AR189" t="str">
            <v>EN PC CARPETA PLANES,PLAN DE ACCION 2016,SEGUIMIENTO 1er TRIMESTRE AVANCE  SUBDIRECCION DE  GESTION CONTRACTUAL.</v>
          </cell>
          <cell r="AS189">
            <v>7</v>
          </cell>
          <cell r="AT189" t="str">
            <v xml:space="preserve">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v>
          </cell>
          <cell r="AU189" t="str">
            <v>En PC:  DIGEC carpeta PLANES.PLAN ACCION 2016 Avance  Plan acción 2o. Trimestre de 2016 contractual</v>
          </cell>
          <cell r="AV189">
            <v>79</v>
          </cell>
          <cell r="AW189">
            <v>0.78901734104046239</v>
          </cell>
          <cell r="AX189" t="str">
            <v>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v>
          </cell>
          <cell r="AY189" t="str">
            <v xml:space="preserve">Se pueden ubicar en el computador del Profesional Especializado de la Dirección de Gestión Corporativa </v>
          </cell>
          <cell r="AZ189">
            <v>100</v>
          </cell>
          <cell r="BA189">
            <v>1</v>
          </cell>
          <cell r="BB189" t="str">
            <v>En cumplimiento al programa de socialización del manual de contratación se realizó en el trimestre acompañamientos en la aplicación del manual y a los supervisores se les socializó todo lo relacionado con la supervisión de los contratos .</v>
          </cell>
          <cell r="BC189" t="str">
            <v>Pendiente ruta de ubicación de la evidencia</v>
          </cell>
        </row>
        <row r="190">
          <cell r="M190" t="str">
            <v>P214</v>
          </cell>
          <cell r="N190" t="str">
            <v>Programa Anual Mensualizado de Caja - PAC elaborado</v>
          </cell>
          <cell r="O190">
            <v>10</v>
          </cell>
          <cell r="P190">
            <v>1</v>
          </cell>
          <cell r="Q190" t="str">
            <v>Número</v>
          </cell>
          <cell r="R190" t="str">
            <v>Sandra Ávila Moreno</v>
          </cell>
          <cell r="S190" t="str">
            <v>Profesional Universitario</v>
          </cell>
          <cell r="T190" t="str">
            <v>Activo</v>
          </cell>
          <cell r="U190">
            <v>0</v>
          </cell>
          <cell r="V190">
            <v>0</v>
          </cell>
          <cell r="W190">
            <v>0</v>
          </cell>
          <cell r="X190">
            <v>0</v>
          </cell>
          <cell r="Y190">
            <v>0</v>
          </cell>
          <cell r="Z190">
            <v>0</v>
          </cell>
          <cell r="AA190">
            <v>0</v>
          </cell>
          <cell r="AB190" t="str">
            <v>SIN REGISTRO DE SEGUIMIENTO</v>
          </cell>
          <cell r="AC190">
            <v>0</v>
          </cell>
          <cell r="AD190">
            <v>1</v>
          </cell>
          <cell r="AE190" t="str">
            <v>Se elaboró el programa amual mensualizado de caja - PAC</v>
          </cell>
          <cell r="AF190" t="str">
            <v>Pendiente ruta de ubicación de la evidencia</v>
          </cell>
          <cell r="AG190">
            <v>747</v>
          </cell>
          <cell r="AH190" t="str">
            <v>Proyección ejecución PAC año 2016</v>
          </cell>
          <cell r="AI190" t="str">
            <v>NO</v>
          </cell>
          <cell r="AJ190">
            <v>42370</v>
          </cell>
          <cell r="AK190">
            <v>42400</v>
          </cell>
          <cell r="AL190">
            <v>100</v>
          </cell>
          <cell r="AM190" t="str">
            <v>Sandra Ávila Moreno</v>
          </cell>
          <cell r="AN190" t="str">
            <v>Profesional Universitario</v>
          </cell>
          <cell r="AO190" t="str">
            <v>Activo</v>
          </cell>
          <cell r="AP190">
            <v>100</v>
          </cell>
          <cell r="AQ190" t="str">
            <v>EL GRUPO DE TESORERIA ELABORO EL PLAN  MENSUALIZADO  DE CAJA PAC PARA  LA VIGENCIA FISCAL 2016</v>
          </cell>
          <cell r="AR190" t="str">
            <v>EN PC CARPETA PLANES,PLAN ACCION 2016-SEGUIMIENTO 1ER TRIMESTRE- AVANCE PROCESO GESTION FINANCIERA</v>
          </cell>
          <cell r="AS190">
            <v>0</v>
          </cell>
          <cell r="AT190">
            <v>0</v>
          </cell>
          <cell r="AU190">
            <v>0</v>
          </cell>
          <cell r="AV190">
            <v>0</v>
          </cell>
          <cell r="AW190">
            <v>1</v>
          </cell>
          <cell r="AX190">
            <v>0</v>
          </cell>
          <cell r="AY190">
            <v>0</v>
          </cell>
          <cell r="AZ190">
            <v>100</v>
          </cell>
          <cell r="BA190">
            <v>1</v>
          </cell>
          <cell r="BB190" t="str">
            <v>El Grupo de Tesorería elaboró el Plan mensualizado de caja PAC para la vigencia fiscal 2016</v>
          </cell>
          <cell r="BC190" t="str">
            <v>Pendiente ruta de ubicación de la evidencia</v>
          </cell>
        </row>
        <row r="191">
          <cell r="M191" t="str">
            <v>P217</v>
          </cell>
          <cell r="N191" t="str">
            <v>Plan Anual de Adquisiciones (PAA) elaborado y publicado en la pagina web</v>
          </cell>
          <cell r="O191">
            <v>10</v>
          </cell>
          <cell r="P191">
            <v>1</v>
          </cell>
          <cell r="Q191" t="str">
            <v>Número</v>
          </cell>
          <cell r="R191" t="str">
            <v>Sandra Patricia Cárdenas Briceño</v>
          </cell>
          <cell r="S191" t="str">
            <v>Subdirector Técnico</v>
          </cell>
          <cell r="T191" t="str">
            <v>Activo</v>
          </cell>
          <cell r="U191">
            <v>0</v>
          </cell>
          <cell r="V191">
            <v>0</v>
          </cell>
          <cell r="W191">
            <v>0</v>
          </cell>
          <cell r="X191">
            <v>0</v>
          </cell>
          <cell r="Y191">
            <v>0</v>
          </cell>
          <cell r="Z191">
            <v>0</v>
          </cell>
          <cell r="AA191">
            <v>0</v>
          </cell>
          <cell r="AB191" t="str">
            <v>SIN REGISTRO DE SEGUIMIENTO</v>
          </cell>
          <cell r="AC191">
            <v>0</v>
          </cell>
          <cell r="AD191">
            <v>1</v>
          </cell>
          <cell r="AE191" t="str">
            <v>Se realizaron las modificaciones con las necesidades del Instituto en las fechas establecidas las cuales fueron aprobadas y ejecutadas en su totalidad</v>
          </cell>
          <cell r="AF191" t="str">
            <v>Pendiente ruta de ubicación de la evidencia</v>
          </cell>
          <cell r="AG191">
            <v>748</v>
          </cell>
          <cell r="AH191" t="str">
            <v>Plan Anual de Adquisiciones elaborado y aprobado</v>
          </cell>
          <cell r="AI191" t="str">
            <v>NO</v>
          </cell>
          <cell r="AJ191">
            <v>42370</v>
          </cell>
          <cell r="AK191">
            <v>42400</v>
          </cell>
          <cell r="AL191">
            <v>50</v>
          </cell>
          <cell r="AM191" t="str">
            <v>Sandra Patricia Cárdenas Briceño</v>
          </cell>
          <cell r="AN191" t="str">
            <v>Subdirector Técnico</v>
          </cell>
          <cell r="AO191" t="str">
            <v>Activo</v>
          </cell>
          <cell r="AP191">
            <v>50</v>
          </cell>
          <cell r="AQ191" t="str">
            <v>LA OFICINA DE PLANEACION,  ELABORO EL PLAN ANUAL DE ADQUISISICION.</v>
          </cell>
          <cell r="AR191" t="str">
            <v>EN PC CARPETA PLANES,PLAN ACCION 2016-SEGUIMIENTO 1ER TRIMESTRE- AVANCE  PROCESO GESTION  FINANCIERA.</v>
          </cell>
          <cell r="AS191">
            <v>0</v>
          </cell>
          <cell r="AT191">
            <v>0</v>
          </cell>
          <cell r="AU191">
            <v>0</v>
          </cell>
          <cell r="AV191">
            <v>100</v>
          </cell>
          <cell r="AW191">
            <v>1</v>
          </cell>
          <cell r="AX191" t="str">
            <v xml:space="preserve">Se cuenta con el plan anual de adquisiciones aprobado en el mes de enero de 2016, el cual fue modificado y actualizado en el mes de julio de 2016 </v>
          </cell>
          <cell r="AY191" t="str">
            <v xml:space="preserve">Se pueden ubicar en el computador del Profesional Especializado de la Dirección de Gestión Corporativa </v>
          </cell>
          <cell r="AZ191">
            <v>100</v>
          </cell>
          <cell r="BA191">
            <v>1</v>
          </cell>
          <cell r="BB191" t="str">
            <v xml:space="preserve">Se cuenta con el plan anual de adquisiciones aprobado en el mes de enero de 2016, el cual fue modificado y actualizado en el mes de julio de 2016 </v>
          </cell>
          <cell r="BC191" t="str">
            <v>Pendiente ruta de ubicación de la evidencia</v>
          </cell>
        </row>
        <row r="192">
          <cell r="M192" t="str">
            <v>P217</v>
          </cell>
          <cell r="N192" t="str">
            <v>Plan Anual de Adquisiciones (PAA) elaborado y publicado en la pagina web</v>
          </cell>
          <cell r="O192">
            <v>10</v>
          </cell>
          <cell r="P192">
            <v>1</v>
          </cell>
          <cell r="Q192" t="str">
            <v>Número</v>
          </cell>
          <cell r="R192" t="str">
            <v>Sandra Patricia Cárdenas Briceño</v>
          </cell>
          <cell r="S192" t="str">
            <v>Subdirector Técnico</v>
          </cell>
          <cell r="T192" t="str">
            <v>Activo</v>
          </cell>
          <cell r="U192">
            <v>0</v>
          </cell>
          <cell r="V192">
            <v>0</v>
          </cell>
          <cell r="W192">
            <v>0</v>
          </cell>
          <cell r="X192">
            <v>0</v>
          </cell>
          <cell r="Y192">
            <v>0</v>
          </cell>
          <cell r="Z192">
            <v>0</v>
          </cell>
          <cell r="AA192">
            <v>0</v>
          </cell>
          <cell r="AB192" t="str">
            <v>SIN REGISTRO DE SEGUIMIENTO</v>
          </cell>
          <cell r="AC192">
            <v>0</v>
          </cell>
          <cell r="AD192">
            <v>1</v>
          </cell>
          <cell r="AE192" t="str">
            <v>Se elaboró y publicó el Plan Anual de Adquisiciones tanto en la página del Secop como en la página del Inpec.</v>
          </cell>
          <cell r="AF192" t="str">
            <v>Pendiente ruta de ubicación de la evidencia</v>
          </cell>
          <cell r="AG192">
            <v>749</v>
          </cell>
          <cell r="AH192" t="str">
            <v>Publicación en pagina WEB INPEC Plan Anual de adquisiciones aprobado</v>
          </cell>
          <cell r="AI192" t="str">
            <v>NO</v>
          </cell>
          <cell r="AJ192">
            <v>42401</v>
          </cell>
          <cell r="AK192">
            <v>42716</v>
          </cell>
          <cell r="AL192">
            <v>50</v>
          </cell>
          <cell r="AM192" t="str">
            <v>Sandra Patricia Cárdenas Briceño</v>
          </cell>
          <cell r="AN192" t="str">
            <v>Subdirector Técnico</v>
          </cell>
          <cell r="AO192" t="str">
            <v>Activo</v>
          </cell>
          <cell r="AP192">
            <v>50</v>
          </cell>
          <cell r="AQ192" t="str">
            <v>LA OFICINA DE PLANEACION,  PUBLICO EN PAGINA WEB INPEC PLAN ANUAL DE  ADQUISICIONES APROBADO.</v>
          </cell>
          <cell r="AR192" t="str">
            <v>EN PC CARPETA PLANES,PLAN ACCION 2016- SEGUIMIENTO 1ER TRIMESTRE AVANCE  PROCESO GESTION FINANCIERA.</v>
          </cell>
          <cell r="AS192">
            <v>100</v>
          </cell>
          <cell r="AT192" t="str">
            <v>Se público el PAA el 26 de enero de 2016 cumplimiendo con la normatividad vigente. se encuentra en la ruta  http://www.inpec.gov.co/portal/page/portal/Inpec/Institucion/InformacionFinanciera/Desagregaci%F3n%20Presupuestal1/Plan%20Anual%20de%20adquisiciones</v>
          </cell>
          <cell r="AU192" t="str">
            <v>http://www.inpec.gov.co/portal/page/portal/Inpec/Institucion/InformacionFinanciera/Desagregaci%F3n%20Presupuestal1/Plan%20Anual%20de%20adquisiciones</v>
          </cell>
          <cell r="AV192">
            <v>100</v>
          </cell>
          <cell r="AW192">
            <v>0.7682539682539683</v>
          </cell>
          <cell r="AX192" t="str">
            <v>Se público el PAA el 26 de enero de 2016 cumplimiendo con la normatividad vigente. se encuentra en la ruta  http://www.inpec.gov.co/portal/page/portal/Inpec/Institucion/InformacionFinanciera/Desagregaci%F3n%20Presupuestal1/Plan%20Anual%20de%20adquisiciones</v>
          </cell>
          <cell r="AY192" t="str">
            <v>http://www.inpec.gov.co/portal/page/portal/Inpec/Institucion/InformacionFinanciera/Desagregaci%F3n%20Presupuestal1/Plan%20Anual%20de%20adquisiciones</v>
          </cell>
          <cell r="AZ192">
            <v>100</v>
          </cell>
          <cell r="BA192">
            <v>1</v>
          </cell>
          <cell r="BB192" t="str">
            <v>Se publicó el PAA el 26 de enero de 2016 cumpliendo con la normatividad vigente en la ruta: http://www.inpec.gov.co/portal/page/portal/Inpec/Institucion/InformacionFinanciera/Desagregaci%F3n%20Presupuestal1/Plan%20Anual%20de%20adquisiciones</v>
          </cell>
          <cell r="BC192" t="str">
            <v>Pendiente ruta de ubicación de la evidencia</v>
          </cell>
        </row>
        <row r="193">
          <cell r="M193" t="str">
            <v>P238</v>
          </cell>
          <cell r="N193" t="str">
            <v>Herramienta GESDOC a nivel Nacional, implementadas.</v>
          </cell>
          <cell r="O193">
            <v>15</v>
          </cell>
          <cell r="P193">
            <v>30</v>
          </cell>
          <cell r="Q193" t="str">
            <v>Porcentaje</v>
          </cell>
          <cell r="R193" t="str">
            <v>María Nelly Fajardo</v>
          </cell>
          <cell r="S193" t="str">
            <v>Profesional Universitario</v>
          </cell>
          <cell r="T193" t="str">
            <v>Activo</v>
          </cell>
          <cell r="U193">
            <v>0</v>
          </cell>
          <cell r="V193">
            <v>0</v>
          </cell>
          <cell r="W193">
            <v>0</v>
          </cell>
          <cell r="X193">
            <v>0</v>
          </cell>
          <cell r="Y193">
            <v>0</v>
          </cell>
          <cell r="Z193">
            <v>0</v>
          </cell>
          <cell r="AA193">
            <v>0</v>
          </cell>
          <cell r="AB193" t="str">
            <v>SIN REGISTRO DE SEGUIMIENTO</v>
          </cell>
          <cell r="AC193">
            <v>0</v>
          </cell>
          <cell r="AD193">
            <v>22.5</v>
          </cell>
          <cell r="AE193" t="str">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ell>
          <cell r="AF193" t="str">
            <v>DRIVE P238
Ruta:https://drive.google.com/drive/folders/0Bz9BU3gKMyzAOU1nMENCU014bnM</v>
          </cell>
          <cell r="AG193">
            <v>750</v>
          </cell>
          <cell r="AH193" t="str">
            <v>Adquirir herramientas tecnológicas (Compra de equipos)</v>
          </cell>
          <cell r="AI193" t="str">
            <v>NO</v>
          </cell>
          <cell r="AJ193">
            <v>42428</v>
          </cell>
          <cell r="AK193">
            <v>42490</v>
          </cell>
          <cell r="AL193">
            <v>50</v>
          </cell>
          <cell r="AM193" t="str">
            <v>Luis Eduardo Prieto</v>
          </cell>
          <cell r="AN193" t="str">
            <v>Técnico Administrativo</v>
          </cell>
          <cell r="AO193" t="str">
            <v>Activo</v>
          </cell>
          <cell r="AP193">
            <v>10</v>
          </cell>
          <cell r="AQ193" t="str">
            <v xml:space="preserve">EL GRUPO DE GESTION DOCUMENTAL  SOLICITO EL CDP Y EL CONCEPTO DE VIABILIDAD  JURIDICA PARA ADELANTAR  EL PROCESO  DE CONTRATACION PARA LA COMPRA DE EQUIPOS </v>
          </cell>
          <cell r="AR193" t="str">
            <v>EN PC CARPETA PLANES,PLAN ACCION 2016-SEGUIMIENTO 1ER TRIMESTRE- AVANCE PROCESO GESTION DOCUMENTAL</v>
          </cell>
          <cell r="AS193">
            <v>30</v>
          </cell>
          <cell r="AT193" t="str">
            <v>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v>
          </cell>
          <cell r="AU193" t="str">
            <v>En PC:  DIGEC carpeta PLANES.PLAN ACCION 2016 Avance  Plan acción 2o. Trimestre de 2016 Gdtal.</v>
          </cell>
          <cell r="AV193">
            <v>100</v>
          </cell>
          <cell r="AW193">
            <v>1</v>
          </cell>
          <cell r="AX193" t="str">
            <v xml:space="preserve">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v>
          </cell>
          <cell r="AY193" t="str">
            <v xml:space="preserve">Se pueden ubicar en el computador del Profesional Especializado de la Dirección de Gestión Corporativa </v>
          </cell>
          <cell r="AZ193">
            <v>100</v>
          </cell>
          <cell r="BA193">
            <v>1</v>
          </cell>
          <cell r="BB193" t="str">
            <v>Se informo sobre la entrega de equipos a los establecimientos: Espinal, Coiba, Combita, Colonia Acacias, las 6 Regionales</v>
          </cell>
          <cell r="BC193" t="str">
            <v>DRIVE A750
Ruta:https://drive.google.com/drive/folders/0Bz9BU3gKMyzAOU1nMENCU014bnM</v>
          </cell>
        </row>
        <row r="194">
          <cell r="M194" t="str">
            <v>P238</v>
          </cell>
          <cell r="N194" t="str">
            <v>Herramienta GESDOC a nivel Nacional, implementadas.</v>
          </cell>
          <cell r="O194">
            <v>15</v>
          </cell>
          <cell r="P194">
            <v>30</v>
          </cell>
          <cell r="Q194" t="str">
            <v>Porcentaje</v>
          </cell>
          <cell r="R194" t="str">
            <v>María Nelly Fajardo</v>
          </cell>
          <cell r="S194" t="str">
            <v>Profesional Universitario</v>
          </cell>
          <cell r="T194" t="str">
            <v>Activo</v>
          </cell>
          <cell r="U194">
            <v>0</v>
          </cell>
          <cell r="V194">
            <v>0</v>
          </cell>
          <cell r="W194">
            <v>0</v>
          </cell>
          <cell r="X194">
            <v>0</v>
          </cell>
          <cell r="Y194">
            <v>0</v>
          </cell>
          <cell r="Z194">
            <v>0</v>
          </cell>
          <cell r="AA194">
            <v>0</v>
          </cell>
          <cell r="AB194" t="str">
            <v>SIN REGISTRO DE SEGUIMIENTO</v>
          </cell>
          <cell r="AC194">
            <v>0</v>
          </cell>
          <cell r="AD194">
            <v>22.5</v>
          </cell>
          <cell r="AE194" t="str">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ell>
          <cell r="AF194" t="str">
            <v>DRIVE P238
Ruta:https://drive.google.com/drive/folders/0Bz9BU3gKMyzAOU1nMENCU014bnM</v>
          </cell>
          <cell r="AG194">
            <v>751</v>
          </cell>
          <cell r="AH194" t="str">
            <v xml:space="preserve">Realizar capacitaciones a los establecimientos objetivo y a las regionales </v>
          </cell>
          <cell r="AI194" t="str">
            <v>NO</v>
          </cell>
          <cell r="AJ194">
            <v>42522</v>
          </cell>
          <cell r="AK194">
            <v>42689</v>
          </cell>
          <cell r="AL194">
            <v>35</v>
          </cell>
          <cell r="AM194" t="str">
            <v>Luis Eduardo Prieto</v>
          </cell>
          <cell r="AN194" t="str">
            <v>Técnico Administrativo</v>
          </cell>
          <cell r="AO194" t="str">
            <v>Activo</v>
          </cell>
          <cell r="AP194">
            <v>0</v>
          </cell>
          <cell r="AQ194" t="str">
            <v>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v>
          </cell>
          <cell r="AR194" t="str">
            <v>Carpeta fisica Archivo de Gestión, y electronica  en el Computador de la Coordinacion de Gestion Documental, con los documentos del tramite respectivo.</v>
          </cell>
          <cell r="AS194">
            <v>50</v>
          </cell>
          <cell r="AT194" t="str">
            <v>Se Desarrollara el cronograma de capacitaciones, acorde con la Adquisición de equipos tecnológicos para el desarrollo de la Gestión Documental.</v>
          </cell>
          <cell r="AU194" t="str">
            <v>Carpeta fisica Archivo de Gestión, y electronica  en el Computador de la Coordinacion de Gestion Documental, con los documentos del tramite respectivo.</v>
          </cell>
          <cell r="AV194">
            <v>72</v>
          </cell>
          <cell r="AW194">
            <v>0.72455089820359286</v>
          </cell>
          <cell r="AX194" t="str">
            <v>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v>
          </cell>
          <cell r="AY194" t="str">
            <v xml:space="preserve">Se pueden ubicar en el computador del Profesional Especializado de la Dirección de Gestión Corporativa </v>
          </cell>
          <cell r="AZ194">
            <v>100</v>
          </cell>
          <cell r="BA194">
            <v>1</v>
          </cell>
          <cell r="BB194" t="str">
            <v>Se dictaron capacitaciones a los siguientes establecimientos en GESDOC: Combita, Dorada, Coiba, Colonia Acacias y el Espinal .</v>
          </cell>
          <cell r="BC194" t="str">
            <v>DRIVE A750
Ruta:https://drive.google.com/drive/folders/0Bz9BU3gKMyzAOU1nMENCU014bnM</v>
          </cell>
        </row>
        <row r="195">
          <cell r="M195" t="str">
            <v>P238</v>
          </cell>
          <cell r="N195" t="str">
            <v>Herramienta GESDOC a nivel Nacional, implementadas.</v>
          </cell>
          <cell r="O195">
            <v>15</v>
          </cell>
          <cell r="P195">
            <v>30</v>
          </cell>
          <cell r="Q195" t="str">
            <v>Porcentaje</v>
          </cell>
          <cell r="R195" t="str">
            <v>María Nelly Fajardo</v>
          </cell>
          <cell r="S195" t="str">
            <v>Profesional Universitario</v>
          </cell>
          <cell r="T195" t="str">
            <v>Activo</v>
          </cell>
          <cell r="U195">
            <v>0</v>
          </cell>
          <cell r="V195">
            <v>0</v>
          </cell>
          <cell r="W195">
            <v>0</v>
          </cell>
          <cell r="X195">
            <v>0</v>
          </cell>
          <cell r="Y195">
            <v>0</v>
          </cell>
          <cell r="Z195">
            <v>0</v>
          </cell>
          <cell r="AA195">
            <v>0</v>
          </cell>
          <cell r="AB195">
            <v>0</v>
          </cell>
          <cell r="AC195">
            <v>0</v>
          </cell>
          <cell r="AD195">
            <v>22.5</v>
          </cell>
          <cell r="AE195" t="str">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ell>
          <cell r="AF195" t="str">
            <v>DRIVE P238
Ruta:https://drive.google.com/drive/folders/0Bz9BU3gKMyzAOU1nMENCU014bnM</v>
          </cell>
          <cell r="AG195">
            <v>752</v>
          </cell>
          <cell r="AH195" t="str">
            <v>Generar un (1) informe anual de solicitudes de acceso a información. (No. Solicitudes recibidas, trasladadas a otra institución, tiempos de respuesta y solicitudes a las que se les negó acceso a la información)</v>
          </cell>
          <cell r="AI195" t="str">
            <v>NO</v>
          </cell>
          <cell r="AJ195">
            <v>42705</v>
          </cell>
          <cell r="AK195">
            <v>42716</v>
          </cell>
          <cell r="AL195">
            <v>15</v>
          </cell>
          <cell r="AM195" t="str">
            <v>Luis Eduardo Prieto</v>
          </cell>
          <cell r="AN195" t="str">
            <v>Técnico Administrativo</v>
          </cell>
          <cell r="AO195" t="str">
            <v>Activo</v>
          </cell>
          <cell r="AP195">
            <v>0</v>
          </cell>
          <cell r="AQ195">
            <v>0</v>
          </cell>
          <cell r="AR195">
            <v>0</v>
          </cell>
          <cell r="AS195">
            <v>0</v>
          </cell>
          <cell r="AT195">
            <v>0</v>
          </cell>
          <cell r="AU195">
            <v>0</v>
          </cell>
          <cell r="AV195">
            <v>0</v>
          </cell>
          <cell r="AW195" t="str">
            <v>Actividad no ha iniciado</v>
          </cell>
          <cell r="AX195">
            <v>0</v>
          </cell>
          <cell r="AY195">
            <v>0</v>
          </cell>
          <cell r="AZ195">
            <v>100</v>
          </cell>
          <cell r="BA195">
            <v>1</v>
          </cell>
          <cell r="BB195" t="str">
            <v xml:space="preserve">Se generó el informe Anual de acceso a la información </v>
          </cell>
          <cell r="BC195" t="str">
            <v>Pendiente ruta de ubicación de la evidencia</v>
          </cell>
        </row>
        <row r="196">
          <cell r="M196" t="str">
            <v>P72</v>
          </cell>
          <cell r="N196" t="str">
            <v>Proyecto de inversión "implementación del programa integrado de gestión documental en el INPEC a nivel nacional" ejecutado</v>
          </cell>
          <cell r="O196">
            <v>10</v>
          </cell>
          <cell r="P196">
            <v>45</v>
          </cell>
          <cell r="Q196" t="str">
            <v>Porcentaje</v>
          </cell>
          <cell r="R196" t="str">
            <v>Maria Nelly Fajardoi</v>
          </cell>
          <cell r="S196" t="str">
            <v>Profesional Universitario</v>
          </cell>
          <cell r="T196" t="str">
            <v>Activo</v>
          </cell>
          <cell r="U196">
            <v>0</v>
          </cell>
          <cell r="V196">
            <v>0</v>
          </cell>
          <cell r="W196">
            <v>0</v>
          </cell>
          <cell r="X196">
            <v>0</v>
          </cell>
          <cell r="Y196">
            <v>0</v>
          </cell>
          <cell r="Z196">
            <v>0</v>
          </cell>
          <cell r="AA196">
            <v>0</v>
          </cell>
          <cell r="AB196" t="str">
            <v>SIN REGISTRO DE SEGUIMIENTO</v>
          </cell>
          <cell r="AC196">
            <v>0</v>
          </cell>
          <cell r="AD196">
            <v>22.5</v>
          </cell>
          <cell r="AE196" t="str">
            <v>Se elabró el Programa de Gestión Documental y esta en proceso de subirlo a la herramienta Isolusión y aprobación del Comité Institucional</v>
          </cell>
          <cell r="AF196" t="str">
            <v>Pendiente ruta de ubicación de la evidencia</v>
          </cell>
          <cell r="AG196">
            <v>753</v>
          </cell>
          <cell r="AH196" t="str">
            <v>Obtener las convalidación de las tablas de valoración en el archivo central.</v>
          </cell>
          <cell r="AI196" t="str">
            <v>NO</v>
          </cell>
          <cell r="AJ196">
            <v>42370</v>
          </cell>
          <cell r="AK196">
            <v>42490</v>
          </cell>
          <cell r="AL196">
            <v>60</v>
          </cell>
          <cell r="AM196" t="str">
            <v>Luis Eduardo Prieto</v>
          </cell>
          <cell r="AN196" t="str">
            <v>Técnico Administrativo</v>
          </cell>
          <cell r="AO196" t="str">
            <v>Activo</v>
          </cell>
          <cell r="AP196">
            <v>0</v>
          </cell>
          <cell r="AQ196">
            <v>0</v>
          </cell>
          <cell r="AR196">
            <v>0</v>
          </cell>
          <cell r="AS196">
            <v>30</v>
          </cell>
          <cell r="AT196" t="str">
            <v>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v>
          </cell>
          <cell r="AU196" t="str">
            <v>En PC:  DIGEC carpeta PLANES.PLAN ACCION 2016 Avance  Plan acción 2o. Trimestre de 2016 Gdtal.</v>
          </cell>
          <cell r="AV196">
            <v>80</v>
          </cell>
          <cell r="AW196">
            <v>1</v>
          </cell>
          <cell r="AX196" t="str">
            <v>Se requierió al Archivo General de la Nación el pronunciamiento respecto de la convalidación de las TRV y TRD;  El archivo General de la Nación citó al comité preevaluador para la aprobación de las TVD y se esta a la espera del comité evaluador de la AGN</v>
          </cell>
          <cell r="AY196" t="str">
            <v xml:space="preserve">Se pueden ubicar en el computador del Profesional Especializado de la Dirección de Gestión Corporativa </v>
          </cell>
          <cell r="AZ196">
            <v>80</v>
          </cell>
          <cell r="BA196">
            <v>1</v>
          </cell>
          <cell r="BB196" t="str">
            <v>Se requierió al Archivo General de la Nación el pronunciamiento respecto de la convalidación de las TRV y TRD;  El archivo General de la Nación citó al comité preevaluador para la aprobación de las TVD y se esta a la espera del comité evaluador de la AGN</v>
          </cell>
          <cell r="BC196" t="str">
            <v>DRIVE A762
Ruta:https://drive.google.com/drive/folders/0Bz9BU3gKMyzAOU1nMENCU014bnM</v>
          </cell>
        </row>
        <row r="197">
          <cell r="M197" t="str">
            <v>P72</v>
          </cell>
          <cell r="N197" t="str">
            <v>Proyecto de inversión "implementación del programa integrado de gestión documental en el INPEC a nivel nacional" ejecutado</v>
          </cell>
          <cell r="O197">
            <v>10</v>
          </cell>
          <cell r="P197">
            <v>45</v>
          </cell>
          <cell r="Q197" t="str">
            <v>Porcentaje</v>
          </cell>
          <cell r="R197" t="str">
            <v>Maria Nelly Fajardoi</v>
          </cell>
          <cell r="S197" t="str">
            <v>Profesional Universitario</v>
          </cell>
          <cell r="T197" t="str">
            <v>Activo</v>
          </cell>
          <cell r="U197">
            <v>0</v>
          </cell>
          <cell r="V197">
            <v>0</v>
          </cell>
          <cell r="W197">
            <v>0</v>
          </cell>
          <cell r="X197">
            <v>0</v>
          </cell>
          <cell r="Y197">
            <v>0</v>
          </cell>
          <cell r="Z197">
            <v>0</v>
          </cell>
          <cell r="AA197">
            <v>0</v>
          </cell>
          <cell r="AB197" t="str">
            <v>SIN REGISTRO DE SEGUIMIENTO</v>
          </cell>
          <cell r="AC197">
            <v>0</v>
          </cell>
          <cell r="AD197">
            <v>22.5</v>
          </cell>
          <cell r="AE197" t="str">
            <v>Se elabró el Programa de Gestión Documental y esta en proceso de subirlo a la herramienta Isolusión y aprobación del Comité Institucional</v>
          </cell>
          <cell r="AF197" t="str">
            <v>Pendiente ruta de ubicación de la evidencia</v>
          </cell>
          <cell r="AG197">
            <v>754</v>
          </cell>
          <cell r="AH197" t="str">
            <v>Organizar el fondo acumulado, archivo central con la aplicación de tablas de valoración</v>
          </cell>
          <cell r="AI197" t="str">
            <v>NO</v>
          </cell>
          <cell r="AJ197">
            <v>42491</v>
          </cell>
          <cell r="AK197">
            <v>42716</v>
          </cell>
          <cell r="AL197">
            <v>40</v>
          </cell>
          <cell r="AM197" t="str">
            <v>Luis Eduardo Prieto</v>
          </cell>
          <cell r="AN197" t="str">
            <v>Técnico Administrativo</v>
          </cell>
          <cell r="AO197" t="str">
            <v>Activo</v>
          </cell>
          <cell r="AP197">
            <v>0</v>
          </cell>
          <cell r="AQ197">
            <v>0</v>
          </cell>
          <cell r="AR197">
            <v>0</v>
          </cell>
          <cell r="AS197">
            <v>0</v>
          </cell>
          <cell r="AT197" t="str">
            <v>Se expidió Cdp. No,33416 del 15/03/2016, Para el proceso de contratación, cuyo objeto es la Adquisición de equipos tecnológicos para el desarrollo de la Gestión Documental.</v>
          </cell>
          <cell r="AU197" t="str">
            <v>Carpeta física Archivo de Gestión, y electrónica  en el Computador de la Coordinación de Gestión Documental, con los documentos del tramite realizado en la Organización del Fondo Acumulado, Archivo Central y el desarrollo de las Tablas de Valoración Documental.</v>
          </cell>
          <cell r="AV197">
            <v>50</v>
          </cell>
          <cell r="AW197">
            <v>0.67555555555555558</v>
          </cell>
          <cell r="AX197" t="str">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v>
          </cell>
          <cell r="AY197" t="str">
            <v xml:space="preserve">Se pueden ubicar en el computador del Profesional Especializado de la Dirección de Gestión Corporativa </v>
          </cell>
          <cell r="AZ197">
            <v>50</v>
          </cell>
          <cell r="BA197">
            <v>1</v>
          </cell>
          <cell r="BB197" t="str">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v>
          </cell>
          <cell r="BC197" t="str">
            <v>Pendiente ruta de ubicación de la evidencia</v>
          </cell>
        </row>
        <row r="198">
          <cell r="M198" t="str">
            <v>P207</v>
          </cell>
          <cell r="N198" t="str">
            <v xml:space="preserve">Política institucional de cero papel para el INPEC elaborada e implementada </v>
          </cell>
          <cell r="O198">
            <v>15</v>
          </cell>
          <cell r="P198">
            <v>45</v>
          </cell>
          <cell r="Q198" t="str">
            <v>Porcentaje</v>
          </cell>
          <cell r="R198" t="str">
            <v>Maria Nelly Fajardo</v>
          </cell>
          <cell r="S198" t="str">
            <v>Profesional Universitario</v>
          </cell>
          <cell r="T198" t="str">
            <v>Activo</v>
          </cell>
          <cell r="U198">
            <v>0</v>
          </cell>
          <cell r="V198">
            <v>0</v>
          </cell>
          <cell r="W198">
            <v>0</v>
          </cell>
          <cell r="X198">
            <v>0</v>
          </cell>
          <cell r="Y198">
            <v>0</v>
          </cell>
          <cell r="Z198">
            <v>0</v>
          </cell>
          <cell r="AA198">
            <v>0</v>
          </cell>
          <cell r="AB198" t="str">
            <v>SIN REGISTRO DE SEGUIMIENTO</v>
          </cell>
          <cell r="AC198">
            <v>0</v>
          </cell>
          <cell r="AD198">
            <v>45</v>
          </cell>
          <cell r="AE198" t="str">
            <v>Se elaboró la politica de Eficiencia Administrativa Cero Papel
¿Ojo: LA IMPLEMENTACIÓN?</v>
          </cell>
          <cell r="AF198">
            <v>0</v>
          </cell>
          <cell r="AG198">
            <v>755</v>
          </cell>
          <cell r="AH198" t="str">
            <v>Realizar 10 capacitaciones: frente al uso racional del papel  (Separación del papel  utilizado, Uso adecuado del GESDOC, Manejo de impresoras)</v>
          </cell>
          <cell r="AI198" t="str">
            <v>NO</v>
          </cell>
          <cell r="AJ198">
            <v>42389</v>
          </cell>
          <cell r="AK198">
            <v>42716</v>
          </cell>
          <cell r="AL198">
            <v>60</v>
          </cell>
          <cell r="AM198" t="str">
            <v>Luis Eduardo Prieto</v>
          </cell>
          <cell r="AN198" t="str">
            <v>Técnico Administrativo</v>
          </cell>
          <cell r="AO198" t="str">
            <v>Activo</v>
          </cell>
          <cell r="AP198">
            <v>0</v>
          </cell>
          <cell r="AQ198">
            <v>0</v>
          </cell>
          <cell r="AR198">
            <v>0</v>
          </cell>
          <cell r="AS198">
            <v>30</v>
          </cell>
          <cell r="AT198" t="str">
            <v xml:space="preserve">El Grupo de Gestión documental  realizó estadistica consumo papel en Regionales, ERON, Escuela de Formación, Sede Central, </v>
          </cell>
          <cell r="AU198" t="str">
            <v>en PC:  DIGEC carpeta PLANES.PLAN ACCION 2016 Avance  Plan acción 2o. Trimestre de 2016 Gdtal.</v>
          </cell>
          <cell r="AV198">
            <v>100</v>
          </cell>
          <cell r="AW198">
            <v>0.77675840978593269</v>
          </cell>
          <cell r="AX198" t="str">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v>
          </cell>
          <cell r="AY198" t="str">
            <v xml:space="preserve">Se pueden ubicar en el computador del Profesional Especializado de la Dirección de Gestión Corporativa </v>
          </cell>
          <cell r="AZ198">
            <v>100</v>
          </cell>
          <cell r="BA198">
            <v>1</v>
          </cell>
          <cell r="BB198" t="str">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v>
          </cell>
          <cell r="BC198" t="str">
            <v>Pendiente ruta de ubicación de la evidencia</v>
          </cell>
        </row>
        <row r="199">
          <cell r="M199" t="str">
            <v>P207</v>
          </cell>
          <cell r="N199" t="str">
            <v xml:space="preserve">Política institucional de cero papel para el INPEC elaborada e implementada </v>
          </cell>
          <cell r="O199">
            <v>15</v>
          </cell>
          <cell r="P199">
            <v>45</v>
          </cell>
          <cell r="Q199" t="str">
            <v>Porcentaje</v>
          </cell>
          <cell r="R199" t="str">
            <v>Maria Nelly Fajardo</v>
          </cell>
          <cell r="S199" t="str">
            <v>Profesional Universitario</v>
          </cell>
          <cell r="T199" t="str">
            <v>Activo</v>
          </cell>
          <cell r="U199">
            <v>0</v>
          </cell>
          <cell r="V199">
            <v>0</v>
          </cell>
          <cell r="W199">
            <v>0</v>
          </cell>
          <cell r="X199">
            <v>0</v>
          </cell>
          <cell r="Y199">
            <v>0</v>
          </cell>
          <cell r="Z199">
            <v>0</v>
          </cell>
          <cell r="AA199">
            <v>0</v>
          </cell>
          <cell r="AB199" t="str">
            <v>SIN REGISTRO DE SEGUIMIENTO</v>
          </cell>
          <cell r="AC199">
            <v>0</v>
          </cell>
          <cell r="AD199">
            <v>45</v>
          </cell>
          <cell r="AE199" t="str">
            <v>Se elaboró la politica de Eficiencia Administrativa Cero Papel
¿Ojo: LA IMPLEMENTACIÓN?</v>
          </cell>
          <cell r="AF199">
            <v>0</v>
          </cell>
          <cell r="AG199">
            <v>756</v>
          </cell>
          <cell r="AH199" t="str">
            <v>Referenciar mediante Tips, las  buenas prácticas en los procesos, para reducir el consumo de papel.</v>
          </cell>
          <cell r="AI199" t="str">
            <v>NO</v>
          </cell>
          <cell r="AJ199">
            <v>42401</v>
          </cell>
          <cell r="AK199">
            <v>42704</v>
          </cell>
          <cell r="AL199">
            <v>40</v>
          </cell>
          <cell r="AM199" t="str">
            <v>Luis Eduardo Prieto</v>
          </cell>
          <cell r="AN199" t="str">
            <v>Técnico Administrativo</v>
          </cell>
          <cell r="AO199" t="str">
            <v>Activo</v>
          </cell>
          <cell r="AP199">
            <v>0</v>
          </cell>
          <cell r="AQ199">
            <v>0</v>
          </cell>
          <cell r="AR199">
            <v>0</v>
          </cell>
          <cell r="AS199">
            <v>0</v>
          </cell>
          <cell r="AT199" t="str">
            <v>Se presentara al Comité de Desarrollo Administrativo  la campaña para su aprobación.</v>
          </cell>
          <cell r="AU199" t="str">
            <v>Carpeta física Archivo de Gestión, y Electrónica en el Computador de la Coordinación de Gestión Documental, con los documentos referente a la campaña realizada.</v>
          </cell>
          <cell r="AV199">
            <v>0</v>
          </cell>
          <cell r="AW199">
            <v>0.79867986798679869</v>
          </cell>
          <cell r="AX199">
            <v>0</v>
          </cell>
          <cell r="AY199" t="str">
            <v>en PC:  DIGEC carpeta PLANES.PLAN ACCION 2016 Avance  Plan acción 2o. Trimestre de 2016 Gdtal.</v>
          </cell>
          <cell r="AZ199">
            <v>100</v>
          </cell>
          <cell r="BA199">
            <v>1</v>
          </cell>
          <cell r="BB199" t="str">
            <v>Pendiente seguimiento</v>
          </cell>
          <cell r="BC199" t="str">
            <v>Pendiente ruta de ubicación de la evidencia</v>
          </cell>
        </row>
        <row r="200">
          <cell r="M200" t="str">
            <v>P210</v>
          </cell>
          <cell r="N200" t="str">
            <v>Programa  Integrado de Gestión Documental  Institucional elaborado e  implementado</v>
          </cell>
          <cell r="O200">
            <v>10</v>
          </cell>
          <cell r="P200">
            <v>45</v>
          </cell>
          <cell r="Q200" t="str">
            <v>Porcentaje</v>
          </cell>
          <cell r="R200" t="str">
            <v>Maria Nelly Fajardo</v>
          </cell>
          <cell r="S200" t="str">
            <v>Profesional Universitario</v>
          </cell>
          <cell r="T200" t="str">
            <v>Activo</v>
          </cell>
          <cell r="U200">
            <v>0</v>
          </cell>
          <cell r="V200">
            <v>0</v>
          </cell>
          <cell r="W200">
            <v>0</v>
          </cell>
          <cell r="X200">
            <v>0</v>
          </cell>
          <cell r="Y200">
            <v>0</v>
          </cell>
          <cell r="Z200">
            <v>0</v>
          </cell>
          <cell r="AA200">
            <v>0</v>
          </cell>
          <cell r="AB200" t="str">
            <v>SIN REGISTRO DE SEGUIMIENTO</v>
          </cell>
          <cell r="AC200">
            <v>0</v>
          </cell>
          <cell r="AD200">
            <v>23</v>
          </cell>
          <cell r="AE200" t="str">
            <v>Se elabró el Programa de Gestión Documental y esta en proceso de subirlo a la herramienta Isolusión y aprobación del Comité Institucional</v>
          </cell>
          <cell r="AF200" t="str">
            <v>Pendiente ruta de ubicación de la evidencia</v>
          </cell>
          <cell r="AG200">
            <v>757</v>
          </cell>
          <cell r="AH200" t="str">
            <v>Realizar los ajustes al documento de acuerdo con las orientaciones u observaciones de Planeación</v>
          </cell>
          <cell r="AI200" t="str">
            <v>NO</v>
          </cell>
          <cell r="AJ200">
            <v>42402</v>
          </cell>
          <cell r="AK200">
            <v>42459</v>
          </cell>
          <cell r="AL200">
            <v>10</v>
          </cell>
          <cell r="AM200" t="str">
            <v>Luis Eduardo Prieto</v>
          </cell>
          <cell r="AN200" t="str">
            <v>Técnico Administrativo</v>
          </cell>
          <cell r="AO200" t="str">
            <v>Activo</v>
          </cell>
          <cell r="AP200">
            <v>0</v>
          </cell>
          <cell r="AQ200">
            <v>0</v>
          </cell>
          <cell r="AR200">
            <v>0</v>
          </cell>
          <cell r="AS200">
            <v>15</v>
          </cell>
          <cell r="AT200" t="str">
            <v xml:space="preserve">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v>
          </cell>
          <cell r="AU200" t="str">
            <v>en PC:  DIGEC carpeta PLANES.PLAN ACCION 2016 Avance  Plan acción 2o. Trimestre de 2016 Gdtal.</v>
          </cell>
          <cell r="AV200">
            <v>100</v>
          </cell>
          <cell r="AW200">
            <v>1</v>
          </cell>
          <cell r="AX200" t="str">
            <v>Se atendieron las recomendaciones dadas por la Oficina Asesora de Planeación al documento de PGD y se presentará al Comité Institucional de Desarrollo Administrativo para su aprobación.</v>
          </cell>
          <cell r="AY200" t="str">
            <v xml:space="preserve">Se pueden ubicar en el computador del Profesional Especializado de la Dirección de Gestión Corporativa </v>
          </cell>
          <cell r="AZ200">
            <v>100</v>
          </cell>
          <cell r="BA200">
            <v>1</v>
          </cell>
          <cell r="BB200" t="str">
            <v>Se atendieron las recomendaciones dadas por la Oficina Asesora de Planeación al documento de PGD y se presentará al Comité Institucional de Desarrollo Administrativo para su aprobación.</v>
          </cell>
          <cell r="BC200" t="str">
            <v>Pendiente ruta de ubicación de la evidencia</v>
          </cell>
        </row>
        <row r="201">
          <cell r="M201" t="str">
            <v>P210</v>
          </cell>
          <cell r="N201" t="str">
            <v>Programa  Integrado de Gestión Documental  Institucional elaborado e  implementado</v>
          </cell>
          <cell r="O201">
            <v>10</v>
          </cell>
          <cell r="P201">
            <v>45</v>
          </cell>
          <cell r="Q201" t="str">
            <v>Porcentaje</v>
          </cell>
          <cell r="R201" t="str">
            <v>Maria Nelly Fajardo</v>
          </cell>
          <cell r="S201" t="str">
            <v>Profesional Universitario</v>
          </cell>
          <cell r="T201" t="str">
            <v>Activo</v>
          </cell>
          <cell r="U201">
            <v>0</v>
          </cell>
          <cell r="V201">
            <v>0</v>
          </cell>
          <cell r="W201">
            <v>0</v>
          </cell>
          <cell r="X201">
            <v>0</v>
          </cell>
          <cell r="Y201">
            <v>0</v>
          </cell>
          <cell r="Z201">
            <v>0</v>
          </cell>
          <cell r="AA201">
            <v>0</v>
          </cell>
          <cell r="AB201" t="str">
            <v>SIN REGISTRO DE SEGUIMIENTO</v>
          </cell>
          <cell r="AC201">
            <v>0</v>
          </cell>
          <cell r="AD201">
            <v>23</v>
          </cell>
          <cell r="AE201" t="str">
            <v>Se elabró el Programa de Gestión Documental y esta en proceso de subirlo a la herramienta Isolusión y aprobación del Comité Institucional</v>
          </cell>
          <cell r="AF201" t="str">
            <v>Pendiente ruta de ubicación de la evidencia</v>
          </cell>
          <cell r="AG201">
            <v>758</v>
          </cell>
          <cell r="AH201" t="str">
            <v xml:space="preserve">Verificar que se incluya dentro del Programa de Gestión Documental los instrumentos de gestión de información (Registro inventario de activos; esquema de publicación de información; y el índice de información clasificada y reservada) </v>
          </cell>
          <cell r="AI201" t="str">
            <v>NO</v>
          </cell>
          <cell r="AJ201">
            <v>42402</v>
          </cell>
          <cell r="AK201">
            <v>42459</v>
          </cell>
          <cell r="AL201">
            <v>20</v>
          </cell>
          <cell r="AM201" t="str">
            <v>Luis Eduardo Prieto</v>
          </cell>
          <cell r="AN201" t="str">
            <v>Técnico Administrativo</v>
          </cell>
          <cell r="AO201" t="str">
            <v>Activo</v>
          </cell>
          <cell r="AP201">
            <v>0</v>
          </cell>
          <cell r="AQ201">
            <v>0</v>
          </cell>
          <cell r="AR201">
            <v>0</v>
          </cell>
          <cell r="AS201">
            <v>100</v>
          </cell>
          <cell r="AT201" t="str">
            <v xml:space="preserve">El Grupo de Gestión documental incluyó los instrumentos de gestión de Información  en  el Programa Integrado de Gestión Documental . </v>
          </cell>
          <cell r="AU201" t="str">
            <v>en PC:  DIGEC carpeta PLANES.PLAN ACCION 2016 Avance  Plan acción 2o. Trimestre de 2016 Gdtal.</v>
          </cell>
          <cell r="AV201">
            <v>100</v>
          </cell>
          <cell r="AW201">
            <v>1</v>
          </cell>
          <cell r="AX201" t="str">
            <v xml:space="preserve">El Grupo de Gestión documental incluyó los instrumentos de gestión de Información  en  el Programa Integrado de Gestión Documental . </v>
          </cell>
          <cell r="AY201" t="str">
            <v>en PC:  DIGEC carpeta PLANES.PLAN ACCION 2016 Avance  Plan acción 2o. Trimestre de 2016 Gdtal.</v>
          </cell>
          <cell r="AZ201">
            <v>100</v>
          </cell>
          <cell r="BA201">
            <v>1</v>
          </cell>
          <cell r="BB201" t="str">
            <v xml:space="preserve">El Grupo de Gestión documental incluyó los instrumentos de gestión de Información  en  el Programa Integrado de Gestión Documental . </v>
          </cell>
          <cell r="BC201" t="str">
            <v>Pendiente ruta de ubicación de la evidencia</v>
          </cell>
        </row>
        <row r="202">
          <cell r="M202" t="str">
            <v>P210</v>
          </cell>
          <cell r="N202" t="str">
            <v>Programa  Integrado de Gestión Documental  Institucional elaborado e  implementado</v>
          </cell>
          <cell r="O202">
            <v>10</v>
          </cell>
          <cell r="P202">
            <v>45</v>
          </cell>
          <cell r="Q202" t="str">
            <v>Porcentaje</v>
          </cell>
          <cell r="R202" t="str">
            <v>Maria Nelly Fajardo</v>
          </cell>
          <cell r="S202" t="str">
            <v>Profesional Universitario</v>
          </cell>
          <cell r="T202" t="str">
            <v>Activo</v>
          </cell>
          <cell r="U202">
            <v>0</v>
          </cell>
          <cell r="V202">
            <v>0</v>
          </cell>
          <cell r="W202">
            <v>0</v>
          </cell>
          <cell r="X202">
            <v>0</v>
          </cell>
          <cell r="Y202">
            <v>0</v>
          </cell>
          <cell r="Z202">
            <v>0</v>
          </cell>
          <cell r="AA202">
            <v>0</v>
          </cell>
          <cell r="AB202" t="str">
            <v>SIN REGISTRO DE SEGUIMIENTO</v>
          </cell>
          <cell r="AC202">
            <v>0</v>
          </cell>
          <cell r="AD202">
            <v>23</v>
          </cell>
          <cell r="AE202" t="str">
            <v>Se elabró el Programa de Gestión Documental y esta en proceso de subirlo a la herramienta Isolusión y aprobación del Comité Institucional</v>
          </cell>
          <cell r="AF202" t="str">
            <v>Pendiente ruta de ubicación de la evidencia</v>
          </cell>
          <cell r="AG202">
            <v>759</v>
          </cell>
          <cell r="AH202" t="str">
            <v xml:space="preserve">Presentar ante el comité para aprobación </v>
          </cell>
          <cell r="AI202" t="str">
            <v>NO</v>
          </cell>
          <cell r="AJ202">
            <v>42462</v>
          </cell>
          <cell r="AK202">
            <v>42551</v>
          </cell>
          <cell r="AL202">
            <v>10</v>
          </cell>
          <cell r="AM202" t="str">
            <v>Luis Eduardo Prieto</v>
          </cell>
          <cell r="AN202" t="str">
            <v>Técnico Administrativo</v>
          </cell>
          <cell r="AO202" t="str">
            <v>Activo</v>
          </cell>
          <cell r="AP202">
            <v>0</v>
          </cell>
          <cell r="AQ202">
            <v>0</v>
          </cell>
          <cell r="AR202">
            <v>0</v>
          </cell>
          <cell r="AS202">
            <v>0</v>
          </cell>
          <cell r="AT202" t="str">
            <v xml:space="preserve">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v>
          </cell>
          <cell r="AU202" t="str">
            <v>en PC:  DIGEC carpeta PLANES.PLAN ACCION 2016 Avance  Plan acción 2o. Trimestre de 2016 Gdtal.</v>
          </cell>
          <cell r="AV202">
            <v>0</v>
          </cell>
          <cell r="AW202">
            <v>1</v>
          </cell>
          <cell r="AX202" t="str">
            <v>Se esta en el proceso de subir a la herramienta ISOlusión el PGD y presentarlo al Comité Institucional de Desarrollo Administrativo</v>
          </cell>
          <cell r="AY202" t="str">
            <v>No aplica</v>
          </cell>
          <cell r="AZ202">
            <v>0</v>
          </cell>
          <cell r="BA202">
            <v>1</v>
          </cell>
          <cell r="BB202" t="str">
            <v>Se esta en el proceso de subir a la herramienta ISOlusión el PGD y presentarlo al Comité Institucional de Desarrollo Administrativo</v>
          </cell>
          <cell r="BC202" t="str">
            <v>Pendiente ruta de ubicación de la evidencia</v>
          </cell>
        </row>
        <row r="203">
          <cell r="M203" t="str">
            <v>P210</v>
          </cell>
          <cell r="N203" t="str">
            <v>Programa  Integrado de Gestión Documental  Institucional elaborado e  implementado</v>
          </cell>
          <cell r="O203">
            <v>10</v>
          </cell>
          <cell r="P203">
            <v>45</v>
          </cell>
          <cell r="Q203" t="str">
            <v>Porcentaje</v>
          </cell>
          <cell r="R203" t="str">
            <v>Maria Nelly Fajardo</v>
          </cell>
          <cell r="S203" t="str">
            <v>Profesional Universitario</v>
          </cell>
          <cell r="T203" t="str">
            <v>Activo</v>
          </cell>
          <cell r="U203">
            <v>0</v>
          </cell>
          <cell r="V203">
            <v>0</v>
          </cell>
          <cell r="W203">
            <v>0</v>
          </cell>
          <cell r="X203">
            <v>0</v>
          </cell>
          <cell r="Y203">
            <v>0</v>
          </cell>
          <cell r="Z203">
            <v>0</v>
          </cell>
          <cell r="AA203">
            <v>0</v>
          </cell>
          <cell r="AB203" t="str">
            <v>SIN REGISTRO DE SEGUIMIENTO</v>
          </cell>
          <cell r="AC203">
            <v>0</v>
          </cell>
          <cell r="AD203">
            <v>23</v>
          </cell>
          <cell r="AE203" t="str">
            <v>Se elabró el Programa de Gestión Documental y esta en proceso de subirlo a la herramienta Isolusión y aprobación del Comité Institucional</v>
          </cell>
          <cell r="AF203" t="str">
            <v>Pendiente ruta de ubicación de la evidencia</v>
          </cell>
          <cell r="AG203">
            <v>760</v>
          </cell>
          <cell r="AH203" t="str">
            <v xml:space="preserve">Socializar en la Regionales el Programa  Integrado de Gestión Documental  Institucional </v>
          </cell>
          <cell r="AI203" t="str">
            <v>NO</v>
          </cell>
          <cell r="AJ203">
            <v>42553</v>
          </cell>
          <cell r="AK203">
            <v>42716</v>
          </cell>
          <cell r="AL203">
            <v>20</v>
          </cell>
          <cell r="AM203" t="str">
            <v>Luis Eduardo Prieto</v>
          </cell>
          <cell r="AN203" t="str">
            <v>Técnico Administrativo</v>
          </cell>
          <cell r="AO203" t="str">
            <v>Activo</v>
          </cell>
          <cell r="AP203">
            <v>0</v>
          </cell>
          <cell r="AQ203">
            <v>0</v>
          </cell>
          <cell r="AR203">
            <v>0</v>
          </cell>
          <cell r="AS203">
            <v>0</v>
          </cell>
          <cell r="AT203">
            <v>0</v>
          </cell>
          <cell r="AU203">
            <v>0</v>
          </cell>
          <cell r="AV203">
            <v>0</v>
          </cell>
          <cell r="AW203">
            <v>0.55214723926380371</v>
          </cell>
          <cell r="AX203" t="str">
            <v>Toda vez que no se ha aprobado por el Comité el PGD no se puede cumplir con esta actividad</v>
          </cell>
          <cell r="AY203" t="str">
            <v>No aplica</v>
          </cell>
          <cell r="AZ203">
            <v>0</v>
          </cell>
          <cell r="BA203">
            <v>1</v>
          </cell>
          <cell r="BB203" t="str">
            <v>Toda vez que no se ha aprobado por el Comité el PGD no se puede cumplir con esta actividad</v>
          </cell>
          <cell r="BC203" t="str">
            <v>Pendiente ruta de ubicación de la evidencia</v>
          </cell>
        </row>
        <row r="204">
          <cell r="M204" t="str">
            <v>P210</v>
          </cell>
          <cell r="N204" t="str">
            <v>Programa  Integrado de Gestión Documental  Institucional elaborado e  implementado</v>
          </cell>
          <cell r="O204">
            <v>10</v>
          </cell>
          <cell r="P204">
            <v>45</v>
          </cell>
          <cell r="Q204" t="str">
            <v>Porcentaje</v>
          </cell>
          <cell r="R204" t="str">
            <v>Maria Nelly Fajardo</v>
          </cell>
          <cell r="S204" t="str">
            <v>Profesional Universitario</v>
          </cell>
          <cell r="T204" t="str">
            <v>Activo</v>
          </cell>
          <cell r="U204">
            <v>0</v>
          </cell>
          <cell r="V204">
            <v>0</v>
          </cell>
          <cell r="W204">
            <v>0</v>
          </cell>
          <cell r="X204">
            <v>0</v>
          </cell>
          <cell r="Y204">
            <v>0</v>
          </cell>
          <cell r="Z204">
            <v>0</v>
          </cell>
          <cell r="AA204">
            <v>0</v>
          </cell>
          <cell r="AB204" t="str">
            <v>SIN REGISTRO DE SEGUIMIENTO</v>
          </cell>
          <cell r="AC204">
            <v>0</v>
          </cell>
          <cell r="AD204">
            <v>23</v>
          </cell>
          <cell r="AE204" t="str">
            <v>Se elabró el Programa de Gestión Documental y esta en proceso de subirlo a la herramienta Isolusión y aprobación del Comité Institucional</v>
          </cell>
          <cell r="AF204" t="str">
            <v>Pendiente ruta de ubicación de la evidencia</v>
          </cell>
          <cell r="AG204" t="str">
            <v>DIGEC 1</v>
          </cell>
          <cell r="AH204" t="str">
            <v xml:space="preserve">Actualizar el inventario de activos de información de acuerdo a lineamientos de la matriz GEL </v>
          </cell>
          <cell r="AI204" t="str">
            <v>NO</v>
          </cell>
          <cell r="AJ204">
            <v>42552</v>
          </cell>
          <cell r="AK204">
            <v>42716</v>
          </cell>
          <cell r="AL204">
            <v>20</v>
          </cell>
          <cell r="AM204" t="str">
            <v>Luis Eduardo Prieto</v>
          </cell>
          <cell r="AN204" t="str">
            <v>Técnico Administrativo</v>
          </cell>
          <cell r="AO204" t="str">
            <v>Activo</v>
          </cell>
          <cell r="AP204">
            <v>0</v>
          </cell>
          <cell r="AQ204">
            <v>0</v>
          </cell>
          <cell r="AR204">
            <v>0</v>
          </cell>
          <cell r="AS204">
            <v>0</v>
          </cell>
          <cell r="AT204">
            <v>0</v>
          </cell>
          <cell r="AU204">
            <v>0</v>
          </cell>
          <cell r="AV204">
            <v>0</v>
          </cell>
          <cell r="AW204">
            <v>0.55487804878048785</v>
          </cell>
          <cell r="AX204" t="str">
            <v>Esta actividad esta sujeta a la aprobación de las Tablas de Retención Documental por parte del Archivo General de la Nación, el cual se espera que las apruebe antes de finalizar el año.</v>
          </cell>
          <cell r="AY204" t="str">
            <v>No aplica</v>
          </cell>
          <cell r="AZ204">
            <v>0</v>
          </cell>
          <cell r="BA204">
            <v>1</v>
          </cell>
          <cell r="BB204" t="str">
            <v>Esta actividad esta sujeta a la aprobación de las Tablas de Retención Documental por parte del Archivo General de la Nación, el cual se espera que las apruebe antes de finalizar el año.</v>
          </cell>
          <cell r="BC204" t="str">
            <v>Pendiente ruta de ubicación de la evidencia</v>
          </cell>
        </row>
        <row r="205">
          <cell r="M205" t="str">
            <v>P210</v>
          </cell>
          <cell r="N205" t="str">
            <v>Programa  Integrado de Gestión Documental  Institucional elaborado e  implementado</v>
          </cell>
          <cell r="O205">
            <v>10</v>
          </cell>
          <cell r="P205">
            <v>45</v>
          </cell>
          <cell r="Q205" t="str">
            <v>Porcentaje</v>
          </cell>
          <cell r="R205" t="str">
            <v>Maria Nelly Fajardo</v>
          </cell>
          <cell r="S205" t="str">
            <v>Profesional Universitario</v>
          </cell>
          <cell r="T205" t="str">
            <v>Activo</v>
          </cell>
          <cell r="U205">
            <v>0</v>
          </cell>
          <cell r="V205">
            <v>0</v>
          </cell>
          <cell r="W205">
            <v>0</v>
          </cell>
          <cell r="X205">
            <v>0</v>
          </cell>
          <cell r="Y205">
            <v>0</v>
          </cell>
          <cell r="Z205">
            <v>0</v>
          </cell>
          <cell r="AA205">
            <v>0</v>
          </cell>
          <cell r="AB205" t="str">
            <v>SIN REGISTRO DE SEGUIMIENTO</v>
          </cell>
          <cell r="AC205">
            <v>0</v>
          </cell>
          <cell r="AD205">
            <v>23</v>
          </cell>
          <cell r="AE205" t="str">
            <v>Se elabró el Programa de Gestión Documental y esta en proceso de subirlo a la herramienta Isolusión y aprobación del Comité Institucional</v>
          </cell>
          <cell r="AF205" t="str">
            <v>Pendiente ruta de ubicación de la evidencia</v>
          </cell>
          <cell r="AG205" t="str">
            <v>DIGEC 2</v>
          </cell>
          <cell r="AH205" t="str">
            <v xml:space="preserve">Presentar al Archivo General de la Nación las tablas de retención documental 2016 de la entidad para posterior aval. </v>
          </cell>
          <cell r="AI205" t="str">
            <v>NO</v>
          </cell>
          <cell r="AJ205">
            <v>42552</v>
          </cell>
          <cell r="AK205">
            <v>42582</v>
          </cell>
          <cell r="AL205">
            <v>20</v>
          </cell>
          <cell r="AM205" t="str">
            <v>Luis Eduardo Prieto</v>
          </cell>
          <cell r="AN205" t="str">
            <v>Técnico Administrativo</v>
          </cell>
          <cell r="AO205" t="str">
            <v>Activo</v>
          </cell>
          <cell r="AP205">
            <v>0</v>
          </cell>
          <cell r="AQ205">
            <v>0</v>
          </cell>
          <cell r="AR205">
            <v>0</v>
          </cell>
          <cell r="AS205">
            <v>0</v>
          </cell>
          <cell r="AT205">
            <v>0</v>
          </cell>
          <cell r="AU205">
            <v>0</v>
          </cell>
          <cell r="AV205">
            <v>100</v>
          </cell>
          <cell r="AW205">
            <v>1</v>
          </cell>
          <cell r="AX205" t="str">
            <v>Se presentaron las Tablas de Retención Documental al Archivo General de la Nación con las recomendaciones realizadas por ese organismo el 15 de julio de 2016 con radicado interno 2016IE005020.</v>
          </cell>
          <cell r="AY205" t="str">
            <v xml:space="preserve">Se pueden ubicar en el computador del Profesional Especializado de la Dirección de Gestión Corporativa </v>
          </cell>
          <cell r="AZ205">
            <v>95</v>
          </cell>
          <cell r="BA205">
            <v>1</v>
          </cell>
          <cell r="BB205" t="str">
            <v>El archivo General de la Nación realizó observaciones al concepto técnico a las tablas de retención documental con segun oficio 2-201609429 de fecha 27 de diciembre de 2016, el cual fue entregado el mismo día mediante radicado 2016EE0009934 al contratista (472) para los ajustes respectivos .</v>
          </cell>
          <cell r="BC205" t="str">
            <v>Pendiente ruta de ubicación de la evidencia</v>
          </cell>
        </row>
        <row r="206">
          <cell r="M206" t="str">
            <v>P83</v>
          </cell>
          <cell r="N206" t="str">
            <v>Sistema de Control Interno Contable del INPEC, realizado e implementado</v>
          </cell>
          <cell r="O206">
            <v>10</v>
          </cell>
          <cell r="P206">
            <v>1</v>
          </cell>
          <cell r="Q206" t="str">
            <v>Número</v>
          </cell>
          <cell r="R206" t="str">
            <v>Cristina Diaz Martinez</v>
          </cell>
          <cell r="S206" t="str">
            <v>Profesional Universitario</v>
          </cell>
          <cell r="T206" t="str">
            <v>Activo</v>
          </cell>
          <cell r="U206">
            <v>0</v>
          </cell>
          <cell r="V206">
            <v>0</v>
          </cell>
          <cell r="W206">
            <v>0</v>
          </cell>
          <cell r="X206">
            <v>0</v>
          </cell>
          <cell r="Y206">
            <v>0</v>
          </cell>
          <cell r="Z206">
            <v>0</v>
          </cell>
          <cell r="AA206">
            <v>0</v>
          </cell>
          <cell r="AB206" t="str">
            <v>SIN REGISTRO DE SEGUIMIENTO</v>
          </cell>
          <cell r="AC206">
            <v>0</v>
          </cell>
          <cell r="AD206">
            <v>1</v>
          </cell>
          <cell r="AE206" t="str">
            <v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v>
          </cell>
          <cell r="AF206" t="str">
            <v>DRIVE P83
Ruta:https://drive.google.com/drive/folders/0Bz9BU3gKMyzAOU1nMENCU014bnM</v>
          </cell>
          <cell r="AG206">
            <v>761</v>
          </cell>
          <cell r="AH206" t="str">
            <v>Socialización del manual a nivel nacional.</v>
          </cell>
          <cell r="AI206" t="str">
            <v>NO</v>
          </cell>
          <cell r="AJ206">
            <v>42370</v>
          </cell>
          <cell r="AK206">
            <v>42716</v>
          </cell>
          <cell r="AL206">
            <v>100</v>
          </cell>
          <cell r="AM206" t="str">
            <v>Cristina Díaz Martínez</v>
          </cell>
          <cell r="AN206" t="str">
            <v>Profesional Universitario</v>
          </cell>
          <cell r="AO206" t="str">
            <v>Activo</v>
          </cell>
          <cell r="AP206">
            <v>0</v>
          </cell>
          <cell r="AQ206">
            <v>0</v>
          </cell>
          <cell r="AR206">
            <v>0</v>
          </cell>
          <cell r="AS206">
            <v>0</v>
          </cell>
          <cell r="AT206">
            <v>0</v>
          </cell>
          <cell r="AU206">
            <v>0</v>
          </cell>
          <cell r="AV206">
            <v>100</v>
          </cell>
          <cell r="AW206">
            <v>0.78901734104046239</v>
          </cell>
          <cell r="AX206" t="str">
            <v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v>
          </cell>
          <cell r="AY206" t="str">
            <v xml:space="preserve">Se pueden ubicar en el computador del Profesional Especializado de la Dirección de Gestión Corporativa </v>
          </cell>
          <cell r="AZ206">
            <v>100</v>
          </cell>
          <cell r="BA206">
            <v>1</v>
          </cell>
          <cell r="BB206" t="str">
            <v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v>
          </cell>
          <cell r="BC206" t="str">
            <v>DRIVE A761
Ruta:https://drive.google.com/drive/folders/0Bz9BU3gKMyzAOU1nMENCU014bnM</v>
          </cell>
        </row>
        <row r="207">
          <cell r="M207" t="str">
            <v>P158</v>
          </cell>
          <cell r="N207" t="str">
            <v>Celebración Día de la Transparencia.</v>
          </cell>
          <cell r="O207">
            <v>10</v>
          </cell>
          <cell r="P207">
            <v>1</v>
          </cell>
          <cell r="Q207" t="str">
            <v>Número</v>
          </cell>
          <cell r="R207" t="str">
            <v>Cristina Diaz Martinez</v>
          </cell>
          <cell r="S207" t="str">
            <v>Profesional Universitario</v>
          </cell>
          <cell r="T207" t="str">
            <v>Activo</v>
          </cell>
          <cell r="U207">
            <v>0</v>
          </cell>
          <cell r="V207">
            <v>0</v>
          </cell>
          <cell r="W207">
            <v>0</v>
          </cell>
          <cell r="X207">
            <v>0</v>
          </cell>
          <cell r="Y207">
            <v>0</v>
          </cell>
          <cell r="Z207">
            <v>0</v>
          </cell>
          <cell r="AA207">
            <v>0</v>
          </cell>
          <cell r="AB207" t="str">
            <v>SIN REGISTRO DE SEGUIMIENTO</v>
          </cell>
          <cell r="AC207">
            <v>0</v>
          </cell>
          <cell r="AD207">
            <v>1</v>
          </cell>
          <cell r="AE207" t="str">
            <v xml:space="preserve">Se organizó y se cumplió con el Día de la Transparencia </v>
          </cell>
          <cell r="AF207" t="str">
            <v>DRIVE P158
Ruta:https://drive.google.com/drive/folders/0Bz9BU3gKMyzAOU1nMENCU014bnM</v>
          </cell>
          <cell r="AG207">
            <v>762</v>
          </cell>
          <cell r="AH207" t="str">
            <v xml:space="preserve">Organizar y realizar el día de la transparencia </v>
          </cell>
          <cell r="AI207" t="str">
            <v>NO</v>
          </cell>
          <cell r="AJ207">
            <v>42614</v>
          </cell>
          <cell r="AK207">
            <v>42716</v>
          </cell>
          <cell r="AL207">
            <v>100</v>
          </cell>
          <cell r="AM207" t="str">
            <v>Cristina Díaz Martínez</v>
          </cell>
          <cell r="AN207" t="str">
            <v>Profesional Universitario</v>
          </cell>
          <cell r="AO207" t="str">
            <v>Activo</v>
          </cell>
          <cell r="AP207">
            <v>0</v>
          </cell>
          <cell r="AQ207">
            <v>0</v>
          </cell>
          <cell r="AR207">
            <v>0</v>
          </cell>
          <cell r="AS207">
            <v>0</v>
          </cell>
          <cell r="AT207">
            <v>0</v>
          </cell>
          <cell r="AU207">
            <v>0</v>
          </cell>
          <cell r="AV207">
            <v>0</v>
          </cell>
          <cell r="AW207">
            <v>0.28431372549019607</v>
          </cell>
          <cell r="AX207">
            <v>0</v>
          </cell>
          <cell r="AY207">
            <v>0</v>
          </cell>
          <cell r="AZ207">
            <v>100</v>
          </cell>
          <cell r="BA207">
            <v>1</v>
          </cell>
          <cell r="BB207" t="str">
            <v>Mediante la circular permanente 0004 del 16 de septiembre de 2014 se estableció la celebración del día institucional de la transparencia y de la lucha contra la corrupción para cada 9 de diciembre y para el efecto se realizarón las siguientes actividades:
1. Se envio correo masivo todas las cuentas de los correo electrónicos del INPEC mensajes alusivos a la transparencia.
2. En los tapis de todos los computadores del INPEC se colocaron mensajes alusivos a la transparencia.
3. Se emitió en el NOTINPC  No. 397 de 2016 con mensajes alusivos a la transparencia.</v>
          </cell>
          <cell r="BC207" t="str">
            <v>DRIVE A762
Ruta:https://drive.google.com/drive/folders/0Bz9BU3gKMyzAOU1nMENCU014bnM</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208">
          <cell r="M208" t="str">
            <v>P13</v>
          </cell>
          <cell r="N208" t="str">
            <v>Bachilleres con instrucción para prestar el servicio militar en el INPEC</v>
          </cell>
          <cell r="O208">
            <v>10</v>
          </cell>
          <cell r="P208">
            <v>2400</v>
          </cell>
          <cell r="Q208" t="str">
            <v>Número</v>
          </cell>
          <cell r="R208" t="str">
            <v>Omaria Moreno Cortes</v>
          </cell>
          <cell r="S208" t="str">
            <v>Subdirector Técnico</v>
          </cell>
          <cell r="T208" t="str">
            <v>Activo</v>
          </cell>
          <cell r="U208">
            <v>0</v>
          </cell>
          <cell r="V208">
            <v>0</v>
          </cell>
          <cell r="W208">
            <v>0</v>
          </cell>
          <cell r="X208">
            <v>1180</v>
          </cell>
          <cell r="Y208" t="str">
            <v>Se realizó la instrucción básica para 1,180 auxiliares bachilleres del primer contingente 2016 que prestarán el servicio militar en el INPEC</v>
          </cell>
          <cell r="Z208" t="str">
            <v>Grupo formción: Carpeta Auxiliares Bachilleres I - 2016</v>
          </cell>
          <cell r="AA208" t="str">
            <v>1625</v>
          </cell>
          <cell r="AB208" t="str">
            <v>Se realizó la instrucción básica para 1625 auxiliares bachilleres de los contingentes 1 y 2 de  2016 que prestarán el servicio militar en el INPEC</v>
          </cell>
          <cell r="AC208" t="str">
            <v>Grupo formción: Carpeta Auxiliares Bachilleres I y II 2016</v>
          </cell>
          <cell r="AD208">
            <v>2206</v>
          </cell>
          <cell r="AE208" t="str">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ell>
          <cell r="AF20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08">
            <v>879</v>
          </cell>
          <cell r="AH208" t="str">
            <v>Diseñar el curso de instrucción</v>
          </cell>
          <cell r="AI208" t="str">
            <v>NO</v>
          </cell>
          <cell r="AJ208">
            <v>42430</v>
          </cell>
          <cell r="AK208">
            <v>42444</v>
          </cell>
          <cell r="AL208">
            <v>10</v>
          </cell>
          <cell r="AM208" t="str">
            <v>Carlos Antonio Peñaloza Contreras</v>
          </cell>
          <cell r="AN208" t="str">
            <v>Teniente de Prisiones</v>
          </cell>
          <cell r="AO208" t="str">
            <v>Activo</v>
          </cell>
          <cell r="AP208">
            <v>100</v>
          </cell>
          <cell r="AQ208" t="str">
            <v>Se elaboró la orden de servicios , cronograma de actividades y horarios para el desarrollo del curso de instrucción</v>
          </cell>
          <cell r="AR208" t="str">
            <v>Grupo Formación:
Carpeta Auxiliares Primer Contingente 2016</v>
          </cell>
          <cell r="AS208">
            <v>100</v>
          </cell>
          <cell r="AT208" t="str">
            <v>Se elaboró la orden de servicios , cronograma de actividades y horarios para el desarrollo del curso de instrucción</v>
          </cell>
          <cell r="AU208" t="str">
            <v>Grupo Formación:
Carpeta Auxiliares Primer Contingente 2016</v>
          </cell>
          <cell r="AV208">
            <v>100</v>
          </cell>
          <cell r="AW208">
            <v>1</v>
          </cell>
          <cell r="AX208" t="str">
            <v>Se elaboró la orden de servicios , cronograma de actividades y horarios para el desarrollo del curso de instrucción</v>
          </cell>
          <cell r="AY208" t="str">
            <v>Grupo Formación:
Carpeta Auxiliares Primer Contingente 2016</v>
          </cell>
          <cell r="AZ208">
            <v>100</v>
          </cell>
          <cell r="BA208">
            <v>1</v>
          </cell>
          <cell r="BB208" t="str">
            <v>Se elaboró la orden de servicios , cronograma de actividades y horarios para el desarrollo del curso de instrucción</v>
          </cell>
          <cell r="BC20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09">
          <cell r="M209" t="str">
            <v>P13</v>
          </cell>
          <cell r="N209" t="str">
            <v>Bachilleres con instrucción para prestar el servicio militar en el INPEC</v>
          </cell>
          <cell r="O209">
            <v>10</v>
          </cell>
          <cell r="P209">
            <v>2400</v>
          </cell>
          <cell r="Q209" t="str">
            <v>Número</v>
          </cell>
          <cell r="R209" t="str">
            <v>Omaria Moreno Cortes</v>
          </cell>
          <cell r="S209" t="str">
            <v>Subdirector Técnico</v>
          </cell>
          <cell r="T209" t="str">
            <v>Activo</v>
          </cell>
          <cell r="U209">
            <v>0</v>
          </cell>
          <cell r="V209">
            <v>0</v>
          </cell>
          <cell r="W209">
            <v>0</v>
          </cell>
          <cell r="X209">
            <v>0</v>
          </cell>
          <cell r="Y209">
            <v>0</v>
          </cell>
          <cell r="Z209">
            <v>0</v>
          </cell>
          <cell r="AA209" t="str">
            <v>1625</v>
          </cell>
          <cell r="AB209" t="str">
            <v>Se realizó la instrucción básica para 1625 auxiliares bachilleres de los contingentes 1 y 2 de  2016 que prestarán el servicio militar en el INPEC</v>
          </cell>
          <cell r="AC209" t="str">
            <v>Grupo formción: Carpeta Auxiliares Bachilleres I y II 2016</v>
          </cell>
          <cell r="AD209">
            <v>2206</v>
          </cell>
          <cell r="AE209" t="str">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ell>
          <cell r="AF20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09">
            <v>880</v>
          </cell>
          <cell r="AH209" t="str">
            <v>Desarrollar el curso de instrucción</v>
          </cell>
          <cell r="AI209" t="str">
            <v>NO</v>
          </cell>
          <cell r="AJ209">
            <v>42444</v>
          </cell>
          <cell r="AK209">
            <v>42716</v>
          </cell>
          <cell r="AL209">
            <v>80</v>
          </cell>
          <cell r="AM209" t="str">
            <v>Carlos Antonio Peñaloza Contreras</v>
          </cell>
          <cell r="AN209" t="str">
            <v>Teniente de Prisiones</v>
          </cell>
          <cell r="AO209" t="str">
            <v>Activo</v>
          </cell>
          <cell r="AP209">
            <v>0</v>
          </cell>
          <cell r="AQ209">
            <v>0</v>
          </cell>
          <cell r="AR209">
            <v>0</v>
          </cell>
          <cell r="AS209">
            <v>50</v>
          </cell>
          <cell r="AT209" t="str">
            <v>Se realizó la instrucción básica para 1,180 auxiliares bachilleres del primer contingente 2016 que prestarán el servicio militar en el INPEC.
El 09 de Junio de 2016, se incorporaron 453 auxiliares bachilleres para el II contingente de 2016, los cuales se encuentran en su etapa de instrucción.</v>
          </cell>
          <cell r="AU209" t="str">
            <v xml:space="preserve"> Grupo Formación:
Carpeta Auxiliares Primer Contingente 2016.
Carpeta Auxiliares Primer Contingente 2016. </v>
          </cell>
          <cell r="AV209">
            <v>75</v>
          </cell>
          <cell r="AW209">
            <v>0.73161764705882348</v>
          </cell>
          <cell r="AX209" t="str">
            <v>Se realizó la instrucción básica para 1,625 auxiliares bachilleres de los contingentes I y II de 2016 que prestarán el servicio militar en el INPEC.
El 05 de Septiembre, se incorporaron 599 auxiliares bachilleres para el III contingente de 2016, los cuales se encuentran en su etapa de instrucción.</v>
          </cell>
          <cell r="AY209" t="str">
            <v>Grupo Formación:
Carpeta Auxiliares Primer, Segundo y Tercer  Contingente 2016.</v>
          </cell>
          <cell r="AZ209">
            <v>100</v>
          </cell>
          <cell r="BA209">
            <v>1</v>
          </cell>
          <cell r="BB209" t="str">
            <v>Se realizó la instrucción básica para 2,206 auxiliares bachilleres de los contingentes I, II  y III de 2016 que prestarán el servicio militar en el INPEC.</v>
          </cell>
          <cell r="BC20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10">
          <cell r="M210" t="str">
            <v>P13</v>
          </cell>
          <cell r="N210" t="str">
            <v>Bachilleres con instrucción para prestar el servicio militar en el INPEC</v>
          </cell>
          <cell r="O210">
            <v>10</v>
          </cell>
          <cell r="P210">
            <v>2400</v>
          </cell>
          <cell r="Q210" t="str">
            <v>Número</v>
          </cell>
          <cell r="R210" t="str">
            <v>Omaria Moreno Cortes</v>
          </cell>
          <cell r="S210" t="str">
            <v>Subdirector Técnico</v>
          </cell>
          <cell r="T210" t="str">
            <v>Activo</v>
          </cell>
          <cell r="U210">
            <v>0</v>
          </cell>
          <cell r="V210">
            <v>0</v>
          </cell>
          <cell r="W210">
            <v>0</v>
          </cell>
          <cell r="X210">
            <v>0</v>
          </cell>
          <cell r="Y210">
            <v>0</v>
          </cell>
          <cell r="Z210">
            <v>0</v>
          </cell>
          <cell r="AA210" t="str">
            <v>1625</v>
          </cell>
          <cell r="AB210" t="str">
            <v>Se realizó la instrucción básica para 1625 auxiliares bachilleres de los contingentes 1 y 2 de  2016 que prestarán el servicio militar en el INPEC</v>
          </cell>
          <cell r="AC210" t="str">
            <v>Grupo formción: Carpeta Auxiliares Bachilleres I y II 2016</v>
          </cell>
          <cell r="AD210">
            <v>2206</v>
          </cell>
          <cell r="AE210" t="str">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ell>
          <cell r="AF21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10">
            <v>881</v>
          </cell>
          <cell r="AH210" t="str">
            <v>Evaluar el desarrollo curso de instrucción</v>
          </cell>
          <cell r="AI210" t="str">
            <v>NO</v>
          </cell>
          <cell r="AJ210">
            <v>42716</v>
          </cell>
          <cell r="AK210">
            <v>42719</v>
          </cell>
          <cell r="AL210">
            <v>10</v>
          </cell>
          <cell r="AM210" t="str">
            <v>Carlos Antonio Peñaloza Contreras</v>
          </cell>
          <cell r="AN210" t="str">
            <v>Teniente de Prisiones</v>
          </cell>
          <cell r="AO210" t="str">
            <v>Activo</v>
          </cell>
          <cell r="AP210">
            <v>0</v>
          </cell>
          <cell r="AQ210">
            <v>0</v>
          </cell>
          <cell r="AR210">
            <v>0</v>
          </cell>
          <cell r="AS210">
            <v>50</v>
          </cell>
          <cell r="AT210" t="str">
            <v>Se realizó la evaluación del curso de Instrucción Básica de Auxiliares Bachilleres del Primer Contingente 2016.</v>
          </cell>
          <cell r="AU210" t="str">
            <v xml:space="preserve"> Grupo Formación:
Carpeta Auxiliares Primer Contingente 2016. </v>
          </cell>
          <cell r="AV210">
            <v>75</v>
          </cell>
          <cell r="AW210" t="str">
            <v>Actividad no ha iniciado</v>
          </cell>
          <cell r="AX210" t="str">
            <v>Se realizó la evaluación de los cursos de Instrucción Básica de Auxiliares Bachilleres del Primer y Segundo Contingente 2016.</v>
          </cell>
          <cell r="AY210" t="str">
            <v>Grupo Formación:
Carpeta Auxiliares Primer y Segundo Contingente 2016.</v>
          </cell>
          <cell r="AZ210">
            <v>100</v>
          </cell>
          <cell r="BA210">
            <v>1</v>
          </cell>
          <cell r="BB210" t="str">
            <v>Se realizó la evaluación de los cursos de Instrucción Básica de Auxiliares Bachilleres del Primero,  Segundo y tercer Contingente 2016.</v>
          </cell>
          <cell r="BC21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11">
          <cell r="M211" t="str">
            <v>P40</v>
          </cell>
          <cell r="N211" t="str">
            <v>Funcionarios del INPEC capacitados a través de la Red de Apoyo</v>
          </cell>
          <cell r="O211">
            <v>5</v>
          </cell>
          <cell r="P211">
            <v>5000</v>
          </cell>
          <cell r="Q211" t="str">
            <v>Número</v>
          </cell>
          <cell r="R211" t="str">
            <v>Omaria Moreno Cortes</v>
          </cell>
          <cell r="S211" t="str">
            <v>Subdirector Técnico</v>
          </cell>
          <cell r="T211" t="str">
            <v>Activo</v>
          </cell>
          <cell r="U211">
            <v>0</v>
          </cell>
          <cell r="V211">
            <v>0</v>
          </cell>
          <cell r="W211">
            <v>0</v>
          </cell>
          <cell r="X211">
            <v>0</v>
          </cell>
          <cell r="Y211">
            <v>0</v>
          </cell>
          <cell r="Z211">
            <v>0</v>
          </cell>
          <cell r="AA211" t="str">
            <v>2885</v>
          </cell>
          <cell r="AB211" t="str">
            <v>Funcionarios del INPEC capacitados a través de la Red de Apoyo, así:
- Regional Central: 1027
- Regional Occidente: 977
- Regional Noroeste: 215
- Regional Oriente: 441
- Regional Norte: sin reporte.
- Regional Viejo Caldas: sin reporte.
- Dirección General: 93
- Convenio SENA: 132</v>
          </cell>
          <cell r="AC211" t="str">
            <v>Grupo de Educación Continuda:
C:\Users\EPNACADEMICA11\Desktop\Soporters RED APOYO OCT 2016\Informe parcial PLAN. Agosto 2016.</v>
          </cell>
          <cell r="AD211">
            <v>5659</v>
          </cell>
          <cell r="AE211" t="str">
            <v>Funcionarios del INPEC capacitados a través de la Red de Apoyo, así:
- Regional Central: 1027
- Regional Occidente: 1079
- Regional Noroeste: 283
- Regional Oriente: 441
- Regional Norte: sin reporte.
- Regional Viejo Caldas: 2501
- Dirección General: 174
- Convenio SENA: 154</v>
          </cell>
          <cell r="AF21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11">
            <v>882</v>
          </cell>
          <cell r="AH211" t="str">
            <v>Socializar los lineamientos para las Direcciones Regionales y de ERON  con el fin que se gestione su vinculación a los programas de capacitación ofertados por la Red de Apoyo</v>
          </cell>
          <cell r="AI211" t="str">
            <v>NO</v>
          </cell>
          <cell r="AJ211">
            <v>42401</v>
          </cell>
          <cell r="AK211">
            <v>42428</v>
          </cell>
          <cell r="AL211">
            <v>30</v>
          </cell>
          <cell r="AM211" t="str">
            <v>Doris Gerena Parra</v>
          </cell>
          <cell r="AN211" t="str">
            <v>Profesional Especializado</v>
          </cell>
          <cell r="AO211" t="str">
            <v>Activo</v>
          </cell>
          <cell r="AP211">
            <v>0</v>
          </cell>
          <cell r="AQ211">
            <v>0</v>
          </cell>
          <cell r="AR211">
            <v>0</v>
          </cell>
          <cell r="AS211">
            <v>100</v>
          </cell>
          <cell r="AT211" t="str">
            <v>El 05-04-2016, se socializó mediante mail a las seis Regionales, oficio con los lineamientos para la vinculación a la Red de Apoyo.</v>
          </cell>
          <cell r="AU211" t="str">
            <v xml:space="preserve">Grupo Educación Continuada:
Carpeta Red de Apoyo 2016 </v>
          </cell>
          <cell r="AV211">
            <v>100</v>
          </cell>
          <cell r="AW211">
            <v>1</v>
          </cell>
          <cell r="AX211" t="str">
            <v>El 05-04-2016, se socializó mediante mail a las seis Regionales, oficio con los lineamientos para la vinculación a la Red de Apoyo.</v>
          </cell>
          <cell r="AY211" t="str">
            <v>Grupo Educación Continuada:
C:\Users\EPNACADEMICA11\Desktop\Soporters RED APOYO OCT 2016\Informe parcial PLAN. Agosto 2016.</v>
          </cell>
          <cell r="AZ211" t="str">
            <v>100</v>
          </cell>
          <cell r="BA211">
            <v>1</v>
          </cell>
          <cell r="BB211" t="str">
            <v>El 05-04-2016, se socializó mediante mail a las seis Regionales, oficio con los lineamientos para la vinculación a la Red de Apoyo.</v>
          </cell>
          <cell r="BC21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12">
          <cell r="M212" t="str">
            <v>P40</v>
          </cell>
          <cell r="N212" t="str">
            <v>Funcionarios del INPEC capacitados a través de la Red de Apoyo</v>
          </cell>
          <cell r="O212">
            <v>5</v>
          </cell>
          <cell r="P212">
            <v>5000</v>
          </cell>
          <cell r="Q212" t="str">
            <v>Número</v>
          </cell>
          <cell r="R212" t="str">
            <v>Omaria Moreno Cortes</v>
          </cell>
          <cell r="S212" t="str">
            <v>Subdirector Técnico</v>
          </cell>
          <cell r="T212" t="str">
            <v>Activo</v>
          </cell>
          <cell r="U212">
            <v>0</v>
          </cell>
          <cell r="V212">
            <v>0</v>
          </cell>
          <cell r="W212">
            <v>0</v>
          </cell>
          <cell r="X212">
            <v>0</v>
          </cell>
          <cell r="Y212">
            <v>0</v>
          </cell>
          <cell r="Z212">
            <v>0</v>
          </cell>
          <cell r="AA212" t="str">
            <v>2885</v>
          </cell>
          <cell r="AB212" t="str">
            <v>Funcionarios del INPEC capacitados a través de la Red de Apoyo, así:
- Regional Central: 1027
- Regional Occidente: 977
- Regional Noroeste: 215
- Regional Oriente: 441
- Regional Norte: sin reporte.
- Regional Viejo Caldas: sin reporte.
- Dirección General: 93
- Convenio SENA: 132</v>
          </cell>
          <cell r="AC212" t="str">
            <v>Grupo de Educación Continuda:
C:\Users\EPNACADEMICA11\Desktop\Soporters RED APOYO OCT 2016\Informe parcial PLAN. Agosto 2016.</v>
          </cell>
          <cell r="AD212">
            <v>5659</v>
          </cell>
          <cell r="AE212" t="str">
            <v>Funcionarios del INPEC capacitados a través de la Red de Apoyo, así:
- Regional Central: 1027
- Regional Occidente: 1079
- Regional Noroeste: 283
- Regional Oriente: 441
- Regional Norte: sin reporte.
- Regional Viejo Caldas: 2501
- Dirección General: 174
- Convenio SENA: 154</v>
          </cell>
          <cell r="AF21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12">
            <v>883</v>
          </cell>
          <cell r="AH212" t="str">
            <v>Realizar seguimiento mensual a la ejecución de programas de capacitación gestionados  por los ERON, las Direcciones Regionales y dependencias de la Sede Central, con entidades vinculadas a la Red de Apoyo.</v>
          </cell>
          <cell r="AI212" t="str">
            <v>NO</v>
          </cell>
          <cell r="AJ212">
            <v>42401</v>
          </cell>
          <cell r="AK212">
            <v>42716</v>
          </cell>
          <cell r="AL212">
            <v>50</v>
          </cell>
          <cell r="AM212" t="str">
            <v>Doris Gerena Parra</v>
          </cell>
          <cell r="AN212" t="str">
            <v>Profesional Especializado</v>
          </cell>
          <cell r="AO212" t="str">
            <v>Activo</v>
          </cell>
          <cell r="AP212">
            <v>0</v>
          </cell>
          <cell r="AQ212">
            <v>0</v>
          </cell>
          <cell r="AR212">
            <v>0</v>
          </cell>
          <cell r="AS212">
            <v>30</v>
          </cell>
          <cell r="AT212" t="str">
            <v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v>
          </cell>
          <cell r="AU212" t="str">
            <v xml:space="preserve">Grupo Educación Continuada:
Carpeta Red de Apoyo 2016 </v>
          </cell>
          <cell r="AV212">
            <v>75</v>
          </cell>
          <cell r="AW212">
            <v>0.7682539682539683</v>
          </cell>
          <cell r="AX212" t="str">
            <v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TERCER TRIMESTRE: Se replantearon los lineamientos de Red de Apoyo mediante DINPE 002493 del 04-08-2016, los cuales fueron socializados a las Direcciones Regionales a través de correo electrónico.
Adicionalmente, se enviaron mails de recordatorio de los compromisos adquiridos por las Direcciones Regionales con respecto a la línea de acción.
Se socializó oferta académica en convenio con el SENA a los funcionarios del INPEC. De acuerdo con el informe del Grupo Educación Continuada, a la fecha se encuentran certificados 132 funcionarios y en 886 en formación. </v>
          </cell>
          <cell r="AY212" t="str">
            <v>Grupo Educación Continuada:
C:\Users\EPNACADEMICA11\Desktop\Soporters RED APOYO OCT 2016\Informe parcial PLAN. Agosto 2016.</v>
          </cell>
          <cell r="AZ212">
            <v>100</v>
          </cell>
          <cell r="BA212">
            <v>1</v>
          </cell>
          <cell r="BB212" t="str">
            <v xml:space="preserve">CUARTO TRIMESTRE: Se enviaron mail a las diferentes regionales con el fin que enviaran el informe de avance correspondiente al mes de noviembre, en especial, a la regional Norte que a la fecha no ha efectuado ningún reporte.
En cuanto la oferta del SENA, se realizó seguimiento a los resultados.
</v>
          </cell>
          <cell r="BC21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13">
          <cell r="M213" t="str">
            <v>P40</v>
          </cell>
          <cell r="N213" t="str">
            <v>Funcionarios del INPEC capacitados a través de la Red de Apoyo</v>
          </cell>
          <cell r="O213">
            <v>5</v>
          </cell>
          <cell r="P213">
            <v>5000</v>
          </cell>
          <cell r="Q213" t="str">
            <v>Número</v>
          </cell>
          <cell r="R213" t="str">
            <v>Omaria Moreno Cortes</v>
          </cell>
          <cell r="S213" t="str">
            <v>Subdirector Técnico</v>
          </cell>
          <cell r="T213" t="str">
            <v>Activo</v>
          </cell>
          <cell r="U213">
            <v>0</v>
          </cell>
          <cell r="V213">
            <v>0</v>
          </cell>
          <cell r="W213">
            <v>0</v>
          </cell>
          <cell r="X213">
            <v>0</v>
          </cell>
          <cell r="Y213">
            <v>0</v>
          </cell>
          <cell r="Z213">
            <v>0</v>
          </cell>
          <cell r="AA213" t="str">
            <v>2885</v>
          </cell>
          <cell r="AB213" t="str">
            <v>Funcionarios del INPEC capacitados a través de la Red de Apoyo, así:
- Regional Central: 1027
- Regional Occidente: 977
- Regional Noroeste: 215
- Regional Oriente: 441
- Regional Norte: sin reporte.
- Regional Viejo Caldas: sin reporte.
- Dirección General: 93
- Convenio SENA: 132</v>
          </cell>
          <cell r="AC213" t="str">
            <v>Grupo de Educación Continuda:
C:\Users\EPNACADEMICA11\Desktop\Soporters RED APOYO OCT 2016\Informe parcial PLAN. Agosto 2016.</v>
          </cell>
          <cell r="AD213">
            <v>5659</v>
          </cell>
          <cell r="AE213" t="str">
            <v>Funcionarios del INPEC capacitados a través de la Red de Apoyo, así:
- Regional Central: 1027
- Regional Occidente: 1079
- Regional Noroeste: 283
- Regional Oriente: 441
- Regional Norte: sin reporte.
- Regional Viejo Caldas: 2501
- Dirección General: 174
- Convenio SENA: 154</v>
          </cell>
          <cell r="AF21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13">
            <v>1179</v>
          </cell>
          <cell r="AH213" t="str">
            <v>Capacitar a 35 servidores penitenciarios en norma de competencia laboral en atención al ciudadano</v>
          </cell>
          <cell r="AI213" t="str">
            <v>NO</v>
          </cell>
          <cell r="AJ213">
            <v>42588</v>
          </cell>
          <cell r="AK213">
            <v>42704</v>
          </cell>
          <cell r="AL213">
            <v>20</v>
          </cell>
          <cell r="AM213" t="str">
            <v>Doris Gerena Parra</v>
          </cell>
          <cell r="AN213" t="str">
            <v>Profesional Universitario</v>
          </cell>
          <cell r="AO213" t="str">
            <v>Activo</v>
          </cell>
          <cell r="AP213">
            <v>0</v>
          </cell>
          <cell r="AQ213">
            <v>0</v>
          </cell>
          <cell r="AR213">
            <v>0</v>
          </cell>
          <cell r="AS213">
            <v>0</v>
          </cell>
          <cell r="AT213">
            <v>0</v>
          </cell>
          <cell r="AU213">
            <v>0</v>
          </cell>
          <cell r="AV213">
            <v>100</v>
          </cell>
          <cell r="AW213">
            <v>0.47413793103448276</v>
          </cell>
          <cell r="AX213" t="str">
            <v>A través del SENA, se certificó a 29 funcionarios del INPEC en la Norma de Competencia Laboral 210601010 "Facilitar el servicio a los clientes de acuerdo con las políticas de la organización"</v>
          </cell>
          <cell r="AY213" t="str">
            <v>F:\Mis documentos\Anyela Ortiz\2016\Plan de Acción 2016\Evidencias\Tercer Trimestre\Edcontinuada\NCL SERVICIO AL CLIENTE</v>
          </cell>
          <cell r="AZ213">
            <v>100</v>
          </cell>
          <cell r="BA213">
            <v>1</v>
          </cell>
          <cell r="BB213" t="str">
            <v>A través del SENA, se certificó a 29 funcionarios del INPEC en la Norma de Competencia Laboral 210601010 "Facilitar el servicio a los clientes de acuerdo con las políticas de la organización"</v>
          </cell>
          <cell r="BC21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14">
          <cell r="M214" t="str">
            <v>P41</v>
          </cell>
          <cell r="N214" t="str">
            <v>Funcionarios del INPEC capacitados a través de los programas de  educación informal contratados por la EPN.</v>
          </cell>
          <cell r="O214">
            <v>5</v>
          </cell>
          <cell r="P214">
            <v>120</v>
          </cell>
          <cell r="Q214" t="str">
            <v>Número</v>
          </cell>
          <cell r="R214" t="str">
            <v>Omaria Moreno Cortes</v>
          </cell>
          <cell r="S214" t="str">
            <v>Subdirector Técnico</v>
          </cell>
          <cell r="T214" t="str">
            <v>Activo</v>
          </cell>
          <cell r="U214">
            <v>0</v>
          </cell>
          <cell r="V214">
            <v>0</v>
          </cell>
          <cell r="W214">
            <v>0</v>
          </cell>
          <cell r="X214">
            <v>0</v>
          </cell>
          <cell r="Y214">
            <v>0</v>
          </cell>
          <cell r="Z214">
            <v>0</v>
          </cell>
          <cell r="AA214">
            <v>0</v>
          </cell>
          <cell r="AB214" t="str">
            <v>SIN REGISTRO DE SEGUIMIENTO</v>
          </cell>
          <cell r="AC214">
            <v>0</v>
          </cell>
          <cell r="AD214">
            <v>500</v>
          </cell>
          <cell r="AE214" t="str">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ell>
          <cell r="AF214" t="str">
            <v>F:\Mis documentos\Anyela Ortiz\2016\Plan de Acción 2016\Evidencias\Primer Trimestre 
https://drive.google.com/drive/folders/0Bz9BU3gKMyzAZXhyMDNRaGI0am8 
https://drive.google.com/drive/folders/0Bz9BU3gKMyzAZ1NwOW82Qi1WNlU 
INFORME ACADÉMICO Y EVALUACIÓN PENDIENTE HASTA EL 16 DE DICIEMBRE DE 2016</v>
          </cell>
          <cell r="AG214">
            <v>884</v>
          </cell>
          <cell r="AH214" t="str">
            <v>Desarrollar el proceso precontractual</v>
          </cell>
          <cell r="AI214" t="str">
            <v>NO</v>
          </cell>
          <cell r="AJ214">
            <v>42415</v>
          </cell>
          <cell r="AK214">
            <v>42580</v>
          </cell>
          <cell r="AL214">
            <v>10</v>
          </cell>
          <cell r="AM214" t="str">
            <v>Doris Gerena Parra</v>
          </cell>
          <cell r="AN214" t="str">
            <v>Profesional Especializado</v>
          </cell>
          <cell r="AO214" t="str">
            <v>Activo</v>
          </cell>
          <cell r="AP214">
            <v>0</v>
          </cell>
          <cell r="AQ214">
            <v>0</v>
          </cell>
          <cell r="AR214">
            <v>0</v>
          </cell>
          <cell r="AS214">
            <v>60</v>
          </cell>
          <cell r="AT214" t="str">
            <v>Con respecto a la etapa precontractual, se han desarrollado los siguientes pasos:
- Certificado de Disponibilidad Presupuestal.
- Concepto Financiero.
- Concepto Jurídico.
- Estudios Previos para aprobación</v>
          </cell>
          <cell r="AU214" t="str">
            <v>Grupo Educación Continuada:
Carpeta Contratación 2016</v>
          </cell>
          <cell r="AV214">
            <v>100</v>
          </cell>
          <cell r="AW214">
            <v>1</v>
          </cell>
          <cell r="AX214" t="str">
            <v>Se suscribió contrato interadministrativo No. 193 de 2016 entre la UNAD y el INPEC por valor de $380,000,000 cuyo objeto es contratar servicios de capacitación a través de diplomados virtuales con el fin de capacitar 546 servidores penitenciarios adscritos al INPEC.</v>
          </cell>
          <cell r="AY214" t="str">
            <v>Grupo Educación Continuada:
-Carpeta Contrato Interadministrativo INPEC - UNAD.</v>
          </cell>
          <cell r="AZ214">
            <v>100</v>
          </cell>
          <cell r="BA214">
            <v>1</v>
          </cell>
          <cell r="BB214" t="str">
            <v>Se suscribió contrato interadministrativo No. 193 de 2016 entre la UNAD y el INPEC por valor de $380,000,000 cuyo objeto es contratar servicios de capacitación a través de diplomados virtuales con el fin de capacitar 546 servidores penitenciarios adscritos al INPEC.</v>
          </cell>
          <cell r="BC214" t="str">
            <v xml:space="preserve">F:\Mis documentos\Anyela Ortiz\2016\Plan de Acción 2016\Evidencias\Primer Trimestre 
https://drive.google.com/drive/folders/0Bz9BU3gKMyzAZXhyMDNRaGI0am8 
https://drive.google.com/drive/folders/0Bz9BU3gKMyzAZ1NwOW82Qi1WNlU </v>
          </cell>
        </row>
        <row r="215">
          <cell r="M215" t="str">
            <v>P41</v>
          </cell>
          <cell r="N215" t="str">
            <v>Funcionarios del INPEC capacitados a través de los programas de  educación informal contratados por la EPN.</v>
          </cell>
          <cell r="O215">
            <v>5</v>
          </cell>
          <cell r="P215">
            <v>120</v>
          </cell>
          <cell r="Q215" t="str">
            <v>Número</v>
          </cell>
          <cell r="R215" t="str">
            <v>Omaria Moreno Cortes</v>
          </cell>
          <cell r="S215" t="str">
            <v>Subdirector Técnico</v>
          </cell>
          <cell r="T215" t="str">
            <v>Activo</v>
          </cell>
          <cell r="U215">
            <v>0</v>
          </cell>
          <cell r="V215">
            <v>0</v>
          </cell>
          <cell r="W215">
            <v>0</v>
          </cell>
          <cell r="X215">
            <v>0</v>
          </cell>
          <cell r="Y215">
            <v>0</v>
          </cell>
          <cell r="Z215">
            <v>0</v>
          </cell>
          <cell r="AA215">
            <v>0</v>
          </cell>
          <cell r="AB215" t="str">
            <v>SIN REGISTRO DE SEGUIMIENTO</v>
          </cell>
          <cell r="AC215">
            <v>0</v>
          </cell>
          <cell r="AD215">
            <v>500</v>
          </cell>
          <cell r="AE215" t="str">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ell>
          <cell r="AF215" t="str">
            <v>F:\Mis documentos\Anyela Ortiz\2016\Plan de Acción 2016\Evidencias\Primer Trimestre 
https://drive.google.com/drive/folders/0Bz9BU3gKMyzAZXhyMDNRaGI0am8 
https://drive.google.com/drive/folders/0Bz9BU3gKMyzAZ1NwOW82Qi1WNlU 
INFORME ACADÉMICO Y EVALUACIÓN PENDIENTE HASTA EL 16 DE DICIEMBRE DE 2016</v>
          </cell>
          <cell r="AG215">
            <v>885</v>
          </cell>
          <cell r="AH215" t="str">
            <v>Diseñar y validar los contenidos de los programas de capacitación.</v>
          </cell>
          <cell r="AI215" t="str">
            <v>NO</v>
          </cell>
          <cell r="AJ215">
            <v>42583</v>
          </cell>
          <cell r="AK215">
            <v>42597</v>
          </cell>
          <cell r="AL215">
            <v>10</v>
          </cell>
          <cell r="AM215" t="str">
            <v>Doris Gerena Parra</v>
          </cell>
          <cell r="AN215" t="str">
            <v>Profesional Especializado</v>
          </cell>
          <cell r="AO215" t="str">
            <v>Activo</v>
          </cell>
          <cell r="AP215">
            <v>0</v>
          </cell>
          <cell r="AQ215">
            <v>0</v>
          </cell>
          <cell r="AR215">
            <v>0</v>
          </cell>
          <cell r="AS215">
            <v>0</v>
          </cell>
          <cell r="AT215">
            <v>0</v>
          </cell>
          <cell r="AU215">
            <v>0</v>
          </cell>
          <cell r="AV215">
            <v>100</v>
          </cell>
          <cell r="AW215">
            <v>1</v>
          </cell>
          <cell r="AX215" t="str">
            <v>El diseño y validación de los contenidos de los diplomados contratados se evidencia en la cláusula tercera - Especificaciones técnicas del Contrato Interadministrativo No. 193 de 2016</v>
          </cell>
          <cell r="AY215" t="str">
            <v>Grupo Educación Continuada:
-Carpeta Contrato Interadministrativo INPEC - UNAD.</v>
          </cell>
          <cell r="AZ215">
            <v>100</v>
          </cell>
          <cell r="BA215">
            <v>1</v>
          </cell>
          <cell r="BB215" t="str">
            <v>El diseño y validación de los contenidos de los diplomados contratados se evidencia en la cláusula tercera - Especificaciones técnicas del Contrato Interadministrativo No. 193 de 2016</v>
          </cell>
          <cell r="BC215" t="str">
            <v xml:space="preserve">F:\Mis documentos\Anyela Ortiz\2016\Plan de Acción 2016\Evidencias\Primer Trimestre 
https://drive.google.com/drive/folders/0Bz9BU3gKMyzAZXhyMDNRaGI0am8 
https://drive.google.com/drive/folders/0Bz9BU3gKMyzAZ1NwOW82Qi1WNlU </v>
          </cell>
        </row>
        <row r="216">
          <cell r="M216" t="str">
            <v>P41</v>
          </cell>
          <cell r="N216" t="str">
            <v>Funcionarios del INPEC capacitados a través de los programas de  educación informal contratados por la EPN.</v>
          </cell>
          <cell r="O216">
            <v>5</v>
          </cell>
          <cell r="P216">
            <v>120</v>
          </cell>
          <cell r="Q216" t="str">
            <v>Número</v>
          </cell>
          <cell r="R216" t="str">
            <v>Omaria Moreno Cortes</v>
          </cell>
          <cell r="S216" t="str">
            <v>Subdirector Técnico</v>
          </cell>
          <cell r="T216" t="str">
            <v>Activo</v>
          </cell>
          <cell r="U216">
            <v>0</v>
          </cell>
          <cell r="V216">
            <v>0</v>
          </cell>
          <cell r="W216">
            <v>0</v>
          </cell>
          <cell r="X216">
            <v>0</v>
          </cell>
          <cell r="Y216">
            <v>0</v>
          </cell>
          <cell r="Z216">
            <v>0</v>
          </cell>
          <cell r="AA216">
            <v>0</v>
          </cell>
          <cell r="AB216" t="str">
            <v>SIN REGISTRO DE SEGUIMIENTO</v>
          </cell>
          <cell r="AC216">
            <v>0</v>
          </cell>
          <cell r="AD216">
            <v>500</v>
          </cell>
          <cell r="AE216" t="str">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ell>
          <cell r="AF216" t="str">
            <v>F:\Mis documentos\Anyela Ortiz\2016\Plan de Acción 2016\Evidencias\Primer Trimestre 
https://drive.google.com/drive/folders/0Bz9BU3gKMyzAZXhyMDNRaGI0am8 
https://drive.google.com/drive/folders/0Bz9BU3gKMyzAZ1NwOW82Qi1WNlU 
INFORME ACADÉMICO Y EVALUACIÓN PENDIENTE HASTA EL 16 DE DICIEMBRE DE 2016</v>
          </cell>
          <cell r="AG216">
            <v>886</v>
          </cell>
          <cell r="AH216" t="str">
            <v>Convocar e inscribir los funcionarios interesados</v>
          </cell>
          <cell r="AI216" t="str">
            <v>NO</v>
          </cell>
          <cell r="AJ216">
            <v>42597</v>
          </cell>
          <cell r="AK216">
            <v>42613</v>
          </cell>
          <cell r="AL216">
            <v>10</v>
          </cell>
          <cell r="AM216" t="str">
            <v>Doris Gerena Parra</v>
          </cell>
          <cell r="AN216" t="str">
            <v>Profesional Especializado</v>
          </cell>
          <cell r="AO216" t="str">
            <v>Activo</v>
          </cell>
          <cell r="AP216">
            <v>0</v>
          </cell>
          <cell r="AQ216">
            <v>0</v>
          </cell>
          <cell r="AR216">
            <v>0</v>
          </cell>
          <cell r="AS216">
            <v>0</v>
          </cell>
          <cell r="AT216">
            <v>0</v>
          </cell>
          <cell r="AU216">
            <v>0</v>
          </cell>
          <cell r="AV216">
            <v>100</v>
          </cell>
          <cell r="AW216">
            <v>1</v>
          </cell>
          <cell r="AX216" t="str">
            <v xml:space="preserve">Los funcionarios adscritos al INPEC fueron convocados a participar en los diplomados objeto del contrato mediante correo masivo y publicación en las páginas web del INPEC y de la EPN.
La inscripción se realizó a través del mail edcontinuada.escuela@inpec.gov.co la cual fue finiquitada el 26 de septiembre de 2016, pendiente la publicación del personal admitido en los diferentes diplomados. </v>
          </cell>
          <cell r="AY216" t="str">
            <v>Grupo Educación Continuada:
-Carpeta Contrato Interadministrativo INPEC - UNAD.</v>
          </cell>
          <cell r="AZ216">
            <v>100</v>
          </cell>
          <cell r="BA216">
            <v>1</v>
          </cell>
          <cell r="BB216" t="str">
            <v xml:space="preserve">Los funcionarios adscritos al INPEC fueron convocados a participar en los diplomados objeto del contrato mediante correo masivo y publicación en las páginas web del INPEC y de la EPN.
La inscripción se realizó a través del mail edcontinuada.escuela@inpec.gov.co la cual fue finiquitada el 26 de septiembre de 2016, pendiente la publicación del personal admitido en los diferentes diplomados. </v>
          </cell>
          <cell r="BC216" t="str">
            <v xml:space="preserve">F:\Mis documentos\Anyela Ortiz\2016\Plan de Acción 2016\Evidencias\Primer Trimestre 
https://drive.google.com/drive/folders/0Bz9BU3gKMyzAZXhyMDNRaGI0am8 
https://drive.google.com/drive/folders/0Bz9BU3gKMyzAZ1NwOW82Qi1WNlU </v>
          </cell>
        </row>
        <row r="217">
          <cell r="M217" t="str">
            <v>P41</v>
          </cell>
          <cell r="N217" t="str">
            <v>Funcionarios del INPEC capacitados a través de los programas de  educación informal contratados por la EPN.</v>
          </cell>
          <cell r="O217">
            <v>5</v>
          </cell>
          <cell r="P217">
            <v>120</v>
          </cell>
          <cell r="Q217" t="str">
            <v>Número</v>
          </cell>
          <cell r="R217" t="str">
            <v>Omaria Moreno Cortes</v>
          </cell>
          <cell r="S217" t="str">
            <v>Subdirector Técnico</v>
          </cell>
          <cell r="T217" t="str">
            <v>Activo</v>
          </cell>
          <cell r="U217">
            <v>0</v>
          </cell>
          <cell r="V217">
            <v>0</v>
          </cell>
          <cell r="W217">
            <v>0</v>
          </cell>
          <cell r="X217">
            <v>0</v>
          </cell>
          <cell r="Y217">
            <v>0</v>
          </cell>
          <cell r="Z217">
            <v>0</v>
          </cell>
          <cell r="AA217">
            <v>0</v>
          </cell>
          <cell r="AB217" t="str">
            <v>SIN REGISTRO DE SEGUIMIENTO</v>
          </cell>
          <cell r="AC217">
            <v>0</v>
          </cell>
          <cell r="AD217">
            <v>500</v>
          </cell>
          <cell r="AE217" t="str">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ell>
          <cell r="AF217" t="str">
            <v>F:\Mis documentos\Anyela Ortiz\2016\Plan de Acción 2016\Evidencias\Primer Trimestre 
https://drive.google.com/drive/folders/0Bz9BU3gKMyzAZXhyMDNRaGI0am8 
https://drive.google.com/drive/folders/0Bz9BU3gKMyzAZ1NwOW82Qi1WNlU 
INFORME ACADÉMICO Y EVALUACIÓN PENDIENTE HASTA EL 16 DE DICIEMBRE DE 2016</v>
          </cell>
          <cell r="AG217">
            <v>887</v>
          </cell>
          <cell r="AH217" t="str">
            <v>Ejecutar los programas de capacitación</v>
          </cell>
          <cell r="AI217" t="str">
            <v>NO</v>
          </cell>
          <cell r="AJ217">
            <v>42614</v>
          </cell>
          <cell r="AK217">
            <v>42704</v>
          </cell>
          <cell r="AL217">
            <v>60</v>
          </cell>
          <cell r="AM217" t="str">
            <v>Doris Gerena Parra</v>
          </cell>
          <cell r="AN217" t="str">
            <v>Profesional Especializado</v>
          </cell>
          <cell r="AO217" t="str">
            <v>Activo</v>
          </cell>
          <cell r="AP217">
            <v>0</v>
          </cell>
          <cell r="AQ217">
            <v>0</v>
          </cell>
          <cell r="AR217">
            <v>0</v>
          </cell>
          <cell r="AS217">
            <v>0</v>
          </cell>
          <cell r="AT217">
            <v>0</v>
          </cell>
          <cell r="AU217">
            <v>0</v>
          </cell>
          <cell r="AV217">
            <v>0</v>
          </cell>
          <cell r="AW217">
            <v>0.32222222222222224</v>
          </cell>
          <cell r="AX217" t="str">
            <v>Luego de la publicación de los aspirantes admitidos a los diplomados se dará inicio a la ejecución de los mismos.</v>
          </cell>
          <cell r="AY217">
            <v>0</v>
          </cell>
          <cell r="AZ217">
            <v>100</v>
          </cell>
          <cell r="BA217">
            <v>1</v>
          </cell>
          <cell r="BB217" t="str">
            <v xml:space="preserve">Se ejecutaron los diplomados virtuales contratados con la UNAD, con el siguiente personal matriculado:
- SIIF Nación (100)
- Contratación Estatal (100)
- Proceso Gestión Financiera (100)
- Auditorías Internas (80)
- Derechos Humanos (100)
- Gestión Legal (100)
Acorde con el informe presentado por la UNAD del personal inscrito, ocho (8) funcionarios no hicieron uso de la plataforma.
Las actividades se desarrollaron de acuerdo con los cronogramas publicados para cada diplomado.
Los datos de la promoción se reportarán posterior al 16 de Diciembre de 2016 
</v>
          </cell>
          <cell r="BC217" t="str">
            <v>F:\Mis documentos\Anyela Ortiz\2016\Plan de Acción 2016\Evidencias\Primer Trimestre 
https://drive.google.com/drive/folders/0Bz9BU3gKMyzAZXhyMDNRaGI0am8 
https://drive.google.com/drive/folders/0Bz9BU3gKMyzAZ1NwOW82Qi1WNlU 
INFORME ACADÉMICO PENDIENTE HASTA EL 16 DE DICIEMBRE DE 2016</v>
          </cell>
        </row>
        <row r="218">
          <cell r="M218" t="str">
            <v>P41</v>
          </cell>
          <cell r="N218" t="str">
            <v>Funcionarios del INPEC capacitados a través de los programas de  educación informal contratados por la EPN.</v>
          </cell>
          <cell r="O218">
            <v>5</v>
          </cell>
          <cell r="P218">
            <v>120</v>
          </cell>
          <cell r="Q218" t="str">
            <v>Número</v>
          </cell>
          <cell r="R218" t="str">
            <v>Omaria Moreno Cortes</v>
          </cell>
          <cell r="S218" t="str">
            <v>Subdirector Técnico</v>
          </cell>
          <cell r="T218" t="str">
            <v>Activo</v>
          </cell>
          <cell r="U218">
            <v>0</v>
          </cell>
          <cell r="V218">
            <v>0</v>
          </cell>
          <cell r="W218">
            <v>0</v>
          </cell>
          <cell r="X218">
            <v>0</v>
          </cell>
          <cell r="Y218">
            <v>0</v>
          </cell>
          <cell r="Z218">
            <v>0</v>
          </cell>
          <cell r="AA218">
            <v>0</v>
          </cell>
          <cell r="AB218" t="str">
            <v>SIN REGISTRO DE SEGUIMIENTO</v>
          </cell>
          <cell r="AC218">
            <v>0</v>
          </cell>
          <cell r="AD218">
            <v>500</v>
          </cell>
          <cell r="AE218" t="str">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ell>
          <cell r="AF218" t="str">
            <v>F:\Mis documentos\Anyela Ortiz\2016\Plan de Acción 2016\Evidencias\Primer Trimestre 
https://drive.google.com/drive/folders/0Bz9BU3gKMyzAZXhyMDNRaGI0am8 
https://drive.google.com/drive/folders/0Bz9BU3gKMyzAZ1NwOW82Qi1WNlU 
INFORME ACADÉMICO Y EVALUACIÓN PENDIENTE HASTA EL 16 DE DICIEMBRE DE 2016</v>
          </cell>
          <cell r="AG218">
            <v>888</v>
          </cell>
          <cell r="AH218" t="str">
            <v>Evaluar los programas de capacitación contratados</v>
          </cell>
          <cell r="AI218" t="str">
            <v>NO</v>
          </cell>
          <cell r="AJ218">
            <v>42705</v>
          </cell>
          <cell r="AK218">
            <v>42716</v>
          </cell>
          <cell r="AL218">
            <v>10</v>
          </cell>
          <cell r="AM218" t="str">
            <v>Doris Gerena Parra</v>
          </cell>
          <cell r="AN218" t="str">
            <v>Profesional Especializado</v>
          </cell>
          <cell r="AO218" t="str">
            <v>Activo</v>
          </cell>
          <cell r="AP218">
            <v>0</v>
          </cell>
          <cell r="AQ218">
            <v>0</v>
          </cell>
          <cell r="AR218">
            <v>0</v>
          </cell>
          <cell r="AS218">
            <v>0</v>
          </cell>
          <cell r="AT218">
            <v>0</v>
          </cell>
          <cell r="AU218">
            <v>0</v>
          </cell>
          <cell r="AV218">
            <v>0</v>
          </cell>
          <cell r="AW218" t="str">
            <v>Actividad no ha iniciado</v>
          </cell>
          <cell r="AX218" t="str">
            <v>SIN REGISTRO DE SEGUIMIENTO</v>
          </cell>
          <cell r="AY218">
            <v>0</v>
          </cell>
          <cell r="AZ218">
            <v>100</v>
          </cell>
          <cell r="BA218">
            <v>1</v>
          </cell>
          <cell r="BB218" t="str">
            <v xml:space="preserve">Se evaluaron los diplomados contratados con la UNAD  a través de encuesta a los estudiantes por medio de la plataforma. </v>
          </cell>
          <cell r="BC218" t="str">
            <v>F:\Mis documentos\Anyela Ortiz\2016\Plan de Acción 2016\Evidencias\Primer Trimestre 
https://drive.google.com/drive/folders/0Bz9BU3gKMyzAZXhyMDNRaGI0am8 
https://drive.google.com/drive/folders/0Bz9BU3gKMyzAZ1NwOW82Qi1WNlU 
EVALUACIÓN PENDIENTE HASTA EL 16 DE DICIEMBRE DE 2016</v>
          </cell>
        </row>
        <row r="219">
          <cell r="M219" t="str">
            <v>P42</v>
          </cell>
          <cell r="N219" t="str">
            <v>Funcionarios del INPEC capacitados mediante cursos virtuales diseñados y desarrollados por la EPN</v>
          </cell>
          <cell r="O219">
            <v>6</v>
          </cell>
          <cell r="P219">
            <v>1272</v>
          </cell>
          <cell r="Q219" t="str">
            <v>Número</v>
          </cell>
          <cell r="R219" t="str">
            <v>Omaria Moreno Cortes</v>
          </cell>
          <cell r="S219" t="str">
            <v>Subdirector Técnico</v>
          </cell>
          <cell r="T219" t="str">
            <v>Activo</v>
          </cell>
          <cell r="U219">
            <v>50</v>
          </cell>
          <cell r="V219" t="str">
            <v>Se ejecutaron los cursos virtuales que se relacionan con los siguientes resultados:
-Tratamiento Penitenciario (48)
-Administración Penitenciaria (2)</v>
          </cell>
          <cell r="W219" t="str">
            <v>Grupo Educación Virtual:
-Carpeta de  cada uno de los Cursos Virtuales 2016</v>
          </cell>
          <cell r="X219">
            <v>453</v>
          </cell>
          <cell r="Y219"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v>
          </cell>
          <cell r="Z219" t="str">
            <v xml:space="preserve"> Grupo Educación Virtual:
-Carpeta de  cada uno de los Cursos Virtuales 2016 </v>
          </cell>
          <cell r="AA219" t="str">
            <v>1152</v>
          </cell>
          <cell r="AB219"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v>
          </cell>
          <cell r="AC219" t="str">
            <v>Grupo Educación Virtual:
-Carpeta de  cada uno de los Cursos Virtuales 2016</v>
          </cell>
          <cell r="AD219">
            <v>1428</v>
          </cell>
          <cell r="AE219"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AF21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19">
            <v>889</v>
          </cell>
          <cell r="AH219" t="str">
            <v>Elaborar la programación académica</v>
          </cell>
          <cell r="AI219" t="str">
            <v>NO</v>
          </cell>
          <cell r="AJ219">
            <v>42394</v>
          </cell>
          <cell r="AK219">
            <v>42400</v>
          </cell>
          <cell r="AL219">
            <v>10</v>
          </cell>
          <cell r="AM219" t="str">
            <v>Jimy Ballares Sanchez</v>
          </cell>
          <cell r="AN219" t="str">
            <v>Inspector</v>
          </cell>
          <cell r="AO219" t="str">
            <v>Activo</v>
          </cell>
          <cell r="AP219">
            <v>100</v>
          </cell>
          <cell r="AQ219" t="str">
            <v>Se elaboró la programación académica de los cursos virtuales ofertados por la Escuela Penitenciaria, de acuerdo con el diagnóstico de necesidades reportadas por la Subdirección de talento humano</v>
          </cell>
          <cell r="AR219" t="str">
            <v>Grupo Educación Virtual:
-Carpeta Programación Académica</v>
          </cell>
          <cell r="AS219">
            <v>100</v>
          </cell>
          <cell r="AT219" t="str">
            <v>Se elaboró la programación académica de los cursos virtuales ofertados por la Escuela Penitenciaria, de acuerdo con el diagnóstico de necesidades reportadas por la Subdirección de talento humano</v>
          </cell>
          <cell r="AU219" t="str">
            <v>Grupo Educación Virtual:
-Carpeta Programación Académica</v>
          </cell>
          <cell r="AV219">
            <v>100</v>
          </cell>
          <cell r="AW219">
            <v>1</v>
          </cell>
          <cell r="AX219" t="str">
            <v>Se elaboró la programación académica de los cursos virtuales ofertados por la Escuela Penitenciaria, de acuerdo con el diagnóstico de necesidades reportadas por la Subdirección de talento humano</v>
          </cell>
          <cell r="AY219" t="str">
            <v>Grupo Educación Virtual:
-Carpeta Programación Académica</v>
          </cell>
          <cell r="AZ219">
            <v>100</v>
          </cell>
          <cell r="BA219">
            <v>1</v>
          </cell>
          <cell r="BB219" t="str">
            <v>Se elaboró la programación académica de los cursos virtuales ofertados por la Escuela Penitenciaria, de acuerdo con el diagnóstico de necesidades reportadas por la Subdirección de talento humano</v>
          </cell>
          <cell r="BC21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0">
          <cell r="M220" t="str">
            <v>P42</v>
          </cell>
          <cell r="N220" t="str">
            <v>Funcionarios del INPEC capacitados mediante cursos virtuales diseñados y desarrollados por la EPN</v>
          </cell>
          <cell r="O220">
            <v>6</v>
          </cell>
          <cell r="P220">
            <v>1272</v>
          </cell>
          <cell r="Q220" t="str">
            <v>Número</v>
          </cell>
          <cell r="R220" t="str">
            <v>Omaria Moreno Cortes</v>
          </cell>
          <cell r="S220" t="str">
            <v>Subdirector Técnico</v>
          </cell>
          <cell r="T220" t="str">
            <v>Activo</v>
          </cell>
          <cell r="U220">
            <v>0</v>
          </cell>
          <cell r="V220">
            <v>0</v>
          </cell>
          <cell r="W220">
            <v>0</v>
          </cell>
          <cell r="X220">
            <v>0</v>
          </cell>
          <cell r="Y220">
            <v>0</v>
          </cell>
          <cell r="Z220">
            <v>0</v>
          </cell>
          <cell r="AA220" t="str">
            <v>1152</v>
          </cell>
          <cell r="AB220"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v>
          </cell>
          <cell r="AC220" t="str">
            <v>Grupo Educación Virtual:
-Carpeta de  cada uno de los Cursos Virtuales 2016</v>
          </cell>
          <cell r="AD220">
            <v>1428</v>
          </cell>
          <cell r="AE220"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AF22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0">
            <v>890</v>
          </cell>
          <cell r="AH220" t="str">
            <v>Diseñar y virtualizar los cursos de la programación académica</v>
          </cell>
          <cell r="AI220" t="str">
            <v>NO</v>
          </cell>
          <cell r="AJ220">
            <v>42401</v>
          </cell>
          <cell r="AK220">
            <v>42704</v>
          </cell>
          <cell r="AL220">
            <v>10</v>
          </cell>
          <cell r="AM220" t="str">
            <v>Jimy Ballares Sanchez</v>
          </cell>
          <cell r="AN220" t="str">
            <v>Inspector</v>
          </cell>
          <cell r="AO220" t="str">
            <v>Activo</v>
          </cell>
          <cell r="AP220">
            <v>0</v>
          </cell>
          <cell r="AQ220">
            <v>0</v>
          </cell>
          <cell r="AR220">
            <v>0</v>
          </cell>
          <cell r="AS220">
            <v>100</v>
          </cell>
          <cell r="AT220" t="str">
            <v>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v>
          </cell>
          <cell r="AU220" t="str">
            <v xml:space="preserve"> Grupo Educación Virtual:
-Carpeta Programación Académica </v>
          </cell>
          <cell r="AV220">
            <v>100</v>
          </cell>
          <cell r="AW220">
            <v>0.79867986798679869</v>
          </cell>
          <cell r="AX220" t="str">
            <v>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v>
          </cell>
          <cell r="AY220" t="str">
            <v>Grupo Educación Virtual:
-Carpeta Programación Académica</v>
          </cell>
          <cell r="AZ220">
            <v>100</v>
          </cell>
          <cell r="BA220">
            <v>1</v>
          </cell>
          <cell r="BB220" t="str">
            <v>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v>
          </cell>
          <cell r="BC22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1">
          <cell r="M221" t="str">
            <v>P42</v>
          </cell>
          <cell r="N221" t="str">
            <v>Funcionarios del INPEC capacitados mediante cursos virtuales diseñados y desarrollados por la EPN</v>
          </cell>
          <cell r="O221">
            <v>6</v>
          </cell>
          <cell r="P221">
            <v>1272</v>
          </cell>
          <cell r="Q221" t="str">
            <v>Número</v>
          </cell>
          <cell r="R221" t="str">
            <v>Omaria Moreno Cortes</v>
          </cell>
          <cell r="S221" t="str">
            <v>Subdirector Técnico</v>
          </cell>
          <cell r="T221" t="str">
            <v>Activo</v>
          </cell>
          <cell r="U221">
            <v>0</v>
          </cell>
          <cell r="V221">
            <v>0</v>
          </cell>
          <cell r="W221">
            <v>0</v>
          </cell>
          <cell r="X221">
            <v>0</v>
          </cell>
          <cell r="Y221">
            <v>0</v>
          </cell>
          <cell r="Z221">
            <v>0</v>
          </cell>
          <cell r="AA221" t="str">
            <v>1152</v>
          </cell>
          <cell r="AB221"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v>
          </cell>
          <cell r="AC221" t="str">
            <v>Grupo Educación Virtual:
-Carpeta de  cada uno de los Cursos Virtuales 2016</v>
          </cell>
          <cell r="AD221">
            <v>1428</v>
          </cell>
          <cell r="AE221"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AF22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1">
            <v>891</v>
          </cell>
          <cell r="AH221" t="str">
            <v>Ejecutar los cursos virtuales programados</v>
          </cell>
          <cell r="AI221" t="str">
            <v>NO</v>
          </cell>
          <cell r="AJ221">
            <v>42401</v>
          </cell>
          <cell r="AK221">
            <v>42716</v>
          </cell>
          <cell r="AL221">
            <v>70</v>
          </cell>
          <cell r="AM221" t="str">
            <v>Jimy Ballares Sanchez</v>
          </cell>
          <cell r="AN221" t="str">
            <v>Inspector</v>
          </cell>
          <cell r="AO221" t="str">
            <v>Activo</v>
          </cell>
          <cell r="AP221">
            <v>0</v>
          </cell>
          <cell r="AQ221">
            <v>0</v>
          </cell>
          <cell r="AR221">
            <v>0</v>
          </cell>
          <cell r="AS221">
            <v>50</v>
          </cell>
          <cell r="AT221"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v>
          </cell>
          <cell r="AU221" t="str">
            <v xml:space="preserve"> Grupo Educación Virtual:
-Carpeta de  cada uno de los Cursos Virtuales 2016 </v>
          </cell>
          <cell r="AV221">
            <v>84</v>
          </cell>
          <cell r="AW221">
            <v>0.7682539682539683</v>
          </cell>
          <cell r="AX221"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v>
          </cell>
          <cell r="AY221" t="str">
            <v>Grupo Educación Virtual:
-Carpeta de  cada uno de los Cursos Virtuales 2016</v>
          </cell>
          <cell r="AZ221">
            <v>100</v>
          </cell>
          <cell r="BA221">
            <v>1</v>
          </cell>
          <cell r="BB221"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BC22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2">
          <cell r="M222" t="str">
            <v>P42</v>
          </cell>
          <cell r="N222" t="str">
            <v>Funcionarios del INPEC capacitados mediante cursos virtuales diseñados y desarrollados por la EPN</v>
          </cell>
          <cell r="O222">
            <v>6</v>
          </cell>
          <cell r="P222">
            <v>1272</v>
          </cell>
          <cell r="Q222" t="str">
            <v>Número</v>
          </cell>
          <cell r="R222" t="str">
            <v>Omaria Moreno Cortes</v>
          </cell>
          <cell r="S222" t="str">
            <v>Subdirector Técnico</v>
          </cell>
          <cell r="T222" t="str">
            <v>Activo</v>
          </cell>
          <cell r="U222">
            <v>0</v>
          </cell>
          <cell r="V222">
            <v>0</v>
          </cell>
          <cell r="W222">
            <v>0</v>
          </cell>
          <cell r="X222">
            <v>0</v>
          </cell>
          <cell r="Y222">
            <v>0</v>
          </cell>
          <cell r="Z222">
            <v>0</v>
          </cell>
          <cell r="AA222" t="str">
            <v>1152</v>
          </cell>
          <cell r="AB222"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v>
          </cell>
          <cell r="AC222" t="str">
            <v>Grupo Educación Virtual:
-Carpeta de  cada uno de los Cursos Virtuales 2016</v>
          </cell>
          <cell r="AD222">
            <v>1428</v>
          </cell>
          <cell r="AE222" t="str">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AF22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2">
            <v>892</v>
          </cell>
          <cell r="AH222" t="str">
            <v>Evaluar los cursos virtuales ejecutados</v>
          </cell>
          <cell r="AI222" t="str">
            <v>NO</v>
          </cell>
          <cell r="AJ222">
            <v>42401</v>
          </cell>
          <cell r="AK222">
            <v>42716</v>
          </cell>
          <cell r="AL222">
            <v>10</v>
          </cell>
          <cell r="AM222" t="str">
            <v>Jimy Ballares Sanchez</v>
          </cell>
          <cell r="AN222" t="str">
            <v>Inspector</v>
          </cell>
          <cell r="AO222" t="str">
            <v>Activo</v>
          </cell>
          <cell r="AP222">
            <v>0</v>
          </cell>
          <cell r="AQ222">
            <v>0</v>
          </cell>
          <cell r="AR222">
            <v>0</v>
          </cell>
          <cell r="AS222">
            <v>50</v>
          </cell>
          <cell r="AT222" t="str">
            <v>Se evaluaron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v>
          </cell>
          <cell r="AU222" t="str">
            <v xml:space="preserve"> Grupo Educación Virtual:
-Carpeta de  cada uno de los Cursos Virtuales 2016 </v>
          </cell>
          <cell r="AV222">
            <v>84</v>
          </cell>
          <cell r="AW222">
            <v>0.7682539682539683</v>
          </cell>
          <cell r="AX222" t="str">
            <v>Se evaluaron los cursos virtuales que se relacionan: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v>
          </cell>
          <cell r="AY222" t="str">
            <v>Grupo Educación Virtual:
-Carpeta de  cada uno de los Cursos Virtuales 2016</v>
          </cell>
          <cell r="AZ222">
            <v>100</v>
          </cell>
          <cell r="BA222">
            <v>1</v>
          </cell>
          <cell r="BB222" t="str">
            <v>Se evaluaron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ell>
          <cell r="BC22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3">
          <cell r="M223" t="str">
            <v>P52</v>
          </cell>
          <cell r="N223" t="str">
            <v>Integrantes del Cuerpo de Custodia y Vigilancia formados en los diferentes campos de la seguridad penitenciaria.</v>
          </cell>
          <cell r="O223">
            <v>10</v>
          </cell>
          <cell r="P223">
            <v>300</v>
          </cell>
          <cell r="Q223" t="str">
            <v>Número</v>
          </cell>
          <cell r="R223" t="str">
            <v>Omaria Moreno Cortes</v>
          </cell>
          <cell r="S223" t="str">
            <v>Subdirector Técnico</v>
          </cell>
          <cell r="T223" t="str">
            <v>Activo</v>
          </cell>
          <cell r="U223">
            <v>29</v>
          </cell>
          <cell r="V223" t="str">
            <v>Se realizarón los cursos de especializacion con los siguientes resultados:
- Seminario Método MERC para caninos (13).
- Curso Instructores COPAN (16)</v>
          </cell>
          <cell r="W223" t="str">
            <v>Grupo de Formación:
- Carpeta correspondiente a cada uno de los cursos diseñados.</v>
          </cell>
          <cell r="X223">
            <v>128</v>
          </cell>
          <cell r="Y223"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v>
          </cell>
          <cell r="Z223" t="str">
            <v xml:space="preserve"> Grupo de Formación:
- Carpeta correspondiente a cada uno de los cursos diseñados. </v>
          </cell>
          <cell r="AA223" t="str">
            <v>233</v>
          </cell>
          <cell r="AB223"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v>
          </cell>
          <cell r="AC223" t="str">
            <v>Grupo de Formación:
- Carpeta correspondiente a cada uno de los cursos diseñados.</v>
          </cell>
          <cell r="AD223">
            <v>619</v>
          </cell>
          <cell r="AE223"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ell>
          <cell r="AF223" t="str">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ell>
          <cell r="AG223">
            <v>893</v>
          </cell>
          <cell r="AH223" t="str">
            <v>Diseñar los cursos de especialización</v>
          </cell>
          <cell r="AI223" t="str">
            <v>NO</v>
          </cell>
          <cell r="AJ223">
            <v>42384</v>
          </cell>
          <cell r="AK223">
            <v>42716</v>
          </cell>
          <cell r="AL223">
            <v>15</v>
          </cell>
          <cell r="AM223" t="str">
            <v>Carlos Antonio Peñaloza Contreras</v>
          </cell>
          <cell r="AN223" t="str">
            <v>Teniente de Prisiones</v>
          </cell>
          <cell r="AO223" t="str">
            <v>Activo</v>
          </cell>
          <cell r="AP223">
            <v>0</v>
          </cell>
          <cell r="AQ223">
            <v>0</v>
          </cell>
          <cell r="AR223">
            <v>0</v>
          </cell>
          <cell r="AS223">
            <v>50</v>
          </cell>
          <cell r="AT223" t="str">
            <v>Se diseñarón los cursos de especializacion con los siguientes resultados:
- Seminario Método MERC para caninos .
- Curso Instructores COPAN.
- Dactiloscopia Ibague.
- Dactiloscopia Establecimientos Bogotá.
- Seminario Centro Estratégico de Información Penitenciaria CEDIP.
- Curso de Traslado y Transporte de Internos.</v>
          </cell>
          <cell r="AU223" t="str">
            <v xml:space="preserve"> Grupo de Formación:
- Carpeta correspondiente a cada uno de los cursos diseñados. </v>
          </cell>
          <cell r="AV223">
            <v>95</v>
          </cell>
          <cell r="AW223">
            <v>0.78012048192771088</v>
          </cell>
          <cell r="AX223" t="str">
            <v>Se diseñaron los cursos de especializacion que se relacionan:
- Seminario Método MERC para caninos.
- Curso Instructores COPAN.
- Dactiloscopia 
- Seminario Centro Estratégico de Información Penitenciaria CEDIP.
- Curso de Traslado y Transporte de Internos
- Curso Avanzado de Trabajo en Alturas
- Curso Operadores Dispositivo Electrónico TASER 
- Tecnico Laboral en Investigador Criminalístico y Judicial.
-Tecnico Laboral en Adiestramiento y Manejo de Caninos.
-Atencion Prehospitalaria
-Enfermeria de Caninos</v>
          </cell>
          <cell r="AY223" t="str">
            <v>Grupo de Formación:
- Carpeta correspondiente a cada uno de los cursos diseñados.</v>
          </cell>
          <cell r="AZ223">
            <v>100</v>
          </cell>
          <cell r="BA223">
            <v>1</v>
          </cell>
          <cell r="BB223" t="str">
            <v>Se diseñaron los cursos de especializacion que se relacionan:
- Seminario Método MERC para caninos.
- Curso Instructores COPAN.
- Dactiloscopia 
- Seminario Centro Estratégico de Información Penitenciaria CEDIP.
- Curso de Traslado y Transporte de Internos
- Curso Avanzado de Trabajo en Alturas
- Curso Operadores Dispositivo Electrónico TASER 
- Tecnico Laboral en Investigador Criminalístico y Judicial.
-Tecnico Laboral en Adiestramiento y Manejo de Caninos.
-Atencion Prehospitalaria
-Enfermeria de Caninos
- Adoctrinamiento Institucional 
- Vigilancia electrónica</v>
          </cell>
          <cell r="BC22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4">
          <cell r="M224" t="str">
            <v>P52</v>
          </cell>
          <cell r="N224" t="str">
            <v>Integrantes del Cuerpo de Custodia y Vigilancia formados en los diferentes campos de la seguridad penitenciaria.</v>
          </cell>
          <cell r="O224">
            <v>10</v>
          </cell>
          <cell r="P224">
            <v>300</v>
          </cell>
          <cell r="Q224" t="str">
            <v>Número</v>
          </cell>
          <cell r="R224" t="str">
            <v>Omaria Moreno Cortes</v>
          </cell>
          <cell r="S224" t="str">
            <v>Subdirector Técnico</v>
          </cell>
          <cell r="T224" t="str">
            <v>Activo</v>
          </cell>
          <cell r="U224">
            <v>0</v>
          </cell>
          <cell r="V224">
            <v>0</v>
          </cell>
          <cell r="W224">
            <v>0</v>
          </cell>
          <cell r="X224">
            <v>0</v>
          </cell>
          <cell r="Y224">
            <v>0</v>
          </cell>
          <cell r="Z224">
            <v>0</v>
          </cell>
          <cell r="AA224" t="str">
            <v>233</v>
          </cell>
          <cell r="AB224"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v>
          </cell>
          <cell r="AC224" t="str">
            <v>Grupo de Formación:
- Carpeta correspondiente a cada uno de los cursos diseñados.</v>
          </cell>
          <cell r="AD224">
            <v>619</v>
          </cell>
          <cell r="AE224"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ell>
          <cell r="AF224" t="str">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ell>
          <cell r="AG224">
            <v>894</v>
          </cell>
          <cell r="AH224" t="str">
            <v>Desarrollar los cursos de especialización</v>
          </cell>
          <cell r="AI224" t="str">
            <v>NO</v>
          </cell>
          <cell r="AJ224">
            <v>42384</v>
          </cell>
          <cell r="AK224">
            <v>42716</v>
          </cell>
          <cell r="AL224">
            <v>70</v>
          </cell>
          <cell r="AM224" t="str">
            <v>Carlos Antonio Peñaloza Contreras</v>
          </cell>
          <cell r="AN224" t="str">
            <v>Teniente de Prisiones</v>
          </cell>
          <cell r="AO224" t="str">
            <v>Activo</v>
          </cell>
          <cell r="AP224">
            <v>0</v>
          </cell>
          <cell r="AQ224">
            <v>0</v>
          </cell>
          <cell r="AR224">
            <v>0</v>
          </cell>
          <cell r="AS224">
            <v>50</v>
          </cell>
          <cell r="AT224"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v>
          </cell>
          <cell r="AU224" t="str">
            <v xml:space="preserve"> Grupo de Formación:
- Carpeta correspondiente a cada uno de los cursos diseñados. </v>
          </cell>
          <cell r="AV224">
            <v>69</v>
          </cell>
          <cell r="AW224">
            <v>0.78012048192771088</v>
          </cell>
          <cell r="AX224"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v>
          </cell>
          <cell r="AY224" t="str">
            <v>Grupo de Formación:
- Carpeta correspondiente a cada uno de los cursos diseñados.</v>
          </cell>
          <cell r="AZ224">
            <v>100</v>
          </cell>
          <cell r="BA224">
            <v>1</v>
          </cell>
          <cell r="BB224"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ell>
          <cell r="BC224" t="str">
            <v>F:\Mis documentos\Anyela Ortiz\2016\Plan de Acción 2016\Evidencias\Primer Trimestre 
https://drive.google.com/drive/folders/0Bz9BU3gKMyzAZXhyMDNRaGI0am8 
https://drive.google.com/drive/folders/0Bz9BU3gKMyzAZ1NwOW82Qi1WNlU 
https://drive.google.com/drive/folders/0Bz9BU3gKMyzAaE1qYXN5YUUxU0U 
Pendiente informe académico de los cursos de Adoctrinamiento Institucional y Vigilancia Electrónica</v>
          </cell>
        </row>
        <row r="225">
          <cell r="M225" t="str">
            <v>P52</v>
          </cell>
          <cell r="N225" t="str">
            <v>Integrantes del Cuerpo de Custodia y Vigilancia formados en los diferentes campos de la seguridad penitenciaria.</v>
          </cell>
          <cell r="O225">
            <v>10</v>
          </cell>
          <cell r="P225">
            <v>300</v>
          </cell>
          <cell r="Q225" t="str">
            <v>Número</v>
          </cell>
          <cell r="R225" t="str">
            <v>Omaria Moreno Cortes</v>
          </cell>
          <cell r="S225" t="str">
            <v>Subdirector Técnico</v>
          </cell>
          <cell r="T225" t="str">
            <v>Activo</v>
          </cell>
          <cell r="U225">
            <v>0</v>
          </cell>
          <cell r="V225">
            <v>0</v>
          </cell>
          <cell r="W225">
            <v>0</v>
          </cell>
          <cell r="X225">
            <v>0</v>
          </cell>
          <cell r="Y225">
            <v>0</v>
          </cell>
          <cell r="Z225">
            <v>0</v>
          </cell>
          <cell r="AA225" t="str">
            <v>233</v>
          </cell>
          <cell r="AB225"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v>
          </cell>
          <cell r="AC225" t="str">
            <v>Grupo de Formación:
- Carpeta correspondiente a cada uno de los cursos diseñados.</v>
          </cell>
          <cell r="AD225">
            <v>619</v>
          </cell>
          <cell r="AE225" t="str">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ell>
          <cell r="AF225" t="str">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ell>
          <cell r="AG225">
            <v>895</v>
          </cell>
          <cell r="AH225" t="str">
            <v>Evaluar el desarrollo de los cursos de especialización</v>
          </cell>
          <cell r="AI225" t="str">
            <v>NO</v>
          </cell>
          <cell r="AJ225">
            <v>42401</v>
          </cell>
          <cell r="AK225">
            <v>42716</v>
          </cell>
          <cell r="AL225">
            <v>15</v>
          </cell>
          <cell r="AM225" t="str">
            <v>Carlos Antonio Peñaloza Contreras</v>
          </cell>
          <cell r="AN225" t="str">
            <v>Teniente de Prisiones</v>
          </cell>
          <cell r="AO225" t="str">
            <v>Activo</v>
          </cell>
          <cell r="AP225">
            <v>0</v>
          </cell>
          <cell r="AQ225">
            <v>0</v>
          </cell>
          <cell r="AR225">
            <v>0</v>
          </cell>
          <cell r="AS225">
            <v>50</v>
          </cell>
          <cell r="AT225" t="str">
            <v>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v>
          </cell>
          <cell r="AU225" t="str">
            <v xml:space="preserve"> Grupo de Formación:
- Carpeta correspondiente a cada uno de los cursos diseñados. </v>
          </cell>
          <cell r="AV225">
            <v>69</v>
          </cell>
          <cell r="AW225">
            <v>0.7682539682539683</v>
          </cell>
          <cell r="AX225" t="str">
            <v>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v>
          </cell>
          <cell r="AY225" t="str">
            <v>Grupo de Formación:
- Carpeta correspondiente a cada uno de los cursos diseñados.</v>
          </cell>
          <cell r="AZ225">
            <v>100</v>
          </cell>
          <cell r="BA225">
            <v>1</v>
          </cell>
          <cell r="BB225" t="str">
            <v>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v>
          </cell>
          <cell r="BC225" t="str">
            <v>F:\Mis documentos\Anyela Ortiz\2016\Plan de Acción 2016\Evidencias\Primer Trimestre 
https://drive.google.com/drive/folders/0Bz9BU3gKMyzAZXhyMDNRaGI0am8 
https://drive.google.com/drive/folders/0Bz9BU3gKMyzAZ1NwOW82Qi1WNlU 
https://drive.google.com/drive/folders/0Bz9BU3gKMyzAaE1qYXN5YUUxU0U 
Pendiente evaluación de los cursos de Adoctrinamiento Institucional y Vigilancia Electrónica</v>
          </cell>
        </row>
        <row r="226">
          <cell r="M226" t="str">
            <v>P53</v>
          </cell>
          <cell r="N226" t="str">
            <v>Integrantes del Cuerpo de Custodia y Vigilancia formados para desempeñar los cargos de Inspector e Inspector Jefe, en el marco de la convocatoria 305 de 2014</v>
          </cell>
          <cell r="O226">
            <v>10</v>
          </cell>
          <cell r="P226">
            <v>100</v>
          </cell>
          <cell r="Q226" t="str">
            <v>Porcentaje</v>
          </cell>
          <cell r="R226" t="str">
            <v>Omaria Moreno Cortes</v>
          </cell>
          <cell r="S226" t="str">
            <v>Subdirector Técnico</v>
          </cell>
          <cell r="T226" t="str">
            <v>Activo</v>
          </cell>
          <cell r="U226">
            <v>100</v>
          </cell>
          <cell r="V226" t="str">
            <v>Se formó el 100% de los integrantes del CCV para desempeñar los cargos de Inspector e Inspector Jefe, en el marco de la Convocatoria 305 de 2014; así:
- Inspector (79)
- Inspector Jefe (8)
Total de funcionarios formados: 87 que corresponden al 100%</v>
          </cell>
          <cell r="W226" t="str">
            <v>Grupo de Formación:
- Carpeta curso Inspector.
- Carpeta curso Inspector Jefe.</v>
          </cell>
          <cell r="X226">
            <v>100</v>
          </cell>
          <cell r="Y226" t="str">
            <v>Se formó el 100% de los integrantes del CCV para desempeñar los cargos de Inspector e Inspector Jefe, en el marco de la Convocatoria 305 de 2014; así:
- Inspector (79)
- Inspector Jefe (8)
Total de funcionarios formados: 87 que corresponden al 100%</v>
          </cell>
          <cell r="Z226" t="str">
            <v>Grupo de Formación:
- Carpeta curso Inspector.
- Carpeta curso Inspector Jefe.</v>
          </cell>
          <cell r="AA226">
            <v>0</v>
          </cell>
          <cell r="AB226" t="str">
            <v>SIN REGISTRO DE SEGUIMIENTO</v>
          </cell>
          <cell r="AC226">
            <v>0</v>
          </cell>
          <cell r="AD226">
            <v>100</v>
          </cell>
          <cell r="AE226" t="str">
            <v>Se formó el 100% de los integrantes del CCV para desempeñar los cargos de Inspector e Inspector Jefe, en el marco de la Convocatoria 305 de 2014; así:
- Inspector (79)
- Inspector Jefe (8)
Total de funcionarios formados: 87 que corresponden al 100%</v>
          </cell>
          <cell r="AF226"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6">
            <v>896</v>
          </cell>
          <cell r="AH226" t="str">
            <v>Desarrollar los cursos de ascenso a Inspector e Inspector Jefe</v>
          </cell>
          <cell r="AI226" t="str">
            <v>NO</v>
          </cell>
          <cell r="AJ226">
            <v>42370</v>
          </cell>
          <cell r="AK226">
            <v>42440</v>
          </cell>
          <cell r="AL226">
            <v>80</v>
          </cell>
          <cell r="AM226" t="str">
            <v>Carlos Antonio Peñaloza Contreras</v>
          </cell>
          <cell r="AN226" t="str">
            <v>Teniente de Prisiones</v>
          </cell>
          <cell r="AO226" t="str">
            <v>Activo</v>
          </cell>
          <cell r="AP226">
            <v>100</v>
          </cell>
          <cell r="AQ226" t="str">
            <v>Se desarrollaron los cursos de ascenso a Inspector e Inspector Jefe.</v>
          </cell>
          <cell r="AR226" t="str">
            <v>Grupo de Formación:
- Carpeta curso Inspector.
- Carpeta curso Inspector Jefe.</v>
          </cell>
          <cell r="AS226">
            <v>100</v>
          </cell>
          <cell r="AT226" t="str">
            <v>Se desarrollaron los cursos de ascenso a Inspector e Inspector Jefe.</v>
          </cell>
          <cell r="AU226" t="str">
            <v>Grupo de Formación:
- Carpeta curso Inspector.
- Carpeta curso Inspector Jefe.</v>
          </cell>
          <cell r="AV226">
            <v>100</v>
          </cell>
          <cell r="AW226">
            <v>1</v>
          </cell>
          <cell r="AX226" t="str">
            <v>Se desarrollaron los cursos de ascenso a Inspector e Inspector Jefe.</v>
          </cell>
          <cell r="AY226" t="str">
            <v>Grupo de Formación:
- Carpeta curso Inspector.
- Carpeta curso Inspector Jefe.</v>
          </cell>
          <cell r="AZ226">
            <v>100</v>
          </cell>
          <cell r="BA226">
            <v>1</v>
          </cell>
          <cell r="BB226" t="str">
            <v>Se desarrollaron los cursos de ascenso a Inspector e Inspector Jefe.</v>
          </cell>
          <cell r="BC226"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7">
          <cell r="M227" t="str">
            <v>P53</v>
          </cell>
          <cell r="N227" t="str">
            <v>Integrantes del Cuerpo de Custodia y Vigilancia formados para desempeñar los cargos de Inspector e Inspector Jefe, en el marco de la convocatoria 305 de 2014</v>
          </cell>
          <cell r="O227">
            <v>10</v>
          </cell>
          <cell r="P227">
            <v>100</v>
          </cell>
          <cell r="Q227" t="str">
            <v>Porcentaje</v>
          </cell>
          <cell r="R227" t="str">
            <v>Omaria Moreno Cortes</v>
          </cell>
          <cell r="S227" t="str">
            <v>Subdirector Técnico</v>
          </cell>
          <cell r="T227" t="str">
            <v>Activo</v>
          </cell>
          <cell r="U227">
            <v>0</v>
          </cell>
          <cell r="V227">
            <v>0</v>
          </cell>
          <cell r="W227">
            <v>0</v>
          </cell>
          <cell r="X227">
            <v>0</v>
          </cell>
          <cell r="Y227">
            <v>0</v>
          </cell>
          <cell r="Z227">
            <v>0</v>
          </cell>
          <cell r="AA227">
            <v>0</v>
          </cell>
          <cell r="AB227" t="str">
            <v>SIN REGISTRO DE SEGUIMIENTO</v>
          </cell>
          <cell r="AC227">
            <v>0</v>
          </cell>
          <cell r="AD227">
            <v>100</v>
          </cell>
          <cell r="AE227" t="str">
            <v>Se formó el 100% de los integrantes del CCV para desempeñar los cargos de Inspector e Inspector Jefe, en el marco de la Convocatoria 305 de 2014; así:
- Inspector (79)
- Inspector Jefe (8)
Total de funcionarios formados: 87 que corresponden al 100%</v>
          </cell>
          <cell r="AF227"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7">
            <v>897</v>
          </cell>
          <cell r="AH227" t="str">
            <v>Evaluar el desarrollo de los cursos de ascenso a Inspector e Inspector Jefe</v>
          </cell>
          <cell r="AI227" t="str">
            <v>NO</v>
          </cell>
          <cell r="AJ227">
            <v>42461</v>
          </cell>
          <cell r="AK227">
            <v>42468</v>
          </cell>
          <cell r="AL227">
            <v>20</v>
          </cell>
          <cell r="AM227" t="str">
            <v>Carlos Antonio Peñaloza Contreras</v>
          </cell>
          <cell r="AN227" t="str">
            <v>Teniente de Prisiones</v>
          </cell>
          <cell r="AO227" t="str">
            <v>Activo</v>
          </cell>
          <cell r="AP227">
            <v>100</v>
          </cell>
          <cell r="AQ227" t="str">
            <v>Se evaluaron los cursos de ascenso a Inspector e Inspector Jefe.</v>
          </cell>
          <cell r="AR227" t="str">
            <v>Grupo de Formación:
- Carpeta curso Inspector.
- Carpeta curso Inspector Jefe.</v>
          </cell>
          <cell r="AS227">
            <v>100</v>
          </cell>
          <cell r="AT227" t="str">
            <v>Se evaluaron los cursos de ascenso a Inspector e Inspector Jefe.</v>
          </cell>
          <cell r="AU227" t="str">
            <v>Grupo de Formación:
- Carpeta curso Inspector.
- Carpeta curso Inspector Jefe.</v>
          </cell>
          <cell r="AV227">
            <v>100</v>
          </cell>
          <cell r="AW227">
            <v>1</v>
          </cell>
          <cell r="AX227" t="str">
            <v>Se evaluaron los cursos de ascenso a Inspector e Inspector Jefe.</v>
          </cell>
          <cell r="AY227" t="str">
            <v>Grupo de Formación:
- Carpeta curso Inspector.
- Carpeta curso Inspector Jefe.</v>
          </cell>
          <cell r="AZ227">
            <v>100</v>
          </cell>
          <cell r="BA227">
            <v>1</v>
          </cell>
          <cell r="BB227" t="str">
            <v>Se evaluaron los cursos de ascenso a Inspector e Inspector Jefe.</v>
          </cell>
          <cell r="BC227"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8">
          <cell r="M228" t="str">
            <v>P67</v>
          </cell>
          <cell r="N228" t="str">
            <v>Profesionales formados para desempeñar los cargos de Director y Subdirector de ERON.</v>
          </cell>
          <cell r="O228">
            <v>3</v>
          </cell>
          <cell r="P228">
            <v>100</v>
          </cell>
          <cell r="Q228" t="str">
            <v>Porcentaje</v>
          </cell>
          <cell r="R228" t="str">
            <v>Omaria Moreno Cortes</v>
          </cell>
          <cell r="S228" t="str">
            <v>Subdirector Técnico</v>
          </cell>
          <cell r="T228" t="str">
            <v>Activo</v>
          </cell>
          <cell r="U228">
            <v>100</v>
          </cell>
          <cell r="V228" t="str">
            <v>Se desarrolló un curso de Administración Penitenciaria en modalidad presencial, solicitado por la Subdirección de Talento Humano, para un total de 23 personas.</v>
          </cell>
          <cell r="W228" t="str">
            <v>Grupo de Formación:
-Carpeta Curso de Administración Penitenciaria.</v>
          </cell>
          <cell r="X228">
            <v>100</v>
          </cell>
          <cell r="Y228" t="str">
            <v>Se recibieron tres (3) requerimientos para el desarrollo del Curso en Administración Penitenciaria, los cuales fueron atendidos mediante la modalidad virtual, capacitandose a un total de 56 personas</v>
          </cell>
          <cell r="Z228" t="str">
            <v xml:space="preserve"> Grupo Educación Virtual:
-Carpeta Administración Penitenciaria </v>
          </cell>
          <cell r="AA228">
            <v>0</v>
          </cell>
          <cell r="AB228" t="str">
            <v>SIN REGISTRO DE SEGUIMIENTO</v>
          </cell>
          <cell r="AC228">
            <v>0</v>
          </cell>
          <cell r="AD228">
            <v>100</v>
          </cell>
          <cell r="AE228" t="str">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ell>
          <cell r="AF22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8">
            <v>898</v>
          </cell>
          <cell r="AH228" t="str">
            <v>Diseñar el diplomado en Gerencia de Administración Penitenciaria</v>
          </cell>
          <cell r="AI228" t="str">
            <v>SI</v>
          </cell>
          <cell r="AJ228">
            <v>42401</v>
          </cell>
          <cell r="AK228">
            <v>42704</v>
          </cell>
          <cell r="AL228">
            <v>10</v>
          </cell>
          <cell r="AM228" t="str">
            <v>Carlos Antonio Peñaloza Contreras</v>
          </cell>
          <cell r="AN228" t="str">
            <v>Teniente de Prisiones</v>
          </cell>
          <cell r="AO228" t="str">
            <v>Activo</v>
          </cell>
          <cell r="AP228">
            <v>100</v>
          </cell>
          <cell r="AQ228" t="str">
            <v>Se elaboró la orden de servicios para el desarrollo de los Cursos de Administración Penitenciaria.</v>
          </cell>
          <cell r="AR228" t="str">
            <v>Grupo de Formación:
-Carpeta Curso de Administración Penitenciaria.</v>
          </cell>
          <cell r="AS228">
            <v>100</v>
          </cell>
          <cell r="AT228" t="str">
            <v>Se elaboró la orden de servicios para el desarrollo de los Cursos de Administración Penitenciaria.</v>
          </cell>
          <cell r="AU228" t="str">
            <v>Grupo de Formación:
-Carpeta Curso de Administración Penitenciaria.</v>
          </cell>
          <cell r="AV228">
            <v>100</v>
          </cell>
          <cell r="AW228">
            <v>0.79867986798679869</v>
          </cell>
          <cell r="AX228" t="str">
            <v>Se elaboró la orden de servicios para el desarrollo de los Cursos de Administración Penitenciaria.</v>
          </cell>
          <cell r="AY228" t="str">
            <v>Grupo de Formación:
-Carpeta Curso de Administración Penitenciaria.</v>
          </cell>
          <cell r="AZ228">
            <v>100</v>
          </cell>
          <cell r="BA228">
            <v>1</v>
          </cell>
          <cell r="BB228" t="str">
            <v>Se elaboró la orden de servicios para el desarrollo de los Cursos de Administración Penitenciaria.</v>
          </cell>
          <cell r="BC22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29">
          <cell r="M229" t="str">
            <v>P67</v>
          </cell>
          <cell r="N229" t="str">
            <v>Profesionales formados para desempeñar los cargos de Director y Subdirector de ERON.</v>
          </cell>
          <cell r="O229">
            <v>3</v>
          </cell>
          <cell r="P229">
            <v>100</v>
          </cell>
          <cell r="Q229" t="str">
            <v>Porcentaje</v>
          </cell>
          <cell r="R229" t="str">
            <v>Omaria Moreno Cortes</v>
          </cell>
          <cell r="S229" t="str">
            <v>Subdirector Técnico</v>
          </cell>
          <cell r="T229" t="str">
            <v>Activo</v>
          </cell>
          <cell r="U229">
            <v>0</v>
          </cell>
          <cell r="V229">
            <v>0</v>
          </cell>
          <cell r="W229">
            <v>0</v>
          </cell>
          <cell r="X229">
            <v>0</v>
          </cell>
          <cell r="Y229">
            <v>0</v>
          </cell>
          <cell r="Z229">
            <v>0</v>
          </cell>
          <cell r="AA229">
            <v>0</v>
          </cell>
          <cell r="AB229" t="str">
            <v>SIN REGISTRO DE SEGUIMIENTO</v>
          </cell>
          <cell r="AC229">
            <v>0</v>
          </cell>
          <cell r="AD229">
            <v>100</v>
          </cell>
          <cell r="AE229" t="str">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ell>
          <cell r="AF22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29">
            <v>899</v>
          </cell>
          <cell r="AH229" t="str">
            <v>Desarrollar el diplomado en Gerencia de Administración Penitenciaria</v>
          </cell>
          <cell r="AI229" t="str">
            <v>SI</v>
          </cell>
          <cell r="AJ229">
            <v>42401</v>
          </cell>
          <cell r="AK229">
            <v>42716</v>
          </cell>
          <cell r="AL229">
            <v>70</v>
          </cell>
          <cell r="AM229" t="str">
            <v>Carlos Antonio Peñaloza Contreras</v>
          </cell>
          <cell r="AN229" t="str">
            <v>Teniente de Prisiones</v>
          </cell>
          <cell r="AO229" t="str">
            <v>Activo</v>
          </cell>
          <cell r="AP229">
            <v>100</v>
          </cell>
          <cell r="AQ229" t="str">
            <v>Se desarrolló un curso de Administración Penitenciaria en modalidad presencial, solicitado por la Subdirección de Talento Humano.</v>
          </cell>
          <cell r="AR229" t="str">
            <v>Grupo de Formación:
-Carpeta Curso de Administración Penitenciaria.</v>
          </cell>
          <cell r="AS229">
            <v>100</v>
          </cell>
          <cell r="AT229" t="str">
            <v>Se desarrollaron tres cursos de Administración Penitenciaria correspondientes a tres requerimientos formulados por la Subdirección de Talento Humano</v>
          </cell>
          <cell r="AU229" t="str">
            <v xml:space="preserve"> Grupo de Educación Virtual
-Carpeta Curso de Administración Penitenciaria. </v>
          </cell>
          <cell r="AV229">
            <v>100</v>
          </cell>
          <cell r="AW229">
            <v>0.7682539682539683</v>
          </cell>
          <cell r="AX229" t="str">
            <v>Se desarrollaron dos cursos de Administración Penitenciaria correspondientes a igual número de requerimientos formulados por la Subdirección de Talento Humano</v>
          </cell>
          <cell r="AY229" t="str">
            <v>Grupo de Formación:
-Carpeta Curso de Administración Penitenciaria.</v>
          </cell>
          <cell r="AZ229">
            <v>100</v>
          </cell>
          <cell r="BA229">
            <v>1</v>
          </cell>
          <cell r="BB229" t="str">
            <v>Se desarrolló un curso de Administración Penitenciaria correspondiente a igual número de requerimientos formulados por la Subdirección de Talento Humano</v>
          </cell>
          <cell r="BC22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0">
          <cell r="M230" t="str">
            <v>P67</v>
          </cell>
          <cell r="N230" t="str">
            <v>Profesionales formados para desempeñar los cargos de Director y Subdirector de ERON.</v>
          </cell>
          <cell r="O230">
            <v>3</v>
          </cell>
          <cell r="P230">
            <v>100</v>
          </cell>
          <cell r="Q230" t="str">
            <v>Porcentaje</v>
          </cell>
          <cell r="R230" t="str">
            <v>Omaria Moreno Cortes</v>
          </cell>
          <cell r="S230" t="str">
            <v>Subdirector Técnico</v>
          </cell>
          <cell r="T230" t="str">
            <v>Activo</v>
          </cell>
          <cell r="U230">
            <v>0</v>
          </cell>
          <cell r="V230">
            <v>0</v>
          </cell>
          <cell r="W230">
            <v>0</v>
          </cell>
          <cell r="X230">
            <v>0</v>
          </cell>
          <cell r="Y230">
            <v>0</v>
          </cell>
          <cell r="Z230">
            <v>0</v>
          </cell>
          <cell r="AA230">
            <v>0</v>
          </cell>
          <cell r="AB230" t="str">
            <v>SIN REGISTRO DE SEGUIMIENTO</v>
          </cell>
          <cell r="AC230">
            <v>0</v>
          </cell>
          <cell r="AD230">
            <v>100</v>
          </cell>
          <cell r="AE230" t="str">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ell>
          <cell r="AF23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0">
            <v>900</v>
          </cell>
          <cell r="AH230" t="str">
            <v>Evaluar el desarrollo diplomado en Gerencia de Administración Penitenciaria</v>
          </cell>
          <cell r="AI230" t="str">
            <v>SI</v>
          </cell>
          <cell r="AJ230">
            <v>42401</v>
          </cell>
          <cell r="AK230">
            <v>42716</v>
          </cell>
          <cell r="AL230">
            <v>15</v>
          </cell>
          <cell r="AM230" t="str">
            <v>Carlos Antonio Peñaloza Contreras</v>
          </cell>
          <cell r="AN230" t="str">
            <v>Teniente de Prisiones</v>
          </cell>
          <cell r="AO230" t="str">
            <v>Activo</v>
          </cell>
          <cell r="AP230">
            <v>100</v>
          </cell>
          <cell r="AQ230" t="str">
            <v>Se evaluó un curso de Administración Penitenciaria en modalidad presencial, solicitado por la Subdirección de Talento Humano.</v>
          </cell>
          <cell r="AR230" t="str">
            <v>Grupo de Formación:
-Carpeta Curso de Administración Penitenciaria.</v>
          </cell>
          <cell r="AS230">
            <v>100</v>
          </cell>
          <cell r="AT230" t="str">
            <v>Se evaluaron tres cursos de Administración Penitenciaria correspondientes a tres requerimientos formulados por la Subdirección de Talento Humano</v>
          </cell>
          <cell r="AU230" t="str">
            <v xml:space="preserve"> Grupo de Educación Virtual
-Carpeta Curso de Administración Penitenciaria. </v>
          </cell>
          <cell r="AV230">
            <v>100</v>
          </cell>
          <cell r="AW230">
            <v>0.7682539682539683</v>
          </cell>
          <cell r="AX230" t="str">
            <v>Se evaluaron dos cursos de Administración Penitenciaria correspondientes a igual número de requerimientos formulados por la Subdirección de Talento Humano</v>
          </cell>
          <cell r="AY230" t="str">
            <v>Grupo de Formación:
-Carpeta Curso de Administración Penitenciaria.</v>
          </cell>
          <cell r="AZ230">
            <v>100</v>
          </cell>
          <cell r="BA230">
            <v>1</v>
          </cell>
          <cell r="BB230" t="str">
            <v>Se evaluaron un curso de Administración Penitenciaria correspondiente a igual número de requerimientos formulados por la Subdirección de Talento Humano</v>
          </cell>
          <cell r="BC23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1">
          <cell r="M231" t="str">
            <v>P67</v>
          </cell>
          <cell r="N231" t="str">
            <v>Profesionales formados para desempeñar los cargos de Director y Subdirector de ERON.</v>
          </cell>
          <cell r="O231">
            <v>3</v>
          </cell>
          <cell r="P231">
            <v>100</v>
          </cell>
          <cell r="Q231" t="str">
            <v>Porcentaje</v>
          </cell>
          <cell r="R231" t="str">
            <v>Omaria Moreno Cortes</v>
          </cell>
          <cell r="S231" t="str">
            <v>Subdirector Técnico</v>
          </cell>
          <cell r="T231" t="str">
            <v>Activo</v>
          </cell>
          <cell r="U231">
            <v>0</v>
          </cell>
          <cell r="V231">
            <v>0</v>
          </cell>
          <cell r="W231">
            <v>0</v>
          </cell>
          <cell r="X231">
            <v>0</v>
          </cell>
          <cell r="Y231">
            <v>0</v>
          </cell>
          <cell r="Z231">
            <v>0</v>
          </cell>
          <cell r="AA231">
            <v>0</v>
          </cell>
          <cell r="AB231" t="str">
            <v>SIN REGISTRO DE SEGUIMIENTO</v>
          </cell>
          <cell r="AC231">
            <v>0</v>
          </cell>
          <cell r="AD231">
            <v>100</v>
          </cell>
          <cell r="AE231" t="str">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ell>
          <cell r="AF23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1">
            <v>1180</v>
          </cell>
          <cell r="AH231" t="str">
            <v>Incluir temática de Rendición de Cuentas en el curso de administración penitenciaria</v>
          </cell>
          <cell r="AI231" t="str">
            <v>NO</v>
          </cell>
          <cell r="AJ231">
            <v>42588</v>
          </cell>
          <cell r="AK231">
            <v>42704</v>
          </cell>
          <cell r="AL231">
            <v>5</v>
          </cell>
          <cell r="AM231" t="str">
            <v>Jimy Ballares Sanchez</v>
          </cell>
          <cell r="AN231" t="str">
            <v>Inspector</v>
          </cell>
          <cell r="AO231" t="str">
            <v>Activo</v>
          </cell>
          <cell r="AP231">
            <v>0</v>
          </cell>
          <cell r="AQ231">
            <v>0</v>
          </cell>
          <cell r="AR231">
            <v>0</v>
          </cell>
          <cell r="AS231">
            <v>0</v>
          </cell>
          <cell r="AT231">
            <v>0</v>
          </cell>
          <cell r="AU231">
            <v>0</v>
          </cell>
          <cell r="AV231">
            <v>50</v>
          </cell>
          <cell r="AW231">
            <v>0.47413793103448276</v>
          </cell>
          <cell r="AX231" t="str">
            <v>Se estructuró la ficha técnica del Curso Administración Penitenciaria, en la cual se incluye la temática de rendición de cuentas en la asignatura de Planeación Estratégica.  Queda pendiente aprobación por parte del Consejo Académico</v>
          </cell>
          <cell r="AY231" t="str">
            <v>Grupo de Formación:
-Carpeta Curso de Administración Penitenciaria.</v>
          </cell>
          <cell r="AZ231">
            <v>100</v>
          </cell>
          <cell r="BA231">
            <v>1</v>
          </cell>
          <cell r="BB231" t="str">
            <v>El Consejo Académico aprobó la ficha técnica de actualización del Curso de Administración Penitenciaria, la cual incluye la temática de rendición de cuentas</v>
          </cell>
          <cell r="BC23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2">
          <cell r="M232" t="str">
            <v>P60</v>
          </cell>
          <cell r="N232" t="str">
            <v>Personal del Cuerpo de Custodia y Vigilancia, Fuerzas Armadas y de Policía, actualizados y reentrenados en los campos de seguridad penitenciaria.</v>
          </cell>
          <cell r="O232">
            <v>10</v>
          </cell>
          <cell r="P232">
            <v>1700</v>
          </cell>
          <cell r="Q232" t="str">
            <v>Número</v>
          </cell>
          <cell r="R232" t="str">
            <v>Omaria Moreno Cortes</v>
          </cell>
          <cell r="S232" t="str">
            <v>Subdirector Técnico</v>
          </cell>
          <cell r="T232" t="str">
            <v>Activo</v>
          </cell>
          <cell r="U232">
            <v>321</v>
          </cell>
          <cell r="V232" t="str">
            <v>Se desarrollaron cursos de reentrenamiento para el siguiente personal:
- Ejército: 96
- Cuerpo de Custodia y Vigilancia: 225</v>
          </cell>
          <cell r="W232" t="str">
            <v>Grupo de Formación:
-Carpeta Reentrenamientos correspondiente.</v>
          </cell>
          <cell r="X232">
            <v>1086</v>
          </cell>
          <cell r="Y232" t="str">
            <v xml:space="preserve"> Se desarrollaron cursos de reentrenamiento para el siguiente personal:
- Ejército: 158
- Policia: 6
- Cuerpo de Custodia y Vigilancia: 922 </v>
          </cell>
          <cell r="Z232" t="str">
            <v xml:space="preserve"> Grupo de Formación:
-Carpeta Reentrenamientos correspondiente. </v>
          </cell>
          <cell r="AA232" t="str">
            <v>1789</v>
          </cell>
          <cell r="AB232" t="str">
            <v>Se desarrollaron cursos de reentrenamiento para el siguiente personal:
- Ejército: 329
- Policia: 6
- Cuerpo de Custodia y Vigilancia: 1,454</v>
          </cell>
          <cell r="AC232" t="str">
            <v>Grupo de Formación:
-Carpeta Reentrenamientos correspondiente.</v>
          </cell>
          <cell r="AD232">
            <v>2035</v>
          </cell>
          <cell r="AE232" t="str">
            <v>Se desarrollaron cursos de reentrenamiento para el siguiente personal:
- Ejército: 436
- Policia: 8
- Cuerpo de Custodia y Vigilancia: 1,591
Se incremento la meta en un 14% debido a la atención de requerimiento de los ERON y Grupos Especiales</v>
          </cell>
          <cell r="AF23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2">
            <v>901</v>
          </cell>
          <cell r="AH232" t="str">
            <v>Diseñar los programas de entrenamiento y reentrenamiento.</v>
          </cell>
          <cell r="AI232" t="str">
            <v>NO</v>
          </cell>
          <cell r="AJ232">
            <v>42384</v>
          </cell>
          <cell r="AK232">
            <v>42704</v>
          </cell>
          <cell r="AL232">
            <v>15</v>
          </cell>
          <cell r="AM232" t="str">
            <v>Carlos Antonio Peñaloza Contreras</v>
          </cell>
          <cell r="AN232" t="str">
            <v>Teniente de Prisiones</v>
          </cell>
          <cell r="AO232" t="str">
            <v>Activo</v>
          </cell>
          <cell r="AP232">
            <v>100</v>
          </cell>
          <cell r="AQ232" t="str">
            <v>Se elaboró la orden de servicios para el desarrollo de los Cursos de Reentrenamiento</v>
          </cell>
          <cell r="AR232" t="str">
            <v>Grupo de Formación:
-Carpeta Reentrenamientos correspondiente.</v>
          </cell>
          <cell r="AS232">
            <v>100</v>
          </cell>
          <cell r="AT232" t="str">
            <v>Se elaboró la orden de servicios para el desarrollo de los Cursos de Reentrenamiento</v>
          </cell>
          <cell r="AU232" t="str">
            <v>Grupo de Formación:
-Carpeta Reentrenamientos correspondiente.</v>
          </cell>
          <cell r="AV232">
            <v>100</v>
          </cell>
          <cell r="AW232">
            <v>0.80937499999999996</v>
          </cell>
          <cell r="AX232" t="str">
            <v>Se elaboró la orden de servicios para el desarrollo de los Cursos de Reentrenamiento</v>
          </cell>
          <cell r="AY232" t="str">
            <v>Grupo de Formación:
-Carpeta Reentrenamientos correspondiente.</v>
          </cell>
          <cell r="AZ232" t="str">
            <v>100</v>
          </cell>
          <cell r="BA232">
            <v>1</v>
          </cell>
          <cell r="BB232" t="str">
            <v>Se elaboró la orden de servicios para el desarrollo de los Cursos de Reentrenamiento</v>
          </cell>
          <cell r="BC23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3">
          <cell r="M233" t="str">
            <v>P60</v>
          </cell>
          <cell r="N233" t="str">
            <v>Personal del Cuerpo de Custodia y Vigilancia, Fuerzas Armadas y de Policía, actualizados y reentrenados en los campos de seguridad penitenciaria.</v>
          </cell>
          <cell r="O233">
            <v>10</v>
          </cell>
          <cell r="P233">
            <v>1700</v>
          </cell>
          <cell r="Q233" t="str">
            <v>Número</v>
          </cell>
          <cell r="R233" t="str">
            <v>Omaria Moreno Cortes</v>
          </cell>
          <cell r="S233" t="str">
            <v>Subdirector Técnico</v>
          </cell>
          <cell r="T233" t="str">
            <v>Activo</v>
          </cell>
          <cell r="U233">
            <v>0</v>
          </cell>
          <cell r="V233">
            <v>0</v>
          </cell>
          <cell r="W233">
            <v>0</v>
          </cell>
          <cell r="X233">
            <v>0</v>
          </cell>
          <cell r="Y233">
            <v>0</v>
          </cell>
          <cell r="Z233">
            <v>0</v>
          </cell>
          <cell r="AA233" t="str">
            <v>1789</v>
          </cell>
          <cell r="AB233" t="str">
            <v>Se desarrollaron cursos de reentrenamiento para el siguiente personal:
- Ejército: 329
- Policia: 6
- Cuerpo de Custodia y Vigilancia: 1,454</v>
          </cell>
          <cell r="AC233" t="str">
            <v>Grupo de Formación:
-Carpeta Reentrenamientos correspondiente.</v>
          </cell>
          <cell r="AD233">
            <v>2035</v>
          </cell>
          <cell r="AE233" t="str">
            <v>Se desarrollaron cursos de reentrenamiento para el siguiente personal:
- Ejército: 436
- Policia: 8
- Cuerpo de Custodia y Vigilancia: 1,591
Se incremento la meta en un 14% debido a la atención de requerimiento de los ERON y Grupos Especiales</v>
          </cell>
          <cell r="AF23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3">
            <v>902</v>
          </cell>
          <cell r="AH233" t="str">
            <v>Desarrollar los programas de entrenamiento y reentrenamiento.</v>
          </cell>
          <cell r="AI233" t="str">
            <v>NO</v>
          </cell>
          <cell r="AJ233">
            <v>42401</v>
          </cell>
          <cell r="AK233">
            <v>42716</v>
          </cell>
          <cell r="AL233">
            <v>70</v>
          </cell>
          <cell r="AM233" t="str">
            <v>Carlos Antonio Peñaloza Contreras</v>
          </cell>
          <cell r="AN233" t="str">
            <v>Teniente de Prisiones</v>
          </cell>
          <cell r="AO233" t="str">
            <v>Activo</v>
          </cell>
          <cell r="AP233">
            <v>0</v>
          </cell>
          <cell r="AQ233">
            <v>0</v>
          </cell>
          <cell r="AR233">
            <v>0</v>
          </cell>
          <cell r="AS233">
            <v>50</v>
          </cell>
          <cell r="AT233" t="str">
            <v xml:space="preserve"> Se desarrollaron cursos de reentrenamiento para el siguiente personal:
- Ejército: 158
- Policia: 6
- Cuerpo de Custodia y Vigilancia: 922 </v>
          </cell>
          <cell r="AU233" t="str">
            <v xml:space="preserve"> Grupo de Formación:
-Carpeta Reentrenamientos correspondiente. </v>
          </cell>
          <cell r="AV233">
            <v>98</v>
          </cell>
          <cell r="AW233">
            <v>0.7682539682539683</v>
          </cell>
          <cell r="AX233" t="str">
            <v>Se desarrollaron cursos de reentrenamiento para el siguiente personal:
- Ejército: 329
- Policia: 6
- Cuerpo de Custodia y Vigilancia: 1,454</v>
          </cell>
          <cell r="AY233" t="str">
            <v>Grupo de Formación:
-Carpeta Reentrenamientos correspondiente.</v>
          </cell>
          <cell r="AZ233">
            <v>100</v>
          </cell>
          <cell r="BA233">
            <v>1</v>
          </cell>
          <cell r="BB233" t="str">
            <v>Se desarrollaron cursos de reentrenamiento para el siguiente personal:
- Ejército: 436
- Policia: 8
- Cuerpo de Custodia y Vigilancia: 1,591</v>
          </cell>
          <cell r="BC23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4">
          <cell r="M234" t="str">
            <v>P60</v>
          </cell>
          <cell r="N234" t="str">
            <v>Personal del Cuerpo de Custodia y Vigilancia, Fuerzas Armadas y de Policía, actualizados y reentrenados en los campos de seguridad penitenciaria.</v>
          </cell>
          <cell r="O234">
            <v>10</v>
          </cell>
          <cell r="P234">
            <v>1700</v>
          </cell>
          <cell r="Q234" t="str">
            <v>Número</v>
          </cell>
          <cell r="R234" t="str">
            <v>Omaria Moreno Cortes</v>
          </cell>
          <cell r="S234" t="str">
            <v>Subdirector Técnico</v>
          </cell>
          <cell r="T234" t="str">
            <v>Activo</v>
          </cell>
          <cell r="U234">
            <v>0</v>
          </cell>
          <cell r="V234">
            <v>0</v>
          </cell>
          <cell r="W234">
            <v>0</v>
          </cell>
          <cell r="X234">
            <v>0</v>
          </cell>
          <cell r="Y234">
            <v>0</v>
          </cell>
          <cell r="Z234">
            <v>0</v>
          </cell>
          <cell r="AA234" t="str">
            <v>1789</v>
          </cell>
          <cell r="AB234" t="str">
            <v>Se desarrollaron cursos de reentrenamiento para el siguiente personal:
- Ejército: 329
- Policia: 6
- Cuerpo de Custodia y Vigilancia: 1,454</v>
          </cell>
          <cell r="AC234" t="str">
            <v>Grupo de Formación:
-Carpeta Reentrenamientos correspondiente.</v>
          </cell>
          <cell r="AD234">
            <v>2035</v>
          </cell>
          <cell r="AE234" t="str">
            <v>Se desarrollaron cursos de reentrenamiento para el siguiente personal:
- Ejército: 436
- Policia: 8
- Cuerpo de Custodia y Vigilancia: 1,591
Se incremento la meta en un 14% debido a la atención de requerimiento de los ERON y Grupos Especiales</v>
          </cell>
          <cell r="AF234"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4">
            <v>903</v>
          </cell>
          <cell r="AH234" t="str">
            <v>Evaluar los programas de entrenamiento y reentrenamiento</v>
          </cell>
          <cell r="AI234" t="str">
            <v>NO</v>
          </cell>
          <cell r="AJ234">
            <v>42401</v>
          </cell>
          <cell r="AK234">
            <v>42716</v>
          </cell>
          <cell r="AL234">
            <v>15</v>
          </cell>
          <cell r="AM234" t="str">
            <v>Carlos Antonio Peñaloza Contreras</v>
          </cell>
          <cell r="AN234" t="str">
            <v>Teniente de Prisiones</v>
          </cell>
          <cell r="AO234" t="str">
            <v>Activo</v>
          </cell>
          <cell r="AP234">
            <v>0</v>
          </cell>
          <cell r="AQ234">
            <v>0</v>
          </cell>
          <cell r="AR234">
            <v>0</v>
          </cell>
          <cell r="AS234">
            <v>50</v>
          </cell>
          <cell r="AT234" t="str">
            <v xml:space="preserve"> Se evaluaron cursos de reentrenamiento para el siguiente personal:
- Ejército: 158
- Policia: 6
- Cuerpo de Custodia y Vigilancia: 922 </v>
          </cell>
          <cell r="AU234" t="str">
            <v xml:space="preserve"> Grupo de Formación:
-Carpeta Reentrenamientos correspondiente. </v>
          </cell>
          <cell r="AV234">
            <v>98</v>
          </cell>
          <cell r="AW234">
            <v>0.7682539682539683</v>
          </cell>
          <cell r="AX234" t="str">
            <v>Se evaluaron cursos de reentrenamiento para el siguiente personal:
- Ejército: 329
- Policia: 6
- Cuerpo de Custodia y Vigilancia: 1,454</v>
          </cell>
          <cell r="AY234" t="str">
            <v>Grupo de Formación:
-Carpeta Reentrenamientos correspondiente.</v>
          </cell>
          <cell r="AZ234">
            <v>100</v>
          </cell>
          <cell r="BA234">
            <v>1</v>
          </cell>
          <cell r="BB234" t="str">
            <v>Se evaluaron cursos de reentrenamiento para el siguiente personal:
- Ejército: 436
- Policia: 8
- Cuerpo de Custodia y Vigilancia: 1,591</v>
          </cell>
          <cell r="BC234"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5">
          <cell r="M235" t="str">
            <v>P138</v>
          </cell>
          <cell r="N235" t="str">
            <v xml:space="preserve">Programas de profundización técnica aprobados por el Consejo Académico de la EPN. </v>
          </cell>
          <cell r="O235">
            <v>10</v>
          </cell>
          <cell r="P235">
            <v>2</v>
          </cell>
          <cell r="Q235" t="str">
            <v>Número</v>
          </cell>
          <cell r="R235" t="str">
            <v>Omaria Moreno Cortes</v>
          </cell>
          <cell r="S235" t="str">
            <v>Subdirector Técnico</v>
          </cell>
          <cell r="T235" t="str">
            <v>Activo</v>
          </cell>
          <cell r="U235">
            <v>0</v>
          </cell>
          <cell r="V235">
            <v>0</v>
          </cell>
          <cell r="W235">
            <v>0</v>
          </cell>
          <cell r="X235">
            <v>0</v>
          </cell>
          <cell r="Y235">
            <v>0</v>
          </cell>
          <cell r="Z235">
            <v>0</v>
          </cell>
          <cell r="AA235">
            <v>0</v>
          </cell>
          <cell r="AB235" t="str">
            <v>SIN REGISTRO DE SEGUIMIENTO</v>
          </cell>
          <cell r="AC235">
            <v>0</v>
          </cell>
          <cell r="AD235">
            <v>2</v>
          </cell>
          <cell r="AE235" t="str">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ell>
          <cell r="AF235"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5">
            <v>904</v>
          </cell>
          <cell r="AH235" t="str">
            <v xml:space="preserve">Estructurar los Programas de Profundización Técnica acorde a los parámetros establecidos. </v>
          </cell>
          <cell r="AI235" t="str">
            <v>NO</v>
          </cell>
          <cell r="AJ235">
            <v>42401</v>
          </cell>
          <cell r="AK235">
            <v>42704</v>
          </cell>
          <cell r="AL235">
            <v>30</v>
          </cell>
          <cell r="AM235" t="str">
            <v>Carlos Antonio Peñaloza Contreras</v>
          </cell>
          <cell r="AN235" t="str">
            <v>Teniente de Prisiones</v>
          </cell>
          <cell r="AO235" t="str">
            <v>Activo</v>
          </cell>
          <cell r="AP235">
            <v>0</v>
          </cell>
          <cell r="AQ235">
            <v>0</v>
          </cell>
          <cell r="AR235">
            <v>0</v>
          </cell>
          <cell r="AS235">
            <v>30</v>
          </cell>
          <cell r="AT235" t="str">
            <v>Se convocó un grupo interdisciplinario conformado por funcionarios INPEC de diferentes dependencias con el fin de estructurar el Plan de Estudios de los Programas de Ascenso para Teniente y Capitan.
Se cuenta con la primera versión del Plan de Estudios de los cursos de ascenso para Teniente y Capitan.  Así mismo, se diseñó la propuesta de perfiles para los cursos mencionados.</v>
          </cell>
          <cell r="AU235" t="str">
            <v xml:space="preserve"> Grupo Formación:
Carpeta Cursos de Ascenso para Teniente y Capitán </v>
          </cell>
          <cell r="AV235">
            <v>100</v>
          </cell>
          <cell r="AW235">
            <v>0.79867986798679869</v>
          </cell>
          <cell r="AX235" t="str">
            <v>Se estructuraron los Programas de Profundización Técnica de Ascenso a Teniente y Capitán</v>
          </cell>
          <cell r="AY235" t="str">
            <v>Grupo Formación
- Carpeta cursos teniente y capitán</v>
          </cell>
          <cell r="AZ235">
            <v>100</v>
          </cell>
          <cell r="BA235">
            <v>1</v>
          </cell>
          <cell r="BB235" t="str">
            <v>Se estructuraron los Programas de Profundización Técnica de Ascenso a Teniente y Capitán</v>
          </cell>
          <cell r="BC235"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6">
          <cell r="M236" t="str">
            <v>P138</v>
          </cell>
          <cell r="N236" t="str">
            <v xml:space="preserve">Programas de profundización técnica aprobados por el Consejo Académico de la EPN. </v>
          </cell>
          <cell r="O236">
            <v>10</v>
          </cell>
          <cell r="P236">
            <v>2</v>
          </cell>
          <cell r="Q236" t="str">
            <v>Número</v>
          </cell>
          <cell r="R236" t="str">
            <v>Omaria Moreno Cortes</v>
          </cell>
          <cell r="S236" t="str">
            <v>Subdirector Técnico</v>
          </cell>
          <cell r="T236" t="str">
            <v>Activo</v>
          </cell>
          <cell r="U236">
            <v>0</v>
          </cell>
          <cell r="V236">
            <v>0</v>
          </cell>
          <cell r="W236">
            <v>0</v>
          </cell>
          <cell r="X236">
            <v>0</v>
          </cell>
          <cell r="Y236">
            <v>0</v>
          </cell>
          <cell r="Z236">
            <v>0</v>
          </cell>
          <cell r="AA236">
            <v>0</v>
          </cell>
          <cell r="AB236" t="str">
            <v>SIN REGISTRO DE SEGUIMIENTO</v>
          </cell>
          <cell r="AC236">
            <v>0</v>
          </cell>
          <cell r="AD236">
            <v>2</v>
          </cell>
          <cell r="AE236" t="str">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ell>
          <cell r="AF236"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6">
            <v>905</v>
          </cell>
          <cell r="AH236" t="str">
            <v xml:space="preserve"> Validar los Programas de Profundización Técnica por parte del Comité Curricular. </v>
          </cell>
          <cell r="AI236" t="str">
            <v>NO</v>
          </cell>
          <cell r="AJ236">
            <v>42401</v>
          </cell>
          <cell r="AK236">
            <v>42704</v>
          </cell>
          <cell r="AL236">
            <v>10</v>
          </cell>
          <cell r="AM236" t="str">
            <v>Carlos Antonio Peñaloza Contreras</v>
          </cell>
          <cell r="AN236" t="str">
            <v>Teniente de Prisiones</v>
          </cell>
          <cell r="AO236" t="str">
            <v>Activo</v>
          </cell>
          <cell r="AP236">
            <v>0</v>
          </cell>
          <cell r="AQ236">
            <v>0</v>
          </cell>
          <cell r="AR236">
            <v>0</v>
          </cell>
          <cell r="AS236" t="str">
            <v>-</v>
          </cell>
          <cell r="AT236" t="str">
            <v>La validación de los programas de profundización técnica solamente procede cuando se cuente con el documento consolidado de los mismos.</v>
          </cell>
          <cell r="AU236" t="str">
            <v>No aplica</v>
          </cell>
          <cell r="AV236">
            <v>100</v>
          </cell>
          <cell r="AW236">
            <v>0.79867986798679869</v>
          </cell>
          <cell r="AX236" t="str">
            <v>En sesión del 01 de Septiembre de 2016, el Comité Curricular validó el Plan de Estudio de los Programas de Profundización Técnica de Ascenso a Teniente y Capitán</v>
          </cell>
          <cell r="AY236" t="str">
            <v>Grupo Formación
- Carpeta cursos teniente y capitán</v>
          </cell>
          <cell r="AZ236">
            <v>100</v>
          </cell>
          <cell r="BA236">
            <v>1</v>
          </cell>
          <cell r="BB236" t="str">
            <v>En sesión del 01 de Septiembre de 2016, el Comité Curricular validó el Plan de Estudio de los Programas de Profundización Técnica de Ascenso a Teniente y Capitán</v>
          </cell>
          <cell r="BC236"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7">
          <cell r="M237" t="str">
            <v>P138</v>
          </cell>
          <cell r="N237" t="str">
            <v xml:space="preserve">Programas de profundización técnica aprobados por el Consejo Académico de la EPN. </v>
          </cell>
          <cell r="O237">
            <v>10</v>
          </cell>
          <cell r="P237">
            <v>2</v>
          </cell>
          <cell r="Q237" t="str">
            <v>Número</v>
          </cell>
          <cell r="R237" t="str">
            <v>Omaria Moreno Cortes</v>
          </cell>
          <cell r="S237" t="str">
            <v>Subdirector Técnico</v>
          </cell>
          <cell r="T237" t="str">
            <v>Activo</v>
          </cell>
          <cell r="U237">
            <v>0</v>
          </cell>
          <cell r="V237">
            <v>0</v>
          </cell>
          <cell r="W237">
            <v>0</v>
          </cell>
          <cell r="X237">
            <v>0</v>
          </cell>
          <cell r="Y237">
            <v>0</v>
          </cell>
          <cell r="Z237">
            <v>0</v>
          </cell>
          <cell r="AA237">
            <v>0</v>
          </cell>
          <cell r="AB237" t="str">
            <v>SIN REGISTRO DE SEGUIMIENTO</v>
          </cell>
          <cell r="AC237">
            <v>0</v>
          </cell>
          <cell r="AD237">
            <v>2</v>
          </cell>
          <cell r="AE237" t="str">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ell>
          <cell r="AF237"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7">
            <v>906</v>
          </cell>
          <cell r="AH237" t="str">
            <v>Aprobar los Programas de Profundización Técnica por parte del Consejo Académico.</v>
          </cell>
          <cell r="AI237" t="str">
            <v>NO</v>
          </cell>
          <cell r="AJ237">
            <v>42401</v>
          </cell>
          <cell r="AK237">
            <v>42704</v>
          </cell>
          <cell r="AL237">
            <v>60</v>
          </cell>
          <cell r="AM237" t="str">
            <v>Carlos Antonio Peñaloza Contreras</v>
          </cell>
          <cell r="AN237" t="str">
            <v>Teniente de Prisiones</v>
          </cell>
          <cell r="AO237" t="str">
            <v>Activo</v>
          </cell>
          <cell r="AP237">
            <v>0</v>
          </cell>
          <cell r="AQ237">
            <v>0</v>
          </cell>
          <cell r="AR237">
            <v>0</v>
          </cell>
          <cell r="AS237" t="str">
            <v>-</v>
          </cell>
          <cell r="AT237" t="str">
            <v>La aprobación de los programas de profundización técnica solamente procede cuando se cuente con el documento consolidado de los mismos.</v>
          </cell>
          <cell r="AU237" t="str">
            <v>No aplica</v>
          </cell>
          <cell r="AV237">
            <v>0</v>
          </cell>
          <cell r="AW237">
            <v>0.79867986798679869</v>
          </cell>
          <cell r="AX237" t="str">
            <v>Está pendiente la aprobación de los Programas por parte del Consejo Académico, gestión programada para el mes de Octubre</v>
          </cell>
          <cell r="AY237" t="str">
            <v>Grupo Formación
- Carpeta cursos teniente y capitán</v>
          </cell>
          <cell r="AZ237">
            <v>100</v>
          </cell>
          <cell r="BA237">
            <v>1</v>
          </cell>
          <cell r="BB237" t="str">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ell>
          <cell r="BC237"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8">
          <cell r="M238" t="str">
            <v>P190</v>
          </cell>
          <cell r="N238" t="str">
            <v xml:space="preserve">Programas Técnico Laborales con renovación de registro ante la secretaria de educación correspondiente </v>
          </cell>
          <cell r="O238">
            <v>10</v>
          </cell>
          <cell r="P238">
            <v>2</v>
          </cell>
          <cell r="Q238" t="str">
            <v>Número</v>
          </cell>
          <cell r="R238" t="str">
            <v>Omaria Moreno Cortes</v>
          </cell>
          <cell r="S238" t="str">
            <v>Subdirector Técnico</v>
          </cell>
          <cell r="T238" t="str">
            <v>Activo</v>
          </cell>
          <cell r="U238">
            <v>2</v>
          </cell>
          <cell r="V238"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W238" t="str">
            <v>Grupo Formación:
-Carpeta de cada uno de los programas técnico labores renovados.</v>
          </cell>
          <cell r="X238">
            <v>2</v>
          </cell>
          <cell r="Y238"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Z238" t="str">
            <v>Grupo Formación:
-Carpeta de cada uno de los programas técnico labores renovados.</v>
          </cell>
          <cell r="AA238">
            <v>2</v>
          </cell>
          <cell r="AB238"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AC238" t="str">
            <v>Grupo Formación:
-Carpeta de cada uno de los programas técnico labores renovados.</v>
          </cell>
          <cell r="AD238">
            <v>2</v>
          </cell>
          <cell r="AE238"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AF23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8">
            <v>907</v>
          </cell>
          <cell r="AH238" t="str">
            <v>Realizar las correcciones formuladas por la Secretaría de Educación de Cundinamarca a los documentos radicados</v>
          </cell>
          <cell r="AI238" t="str">
            <v>SI</v>
          </cell>
          <cell r="AJ238">
            <v>42380</v>
          </cell>
          <cell r="AK238">
            <v>42704</v>
          </cell>
          <cell r="AL238">
            <v>10</v>
          </cell>
          <cell r="AM238" t="str">
            <v>Carlos Antonio Peñaloza Contreras</v>
          </cell>
          <cell r="AN238" t="str">
            <v>Teniente de Prisiones</v>
          </cell>
          <cell r="AO238" t="str">
            <v>Activo</v>
          </cell>
          <cell r="AP238">
            <v>100</v>
          </cell>
          <cell r="AQ238" t="str">
            <v>La Secretaría de Educación de Cundinamarca no formuló correcciones al documento radicado.</v>
          </cell>
          <cell r="AR238" t="str">
            <v>No aplica</v>
          </cell>
          <cell r="AS238">
            <v>100</v>
          </cell>
          <cell r="AT238" t="str">
            <v>La Secretaría de Educación de Cundinamarca no formuló correcciones al documento radicado.</v>
          </cell>
          <cell r="AU238" t="str">
            <v>No aplica</v>
          </cell>
          <cell r="AV238">
            <v>100</v>
          </cell>
          <cell r="AW238">
            <v>0.81172839506172845</v>
          </cell>
          <cell r="AX238" t="str">
            <v>La Secretaría de Educación de Cundinamarca no formuló correcciones al documento radicado.</v>
          </cell>
          <cell r="AY238" t="str">
            <v>Grupo Formación:
-Carpeta de cada uno de los programas técnico labores renovados.</v>
          </cell>
          <cell r="AZ238">
            <v>100</v>
          </cell>
          <cell r="BA238">
            <v>1</v>
          </cell>
          <cell r="BB238" t="str">
            <v>La Secretaría de Educación de Cundinamarca no formuló correcciones al documento radicado.</v>
          </cell>
          <cell r="BC238"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39">
          <cell r="M239" t="str">
            <v>P190</v>
          </cell>
          <cell r="N239" t="str">
            <v xml:space="preserve">Programas Técnico Laborales con renovación de registro ante la secretaria de educación correspondiente </v>
          </cell>
          <cell r="O239">
            <v>10</v>
          </cell>
          <cell r="P239">
            <v>2</v>
          </cell>
          <cell r="Q239" t="str">
            <v>Número</v>
          </cell>
          <cell r="R239" t="str">
            <v>Omaria Moreno Cortes</v>
          </cell>
          <cell r="S239" t="str">
            <v>Subdirector Técnico</v>
          </cell>
          <cell r="T239" t="str">
            <v>Activo</v>
          </cell>
          <cell r="U239">
            <v>0</v>
          </cell>
          <cell r="V239">
            <v>0</v>
          </cell>
          <cell r="W239">
            <v>0</v>
          </cell>
          <cell r="X239">
            <v>0</v>
          </cell>
          <cell r="Y239">
            <v>0</v>
          </cell>
          <cell r="Z239">
            <v>0</v>
          </cell>
          <cell r="AA239">
            <v>2</v>
          </cell>
          <cell r="AB239"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AC239" t="str">
            <v>Grupo Formación:
-Carpeta de cada uno de los programas técnico labores renovados.</v>
          </cell>
          <cell r="AD239">
            <v>2</v>
          </cell>
          <cell r="AE239" t="str">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ell>
          <cell r="AF23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39">
            <v>908</v>
          </cell>
          <cell r="AH239" t="str">
            <v xml:space="preserve">Recibir los actos administrativos de renovación de los programas técnico labores de servicios penitenciarios y caninos </v>
          </cell>
          <cell r="AI239" t="str">
            <v>SI</v>
          </cell>
          <cell r="AJ239">
            <v>42380</v>
          </cell>
          <cell r="AK239">
            <v>42704</v>
          </cell>
          <cell r="AL239">
            <v>90</v>
          </cell>
          <cell r="AM239" t="str">
            <v>Carlos Antonio Peñaloza Contreras</v>
          </cell>
          <cell r="AN239" t="str">
            <v>Teniente de Prisiones</v>
          </cell>
          <cell r="AO239" t="str">
            <v>Activo</v>
          </cell>
          <cell r="AP239">
            <v>100</v>
          </cell>
          <cell r="AQ239" t="str">
            <v>La Dirección de la Escuela Penitenciaria Nacional se notificó del Acto Administrativo de Renovación de los programas técnico labores en servicios penitenciarios y manejo y adiestramiento de caninos.</v>
          </cell>
          <cell r="AR239" t="str">
            <v>Grupo Formación:
-Carpeta de cada uno de los programas técnico labores renovados.</v>
          </cell>
          <cell r="AS239">
            <v>100</v>
          </cell>
          <cell r="AT239" t="str">
            <v>La Dirección de la Escuela Penitenciaria Nacional se notificó del Acto Administrativo de Renovación de los programas técnico labores en servicios penitenciarios y manejo y adiestramiento de caninos.</v>
          </cell>
          <cell r="AU239" t="str">
            <v>Grupo Formación:
-Carpeta de cada uno de los programas técnico labores renovados.</v>
          </cell>
          <cell r="AV239">
            <v>100</v>
          </cell>
          <cell r="AW239">
            <v>0.81172839506172845</v>
          </cell>
          <cell r="AX239" t="str">
            <v>La Dirección de la Escuela Penitenciaria Nacional se notificó del Acto Administrativo de Renovación de los programas técnico labores en servicios penitenciarios y manejo y adiestramiento de caninos.</v>
          </cell>
          <cell r="AY239" t="str">
            <v>Grupo Formación:
-Carpeta de cada uno de los programas técnico labores renovados.</v>
          </cell>
          <cell r="AZ239">
            <v>100</v>
          </cell>
          <cell r="BA239">
            <v>1</v>
          </cell>
          <cell r="BB239" t="str">
            <v>La Dirección de la Escuela Penitenciaria Nacional se notificó del Acto Administrativo de Renovación de los programas técnico labores en servicios penitenciarios y manejo y adiestramiento de caninos.</v>
          </cell>
          <cell r="BC23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0">
          <cell r="M240" t="str">
            <v>P141</v>
          </cell>
          <cell r="N240" t="str">
            <v xml:space="preserve"> Establecimientos de reclusión con programas de reentrenamiento al Cuerpo de custodia y vigilancia</v>
          </cell>
          <cell r="O240">
            <v>10</v>
          </cell>
          <cell r="P240">
            <v>23</v>
          </cell>
          <cell r="Q240" t="str">
            <v>Número</v>
          </cell>
          <cell r="R240" t="str">
            <v>Omaria Moreno Cortes</v>
          </cell>
          <cell r="S240" t="str">
            <v>Subdirector Técnico</v>
          </cell>
          <cell r="T240" t="str">
            <v>Activo</v>
          </cell>
          <cell r="U240">
            <v>4</v>
          </cell>
          <cell r="V240" t="str">
            <v>Se realizaron programs de Reentrenamiento al CCV en los siguientes establecimientos de la Regional Norte:
- Barranquilla (2)
- Santa Martha (1)
- Valledupar (1)</v>
          </cell>
          <cell r="W240" t="str">
            <v>Grupo de Formación:
-Carpeta Reentrenamientos CCV.</v>
          </cell>
          <cell r="X240">
            <v>12</v>
          </cell>
          <cell r="Y240" t="str">
            <v>Se realizaron programas de Reentrenamiento al CCV en los siguientes establecimientos de la Regional Norte:
- Barranquilla (2)
- Santa Martha (1)
- Valledupar (1)
- Cartagena (1)
- Rioacha (1)
- Sincelejo (1)
- Monteria (1)
- Magangue (1)
- San Andres (1)
- Guaduas (1)
- Tierralta (1)</v>
          </cell>
          <cell r="Z240" t="str">
            <v xml:space="preserve"> Grupo de Formación:
-Carpeta Reentrenamientos CCV. </v>
          </cell>
          <cell r="AA240" t="str">
            <v>19</v>
          </cell>
          <cell r="AB240" t="str">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v>
          </cell>
          <cell r="AC240" t="str">
            <v>Grupo de Formación:
-Carpeta Reentrenamientos CCV.</v>
          </cell>
          <cell r="AD240">
            <v>24</v>
          </cell>
          <cell r="AE240" t="str">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v>
          </cell>
          <cell r="AF240" t="str">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ell>
          <cell r="AG240">
            <v>909</v>
          </cell>
          <cell r="AH240" t="str">
            <v xml:space="preserve">Programar de acuerdo a las necesidades, los ERON que recibirán programas de reentrenamiento </v>
          </cell>
          <cell r="AI240" t="str">
            <v>NO</v>
          </cell>
          <cell r="AJ240">
            <v>42380</v>
          </cell>
          <cell r="AK240">
            <v>42399</v>
          </cell>
          <cell r="AL240">
            <v>20</v>
          </cell>
          <cell r="AM240" t="str">
            <v>Carlos Antonio Peñaloza Contreras</v>
          </cell>
          <cell r="AN240" t="str">
            <v>Teniente de Prisiones</v>
          </cell>
          <cell r="AO240" t="str">
            <v>Activo</v>
          </cell>
          <cell r="AP240">
            <v>100</v>
          </cell>
          <cell r="AQ240" t="str">
            <v>Dentro de la Orden de Servicios del Programa de Reentrenamiento al CCV, se definieron los establecimientos y fechas para el desarrollo de los mismos.</v>
          </cell>
          <cell r="AR240" t="str">
            <v>Grupo de Formación:
-Carpeta Reentrenamientos CCV.</v>
          </cell>
          <cell r="AS240">
            <v>100</v>
          </cell>
          <cell r="AT240" t="str">
            <v>Dentro de la Orden de Servicios del Programa de Reentrenamiento al CCV, se definieron los establecimientos y fechas para el desarrollo de los mismos.</v>
          </cell>
          <cell r="AU240" t="str">
            <v>Grupo de Formación:
-Carpeta Reentrenamientos CCV.</v>
          </cell>
          <cell r="AV240">
            <v>100</v>
          </cell>
          <cell r="AW240">
            <v>1</v>
          </cell>
          <cell r="AX240" t="str">
            <v>Dentro de la Orden de Servicios del Programa de Reentrenamiento al CCV, se definieron los establecimientos y fechas para el desarrollo de los mismos.</v>
          </cell>
          <cell r="AY240" t="str">
            <v>Grupo de Formación:
-Carpeta Reentrenamientos CCV.</v>
          </cell>
          <cell r="AZ240" t="str">
            <v>100</v>
          </cell>
          <cell r="BA240">
            <v>1</v>
          </cell>
          <cell r="BB240" t="str">
            <v>Dentro de la Orden de Servicios del Programa de Reentrenamiento al CCV, se definieron los establecimientos y fechas para el desarrollo de los mismos.</v>
          </cell>
          <cell r="BC24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1">
          <cell r="M241" t="str">
            <v>P141</v>
          </cell>
          <cell r="N241" t="str">
            <v xml:space="preserve"> Establecimientos de reclusión con programas de reentrenamiento al Cuerpo de custodia y vigilancia</v>
          </cell>
          <cell r="O241">
            <v>10</v>
          </cell>
          <cell r="P241">
            <v>23</v>
          </cell>
          <cell r="Q241" t="str">
            <v>Número</v>
          </cell>
          <cell r="R241" t="str">
            <v>Omaria Moreno Cortes</v>
          </cell>
          <cell r="S241" t="str">
            <v>Subdirector Técnico</v>
          </cell>
          <cell r="T241" t="str">
            <v>Activo</v>
          </cell>
          <cell r="U241">
            <v>0</v>
          </cell>
          <cell r="V241">
            <v>0</v>
          </cell>
          <cell r="W241">
            <v>0</v>
          </cell>
          <cell r="X241">
            <v>0</v>
          </cell>
          <cell r="Y241">
            <v>0</v>
          </cell>
          <cell r="Z241">
            <v>0</v>
          </cell>
          <cell r="AA241" t="str">
            <v>19</v>
          </cell>
          <cell r="AB241" t="str">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v>
          </cell>
          <cell r="AC241" t="str">
            <v>Grupo de Formación:
-Carpeta Reentrenamientos CCV.</v>
          </cell>
          <cell r="AD241">
            <v>24</v>
          </cell>
          <cell r="AE241" t="str">
            <v xml:space="preserve">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
</v>
          </cell>
          <cell r="AF241" t="str">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ell>
          <cell r="AG241">
            <v>910</v>
          </cell>
          <cell r="AH241" t="str">
            <v>Ejecutar los programas de reentrenamiento al personal del CCV en los ERON programados</v>
          </cell>
          <cell r="AI241" t="str">
            <v>NO</v>
          </cell>
          <cell r="AJ241">
            <v>42401</v>
          </cell>
          <cell r="AK241">
            <v>42716</v>
          </cell>
          <cell r="AL241">
            <v>80</v>
          </cell>
          <cell r="AM241" t="str">
            <v>Carlos Antonio Peñaloza Contreras</v>
          </cell>
          <cell r="AN241" t="str">
            <v>Teniente de Prisiones</v>
          </cell>
          <cell r="AO241" t="str">
            <v>Activo</v>
          </cell>
          <cell r="AP241">
            <v>0</v>
          </cell>
          <cell r="AQ241">
            <v>0</v>
          </cell>
          <cell r="AR241">
            <v>0</v>
          </cell>
          <cell r="AS241">
            <v>50</v>
          </cell>
          <cell r="AT241" t="str">
            <v>Se realizaron programas de Reentrenamiento al CCV en los siguientes establecimientos de la Regional Norte:
- Barranquilla (2)
- Santa Martha (1)
- Valledupar (1)
- Cartagena (1)
- Rioacha (1)
- Sincelejo (1)
- Monteria (1)
- Magangue (1)
- San Andres (1)
- Guaduas (1)
- Tierralta (1)</v>
          </cell>
          <cell r="AU241" t="str">
            <v xml:space="preserve"> Grupo de Formación:
-Carpeta Reentrenamientos CCV. </v>
          </cell>
          <cell r="AV241">
            <v>83</v>
          </cell>
          <cell r="AW241">
            <v>0.7682539682539683</v>
          </cell>
          <cell r="AX241" t="str">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v>
          </cell>
          <cell r="AY241" t="str">
            <v>Grupo de Formación:
-Carpeta Reentrenamientos CCV.</v>
          </cell>
          <cell r="AZ241">
            <v>100</v>
          </cell>
          <cell r="BA241">
            <v>1</v>
          </cell>
          <cell r="BB241" t="str">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v>
          </cell>
          <cell r="BC241" t="str">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ell>
        </row>
        <row r="242">
          <cell r="M242" t="str">
            <v>P240</v>
          </cell>
          <cell r="N242" t="str">
            <v>Plan de Reinducción del INPEC anualmente elaborado</v>
          </cell>
          <cell r="O242">
            <v>3</v>
          </cell>
          <cell r="P242">
            <v>1</v>
          </cell>
          <cell r="Q242" t="str">
            <v>Número</v>
          </cell>
          <cell r="R242" t="str">
            <v>Omaria Moreno Cortes</v>
          </cell>
          <cell r="S242" t="str">
            <v>Subdirector Técnico</v>
          </cell>
          <cell r="T242" t="str">
            <v>Activo</v>
          </cell>
          <cell r="U242">
            <v>0</v>
          </cell>
          <cell r="V242">
            <v>0</v>
          </cell>
          <cell r="W242">
            <v>0</v>
          </cell>
          <cell r="X242">
            <v>0</v>
          </cell>
          <cell r="Y242">
            <v>0</v>
          </cell>
          <cell r="Z242">
            <v>0</v>
          </cell>
          <cell r="AA242" t="str">
            <v>1</v>
          </cell>
          <cell r="AB242" t="str">
            <v>Se elaboró el Plan de Reinducción por parte de la Dirección Escuela de Formación, el cual fue aprobado y adoptado mediante Resolución No. 003340 del 05 de Julio de 2016.</v>
          </cell>
          <cell r="AC242" t="str">
            <v>Grupo Educación Continuada:
-Carpeta Programa de Reinducción 2016</v>
          </cell>
          <cell r="AD242">
            <v>1</v>
          </cell>
          <cell r="AE242" t="str">
            <v>Se elaboró el Plan de Reinducción por parte de la Dirección Escuela de Formación, el cual fue aprobado y adoptado mediante Resolución No. 003340 del 05 de Julio de 2016.</v>
          </cell>
          <cell r="AF24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42">
            <v>911</v>
          </cell>
          <cell r="AH242" t="str">
            <v>Elaborar el Plan de Reinducción del INPEC</v>
          </cell>
          <cell r="AI242" t="str">
            <v>NO</v>
          </cell>
          <cell r="AJ242">
            <v>42551</v>
          </cell>
          <cell r="AK242">
            <v>42566</v>
          </cell>
          <cell r="AL242">
            <v>70</v>
          </cell>
          <cell r="AM242">
            <v>0</v>
          </cell>
          <cell r="AN242">
            <v>0</v>
          </cell>
          <cell r="AO242" t="str">
            <v>Activo</v>
          </cell>
          <cell r="AP242">
            <v>0</v>
          </cell>
          <cell r="AQ242">
            <v>0</v>
          </cell>
          <cell r="AR242">
            <v>0</v>
          </cell>
          <cell r="AS242">
            <v>100</v>
          </cell>
          <cell r="AT242" t="str">
            <v>Se elaboró el Plan de Reinducción por parte de la Dirección Escuela de Formación, el cual fue enviado en versión final a la OFPLA para aprobación el 15 de Junio de 2016</v>
          </cell>
          <cell r="AU242" t="str">
            <v>Grupo Educación Continuada:
-Carpeta Programa de Reinducción 2016</v>
          </cell>
          <cell r="AV242">
            <v>100</v>
          </cell>
          <cell r="AW242">
            <v>1</v>
          </cell>
          <cell r="AX242" t="str">
            <v>Se elaboró el Plan de Reinducción por parte de la Dirección Escuela de Formación, el cual fue enviado en versión final a la OFPLA para aprobación el 15 de Junio de 2016</v>
          </cell>
          <cell r="AY242" t="str">
            <v>Grupo Educación Continuada:
-Carpeta Programa de Reinducción 2016</v>
          </cell>
          <cell r="AZ242" t="str">
            <v>100</v>
          </cell>
          <cell r="BA242">
            <v>1</v>
          </cell>
          <cell r="BB242" t="str">
            <v>Se elaboró el Plan de Reinducción por parte de la Dirección Escuela de Formación, el cual fue enviado en versión final a la OFPLA para aprobación el 15 de Junio de 2016</v>
          </cell>
          <cell r="BC24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3">
          <cell r="M243" t="str">
            <v>P240</v>
          </cell>
          <cell r="N243" t="str">
            <v>Plan de Reinducción del INPEC anualmente elaborado</v>
          </cell>
          <cell r="O243">
            <v>3</v>
          </cell>
          <cell r="P243">
            <v>1</v>
          </cell>
          <cell r="Q243" t="str">
            <v>Número</v>
          </cell>
          <cell r="R243" t="str">
            <v>Omaria Moreno Cortes</v>
          </cell>
          <cell r="S243" t="str">
            <v>Subdirector Técnico</v>
          </cell>
          <cell r="T243" t="str">
            <v>Activo</v>
          </cell>
          <cell r="U243">
            <v>0</v>
          </cell>
          <cell r="V243">
            <v>0</v>
          </cell>
          <cell r="W243">
            <v>0</v>
          </cell>
          <cell r="X243">
            <v>0</v>
          </cell>
          <cell r="Y243">
            <v>0</v>
          </cell>
          <cell r="Z243">
            <v>0</v>
          </cell>
          <cell r="AA243" t="str">
            <v>1</v>
          </cell>
          <cell r="AB243" t="str">
            <v>Se elaboró el Plan de Reinducción por parte de la Dirección Escuela de Formación, el cual fue aprobado y adoptado mediante Resolución No. 003340 del 05 de Julio de 2016.</v>
          </cell>
          <cell r="AC243" t="str">
            <v>Grupo Educación Continuada:
-Carpeta Programa de Reinducción 2016</v>
          </cell>
          <cell r="AD243">
            <v>1</v>
          </cell>
          <cell r="AE243" t="str">
            <v>Se elaboró el Plan de Reinducción por parte de la Dirección Escuela de Formación, el cual fue aprobado y adoptado mediante Resolución No. 003340 del 05 de Julio de 2016.</v>
          </cell>
          <cell r="AF24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43">
            <v>1177</v>
          </cell>
          <cell r="AH243" t="str">
            <v>Aprobar el Plan de Reinducción de la vigencia</v>
          </cell>
          <cell r="AI243" t="str">
            <v>No</v>
          </cell>
          <cell r="AJ243">
            <v>42566</v>
          </cell>
          <cell r="AK243">
            <v>42582</v>
          </cell>
          <cell r="AL243">
            <v>30</v>
          </cell>
          <cell r="AM243">
            <v>0</v>
          </cell>
          <cell r="AN243">
            <v>0</v>
          </cell>
          <cell r="AO243" t="str">
            <v>Activo</v>
          </cell>
          <cell r="AP243">
            <v>0</v>
          </cell>
          <cell r="AQ243">
            <v>0</v>
          </cell>
          <cell r="AR243">
            <v>0</v>
          </cell>
          <cell r="AS243">
            <v>0</v>
          </cell>
          <cell r="AT243">
            <v>0</v>
          </cell>
          <cell r="AU243">
            <v>0</v>
          </cell>
          <cell r="AV243">
            <v>100</v>
          </cell>
          <cell r="AW243">
            <v>1</v>
          </cell>
          <cell r="AX243" t="str">
            <v>Mediante Resolución No. 003340 del 05 de Julio de 2016, se aprueba y adopta el Programa de Reinducción del INPEC.</v>
          </cell>
          <cell r="AY243" t="str">
            <v>Grupo Educación Continuada:
-Carpeta Programa de Reinducción 2016</v>
          </cell>
          <cell r="AZ243">
            <v>100</v>
          </cell>
          <cell r="BA243">
            <v>1</v>
          </cell>
          <cell r="BB243" t="str">
            <v>Mediante Resolución No. 003340 del 05 de Julio de 2016, se aprueba y adopta el Programa de Reinducción del INPEC.</v>
          </cell>
          <cell r="BC243"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4">
          <cell r="M244" t="str">
            <v>P140</v>
          </cell>
          <cell r="N244" t="str">
            <v>Implementación anualmente del Plan de reinducción del INPEC.</v>
          </cell>
          <cell r="O244">
            <v>2</v>
          </cell>
          <cell r="P244">
            <v>1</v>
          </cell>
          <cell r="Q244" t="str">
            <v>Número</v>
          </cell>
          <cell r="R244" t="str">
            <v>Omaria Moreno Cortes</v>
          </cell>
          <cell r="S244" t="str">
            <v>Subdirector Técnico</v>
          </cell>
          <cell r="T244" t="str">
            <v>Activo</v>
          </cell>
          <cell r="U244">
            <v>0</v>
          </cell>
          <cell r="V244">
            <v>0</v>
          </cell>
          <cell r="W244">
            <v>0</v>
          </cell>
          <cell r="X244">
            <v>0</v>
          </cell>
          <cell r="Y244">
            <v>0</v>
          </cell>
          <cell r="Z244">
            <v>0</v>
          </cell>
          <cell r="AA244">
            <v>0</v>
          </cell>
          <cell r="AB244" t="str">
            <v>SIN REGISTRO DE SEGUIMIENTO</v>
          </cell>
          <cell r="AC244">
            <v>0</v>
          </cell>
          <cell r="AD244">
            <v>0</v>
          </cell>
          <cell r="AE244" t="str">
            <v>El producto no fue cumplido en su totalidad.</v>
          </cell>
          <cell r="AF244">
            <v>0</v>
          </cell>
          <cell r="AG244">
            <v>1175</v>
          </cell>
          <cell r="AH244" t="str">
            <v>Implementar el Plan de Reinducción aprobado para la vigencia</v>
          </cell>
          <cell r="AI244" t="str">
            <v>No</v>
          </cell>
          <cell r="AJ244">
            <v>42598</v>
          </cell>
          <cell r="AK244">
            <v>42704</v>
          </cell>
          <cell r="AL244">
            <v>80</v>
          </cell>
          <cell r="AM244">
            <v>0</v>
          </cell>
          <cell r="AN244">
            <v>0</v>
          </cell>
          <cell r="AO244" t="str">
            <v>Activo</v>
          </cell>
          <cell r="AP244">
            <v>0</v>
          </cell>
          <cell r="AQ244">
            <v>0</v>
          </cell>
          <cell r="AR244">
            <v>0</v>
          </cell>
          <cell r="AS244">
            <v>0</v>
          </cell>
          <cell r="AT244">
            <v>0</v>
          </cell>
          <cell r="AU244">
            <v>0</v>
          </cell>
          <cell r="AV244">
            <v>30</v>
          </cell>
          <cell r="AW244">
            <v>0.42452830188679247</v>
          </cell>
          <cell r="AX244" t="str">
            <v>Se elevó solicitud a OFPLA con el fin que preste su colaboración en la estructuración del módulo del Programa de Reinducción y a la Subdirección de Talento Humano con el fin que aporte el listado de los funcionarios objeto de Reinducción</v>
          </cell>
          <cell r="AY244" t="str">
            <v>Grupo Educación Continuada:
-Carpeta Programa de Reinducción 2016</v>
          </cell>
          <cell r="AZ244">
            <v>50</v>
          </cell>
          <cell r="BA244">
            <v>1</v>
          </cell>
          <cell r="BB244" t="str">
            <v>1, Se consultó a la OFPLA los temas a incluir en la capacitación y a partir de la respuesta, se asignó el personal competente de la DIRES para elaborar los módulos virtuales con el fin de desarrollar las OVAS correspondientes.
2, Se solicitó a  SUTAH el listado a nivel nacional de los servidores públicos objeto de reinducción , el cual asciende a 11,753 funcionarios.  En ese sentido se presentan las siguientes dificultades:
- De los 11,753 funcionarios tan sólo 1574  (13,39%) podrían tomar el curso de Reinducción a través de la plataforma MOODLE por contar con e-mail institucional.
- La cifra de 11,753 funcionarios es imposible de abarcar en una sola vigencia, puesto que anualmente se podrían programar cuatro cursos virtuales con un cobertura máxima de 1,200 funcionarios.
Por ende el cumplimiento de este producto se aplaza para la vigencia 2017.</v>
          </cell>
          <cell r="BC244"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5">
          <cell r="M245" t="str">
            <v>P140</v>
          </cell>
          <cell r="N245" t="str">
            <v>Implementación anualmente del Plan de reinducción del INPEC.</v>
          </cell>
          <cell r="O245">
            <v>2</v>
          </cell>
          <cell r="P245">
            <v>1</v>
          </cell>
          <cell r="Q245" t="str">
            <v>Número</v>
          </cell>
          <cell r="R245" t="str">
            <v>Omaria Moreno Cortes</v>
          </cell>
          <cell r="S245" t="str">
            <v>Subdirector Técnico</v>
          </cell>
          <cell r="T245" t="str">
            <v>Activo</v>
          </cell>
          <cell r="U245">
            <v>0</v>
          </cell>
          <cell r="V245">
            <v>0</v>
          </cell>
          <cell r="W245">
            <v>0</v>
          </cell>
          <cell r="X245">
            <v>0</v>
          </cell>
          <cell r="Y245">
            <v>0</v>
          </cell>
          <cell r="Z245">
            <v>0</v>
          </cell>
          <cell r="AA245">
            <v>0</v>
          </cell>
          <cell r="AB245" t="str">
            <v>SIN REGISTRO DE SEGUIMIENTO</v>
          </cell>
          <cell r="AC245">
            <v>0</v>
          </cell>
          <cell r="AD245">
            <v>0</v>
          </cell>
          <cell r="AE245" t="str">
            <v>El producto no fue cumplido en su totalidad.</v>
          </cell>
          <cell r="AF245">
            <v>0</v>
          </cell>
          <cell r="AG245">
            <v>1176</v>
          </cell>
          <cell r="AH245" t="str">
            <v>Evaluar la implementación del Plan de Reinducción aprobado para la vigencia</v>
          </cell>
          <cell r="AI245" t="str">
            <v>No</v>
          </cell>
          <cell r="AJ245">
            <v>42705</v>
          </cell>
          <cell r="AK245">
            <v>42716</v>
          </cell>
          <cell r="AL245">
            <v>20</v>
          </cell>
          <cell r="AM245">
            <v>0</v>
          </cell>
          <cell r="AN245">
            <v>0</v>
          </cell>
          <cell r="AO245" t="str">
            <v>Activo</v>
          </cell>
          <cell r="AP245">
            <v>0</v>
          </cell>
          <cell r="AQ245">
            <v>0</v>
          </cell>
          <cell r="AR245">
            <v>0</v>
          </cell>
          <cell r="AS245">
            <v>0</v>
          </cell>
          <cell r="AT245">
            <v>0</v>
          </cell>
          <cell r="AU245">
            <v>0</v>
          </cell>
          <cell r="AV245">
            <v>0</v>
          </cell>
          <cell r="AW245" t="str">
            <v>Actividad no ha iniciado</v>
          </cell>
          <cell r="AX245" t="str">
            <v>SIN REGISTRO DE SEGUIMIENTO</v>
          </cell>
          <cell r="AY245">
            <v>0</v>
          </cell>
          <cell r="AZ245">
            <v>0</v>
          </cell>
          <cell r="BA245">
            <v>1</v>
          </cell>
          <cell r="BB245" t="str">
            <v>No es posible desarrollar la actividad puesto que el Programa de Reinducción no fue implementado</v>
          </cell>
          <cell r="BC245">
            <v>0</v>
          </cell>
        </row>
        <row r="246">
          <cell r="M246" t="str">
            <v>P242</v>
          </cell>
          <cell r="N246" t="str">
            <v xml:space="preserve">Plan Estratégico de Seguridad Vial elaborado </v>
          </cell>
          <cell r="O246">
            <v>5</v>
          </cell>
          <cell r="P246">
            <v>1</v>
          </cell>
          <cell r="Q246" t="str">
            <v>Número</v>
          </cell>
          <cell r="R246" t="str">
            <v>LUZ MIRAM TIERRADENTRO CACHAYA</v>
          </cell>
          <cell r="S246" t="str">
            <v>Subdirector Técnico</v>
          </cell>
          <cell r="T246" t="str">
            <v>Activo</v>
          </cell>
          <cell r="U246">
            <v>0</v>
          </cell>
          <cell r="V246">
            <v>0</v>
          </cell>
          <cell r="W246">
            <v>0</v>
          </cell>
          <cell r="X246">
            <v>1</v>
          </cell>
          <cell r="Y246" t="str">
            <v>Se elaboró y aprobó el Plan Estratégico de Seguridad Vial del Instituto Nacional Penitenciario y Carcelario</v>
          </cell>
          <cell r="Z246" t="str">
            <v>http://186.179.97.245/isolucion/FrameSetGeneral.asp?Pagina=ListadoMaestroDocumentos3.asp</v>
          </cell>
          <cell r="AA246">
            <v>1</v>
          </cell>
          <cell r="AB246" t="str">
            <v>Se elaboró y aprobó el Plan Estratégico de Seguridad Vial del Instituto Nacional Penitenciario y Carcelario</v>
          </cell>
          <cell r="AC246" t="str">
            <v>http://186.179.97.245/isolucion/FrameSetGeneral.asp?Pagina=ListadoMaestroDocumentos3.asp</v>
          </cell>
          <cell r="AD246">
            <v>1</v>
          </cell>
          <cell r="AE246" t="str">
            <v>Se elaboró y aprobó el Plan Estratégico de Seguridad Vial del Instituto Nacional Penitenciario y Carcelario</v>
          </cell>
          <cell r="AF246" t="str">
            <v>http://186.179.97.245/isolucion/FrameSetGeneral.asp?Pagina=ListadoMaestroDocumentos3.asp</v>
          </cell>
          <cell r="AG246">
            <v>912</v>
          </cell>
          <cell r="AH246" t="str">
            <v>Designar las responsabilidades a las diferentes dependencias con respecto a la elaboración del Plan Estratégico de Seguridad Vial, acorde con la normatividad vigente.</v>
          </cell>
          <cell r="AI246" t="str">
            <v>No</v>
          </cell>
          <cell r="AJ246">
            <v>42384</v>
          </cell>
          <cell r="AK246">
            <v>42400</v>
          </cell>
          <cell r="AL246">
            <v>20</v>
          </cell>
          <cell r="AM246" t="str">
            <v>Leonardo Tellez</v>
          </cell>
          <cell r="AN246" t="str">
            <v>Técnico Operativo</v>
          </cell>
          <cell r="AO246" t="str">
            <v>Activo</v>
          </cell>
          <cell r="AP246">
            <v>100</v>
          </cell>
          <cell r="AQ246" t="str">
            <v>Se designaron las responsabilidades a las diferentes Direcciones del Inpec, de acuerdo con su competencia con el fin de desarrollar los ejes temáticos de que trata la Resolución No. 1565 de 2014.
Además se conformó un equipo de trabajo para elaborar el PESV</v>
          </cell>
          <cell r="AR246" t="str">
            <v>F:\Mis documentos\Anyela Ortiz\2016\PESV</v>
          </cell>
          <cell r="AS246">
            <v>100</v>
          </cell>
          <cell r="AT246" t="str">
            <v>Se designaron las responsabilidades a las diferentes Direcciones del Inpec, de acuerdo con su competencia con el fin de desarrollar los ejes temáticos de que trata la Resolución No. 1565 de 2014.
Además se conformó un equipo de trabajo para elaborar el PESV</v>
          </cell>
          <cell r="AU246" t="str">
            <v>F:\Mis documentos\Anyela Ortiz\2016\PESV</v>
          </cell>
          <cell r="AV246">
            <v>100</v>
          </cell>
          <cell r="AW246">
            <v>1</v>
          </cell>
          <cell r="AX246" t="str">
            <v>Se designaron las responsabilidades a las diferentes Direcciones del Inpec, de acuerdo con su competencia con el fin de desarrollar los ejes temáticos de que trata la Resolución No. 1565 de 2014.
Además se conformó un equipo de trabajo para elaborar el PESV</v>
          </cell>
          <cell r="AY246" t="str">
            <v>F:\Mis documentos\Anyela Ortiz\2016\PESV</v>
          </cell>
          <cell r="AZ246" t="str">
            <v>100</v>
          </cell>
          <cell r="BA246">
            <v>1</v>
          </cell>
          <cell r="BB246" t="str">
            <v>Se designaron las responsabilidades a las diferentes Direcciones del Inpec, de acuerdo con su competencia con el fin de desarrollar los ejes temáticos de que trata la Resolución No. 1565 de 2014.
Además se conformó un equipo de trabajo para elaborar el PESV</v>
          </cell>
          <cell r="BC246"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7">
          <cell r="M247" t="str">
            <v>P242</v>
          </cell>
          <cell r="N247" t="str">
            <v xml:space="preserve">Plan Estratégico de Seguridad Vial elaborado </v>
          </cell>
          <cell r="O247">
            <v>5</v>
          </cell>
          <cell r="P247">
            <v>1</v>
          </cell>
          <cell r="Q247" t="str">
            <v>Número</v>
          </cell>
          <cell r="R247" t="str">
            <v>LUZ MIRAM TIERRADENTRO CACHAYA</v>
          </cell>
          <cell r="S247" t="str">
            <v>Subdirector Técnico</v>
          </cell>
          <cell r="T247" t="str">
            <v>Activo</v>
          </cell>
          <cell r="U247">
            <v>0</v>
          </cell>
          <cell r="V247">
            <v>0</v>
          </cell>
          <cell r="W247">
            <v>0</v>
          </cell>
          <cell r="X247">
            <v>0</v>
          </cell>
          <cell r="Y247">
            <v>0</v>
          </cell>
          <cell r="Z247">
            <v>0</v>
          </cell>
          <cell r="AA247">
            <v>1</v>
          </cell>
          <cell r="AB247" t="str">
            <v>Se elaboró y aprobó el Plan Estratégico de Seguridad Vial del Instituto Nacional Penitenciario y Carcelario</v>
          </cell>
          <cell r="AC247" t="str">
            <v>http://186.179.97.245/isolucion/FrameSetGeneral.asp?Pagina=ListadoMaestroDocumentos3.asp</v>
          </cell>
          <cell r="AD247">
            <v>1</v>
          </cell>
          <cell r="AE247" t="str">
            <v>Se elaboró y aprobó el Plan Estratégico de Seguridad Vial del Instituto Nacional Penitenciario y Carcelario</v>
          </cell>
          <cell r="AF247" t="str">
            <v>http://186.179.97.245/isolucion/FrameSetGeneral.asp?Pagina=ListadoMaestroDocumentos3.asp</v>
          </cell>
          <cell r="AG247">
            <v>913</v>
          </cell>
          <cell r="AH247" t="str">
            <v>Consolidar el Plan Estratégico de Seguridad Vial acorde con los aportes realizados por cada dependencia del Instituto.</v>
          </cell>
          <cell r="AI247" t="str">
            <v>No</v>
          </cell>
          <cell r="AJ247">
            <v>42401</v>
          </cell>
          <cell r="AK247">
            <v>42541</v>
          </cell>
          <cell r="AL247">
            <v>60</v>
          </cell>
          <cell r="AM247" t="str">
            <v>Leonardo Tellez</v>
          </cell>
          <cell r="AN247" t="str">
            <v>Técnico Operativo</v>
          </cell>
          <cell r="AO247" t="str">
            <v>Activo</v>
          </cell>
          <cell r="AP247">
            <v>0</v>
          </cell>
          <cell r="AQ247">
            <v>0</v>
          </cell>
          <cell r="AR247">
            <v>0</v>
          </cell>
          <cell r="AS247">
            <v>100</v>
          </cell>
          <cell r="AT247" t="str">
            <v>Se consolidó el documento del Plan Estratégico de Seguridad Vial con los aportes de las diferentes dependencias y los realizados por el equipo de trabajo</v>
          </cell>
          <cell r="AU247" t="str">
            <v>F:\Mis documentos\Anyela Ortiz\2016\PESV</v>
          </cell>
          <cell r="AV247">
            <v>100</v>
          </cell>
          <cell r="AW247">
            <v>1</v>
          </cell>
          <cell r="AX247" t="str">
            <v>Se consolidó el documento del Plan Estratégico de Seguridad Vial con los aportes de las diferentes dependencias y los realizados por el equipo de trabajo</v>
          </cell>
          <cell r="AY247" t="str">
            <v>F:\Mis documentos\Anyela Ortiz\2016\PESV</v>
          </cell>
          <cell r="AZ247" t="str">
            <v>100</v>
          </cell>
          <cell r="BA247">
            <v>1</v>
          </cell>
          <cell r="BB247" t="str">
            <v>Se consolidó el documento del Plan Estratégico de Seguridad Vial con los aportes de las diferentes dependencias y los realizados por el equipo de trabajo</v>
          </cell>
          <cell r="BC247"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48">
          <cell r="M248" t="str">
            <v>P242</v>
          </cell>
          <cell r="N248" t="str">
            <v xml:space="preserve">Plan Estratégico de Seguridad Vial elaborado </v>
          </cell>
          <cell r="O248">
            <v>5</v>
          </cell>
          <cell r="P248">
            <v>1</v>
          </cell>
          <cell r="Q248" t="str">
            <v>Número</v>
          </cell>
          <cell r="R248" t="str">
            <v>LUZ MIRAM TIERRADENTRO CACHAYA</v>
          </cell>
          <cell r="S248" t="str">
            <v>Subdirector Técnico</v>
          </cell>
          <cell r="T248" t="str">
            <v>Activo</v>
          </cell>
          <cell r="U248">
            <v>0</v>
          </cell>
          <cell r="V248">
            <v>0</v>
          </cell>
          <cell r="W248">
            <v>0</v>
          </cell>
          <cell r="X248">
            <v>0</v>
          </cell>
          <cell r="Y248">
            <v>0</v>
          </cell>
          <cell r="Z248">
            <v>0</v>
          </cell>
          <cell r="AA248">
            <v>1</v>
          </cell>
          <cell r="AB248" t="str">
            <v>Se elaboró y aprobó el Plan Estratégico de Seguridad Vial del Instituto Nacional Penitenciario y Carcelario</v>
          </cell>
          <cell r="AC248" t="str">
            <v>http://186.179.97.245/isolucion/FrameSetGeneral.asp?Pagina=ListadoMaestroDocumentos3.asp</v>
          </cell>
          <cell r="AD248">
            <v>1</v>
          </cell>
          <cell r="AE248" t="str">
            <v>Se elaboró y aprobó el Plan Estratégico de Seguridad Vial del Instituto Nacional Penitenciario y Carcelario</v>
          </cell>
          <cell r="AF248" t="str">
            <v>http://186.179.97.245/isolucion/FrameSetGeneral.asp?Pagina=ListadoMaestroDocumentos3.asp</v>
          </cell>
          <cell r="AG248">
            <v>1178</v>
          </cell>
          <cell r="AH248" t="str">
            <v>Aprobar el Plan Estratégico de Seguridad Vial por parte de la Dirección General del Inpec.</v>
          </cell>
          <cell r="AI248" t="str">
            <v>No</v>
          </cell>
          <cell r="AJ248">
            <v>42541</v>
          </cell>
          <cell r="AK248">
            <v>42548</v>
          </cell>
          <cell r="AL248">
            <v>20</v>
          </cell>
          <cell r="AM248" t="str">
            <v>Leonardo Tellez</v>
          </cell>
          <cell r="AN248" t="str">
            <v>Técnico Operativo</v>
          </cell>
          <cell r="AO248" t="str">
            <v>Activo</v>
          </cell>
          <cell r="AP248">
            <v>0</v>
          </cell>
          <cell r="AQ248">
            <v>0</v>
          </cell>
          <cell r="AR248">
            <v>0</v>
          </cell>
          <cell r="AS248">
            <v>100</v>
          </cell>
          <cell r="AT248" t="str">
            <v>El Plan Estratégico de Seguridad Vial fue aprobado por la Dirección General del INPEC mediante Resolución No. 003113 del 21 de Junio de 2016</v>
          </cell>
          <cell r="AU248" t="str">
            <v>http://rutavirtual.inpec.gov.co/moodle/file.php/1454/R003113_21062016.PDF</v>
          </cell>
          <cell r="AV248">
            <v>100</v>
          </cell>
          <cell r="AW248">
            <v>1</v>
          </cell>
          <cell r="AX248" t="str">
            <v>El Plan Estratégico de Seguridad Vial fue aprobado por la Dirección General del INPEC mediante Resolución No. 003113 del 21 de Junio de 2016</v>
          </cell>
          <cell r="AY248" t="str">
            <v>http://rutavirtual.inpec.gov.co/moodle/file.php/1454/R003113_21062016.PDF</v>
          </cell>
          <cell r="AZ248" t="str">
            <v>100</v>
          </cell>
          <cell r="BA248">
            <v>1</v>
          </cell>
          <cell r="BB248" t="str">
            <v>El Plan Estratégico de Seguridad Vial fue aprobado por la Dirección General del INPEC mediante Resolución No. 003113 del 21 de Junio de 2016</v>
          </cell>
          <cell r="BC248" t="str">
            <v>http://186.179.97.245/isolucion/FrameSetGeneral.asp?Pagina=ListadoMaestroDocumentos3.asp</v>
          </cell>
        </row>
        <row r="249">
          <cell r="M249" t="str">
            <v>P253</v>
          </cell>
          <cell r="N249" t="str">
            <v>Plan Institucional de Capacitación elaborado, aprobado, ejecutado y evaluado</v>
          </cell>
          <cell r="O249">
            <v>1</v>
          </cell>
          <cell r="P249">
            <v>1</v>
          </cell>
          <cell r="Q249" t="str">
            <v>Número</v>
          </cell>
          <cell r="R249" t="str">
            <v>CT. (RA) Adriana Patricia Hernández Marín</v>
          </cell>
          <cell r="S249" t="str">
            <v>Directora Escuela de Formación</v>
          </cell>
          <cell r="T249" t="str">
            <v>Activo</v>
          </cell>
          <cell r="U249">
            <v>0</v>
          </cell>
          <cell r="V249">
            <v>0</v>
          </cell>
          <cell r="W249">
            <v>0</v>
          </cell>
          <cell r="X249">
            <v>0</v>
          </cell>
          <cell r="Y249">
            <v>0</v>
          </cell>
          <cell r="Z249">
            <v>0</v>
          </cell>
          <cell r="AA249">
            <v>0</v>
          </cell>
          <cell r="AB249" t="str">
            <v>SIN REGISTRO DE SEGUIMIENTO</v>
          </cell>
          <cell r="AC249">
            <v>0</v>
          </cell>
          <cell r="AD249">
            <v>1</v>
          </cell>
          <cell r="AE249" t="str">
            <v>Se elaboró, aprobó, ejecutó y evaluó el Plan Institucional de Capacitación 2016</v>
          </cell>
          <cell r="AF24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49">
            <v>914</v>
          </cell>
          <cell r="AH249" t="str">
            <v xml:space="preserve">Elaborar y aprobar el Plan Institucional de Capacitación. </v>
          </cell>
          <cell r="AI249" t="str">
            <v>NO</v>
          </cell>
          <cell r="AJ249">
            <v>42370</v>
          </cell>
          <cell r="AK249">
            <v>42459</v>
          </cell>
          <cell r="AL249">
            <v>30</v>
          </cell>
          <cell r="AM249" t="str">
            <v>Doris Gerena Parra</v>
          </cell>
          <cell r="AN249" t="str">
            <v>Coordinadora Grupo de Educación Continuada</v>
          </cell>
          <cell r="AO249" t="str">
            <v>Activo</v>
          </cell>
          <cell r="AP249">
            <v>100</v>
          </cell>
          <cell r="AQ249" t="str">
            <v>Se elaboró el Plan Institucional de Capacitación de acuerdo con la metodología de la Función Pública, el cual fue aprobado mediante Resolución No. 001402 del 30 de marzo de 2016</v>
          </cell>
          <cell r="AR249" t="str">
            <v>Grupo de Educación Continuada:
Carpeta PIC</v>
          </cell>
          <cell r="AS249">
            <v>100</v>
          </cell>
          <cell r="AT249" t="str">
            <v>Se elaboró el Plan Institucional de Capacitación de acuerdo con la metodología de la Función Pública, el cual fue aprobado mediante Resolución No. 001402 del 30 de marzo de 2016</v>
          </cell>
          <cell r="AU249" t="str">
            <v>Grupo de Educación Continuada:
Carpeta PIC</v>
          </cell>
          <cell r="AV249">
            <v>100</v>
          </cell>
          <cell r="AW249">
            <v>1</v>
          </cell>
          <cell r="AX249" t="str">
            <v>Se elaboró el Plan Institucional de Capacitación de acuerdo con la metodología de la Función Pública, el cual fue aprobado mediante Resolución No. 001402 del 30 de marzo de 2016</v>
          </cell>
          <cell r="AY249" t="str">
            <v>Grupo de Educación Continuada:
Carpeta PIC</v>
          </cell>
          <cell r="AZ249" t="str">
            <v>100</v>
          </cell>
          <cell r="BA249">
            <v>1</v>
          </cell>
          <cell r="BB249" t="str">
            <v>Se elaboró el Plan Institucional de Capacitación de acuerdo con la metodología de la Función Pública, el cual fue aprobado mediante Resolución No. 001402 del 30 de marzo de 2016</v>
          </cell>
          <cell r="BC249"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50">
          <cell r="M250" t="str">
            <v>P253</v>
          </cell>
          <cell r="N250" t="str">
            <v>Plan Institucional de Capacitación elaborado, aprobado, ejecutado y evaluado</v>
          </cell>
          <cell r="O250">
            <v>1</v>
          </cell>
          <cell r="P250">
            <v>1</v>
          </cell>
          <cell r="Q250" t="str">
            <v>Número</v>
          </cell>
          <cell r="R250" t="str">
            <v>CT. (RA) Adriana Patricia Hernández Marín</v>
          </cell>
          <cell r="S250" t="str">
            <v>Directora Escuela de Formación</v>
          </cell>
          <cell r="T250" t="str">
            <v>Activo</v>
          </cell>
          <cell r="U250">
            <v>0</v>
          </cell>
          <cell r="V250">
            <v>0</v>
          </cell>
          <cell r="W250">
            <v>0</v>
          </cell>
          <cell r="X250">
            <v>0</v>
          </cell>
          <cell r="Y250">
            <v>0</v>
          </cell>
          <cell r="Z250">
            <v>0</v>
          </cell>
          <cell r="AA250">
            <v>0</v>
          </cell>
          <cell r="AB250" t="str">
            <v>SIN REGISTRO DE SEGUIMIENTO</v>
          </cell>
          <cell r="AC250">
            <v>0</v>
          </cell>
          <cell r="AD250">
            <v>1</v>
          </cell>
          <cell r="AE250" t="str">
            <v>Se elaboró, aprobó, ejecutó y evaluó el Plan Institucional de Capacitación 2016</v>
          </cell>
          <cell r="AF25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50">
            <v>915</v>
          </cell>
          <cell r="AH250" t="str">
            <v>Socializar el Plan Institucional de Capacitación PIC</v>
          </cell>
          <cell r="AI250" t="str">
            <v>NO</v>
          </cell>
          <cell r="AJ250">
            <v>42461</v>
          </cell>
          <cell r="AK250">
            <v>42490</v>
          </cell>
          <cell r="AL250">
            <v>10</v>
          </cell>
          <cell r="AM250" t="str">
            <v>Doris Gerena Parra</v>
          </cell>
          <cell r="AN250" t="str">
            <v>Coordinadora Grupo de Educación Continuada</v>
          </cell>
          <cell r="AO250" t="str">
            <v>Activo</v>
          </cell>
          <cell r="AP250">
            <v>0</v>
          </cell>
          <cell r="AQ250">
            <v>0</v>
          </cell>
          <cell r="AR250">
            <v>0</v>
          </cell>
          <cell r="AS250">
            <v>100</v>
          </cell>
          <cell r="AT250" t="str">
            <v>El PIC fue socializado mediante publicación en la página web de la Escuela Penitenciaria Nacional.</v>
          </cell>
          <cell r="AU250" t="str">
            <v>http://epn.gov.co/index.php/item/442-pic-2016</v>
          </cell>
          <cell r="AV250">
            <v>100</v>
          </cell>
          <cell r="AW250">
            <v>1</v>
          </cell>
          <cell r="AX250" t="str">
            <v>El PIC fue socializado mediante publicación en la página web de la Escuela Penitenciaria Nacional.</v>
          </cell>
          <cell r="AY250" t="str">
            <v>http://epn.gov.co/index.php/item/442-pic-2016</v>
          </cell>
          <cell r="AZ250" t="str">
            <v>100</v>
          </cell>
          <cell r="BA250">
            <v>1</v>
          </cell>
          <cell r="BB250" t="str">
            <v>El PIC fue socializado mediante publicación en la página web de la Escuela Penitenciaria Nacional.</v>
          </cell>
          <cell r="BC250"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51">
          <cell r="M251" t="str">
            <v>P253</v>
          </cell>
          <cell r="N251" t="str">
            <v>Plan Institucional de Capacitación elaborado, aprobado, ejecutado y evaluado</v>
          </cell>
          <cell r="O251">
            <v>1</v>
          </cell>
          <cell r="P251">
            <v>1</v>
          </cell>
          <cell r="Q251" t="str">
            <v>Número</v>
          </cell>
          <cell r="R251" t="str">
            <v>CT. (RA) Adriana Patricia Hernández Marín</v>
          </cell>
          <cell r="S251" t="str">
            <v>Directora Escuela de Formación</v>
          </cell>
          <cell r="T251" t="str">
            <v>Activo</v>
          </cell>
          <cell r="U251">
            <v>0</v>
          </cell>
          <cell r="V251">
            <v>0</v>
          </cell>
          <cell r="W251">
            <v>0</v>
          </cell>
          <cell r="X251">
            <v>0</v>
          </cell>
          <cell r="Y251">
            <v>0</v>
          </cell>
          <cell r="Z251">
            <v>0</v>
          </cell>
          <cell r="AA251">
            <v>0</v>
          </cell>
          <cell r="AB251" t="str">
            <v>SIN REGISTRO DE SEGUIMIENTO</v>
          </cell>
          <cell r="AC251">
            <v>0</v>
          </cell>
          <cell r="AD251">
            <v>1</v>
          </cell>
          <cell r="AE251" t="str">
            <v>Se elaboró, aprobó, ejecutó y evaluó el Plan Institucional de Capacitación 2016</v>
          </cell>
          <cell r="AF25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51">
            <v>916</v>
          </cell>
          <cell r="AH251" t="str">
            <v>Ejecutar el Plan Institucional de Capacitación PIC</v>
          </cell>
          <cell r="AI251" t="str">
            <v>NO</v>
          </cell>
          <cell r="AJ251">
            <v>42491</v>
          </cell>
          <cell r="AK251">
            <v>42716</v>
          </cell>
          <cell r="AL251">
            <v>50</v>
          </cell>
          <cell r="AM251" t="str">
            <v>Doris Gerena Parra</v>
          </cell>
          <cell r="AN251" t="str">
            <v>Coordinadora Grupo de Educación Continuada</v>
          </cell>
          <cell r="AO251" t="str">
            <v>Activo</v>
          </cell>
          <cell r="AP251">
            <v>0</v>
          </cell>
          <cell r="AQ251">
            <v>0</v>
          </cell>
          <cell r="AR251">
            <v>0</v>
          </cell>
          <cell r="AS251">
            <v>50</v>
          </cell>
          <cell r="AT251" t="str">
            <v>El PIC se ha ejecutado de acuerdo con la programación académica publicada desde los ejes de formación, reentrenamiento y capacitación (Red de apoyo, Educación virtual, Educación Contratada)</v>
          </cell>
          <cell r="AU251" t="str">
            <v>F:\Mis documentos\Anyela Ortiz\2016\Requerimiento Control Interno</v>
          </cell>
          <cell r="AV251">
            <v>75</v>
          </cell>
          <cell r="AW251">
            <v>0.67555555555555558</v>
          </cell>
          <cell r="AX251" t="str">
            <v>El PIC se ha ejecutado de acuerdo con la programación académica publicada desde los ejes de formación, reentrenamiento y capacitación (Red de apoyo, Educación virtual, Educación Contratada)</v>
          </cell>
          <cell r="AY251" t="str">
            <v>F:\Mis documentos\Anyela Ortiz\2016\Requerimiento Control Interno</v>
          </cell>
          <cell r="AZ251">
            <v>100</v>
          </cell>
          <cell r="BA251">
            <v>1</v>
          </cell>
          <cell r="BB251" t="str">
            <v>El PIC fue ejecutado de acuerdo con la programación académica publicada desde los ejes de formación, reentrenamiento y capacitación (Red de apoyo, Educación virtual, Educación Contratada)</v>
          </cell>
          <cell r="BC251"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row r="252">
          <cell r="M252" t="str">
            <v>P253</v>
          </cell>
          <cell r="N252" t="str">
            <v>Plan Institucional de Capacitación elaborado, aprobado, ejecutado y evaluado</v>
          </cell>
          <cell r="O252">
            <v>1</v>
          </cell>
          <cell r="P252">
            <v>1</v>
          </cell>
          <cell r="Q252" t="str">
            <v>Número</v>
          </cell>
          <cell r="R252" t="str">
            <v>CT. (RA) Adriana Patricia Hernández Marín</v>
          </cell>
          <cell r="S252" t="str">
            <v>Directora Escuela de Formación</v>
          </cell>
          <cell r="T252" t="str">
            <v>Activo</v>
          </cell>
          <cell r="U252">
            <v>0</v>
          </cell>
          <cell r="V252">
            <v>0</v>
          </cell>
          <cell r="W252">
            <v>0</v>
          </cell>
          <cell r="X252">
            <v>0</v>
          </cell>
          <cell r="Y252">
            <v>0</v>
          </cell>
          <cell r="Z252">
            <v>0</v>
          </cell>
          <cell r="AA252">
            <v>0</v>
          </cell>
          <cell r="AB252" t="str">
            <v>SIN REGISTRO DE SEGUIMIENTO</v>
          </cell>
          <cell r="AC252">
            <v>0</v>
          </cell>
          <cell r="AD252">
            <v>1</v>
          </cell>
          <cell r="AE252" t="str">
            <v>Se elaboró, aprobó, ejecutó y evaluó el Plan Institucional de Capacitación 2016</v>
          </cell>
          <cell r="AF25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cell r="AG252">
            <v>917</v>
          </cell>
          <cell r="AH252" t="str">
            <v>Evaluar el Plan Institucional de Capacitación PIC</v>
          </cell>
          <cell r="AI252" t="str">
            <v>NO</v>
          </cell>
          <cell r="AJ252">
            <v>42716</v>
          </cell>
          <cell r="AK252">
            <v>42719</v>
          </cell>
          <cell r="AL252">
            <v>10</v>
          </cell>
          <cell r="AM252" t="str">
            <v>Doris Gerena Parra</v>
          </cell>
          <cell r="AN252" t="str">
            <v>Coordinadora Grupo de Educación Continuada</v>
          </cell>
          <cell r="AO252" t="str">
            <v>Activo</v>
          </cell>
          <cell r="AP252">
            <v>0</v>
          </cell>
          <cell r="AQ252">
            <v>0</v>
          </cell>
          <cell r="AR252">
            <v>0</v>
          </cell>
          <cell r="AS252">
            <v>0</v>
          </cell>
          <cell r="AT252">
            <v>0</v>
          </cell>
          <cell r="AU252">
            <v>0</v>
          </cell>
          <cell r="AV252">
            <v>0</v>
          </cell>
          <cell r="AW252" t="str">
            <v>Actividad no ha iniciado</v>
          </cell>
          <cell r="AX252" t="str">
            <v>SIN REGISTRO DE SEGUIMIENTO</v>
          </cell>
          <cell r="AY252">
            <v>0</v>
          </cell>
          <cell r="AZ252">
            <v>100</v>
          </cell>
          <cell r="BA252">
            <v>1</v>
          </cell>
          <cell r="BB252" t="str">
            <v>El PIC fue evaluado de acuerdo con los indicadores de eficiencia y eficacia previstos en el documento aprobado.</v>
          </cell>
          <cell r="BC252" t="str">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V Trimestre"/>
      <sheetName val="Hoja2"/>
    </sheetNames>
    <sheetDataSet>
      <sheetData sheetId="0"/>
      <sheetData sheetId="1"/>
      <sheetData sheetId="2">
        <row r="253">
          <cell r="M253" t="str">
            <v>P29</v>
          </cell>
          <cell r="N253" t="str">
            <v>Establecimientos beneficiados con la campaña de fortalecimiento de la "UNIÓN FAMILIAR"</v>
          </cell>
          <cell r="O253">
            <v>25</v>
          </cell>
          <cell r="P253">
            <v>50</v>
          </cell>
          <cell r="Q253" t="str">
            <v>Número</v>
          </cell>
          <cell r="R253" t="str">
            <v>PADRE ANDRES FERNANDEZ</v>
          </cell>
          <cell r="S253" t="str">
            <v>Asesor</v>
          </cell>
          <cell r="T253" t="str">
            <v>Activo</v>
          </cell>
          <cell r="U253">
            <v>25</v>
          </cell>
          <cell r="V253" t="str">
            <v>En el desarrollo de la campaña se han realizado diferentes actividades encaminadas al fortalecimiento de la "Unión Familiar" tanto a internos como a funcionarios de 25 establecimientos. Las solicitudes se han realizado de manera libre y voluntaria brindándose todo el acompañamiento por parte del líder religioso (Capellán).</v>
          </cell>
          <cell r="W253" t="str">
            <v>P29-Grupo de Apoyo Espiritual. Carpeta de matrimonios, programa software libros parroquiales Gapoe.</v>
          </cell>
          <cell r="X253" t="str">
            <v>33</v>
          </cell>
          <cell r="Y253" t="str">
            <v>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v>
          </cell>
          <cell r="Z253" t="str">
            <v>P29-GAPOE. Carpeta de matrimonios, programa software libros parroquiales Gapoe.</v>
          </cell>
          <cell r="AA253">
            <v>42</v>
          </cell>
          <cell r="AB253" t="str">
            <v xml:space="preserve">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v>
          </cell>
          <cell r="AC253" t="str">
            <v>P29-GAPOE. Carpeta de evidencia Plan de Accion 2016-Actas</v>
          </cell>
          <cell r="AD253" t="str">
            <v>50</v>
          </cell>
          <cell r="AE253" t="str">
            <v xml:space="preserve">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v>
          </cell>
          <cell r="AF253" t="str">
            <v>Carpeta de matrimonios, programa software/ libros parroquiales de cada Capellan/ Parroquia Santa Maria de la Libertad</v>
          </cell>
          <cell r="AG253">
            <v>691</v>
          </cell>
          <cell r="AH253" t="str">
            <v>Divulgar las actividades que desarrolla GAPOE con respecto a la asistencia espiritual de los funcionarios del INPEC</v>
          </cell>
          <cell r="AI253" t="str">
            <v>NO</v>
          </cell>
          <cell r="AJ253">
            <v>42401</v>
          </cell>
          <cell r="AK253">
            <v>42716</v>
          </cell>
          <cell r="AL253">
            <v>50</v>
          </cell>
          <cell r="AM253" t="str">
            <v xml:space="preserve">FREDY CARDONA </v>
          </cell>
          <cell r="AN253" t="str">
            <v>Profesional Universitario</v>
          </cell>
          <cell r="AO253" t="str">
            <v>Activo</v>
          </cell>
          <cell r="AP253">
            <v>25</v>
          </cell>
          <cell r="AQ253" t="str">
            <v>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v>
          </cell>
          <cell r="AR253" t="str">
            <v>Grupo de Apoyo Espiritual. Carpeta de matrimonios, libro de matrimonios, carpeta de notificaciones, programa software libros parroquiales Gapoe. Carpeta digital 2016</v>
          </cell>
          <cell r="AS253" t="str">
            <v>50</v>
          </cell>
          <cell r="AT253" t="str">
            <v>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v>
          </cell>
          <cell r="AU253" t="str">
            <v>Gapoe/Carpeta de matrimonios, libro de matrimonios, carpeta de notificaciones, programa software libros parroquiales. Carpeta digital 2016</v>
          </cell>
          <cell r="AV253">
            <v>77</v>
          </cell>
          <cell r="AW253">
            <v>0.7682539682539683</v>
          </cell>
          <cell r="AX253" t="str">
            <v>En este trimestre los lideres religiosos han divulgado las actividades que desarrollan en la prestacion de su servicio, los encuentros nacionales realizados con los capellanes de las regionales Norte, Occidente y Viejo Caldas sirvieron para socializar la campaña de fortalecimiento de Unión Familiar y las actividades del Grupo de Apoyo Espiritual que se brinda a los funcionarios del instituto. Como resultado se realizo 01 matrimonio reportado en Bogotá celebrado en la Parroquia Santa María de la Libertad, además se realizaron 08 Bautizos de hijos de funcionarios, se realizaron Confirmaciones a 17 Auxiliares Bachilleres de la EPN, se promovió encuentro de parejas/curso prematrimonial, divulgado por correo institucional y vivenciado el 25 y 26 de Junio en las instalaciones de la Fundación Caminos de Libertad en Bogotá. El acompañamiento a los funcionarios se ha venido fortaleciendo, debido a la prestacion del servicio de los Capellanes en los diferentes establecimientos, asi mismo el trabajo conjunto con los representantes de otras confesiones religiosas para que se presten los servicios segun las actividades que estas celebren.</v>
          </cell>
          <cell r="AY253" t="str">
            <v>Gapoe/Carpeta de matrimonios, libro de matrimonios, carpeta de notificaciones, programa software libros parroquiales. Carpeta digital 2016</v>
          </cell>
          <cell r="AZ253" t="str">
            <v>100</v>
          </cell>
          <cell r="BA253">
            <v>1</v>
          </cell>
          <cell r="BB253" t="str">
            <v>Para el ultimo trimestre el Grupo de Apoyo Espiritual a traves de los lideres espirituales ha promovio la campaña de fortalecimiento de Union Familiar, dando a conocer los diferentes servicios que se prestan, por medio de pendones, afiches, correo electronicos y atencion personalizada en cada area o establecimientos beneficiados. Como resultado se realizo Curso Prematrimonial en el mes de Octubre, participando alrededor de 08 parejas, encuentro divulgado por correo institucional y realizado en las instalaciones de la Fundacion Caminos de Libertad-Grupo de Apoyo Espiritual.</v>
          </cell>
          <cell r="BC253" t="str">
            <v>Gapoe/Carpeta de Encuentro de parejas/Listados</v>
          </cell>
        </row>
        <row r="254">
          <cell r="M254" t="str">
            <v>P29</v>
          </cell>
          <cell r="N254" t="str">
            <v>Establecimientos beneficiados con la campaña de fortalecimiento de la "UNIÓN FAMILIAR"</v>
          </cell>
          <cell r="O254">
            <v>25</v>
          </cell>
          <cell r="P254">
            <v>50</v>
          </cell>
          <cell r="Q254" t="str">
            <v>Número</v>
          </cell>
          <cell r="R254" t="str">
            <v>PADRE ANDRES FERNANDEZ</v>
          </cell>
          <cell r="S254" t="str">
            <v>Asesor</v>
          </cell>
          <cell r="T254" t="str">
            <v>Activo</v>
          </cell>
          <cell r="U254">
            <v>0</v>
          </cell>
          <cell r="V254">
            <v>0</v>
          </cell>
          <cell r="W254">
            <v>0</v>
          </cell>
          <cell r="X254">
            <v>0</v>
          </cell>
          <cell r="Y254">
            <v>0</v>
          </cell>
          <cell r="Z254">
            <v>0</v>
          </cell>
          <cell r="AA254">
            <v>42</v>
          </cell>
          <cell r="AB254" t="str">
            <v xml:space="preserve">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v>
          </cell>
          <cell r="AC254" t="str">
            <v>P29-GAPOE. Carpeta de evidencia Plan de Accion 2016-Actas</v>
          </cell>
          <cell r="AD254" t="str">
            <v>50</v>
          </cell>
          <cell r="AE254" t="str">
            <v xml:space="preserve">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v>
          </cell>
          <cell r="AF254" t="str">
            <v>Carpeta de matrimonios, programa software/ libros parroquiales de cada Capellan/ Parroquia Santa Maria de la Libertad</v>
          </cell>
          <cell r="AG254">
            <v>692</v>
          </cell>
          <cell r="AH254" t="str">
            <v>Divulgar las actividades que desarrolla GAPOE con respecto a la asistencia espiritual de los internos y sus familias</v>
          </cell>
          <cell r="AI254" t="str">
            <v>NO</v>
          </cell>
          <cell r="AJ254">
            <v>42401</v>
          </cell>
          <cell r="AK254">
            <v>42716</v>
          </cell>
          <cell r="AL254">
            <v>50</v>
          </cell>
          <cell r="AM254" t="str">
            <v xml:space="preserve">FREDY CARDONA </v>
          </cell>
          <cell r="AN254" t="str">
            <v>Profesional Universitario</v>
          </cell>
          <cell r="AO254" t="str">
            <v>Activo</v>
          </cell>
          <cell r="AP254">
            <v>25</v>
          </cell>
          <cell r="AQ254" t="str">
            <v>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v>
          </cell>
          <cell r="AR254" t="str">
            <v>Carpeta Digital PA GAPOE 2016</v>
          </cell>
          <cell r="AS254" t="str">
            <v>50</v>
          </cell>
          <cell r="AT254" t="str">
            <v>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v>
          </cell>
          <cell r="AU254" t="str">
            <v>Gapoe/Carpeta de matrimonios, libro de matrimonios, carpeta de notificaciones, programa software libros parroquiales. Archivo fisico/carpeta establecimientos/informes mensuales</v>
          </cell>
          <cell r="AV254">
            <v>77</v>
          </cell>
          <cell r="AW254">
            <v>0.7682539682539683</v>
          </cell>
          <cell r="AX254" t="str">
            <v>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v>
          </cell>
          <cell r="AY254" t="str">
            <v>Gapoe/Carpeta de matrimonios-libro de matrimonios-carpeta de notificaciones- programa software libros parroquiales. Archivo fisico/carpeta establecimientos/informes mensuales</v>
          </cell>
          <cell r="AZ254">
            <v>100</v>
          </cell>
          <cell r="BA254">
            <v>1</v>
          </cell>
          <cell r="BB254" t="str">
            <v>La PPL ha sido asistida por su  líder espiritual, divulgando el fortalecimiento de la Unión Familiar por medio de pendones, afiches y atencion personalizada, como resultado se ha realizado en este trimestre 01 matrimonio en el EPMSC SANTA MARTA, 01 matrimonio de una Pospenada en la Parroquia Santa María de la Libertad/Gapoe</v>
          </cell>
          <cell r="BC254" t="str">
            <v>Gapoe/Carpeta de matrimonios-libro de matrimonios-carpeta de notificaciones- programa software libros parroquiales. Archivo fisico/Parroquia Sta Maria de la Libertad.</v>
          </cell>
        </row>
        <row r="255">
          <cell r="M255" t="str">
            <v>P30</v>
          </cell>
          <cell r="N255" t="str">
            <v>Establecimientos con seguimiento realizado a los sacerdotes que desarrollaran la asistencia espiritual a través del contrato  para la vigencia de 2016</v>
          </cell>
          <cell r="O255">
            <v>25</v>
          </cell>
          <cell r="P255">
            <v>100</v>
          </cell>
          <cell r="Q255" t="str">
            <v>Porcentaje</v>
          </cell>
          <cell r="R255" t="str">
            <v>PADRE ANDRES FERNANDEZ</v>
          </cell>
          <cell r="S255" t="str">
            <v>Asesor</v>
          </cell>
          <cell r="T255" t="str">
            <v>Activo</v>
          </cell>
          <cell r="U255">
            <v>100</v>
          </cell>
          <cell r="V255" t="str">
            <v>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v>
          </cell>
          <cell r="W255" t="str">
            <v>Grupo de Apoyo Espiritual. AZ DOCUMENTOS 2016, PC/Mis documentos/Carpeta Digital/PA GAPOE 2016/Consolidado de informes</v>
          </cell>
          <cell r="X255" t="str">
            <v>100</v>
          </cell>
          <cell r="Y255" t="str">
            <v>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v>
          </cell>
          <cell r="Z255" t="str">
            <v>Archivo fisico Gapoe, carpetas por establecimientos, informes mensuales. Drive/carpeta Gapoe/archivos digitales de informes.</v>
          </cell>
          <cell r="AA255">
            <v>100</v>
          </cell>
          <cell r="AB255" t="str">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v>
          </cell>
          <cell r="AC255" t="str">
            <v>Archivo fisico Gapoe, carpetas por establecimientos, informes mensuales. Archivo fisico/Carpeta evidencia PA 2016/Actas.</v>
          </cell>
          <cell r="AD255" t="str">
            <v>100</v>
          </cell>
          <cell r="AE255" t="str">
            <v xml:space="preserve">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v>
          </cell>
          <cell r="AF255" t="str">
            <v>Archivo fisico Gapoe, carpetas por establecimientos, informes mensuales. Archivo fisico/Carpeta evidencia PA 2016/Actas.</v>
          </cell>
          <cell r="AG255">
            <v>693</v>
          </cell>
          <cell r="AH255" t="str">
            <v>Entregar Estudios previos y requisitos correspondientes para iniciar trámite de elaboración del contrato.</v>
          </cell>
          <cell r="AI255" t="str">
            <v>NO</v>
          </cell>
          <cell r="AJ255">
            <v>42384</v>
          </cell>
          <cell r="AK255">
            <v>42716</v>
          </cell>
          <cell r="AL255">
            <v>50</v>
          </cell>
          <cell r="AM255" t="str">
            <v>RUTH MARY LOZADA</v>
          </cell>
          <cell r="AN255" t="str">
            <v>Profesional Universitario</v>
          </cell>
          <cell r="AO255" t="str">
            <v>Activo</v>
          </cell>
          <cell r="AP255">
            <v>100</v>
          </cell>
          <cell r="AQ255" t="str">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v>
          </cell>
          <cell r="AR255" t="str">
            <v>Grupo de Apoyo Espiritual. - CPU/Mis documentos/Carpeta Digital/ Evidencias Proceso Contrato 2016-P30</v>
          </cell>
          <cell r="AS255" t="str">
            <v>100</v>
          </cell>
          <cell r="AT255" t="str">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v>
          </cell>
          <cell r="AU255" t="str">
            <v>Grupo de Apoyo Espiritual. - CPU/Mis documentos/Carpeta Digital/ Evidencias Proceso Contrato 2016-P30</v>
          </cell>
          <cell r="AV255">
            <v>100</v>
          </cell>
          <cell r="AW255">
            <v>0.78012048192771088</v>
          </cell>
          <cell r="AX255" t="str">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v>
          </cell>
          <cell r="AY255" t="str">
            <v>Grupo de Apoyo Espiritual. - CPU/Mis documentos/Carpeta Digital/ Evidencias Proceso Contrato 2016-P30</v>
          </cell>
          <cell r="AZ255" t="str">
            <v>100</v>
          </cell>
          <cell r="BA255">
            <v>1</v>
          </cell>
          <cell r="BB255" t="str">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v>
          </cell>
          <cell r="BC255" t="str">
            <v>Grupo de Apoyo Espiritual. - CPU/Mis documentos/Carpeta Digital/ Evidencias Proceso Contrato 2016-P30/Evidencias I TRIMESTRE 2016</v>
          </cell>
        </row>
        <row r="256">
          <cell r="M256" t="str">
            <v>P30</v>
          </cell>
          <cell r="N256" t="str">
            <v>Establecimientos con seguimiento realizado a los sacerdotes que desarrollaran la asistencia espiritual a través del contrato  para la vigencia de 2016</v>
          </cell>
          <cell r="O256">
            <v>25</v>
          </cell>
          <cell r="P256">
            <v>100</v>
          </cell>
          <cell r="Q256" t="str">
            <v>Porcentaje</v>
          </cell>
          <cell r="R256" t="str">
            <v>PADRE ANDRES FERNANDEZ</v>
          </cell>
          <cell r="S256" t="str">
            <v>Asesor</v>
          </cell>
          <cell r="T256" t="str">
            <v>Activo</v>
          </cell>
          <cell r="U256">
            <v>0</v>
          </cell>
          <cell r="V256">
            <v>0</v>
          </cell>
          <cell r="W256">
            <v>0</v>
          </cell>
          <cell r="X256">
            <v>0</v>
          </cell>
          <cell r="Y256">
            <v>0</v>
          </cell>
          <cell r="Z256">
            <v>0</v>
          </cell>
          <cell r="AA256">
            <v>100</v>
          </cell>
          <cell r="AB256" t="str">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v>
          </cell>
          <cell r="AC256" t="str">
            <v>Archivo fisico Gapoe, carpetas por establecimientos, informes mensuales. Archivo fisico/Carpeta evidencia PA 2016/Actas.</v>
          </cell>
          <cell r="AD256" t="str">
            <v>100</v>
          </cell>
          <cell r="AE256" t="str">
            <v xml:space="preserve">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v>
          </cell>
          <cell r="AF256" t="str">
            <v>Archivo fisico Gapoe, carpetas por establecimientos, informes mensuales. Archivo fisico/Carpeta evidencia PA 2016/Actas.</v>
          </cell>
          <cell r="AG256">
            <v>694</v>
          </cell>
          <cell r="AH256" t="str">
            <v>Realizar seguimiento, evaluación y retroalimentación del desarrollo del contrato, elaborando  informe trimestral de los resultados obtenidos.</v>
          </cell>
          <cell r="AI256" t="str">
            <v>NO</v>
          </cell>
          <cell r="AJ256">
            <v>42384</v>
          </cell>
          <cell r="AK256">
            <v>42716</v>
          </cell>
          <cell r="AL256">
            <v>50</v>
          </cell>
          <cell r="AM256" t="str">
            <v>RUTH MARY LOZADA</v>
          </cell>
          <cell r="AN256" t="str">
            <v>Profesional Universitario</v>
          </cell>
          <cell r="AO256" t="str">
            <v>Activo</v>
          </cell>
          <cell r="AP256">
            <v>25</v>
          </cell>
          <cell r="AQ256" t="str">
            <v>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v>
          </cell>
          <cell r="AR256" t="str">
            <v>Grupo de Apoyo Espiritual. - PC/Mis documentos/Carpeta Digital/Capellanes Gapoe 2016</v>
          </cell>
          <cell r="AS256" t="str">
            <v>50</v>
          </cell>
          <cell r="AT256" t="str">
            <v>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v>
          </cell>
          <cell r="AU256" t="str">
            <v>https://drive.google.com/drive/folders/0Bz9BU3gKMyzARC0tWFJPOWlIZzA-</v>
          </cell>
          <cell r="AV256">
            <v>75</v>
          </cell>
          <cell r="AW256">
            <v>0.78012048192771088</v>
          </cell>
          <cell r="AX256" t="str">
            <v>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v>
          </cell>
          <cell r="AY256" t="str">
            <v>https://drive.google.com/drive/folders/0Bz9BU3gKMyzAYUV5dlk3V3JMdEk</v>
          </cell>
          <cell r="AZ256">
            <v>100</v>
          </cell>
          <cell r="BA256">
            <v>1</v>
          </cell>
          <cell r="BB256" t="str">
            <v xml:space="preserve">El Grupo de Apoyo Espiritual realiza seguimiento del contrato mediante la verificacion de las actividades realizadas en los establecimientos beneficiados por medio de informes mensuales realizados por los capellanes, certificados por el director del establecimiento,  los capellanes coordinan las actividades con el responsable de la asistencia espiritual y asi mismo con los lideres espirituales de otras confesiones religiosas, quienes estan en el deber de garantizar la libertad de culto y profesar libremente su confesion. La evaluacion de estas actividades concluyen que la presencia de los Capellanes ayudan a la dignificacion y la convivencia pacifica en los establecimientos beneficiados, generando cambios positivos en la PPL. Las actividades realizadas por los capellanes estan descritas en los informes segun la atencion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v>
          </cell>
          <cell r="BC256" t="str">
            <v>https://drive.google.com/drive/folders/0Bz9BU3gKMyzASWhFUVJ2WGU3enc</v>
          </cell>
        </row>
        <row r="257">
          <cell r="M257" t="str">
            <v>P106</v>
          </cell>
          <cell r="N257" t="str">
            <v>Programa de asistencia espiritual y religiosa desarrollado con los funcionarios del Instituto y a los internos, velando por el respeto a la libertad de cultos y el cumplimiento de la normativa vigente.</v>
          </cell>
          <cell r="O257">
            <v>25</v>
          </cell>
          <cell r="P257">
            <v>1</v>
          </cell>
          <cell r="Q257" t="str">
            <v>Número</v>
          </cell>
          <cell r="R257" t="str">
            <v>PADRE ANDRES FERNANDEZ</v>
          </cell>
          <cell r="S257" t="str">
            <v>Asesor</v>
          </cell>
          <cell r="T257" t="str">
            <v>Activo</v>
          </cell>
          <cell r="U257">
            <v>1</v>
          </cell>
          <cell r="V257" t="str">
            <v>Se han desarrollado los diferentes temas y actividades del programa de asistencia espiritual a traves del lider religioso, dando cumplimiento a la normatividad vigente velendo por el respecto a la libertad religiosa.</v>
          </cell>
          <cell r="W257" t="str">
            <v>Grupo de Apoyo Espiritual. Archivo/carpetas establecimientos. PC/Mis documentos/Carpeta Digital/PA GAPOE 2016/Consolidado de informes</v>
          </cell>
          <cell r="X257" t="str">
            <v>1</v>
          </cell>
          <cell r="Y257" t="str">
            <v>El programa de asistencia espiritual y religiosa se ha desarrollado mediante la solicitud de los beneficiarios, atendidos por el líder espiritual, garantizando el derecho a la libertad religiosa y la celebración de cultos en los establecimientos.</v>
          </cell>
          <cell r="Z257" t="str">
            <v>Grupo de Apoyo Espiritual. Archivo/carpetas establecimientos. PC/Mis documentos/Carpeta Digital/PA GAPOE 2016/Consolidado de informes</v>
          </cell>
          <cell r="AA257">
            <v>1</v>
          </cell>
          <cell r="AB257" t="str">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v>
          </cell>
          <cell r="AC257" t="str">
            <v>https://drive.google.com/drive/folders/0Bz9BU3gKMyzAYUV5dlk3V3JMdEk</v>
          </cell>
          <cell r="AD257" t="str">
            <v>1</v>
          </cell>
          <cell r="AE257" t="str">
            <v xml:space="preserve">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v>
          </cell>
          <cell r="AF257" t="str">
            <v>https://drive.google.com/drive/folders/0Bz9BU3gKMyzASWhFUVJ2WGU3enc</v>
          </cell>
          <cell r="AG257">
            <v>695</v>
          </cell>
          <cell r="AH257" t="str">
            <v>Brindar asistencia espiritual y religiosa a los funcionarios que lo soliciten, sin importar su confesión religiosa</v>
          </cell>
          <cell r="AI257" t="str">
            <v>NO</v>
          </cell>
          <cell r="AJ257">
            <v>42401</v>
          </cell>
          <cell r="AK257">
            <v>42716</v>
          </cell>
          <cell r="AL257">
            <v>50</v>
          </cell>
          <cell r="AM257" t="str">
            <v>ANDRES FERNANDEZ</v>
          </cell>
          <cell r="AN257" t="str">
            <v>Asesor</v>
          </cell>
          <cell r="AO257" t="str">
            <v>Activo</v>
          </cell>
          <cell r="AP257">
            <v>25</v>
          </cell>
          <cell r="AQ257" t="str">
            <v>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v>
          </cell>
          <cell r="AR257" t="str">
            <v>Grupo de Apoyo Espiritual. PC/Mis documentos/Carpeta Digital/PA GAPOE 2016/Consolidado de informes</v>
          </cell>
          <cell r="AS257" t="str">
            <v>50</v>
          </cell>
          <cell r="AT257" t="str">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v>
          </cell>
          <cell r="AU257" t="str">
            <v>Grupo de Apoyo Espiritual. PC/Mis documentos/Carpeta Digital/PA GAPOE 2016/Consolidado de informes</v>
          </cell>
          <cell r="AV257">
            <v>77</v>
          </cell>
          <cell r="AW257">
            <v>0.7682539682539683</v>
          </cell>
          <cell r="AX257" t="str">
            <v xml:space="preserve">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v>
          </cell>
          <cell r="AY257" t="str">
            <v>Grupo de Apoyo Espiritual. PC/Mis documentos/Carpeta Digital/PA GAPOE 2016/Consolidado de informes</v>
          </cell>
          <cell r="AZ257">
            <v>100</v>
          </cell>
          <cell r="BA257">
            <v>1</v>
          </cell>
          <cell r="BB257" t="str">
            <v>Los líderes espirituales han brindado la asistencia espiritual a los funcionarios que han tenido la necesidad de ser asistidos según su confesión religiosa. En este último trimestre se han atendido un total de: mes de Octubre: 863, Noviembre: 788 y parcialmente en Diciembre: 141 funcionarios a nivel nacional, además la celebración de la eucaristía por el Capellán General todos los viernes en el auditorio Juan Pablo II Sede Central del INPEC, entre otras fechas especiales del calendario litúrgico. Las actividades para el mes de diciembre se encuentran programadas por los capellanes.</v>
          </cell>
          <cell r="BC257" t="str">
            <v>Grupo de Apoyo Espiritual. PC/Mis documentos/Carpeta Digital/PA GAPOE 2016/Consolidado de informes</v>
          </cell>
        </row>
        <row r="258">
          <cell r="M258" t="str">
            <v>P106</v>
          </cell>
          <cell r="N258" t="str">
            <v>Programa de asistencia espiritual y religiosa desarrollado con los funcionarios del Instituto y a los internos, velando por el respeto a la libertad de cultos y el cumplimiento de la normativa vigente.</v>
          </cell>
          <cell r="O258">
            <v>25</v>
          </cell>
          <cell r="P258">
            <v>1</v>
          </cell>
          <cell r="Q258" t="str">
            <v>Número</v>
          </cell>
          <cell r="R258" t="str">
            <v>PADRE ANDRES FERNANDEZ</v>
          </cell>
          <cell r="S258" t="str">
            <v>Asesor</v>
          </cell>
          <cell r="T258" t="str">
            <v>Activo</v>
          </cell>
          <cell r="U258">
            <v>0</v>
          </cell>
          <cell r="V258">
            <v>0</v>
          </cell>
          <cell r="W258">
            <v>0</v>
          </cell>
          <cell r="X258">
            <v>0</v>
          </cell>
          <cell r="Y258">
            <v>0</v>
          </cell>
          <cell r="Z258">
            <v>0</v>
          </cell>
          <cell r="AA258">
            <v>1</v>
          </cell>
          <cell r="AB258" t="str">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v>
          </cell>
          <cell r="AC258" t="str">
            <v>https://drive.google.com/drive/folders/0Bz9BU3gKMyzAYUV5dlk3V3JMdEk</v>
          </cell>
          <cell r="AD258" t="str">
            <v>1</v>
          </cell>
          <cell r="AE258" t="str">
            <v xml:space="preserve">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v>
          </cell>
          <cell r="AF258" t="str">
            <v>https://drive.google.com/drive/folders/0Bz9BU3gKMyzASWhFUVJ2WGU3enc</v>
          </cell>
          <cell r="AG258">
            <v>696</v>
          </cell>
          <cell r="AH258" t="str">
            <v>Brindar asistencia espiritual y religiosa a los internos que lo soliciten, sin importar su confesión  religiosa.</v>
          </cell>
          <cell r="AI258" t="str">
            <v>NO</v>
          </cell>
          <cell r="AJ258">
            <v>42401</v>
          </cell>
          <cell r="AK258">
            <v>42716</v>
          </cell>
          <cell r="AL258">
            <v>50</v>
          </cell>
          <cell r="AM258" t="str">
            <v>ANDRES FERNANDEZ</v>
          </cell>
          <cell r="AN258" t="str">
            <v>Asesor</v>
          </cell>
          <cell r="AO258" t="str">
            <v>Activo</v>
          </cell>
          <cell r="AP258">
            <v>25</v>
          </cell>
          <cell r="AQ258" t="str">
            <v>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v>
          </cell>
          <cell r="AR258" t="str">
            <v>Grupo de Apoyo Espiritual. Carpeta Digital PA GAPOE 2016/Consolidado de informes</v>
          </cell>
          <cell r="AS258" t="str">
            <v>50</v>
          </cell>
          <cell r="AT258" t="str">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v>
          </cell>
          <cell r="AU258" t="str">
            <v>Grupo de Apoyo Espiritual. Carpeta Digital PA GAPOE 2016/Consolidado de informes</v>
          </cell>
          <cell r="AV258">
            <v>75</v>
          </cell>
          <cell r="AW258">
            <v>0.7682539682539683</v>
          </cell>
          <cell r="AX258" t="str">
            <v xml:space="preserve">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"Para vivir el Jubileo de la Misericordia"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v>
          </cell>
          <cell r="AY258" t="str">
            <v>Grupo de Apoyo Espiritual. Carpeta Digital PA GAPOE 2016/Consolidado de informes</v>
          </cell>
          <cell r="AZ258">
            <v>100</v>
          </cell>
          <cell r="BA258">
            <v>1</v>
          </cell>
          <cell r="BB258" t="str">
            <v>Los líderes espirituales han brindado la asistencia espiritual a la PPL que han visto la necesidad de ser asistidos según su confesión religiosa. En este último trimestre se han atendido un total de: mes de Octubre: 40.580, Noviembre: 20.656 y parcialmente en Diciembre: 5.243 internos a nivel nacional. A través del Gapoe en colaboración con agentes de pastoral, se realizó la celebración de la navidad 2016 con 150 niños, hijos de los internos de los establecimientos de reclusión de Bogota, donde se entregaron regalos con ocasión a la navidad.</v>
          </cell>
          <cell r="BC258" t="str">
            <v>Grupo de Apoyo Espiritual. Carpeta Digital PA GAPOE 2016/Consolidado de informes</v>
          </cell>
        </row>
        <row r="259">
          <cell r="M259" t="str">
            <v>P76</v>
          </cell>
          <cell r="N259" t="str">
            <v xml:space="preserve">Centros penitenciarios socializados con los módulos de la campaña de paz y reconciliación </v>
          </cell>
          <cell r="O259">
            <v>25</v>
          </cell>
          <cell r="P259">
            <v>50</v>
          </cell>
          <cell r="Q259" t="str">
            <v>Número</v>
          </cell>
          <cell r="R259" t="str">
            <v>PADRE ANDRES FERNANDEZ</v>
          </cell>
          <cell r="S259" t="str">
            <v>Asesor</v>
          </cell>
          <cell r="T259" t="str">
            <v>Activo</v>
          </cell>
          <cell r="U259">
            <v>50</v>
          </cell>
          <cell r="V259" t="str">
            <v>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v>
          </cell>
          <cell r="W259" t="str">
            <v>Archivo/ejemplar.PC/Mis documentos/PA GAPOE 2016/Modulos</v>
          </cell>
          <cell r="X259">
            <v>50</v>
          </cell>
          <cell r="Y259" t="str">
            <v>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v>
          </cell>
          <cell r="Z259" t="str">
            <v>Archivo/ejemplar.PC/Mis documentos/PA GAPOE 2016/Modulos. Drive seguimiento 1 trimestre.</v>
          </cell>
          <cell r="AA259">
            <v>50</v>
          </cell>
          <cell r="AB259" t="str">
            <v xml:space="preserve">Se ha adelantado el Modulo 3 y 4 de las cartillas de PAZ Y RECONCILIACION para ser trabajadas por todos los lideres religiosos y equipo pastoral con la PPL. </v>
          </cell>
          <cell r="AC259" t="str">
            <v>Archivo/ejemplar.PC/Mis documentos/PA GAPOE 2016/Modulos. Drive seguimiento 1 trimestre.</v>
          </cell>
          <cell r="AD259" t="str">
            <v>50</v>
          </cell>
          <cell r="AE259" t="str">
            <v xml:space="preserve">Se socializaron las cartillas de PAZ Y RECONCILIACION modulos 1 y 2, a nivel nacional con los lideres espirituales  y equipo pastoral, talleres que fueron desarrollados con la PPL y que como continuidad para la siguiente vigencia 2017 se desarrollaran los modulos 3 y 4. </v>
          </cell>
          <cell r="AF259" t="str">
            <v>Archivo/ejemplar.PC/Mis documentos/PA GAPOE 2016/Modulos 1 y 2. Drive seguimiento 1 trimestre.</v>
          </cell>
          <cell r="AG259">
            <v>697</v>
          </cell>
          <cell r="AH259" t="str">
            <v xml:space="preserve">Iniciar la divulgación de los módulos en los establecimientos </v>
          </cell>
          <cell r="AI259" t="str">
            <v>NO</v>
          </cell>
          <cell r="AJ259">
            <v>42401</v>
          </cell>
          <cell r="AK259">
            <v>42716</v>
          </cell>
          <cell r="AL259">
            <v>100</v>
          </cell>
          <cell r="AM259" t="str">
            <v>DTE NELSON CESPEDES</v>
          </cell>
          <cell r="AN259" t="str">
            <v>Dragoneante</v>
          </cell>
          <cell r="AO259" t="str">
            <v>Activo</v>
          </cell>
          <cell r="AP259">
            <v>100</v>
          </cell>
          <cell r="AQ259" t="str">
            <v>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v>
          </cell>
          <cell r="AR259" t="str">
            <v>Archivo Fisico de GAPOE AZ/Actas</v>
          </cell>
          <cell r="AS259" t="str">
            <v>100</v>
          </cell>
          <cell r="AT259" t="str">
            <v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v>
          </cell>
          <cell r="AU259" t="str">
            <v>Archivo Fisico de GAPOE AZ/Actas de entrega. Drive/carpeta GAPOE II TRIMESTRE/P76-697 MODULOS 1 Y 2</v>
          </cell>
          <cell r="AV259">
            <v>100</v>
          </cell>
          <cell r="AW259">
            <v>0.7682539682539683</v>
          </cell>
          <cell r="AX259" t="str">
            <v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v>
          </cell>
          <cell r="AY259" t="str">
            <v>Archivo Fisico de GAPOE AZ/Actas de entrega. Drive/carpeta GAPOE II TRIMESTRE/P76-697 MODULOS 1 Y 2</v>
          </cell>
          <cell r="AZ259" t="str">
            <v>100</v>
          </cell>
          <cell r="BA259">
            <v>1</v>
          </cell>
          <cell r="BB259" t="str">
            <v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realizo en cada establecimiento por parte de lo lideres religiosos, vinculando los internos sin importar su confesion religiosa,  generando un espacio en la carcel de paz y reconciliacion. </v>
          </cell>
          <cell r="BC259" t="str">
            <v>Archivo Fisico de GAPOE AZ/Actas de entrega. Drive/carpeta GAPOE II TRIMESTRE/P76-697 MODULOS 1 Y 2</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con seg III Trimestre"/>
    </sheetNames>
    <sheetDataSet>
      <sheetData sheetId="0">
        <row r="260">
          <cell r="M260" t="str">
            <v>P36</v>
          </cell>
          <cell r="N260" t="str">
            <v>Establecimientos y Regional Noroeste utilizando el modulo para crear solicitudes de traslado del SISIPEC</v>
          </cell>
          <cell r="O260">
            <v>40</v>
          </cell>
          <cell r="P260">
            <v>6</v>
          </cell>
          <cell r="Q260" t="str">
            <v>Número</v>
          </cell>
          <cell r="R260" t="str">
            <v>Gloria Esperanza Maldonado</v>
          </cell>
          <cell r="S260" t="str">
            <v>Jefe de Oficina</v>
          </cell>
          <cell r="T260" t="str">
            <v>Activo</v>
          </cell>
          <cell r="U260">
            <v>0</v>
          </cell>
          <cell r="V260" t="str">
            <v>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v>
          </cell>
          <cell r="W260" t="str">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X260" t="str">
            <v>0</v>
          </cell>
          <cell r="Y260" t="str">
            <v xml:space="preserve">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v>
          </cell>
          <cell r="Z260" t="str">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A260">
            <v>0</v>
          </cell>
          <cell r="AB260"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0"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0">
            <v>0</v>
          </cell>
          <cell r="AE260"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0"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0">
            <v>999</v>
          </cell>
          <cell r="AH260" t="str">
            <v>1.  Concertar  mesa de trabajo con la Oficina de Sistemas de Información para la  elaboración del cronograma de apoyo técnico que permita lograr la implementación del módulo de traslados en SISIPEC Web.</v>
          </cell>
          <cell r="AI260" t="str">
            <v>NO</v>
          </cell>
          <cell r="AJ260">
            <v>42388</v>
          </cell>
          <cell r="AK260">
            <v>42419</v>
          </cell>
          <cell r="AL260">
            <v>15</v>
          </cell>
          <cell r="AM260" t="str">
            <v>Kelly Johanna Santafé Guerrero, Patrik Lorena Camayo , Laura Natalia Rivera, Martha Liliana Flórez, Sistemas de Información</v>
          </cell>
          <cell r="AN260" t="str">
            <v>Técnico Administrativo</v>
          </cell>
          <cell r="AO260" t="str">
            <v>Activo</v>
          </cell>
          <cell r="AP260">
            <v>50</v>
          </cell>
          <cell r="AQ260" t="str">
            <v>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v>
          </cell>
          <cell r="AR260"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S260" t="str">
            <v>80</v>
          </cell>
          <cell r="AT260" t="str">
            <v xml:space="preserve">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v>
          </cell>
          <cell r="AU260"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V260">
            <v>80</v>
          </cell>
          <cell r="AW260">
            <v>1</v>
          </cell>
          <cell r="AX260" t="str">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Y260"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Z260">
            <v>31</v>
          </cell>
          <cell r="BA260">
            <v>31</v>
          </cell>
          <cell r="BB260">
            <v>1</v>
          </cell>
          <cell r="BC260">
            <v>80</v>
          </cell>
          <cell r="BD260">
            <v>1</v>
          </cell>
          <cell r="BE260" t="str">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BF260"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row>
        <row r="261">
          <cell r="M261" t="str">
            <v>P36</v>
          </cell>
          <cell r="N261" t="str">
            <v>Establecimientos y Regional Noroeste utilizando el modulo para crear solicitudes de traslado del SISIPEC</v>
          </cell>
          <cell r="O261">
            <v>40</v>
          </cell>
          <cell r="P261">
            <v>6</v>
          </cell>
          <cell r="Q261" t="str">
            <v>Número</v>
          </cell>
          <cell r="R261" t="str">
            <v>Gloria Esperanza Maldonado</v>
          </cell>
          <cell r="S261" t="str">
            <v>Jefe de Oficina</v>
          </cell>
          <cell r="T261" t="str">
            <v>Activo</v>
          </cell>
          <cell r="U261">
            <v>0</v>
          </cell>
          <cell r="V261">
            <v>0</v>
          </cell>
          <cell r="W261">
            <v>0</v>
          </cell>
          <cell r="X261">
            <v>0</v>
          </cell>
          <cell r="Y261">
            <v>0</v>
          </cell>
          <cell r="Z261">
            <v>0</v>
          </cell>
          <cell r="AA261">
            <v>0</v>
          </cell>
          <cell r="AB261"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1"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1">
            <v>0</v>
          </cell>
          <cell r="AE261"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1"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1">
            <v>1000</v>
          </cell>
          <cell r="AH261" t="str">
            <v>2. solicitar a la oficina de sistemas de información los ajustes requeridos al módulo de traslados en SISIPEC Web  para el buen funcionamiento del mismo, y realizar verificación.</v>
          </cell>
          <cell r="AI261" t="str">
            <v>NO</v>
          </cell>
          <cell r="AJ261">
            <v>42388</v>
          </cell>
          <cell r="AK261">
            <v>42716</v>
          </cell>
          <cell r="AL261">
            <v>10</v>
          </cell>
          <cell r="AM261" t="str">
            <v>Kelly Johanna Santafé Guerrero, Patrik Lorena Camayo , Laura Natalia Rivera, Martha Liliana Flórez, Sistemas de Información</v>
          </cell>
          <cell r="AN261" t="str">
            <v>Técnico Administrativo</v>
          </cell>
          <cell r="AO261" t="str">
            <v>Activo</v>
          </cell>
          <cell r="AP261">
            <v>10</v>
          </cell>
          <cell r="AQ261" t="str">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v>
          </cell>
          <cell r="AR261"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S261" t="str">
            <v>80</v>
          </cell>
          <cell r="AT261" t="str">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v>
          </cell>
          <cell r="AU261"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V261">
            <v>80</v>
          </cell>
          <cell r="AW261">
            <v>0.77743902439024393</v>
          </cell>
          <cell r="AX261" t="str">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v>
          </cell>
          <cell r="AY261"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Z261">
            <v>328</v>
          </cell>
          <cell r="BA261">
            <v>255</v>
          </cell>
          <cell r="BB261">
            <v>0.77743902439024393</v>
          </cell>
          <cell r="BC261">
            <v>80</v>
          </cell>
          <cell r="BD261">
            <v>1</v>
          </cell>
          <cell r="BE261" t="str">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v>
          </cell>
          <cell r="BF261"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row>
        <row r="262">
          <cell r="M262" t="str">
            <v>P36</v>
          </cell>
          <cell r="N262" t="str">
            <v>Establecimientos y Regional Noroeste utilizando el modulo para crear solicitudes de traslado del SISIPEC</v>
          </cell>
          <cell r="O262">
            <v>40</v>
          </cell>
          <cell r="P262">
            <v>6</v>
          </cell>
          <cell r="Q262" t="str">
            <v>Número</v>
          </cell>
          <cell r="R262" t="str">
            <v>Gloria Esperanza Maldonado</v>
          </cell>
          <cell r="S262" t="str">
            <v>Jefe de Oficina</v>
          </cell>
          <cell r="T262" t="str">
            <v>Activo</v>
          </cell>
          <cell r="U262">
            <v>0</v>
          </cell>
          <cell r="V262">
            <v>0</v>
          </cell>
          <cell r="W262">
            <v>0</v>
          </cell>
          <cell r="X262">
            <v>0</v>
          </cell>
          <cell r="Y262">
            <v>0</v>
          </cell>
          <cell r="Z262">
            <v>0</v>
          </cell>
          <cell r="AA262">
            <v>0</v>
          </cell>
          <cell r="AB262"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2"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2">
            <v>0</v>
          </cell>
          <cell r="AE262"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2"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2">
            <v>1001</v>
          </cell>
          <cell r="AH262" t="str">
            <v>3. Solicitar a la oficina de sistemas de información realizar prueba funcional del módulo de traslados en SISIPEC Web, y aprobarla.</v>
          </cell>
          <cell r="AI262" t="str">
            <v>NO</v>
          </cell>
          <cell r="AJ262">
            <v>42422</v>
          </cell>
          <cell r="AK262">
            <v>42464</v>
          </cell>
          <cell r="AL262">
            <v>15</v>
          </cell>
          <cell r="AM262" t="str">
            <v>Kelly Johanna Santafé Guerrero, Patrik Lorena Camayo , Laura Natalia Rivera, Martha Liliana Flórez, Sistemas de Información</v>
          </cell>
          <cell r="AN262" t="str">
            <v>Técnico Administrativo</v>
          </cell>
          <cell r="AO262" t="str">
            <v>Activo</v>
          </cell>
          <cell r="AP262">
            <v>10</v>
          </cell>
          <cell r="AQ262" t="str">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v>
          </cell>
          <cell r="AR262"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S262" t="str">
            <v>80</v>
          </cell>
          <cell r="AT262" t="str">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v>
          </cell>
          <cell r="AU262"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V262">
            <v>90</v>
          </cell>
          <cell r="AW262">
            <v>1</v>
          </cell>
          <cell r="AX262" t="str">
            <v xml:space="preserve">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v>
          </cell>
          <cell r="AY262"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cell r="AZ262">
            <v>42</v>
          </cell>
          <cell r="BA262">
            <v>42</v>
          </cell>
          <cell r="BB262">
            <v>1</v>
          </cell>
          <cell r="BC262">
            <v>90</v>
          </cell>
          <cell r="BD262">
            <v>1</v>
          </cell>
          <cell r="BE262" t="str">
            <v xml:space="preserve">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v>
          </cell>
          <cell r="BF262" t="str">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ell>
        </row>
        <row r="263">
          <cell r="M263" t="str">
            <v>P36</v>
          </cell>
          <cell r="N263" t="str">
            <v>Establecimientos y Regional Noroeste utilizando el modulo para crear solicitudes de traslado del SISIPEC</v>
          </cell>
          <cell r="O263">
            <v>40</v>
          </cell>
          <cell r="P263">
            <v>6</v>
          </cell>
          <cell r="Q263" t="str">
            <v>Número</v>
          </cell>
          <cell r="R263" t="str">
            <v>Gloria Esperanza Maldonado</v>
          </cell>
          <cell r="S263" t="str">
            <v>Jefe de Oficina</v>
          </cell>
          <cell r="T263" t="str">
            <v>Activo</v>
          </cell>
          <cell r="U263">
            <v>0</v>
          </cell>
          <cell r="V263">
            <v>0</v>
          </cell>
          <cell r="W263">
            <v>0</v>
          </cell>
          <cell r="X263">
            <v>0</v>
          </cell>
          <cell r="Y263">
            <v>0</v>
          </cell>
          <cell r="Z263">
            <v>0</v>
          </cell>
          <cell r="AA263">
            <v>0</v>
          </cell>
          <cell r="AB263"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3"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3">
            <v>0</v>
          </cell>
          <cell r="AE263"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3"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3">
            <v>1002</v>
          </cell>
          <cell r="AH263" t="str">
            <v>4. solicitar a la oficina de sistemas de información la socialización y capacitación del aplicativo a los integrantes del Grupo Asuntos Penitenciarios; establecer y aclarar inquietudes al respecto.</v>
          </cell>
          <cell r="AI263" t="str">
            <v>NO</v>
          </cell>
          <cell r="AJ263">
            <v>42551</v>
          </cell>
          <cell r="AK263">
            <v>42565</v>
          </cell>
          <cell r="AL263">
            <v>15</v>
          </cell>
          <cell r="AM263" t="str">
            <v>Kelly Johanna Santafé Guerrero, Patrik Lorena Camayo , Laura Natalia Rivera, Martha Liliana Flórez, Sistemas de Información</v>
          </cell>
          <cell r="AN263" t="str">
            <v>Técnico Administrativo</v>
          </cell>
          <cell r="AO263" t="str">
            <v>Activo</v>
          </cell>
          <cell r="AP263">
            <v>0</v>
          </cell>
          <cell r="AQ263">
            <v>0</v>
          </cell>
          <cell r="AR263">
            <v>0</v>
          </cell>
          <cell r="AS263" t="str">
            <v>0</v>
          </cell>
          <cell r="AT263" t="str">
            <v xml:space="preserve">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v>
          </cell>
          <cell r="AU263" t="str">
            <v>NO SE HA DADO INICIO A LA ACTIVIDAD NO HAY EVIDENCIAS</v>
          </cell>
          <cell r="AV263">
            <v>0</v>
          </cell>
          <cell r="AW263">
            <v>1</v>
          </cell>
          <cell r="AX263"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v>
          </cell>
          <cell r="AY263" t="str">
            <v>no hay evidencias, teniendo en cuenta que la actividad no ha podido ser iniciada.</v>
          </cell>
          <cell r="AZ263">
            <v>14</v>
          </cell>
          <cell r="BA263">
            <v>14</v>
          </cell>
          <cell r="BB263">
            <v>1</v>
          </cell>
          <cell r="BC263">
            <v>0</v>
          </cell>
          <cell r="BD263">
            <v>1</v>
          </cell>
          <cell r="BE263"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v>
          </cell>
          <cell r="BF263" t="str">
            <v>no hay evidencias, teniendo en cuenta que la actividad no ha podido ser iniciada.</v>
          </cell>
        </row>
        <row r="264">
          <cell r="M264" t="str">
            <v>P36</v>
          </cell>
          <cell r="N264" t="str">
            <v>Establecimientos y Regional Noroeste utilizando el modulo para crear solicitudes de traslado del SISIPEC</v>
          </cell>
          <cell r="O264">
            <v>40</v>
          </cell>
          <cell r="P264">
            <v>6</v>
          </cell>
          <cell r="Q264" t="str">
            <v>Número</v>
          </cell>
          <cell r="R264" t="str">
            <v>Gloria Esperanza Maldonado</v>
          </cell>
          <cell r="S264" t="str">
            <v>Jefe de Oficina</v>
          </cell>
          <cell r="T264" t="str">
            <v>Activo</v>
          </cell>
          <cell r="U264">
            <v>0</v>
          </cell>
          <cell r="V264">
            <v>0</v>
          </cell>
          <cell r="W264">
            <v>0</v>
          </cell>
          <cell r="X264">
            <v>0</v>
          </cell>
          <cell r="Y264">
            <v>0</v>
          </cell>
          <cell r="Z264">
            <v>0</v>
          </cell>
          <cell r="AA264">
            <v>0</v>
          </cell>
          <cell r="AB264"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4"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4">
            <v>0</v>
          </cell>
          <cell r="AE264"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4"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4">
            <v>1003</v>
          </cell>
          <cell r="AH264" t="str">
            <v xml:space="preserve">5. solicitar a la oficina de sistemas de información la socialización y capacitación del aplicativo a la Regional NorOeste y los 5 establecimientos que hacen parte de esta. </v>
          </cell>
          <cell r="AI264" t="str">
            <v>NO</v>
          </cell>
          <cell r="AJ264">
            <v>42566</v>
          </cell>
          <cell r="AK264">
            <v>42596</v>
          </cell>
          <cell r="AL264">
            <v>15</v>
          </cell>
          <cell r="AM264" t="str">
            <v>Kelly Johanna Santafé Guerrero, Patrik Lorena Camayo , Laura Natalia Rivera, Martha Liliana Flórez, Sistemas de Información</v>
          </cell>
          <cell r="AN264" t="str">
            <v>Técnico Administrativo</v>
          </cell>
          <cell r="AO264" t="str">
            <v>Activo</v>
          </cell>
          <cell r="AP264">
            <v>0</v>
          </cell>
          <cell r="AQ264">
            <v>0</v>
          </cell>
          <cell r="AR264">
            <v>0</v>
          </cell>
          <cell r="AS264" t="str">
            <v>0</v>
          </cell>
          <cell r="AT264" t="str">
            <v xml:space="preserve">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v>
          </cell>
          <cell r="AU264" t="str">
            <v>NO SE HA DADO INICIO A LA ACTIVIDAD NO HAY EVIDENCIAS</v>
          </cell>
          <cell r="AV264">
            <v>0</v>
          </cell>
          <cell r="AW264">
            <v>1</v>
          </cell>
          <cell r="AX264"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v>
          </cell>
          <cell r="AY264" t="str">
            <v>no hay evidencias, teniendo en cuenta que la actividad no ha podido ser iniciada.</v>
          </cell>
          <cell r="AZ264">
            <v>30</v>
          </cell>
          <cell r="BA264">
            <v>30</v>
          </cell>
          <cell r="BB264">
            <v>1</v>
          </cell>
          <cell r="BC264">
            <v>0</v>
          </cell>
          <cell r="BD264">
            <v>1</v>
          </cell>
          <cell r="BE264"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v>
          </cell>
          <cell r="BF264" t="str">
            <v>no hay evidencias, teniendo en cuenta que la actividad no ha podido ser iniciada.</v>
          </cell>
        </row>
        <row r="265">
          <cell r="M265" t="str">
            <v>P36</v>
          </cell>
          <cell r="N265" t="str">
            <v>Establecimientos y Regional Noroeste utilizando el modulo para crear solicitudes de traslado del SISIPEC</v>
          </cell>
          <cell r="O265">
            <v>40</v>
          </cell>
          <cell r="P265">
            <v>6</v>
          </cell>
          <cell r="Q265" t="str">
            <v>Número</v>
          </cell>
          <cell r="R265" t="str">
            <v>Gloria Esperanza Maldonado</v>
          </cell>
          <cell r="S265" t="str">
            <v>Jefe de Oficina</v>
          </cell>
          <cell r="T265" t="str">
            <v>Activo</v>
          </cell>
          <cell r="U265">
            <v>0</v>
          </cell>
          <cell r="V265">
            <v>0</v>
          </cell>
          <cell r="W265">
            <v>0</v>
          </cell>
          <cell r="X265">
            <v>0</v>
          </cell>
          <cell r="Y265">
            <v>0</v>
          </cell>
          <cell r="Z265">
            <v>0</v>
          </cell>
          <cell r="AA265">
            <v>0</v>
          </cell>
          <cell r="AB265"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5"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5">
            <v>0</v>
          </cell>
          <cell r="AE265"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5"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5">
            <v>1004</v>
          </cell>
          <cell r="AH265" t="str">
            <v>6.Solicitar a la oficina de sistemas de información la asignación de roles para  el uso del  módulo, y crear las solicitudes de traslado de internos en esta herramienta.</v>
          </cell>
          <cell r="AI265" t="str">
            <v>NO</v>
          </cell>
          <cell r="AJ265">
            <v>42597</v>
          </cell>
          <cell r="AK265">
            <v>42627</v>
          </cell>
          <cell r="AL265">
            <v>15</v>
          </cell>
          <cell r="AM265" t="str">
            <v>Kelly Johanna Santafé Guerrero, Patrik Lorena Camayo , Laura Natalia Rivera, Martha Liliana Flórez, Sistemas de Información</v>
          </cell>
          <cell r="AN265" t="str">
            <v>Técnico Administrativo</v>
          </cell>
          <cell r="AO265" t="str">
            <v>Activo</v>
          </cell>
          <cell r="AP265">
            <v>0</v>
          </cell>
          <cell r="AQ265">
            <v>0</v>
          </cell>
          <cell r="AR265">
            <v>0</v>
          </cell>
          <cell r="AS265" t="str">
            <v>0</v>
          </cell>
          <cell r="AT265" t="str">
            <v>NO HA INICIADO LA ACTIVIDAD, COMIENZA EL 8/15/16</v>
          </cell>
          <cell r="AU265" t="str">
            <v>NO SE HA DADO INICIO A LA ACTIVIDAD NO HAY EVIDENCIAS</v>
          </cell>
          <cell r="AV265">
            <v>0</v>
          </cell>
          <cell r="AW265">
            <v>1</v>
          </cell>
          <cell r="AX265" t="str">
            <v xml:space="preserve">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v>
          </cell>
          <cell r="AY265" t="str">
            <v>no hay evidencias, teniendo en cuenta que la actividad no ha podido ser iniciada.</v>
          </cell>
          <cell r="AZ265">
            <v>30</v>
          </cell>
          <cell r="BA265">
            <v>30</v>
          </cell>
          <cell r="BB265">
            <v>1</v>
          </cell>
          <cell r="BC265">
            <v>0</v>
          </cell>
          <cell r="BD265">
            <v>1</v>
          </cell>
          <cell r="BE265" t="str">
            <v xml:space="preserve">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v>
          </cell>
          <cell r="BF265" t="str">
            <v>no hay evidencias, teniendo en cuenta que la actividad no ha podido ser iniciada.</v>
          </cell>
        </row>
        <row r="266">
          <cell r="M266" t="str">
            <v>P36</v>
          </cell>
          <cell r="N266" t="str">
            <v>Establecimientos y Regional Noroeste utilizando el modulo para crear solicitudes de traslado del SISIPEC</v>
          </cell>
          <cell r="O266">
            <v>40</v>
          </cell>
          <cell r="P266">
            <v>6</v>
          </cell>
          <cell r="Q266" t="str">
            <v>Número</v>
          </cell>
          <cell r="R266" t="str">
            <v>Gloria Esperanza Maldonado</v>
          </cell>
          <cell r="S266" t="str">
            <v>Jefe de Oficina</v>
          </cell>
          <cell r="T266" t="str">
            <v>Activo</v>
          </cell>
          <cell r="U266">
            <v>0</v>
          </cell>
          <cell r="V266">
            <v>0</v>
          </cell>
          <cell r="W266">
            <v>0</v>
          </cell>
          <cell r="X266">
            <v>0</v>
          </cell>
          <cell r="Y266">
            <v>0</v>
          </cell>
          <cell r="Z266">
            <v>0</v>
          </cell>
          <cell r="AA266">
            <v>0</v>
          </cell>
          <cell r="AB266"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ell>
          <cell r="AC266"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D266">
            <v>0</v>
          </cell>
          <cell r="AE266" t="str">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ell>
          <cell r="AF266" t="str">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ell>
          <cell r="AG266">
            <v>1005</v>
          </cell>
          <cell r="AH266" t="str">
            <v>7. Realizar seguimiento a las solicitudes de traslado de internos creadas en el módulo SISIPEC Web.</v>
          </cell>
          <cell r="AI266" t="str">
            <v>NO</v>
          </cell>
          <cell r="AJ266">
            <v>42628</v>
          </cell>
          <cell r="AK266">
            <v>42716</v>
          </cell>
          <cell r="AL266">
            <v>15</v>
          </cell>
          <cell r="AM266" t="str">
            <v>Kelly Johanna Santafé Guerrero, Patrik Lorena Camayo , Laura Natalia Rivera, Martha Liliana Flórez, Sistemas de Información</v>
          </cell>
          <cell r="AN266" t="str">
            <v>Técnico Administrativo</v>
          </cell>
          <cell r="AO266" t="str">
            <v>Activo</v>
          </cell>
          <cell r="AP266">
            <v>0</v>
          </cell>
          <cell r="AQ266">
            <v>0</v>
          </cell>
          <cell r="AR266">
            <v>0</v>
          </cell>
          <cell r="AS266" t="str">
            <v>0</v>
          </cell>
          <cell r="AT266" t="str">
            <v>NO HA INICIADO LA ACTIVIDAD COMIENZA EL 9/15/2016</v>
          </cell>
          <cell r="AU266" t="str">
            <v>NO SE HA DADO INICIO A LA ACTIVIDAD NO HAY EVIDENCIAS</v>
          </cell>
          <cell r="AV266">
            <v>0</v>
          </cell>
          <cell r="AW266">
            <v>0.17045454545454544</v>
          </cell>
          <cell r="AX266"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v>
          </cell>
          <cell r="AY266" t="str">
            <v>no hay evidencias, teniendo en cuenta que la actividad no ha podido ser iniciada.</v>
          </cell>
          <cell r="AZ266">
            <v>88</v>
          </cell>
          <cell r="BA266">
            <v>15</v>
          </cell>
          <cell r="BB266">
            <v>0.17045454545454544</v>
          </cell>
          <cell r="BC266">
            <v>0</v>
          </cell>
          <cell r="BD266">
            <v>0.17</v>
          </cell>
          <cell r="BE266" t="str">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v>
          </cell>
          <cell r="BF266" t="str">
            <v>no hay evidencias, teniendo en cuenta que la actividad no ha podido ser iniciada.</v>
          </cell>
        </row>
        <row r="267">
          <cell r="M267" t="str">
            <v>P246</v>
          </cell>
          <cell r="N267"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67">
            <v>60</v>
          </cell>
          <cell r="P267">
            <v>90</v>
          </cell>
          <cell r="Q267" t="str">
            <v>Porcentaje</v>
          </cell>
          <cell r="R267" t="str">
            <v>Gloria Esperanza Maldonado</v>
          </cell>
          <cell r="S267" t="str">
            <v>Jefe de Oficina</v>
          </cell>
          <cell r="T267" t="str">
            <v>Activo</v>
          </cell>
          <cell r="U267" t="str">
            <v>85.2</v>
          </cell>
          <cell r="V267" t="str">
            <v>se recibierón en total 5908 documentos distribuidos asi: 3875 solicitudes de traslados, 80 asignaciones de establecimeinto, y 1953 remisiones, y se tramitaron 5034.</v>
          </cell>
          <cell r="W267" t="str">
            <v>físicamente se encuentran en el Arvhivo General de La Oficina de Asuntos Penitenciarios;  digitalizadas se encuentran en la siguiente ruta de acceso: C:\Users\MAFONSECAM\Desktop\plan de accion 2016, y en el Drive del correo electrónico kelly.santafe@inpec.gov.co</v>
          </cell>
          <cell r="X267" t="str">
            <v>94</v>
          </cell>
          <cell r="Y267" t="str">
            <v>se recibieron en total 10952 documentos distribuidos así: 7556 solicitudes de traslados, 122 asignaciones de establecimiento, 2877 remisiones, y 397 tutelas se tramitaron 10320.</v>
          </cell>
          <cell r="Z267" t="str">
            <v>físicamente se encuentran en el Arvhivo General de La Oficina de Asuntos Penitenciarios; digitalizadas se encuentran en la siguiente ruta de acceso: C:\Users\MAFONSECAM\Desktop\plan de accion 2016, y en el Drive del correo electrónico kelly.santafe@inpec.gov.co</v>
          </cell>
          <cell r="AA267">
            <v>82</v>
          </cell>
          <cell r="AB267" t="str">
            <v>se recibieron en total 6714 documentos distribuidos así: 3085 solicitudes de traslados, 56 asignaciones de establecimiento, 1521 remisiones, y 226 tutelas, y 1826 habeas corupus y sentencias , se tramitaron 6506 correspondientes a 97%  .</v>
          </cell>
          <cell r="AC267" t="str">
            <v>físicamente se encuentran en el Arvhivo General de La Oficina de Asuntos Penitenciarios; digitalizadas se encuentran en la siguiente ruta de acceso: C:\Users\MAFONSECAM\Desktop\plan de accion 2016, y en el Drive del correo electrónico kelly.santafe@inpec.gov.co</v>
          </cell>
          <cell r="AD267">
            <v>82.17</v>
          </cell>
          <cell r="AE267" t="str">
            <v>se recibieron en total 4341 documentos distribuidos así: 25495 solicitudes de traslados, 72 asignaciones de establecimiento  y entregas,855 remisiones, y 137 tutelas, y 991 habeas corupus y sentencias , se tramitaron 3567 correspondientes a 82,17 %  .</v>
          </cell>
          <cell r="AF267"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67">
            <v>1006</v>
          </cell>
          <cell r="AH267" t="str">
            <v>1.Recibir, clasificar, asignar y distribuir las diferentes solicitudes de asignación de establecimientos, traslados y/o remisiones.</v>
          </cell>
          <cell r="AI267" t="str">
            <v>SI</v>
          </cell>
          <cell r="AJ267">
            <v>42370</v>
          </cell>
          <cell r="AK267">
            <v>42716</v>
          </cell>
          <cell r="AL267">
            <v>15</v>
          </cell>
          <cell r="AM267" t="str">
            <v>Alejandra Aragón</v>
          </cell>
          <cell r="AN267" t="str">
            <v>Dragoneante</v>
          </cell>
          <cell r="AO267" t="str">
            <v>Activo</v>
          </cell>
          <cell r="AP267">
            <v>100</v>
          </cell>
          <cell r="AQ267" t="str">
            <v xml:space="preserve">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v>
          </cell>
          <cell r="AR267" t="str">
            <v>Usuario GESDOC Gloria Esperanza Maldonado, planillas de correspondencia ubicadas en AZ correspondencia año 2016 enero-febrero, marzo en el archivo de la ofcina del Grupo Asuntos Penitenciarios.Consolidado reposa digital en Drive de la Funcionaria Kelly Santafé.</v>
          </cell>
          <cell r="AS267">
            <v>100</v>
          </cell>
          <cell r="AT267" t="str">
            <v xml:space="preserve">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v>
          </cell>
          <cell r="AU267" t="str">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v>
          </cell>
          <cell r="AV267">
            <v>100</v>
          </cell>
          <cell r="AW267">
            <v>0.78901734104046239</v>
          </cell>
          <cell r="AX267" t="str">
            <v xml:space="preserve">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v>
          </cell>
          <cell r="AY267" t="str">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v>
          </cell>
          <cell r="AZ267">
            <v>346</v>
          </cell>
          <cell r="BA267">
            <v>273</v>
          </cell>
          <cell r="BB267">
            <v>0.78901734104046239</v>
          </cell>
          <cell r="BC267">
            <v>100</v>
          </cell>
          <cell r="BD267">
            <v>0.79</v>
          </cell>
          <cell r="BE267" t="str">
            <v xml:space="preserve">En el cuarto trimestre se recibieron en total 4341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30684 documetos recibidos y tramitados. </v>
          </cell>
          <cell r="BF267" t="str">
            <v>CORREO ELECTRONICO apenitenciarios@inpec.gov.co; USUARIO GESDOC Gloria Esperanza Maldonado, PLANILLAS DE CORRESPONDENCIA RECIBIDA GESDOC UBICADAS EN 3 AZ: CORRESPONDENCIA RECIBIDA MARZO-ABRIL 2016, MAYO-JUNIO 2016, JUNIO-JULIO, AGOSTO, SEPTIEMBRE, OCTUBRE Y NOVIEMBRE 2016, LOCALIZADAS EN EL ARCHIVADOR DE AZ DE LA OFICINA DE ASUNTOS PENITENCIARIOS.</v>
          </cell>
        </row>
        <row r="268">
          <cell r="M268" t="str">
            <v>P246</v>
          </cell>
          <cell r="N268"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68">
            <v>60</v>
          </cell>
          <cell r="P268">
            <v>90</v>
          </cell>
          <cell r="Q268" t="str">
            <v>Porcentaje</v>
          </cell>
          <cell r="R268" t="str">
            <v>Gloria Esperanza Maldonado</v>
          </cell>
          <cell r="S268" t="str">
            <v>Jefe de Oficina</v>
          </cell>
          <cell r="T268" t="str">
            <v>Activo</v>
          </cell>
          <cell r="U268">
            <v>0</v>
          </cell>
          <cell r="V268">
            <v>0</v>
          </cell>
          <cell r="W268">
            <v>0</v>
          </cell>
          <cell r="X268">
            <v>0</v>
          </cell>
          <cell r="Y268">
            <v>0</v>
          </cell>
          <cell r="Z268">
            <v>0</v>
          </cell>
          <cell r="AA268">
            <v>97</v>
          </cell>
          <cell r="AB268" t="str">
            <v>se recibieron en total 6714 documentos distribuidos así: 3085 solicitudes de traslados, 56 asignaciones de establecimiento, 1521 remisiones, y 226 tutelas, y 1826 habeas corupus y sentencias , se tramitaron 6506 correspondientes a 97%  .</v>
          </cell>
          <cell r="AC268" t="str">
            <v>físicamente se encuentran en el Arvhivo General de La Oficina de Asuntos Penitenciarios; digitalizadas se encuentran en la siguiente ruta de acceso: C:\Users\MAFONSECAM\Desktop\plan de accion 2016, y en el Drive del correo electrónico kelly.santafe@inpec.gov.co</v>
          </cell>
          <cell r="AD268">
            <v>82.17</v>
          </cell>
          <cell r="AE268" t="str">
            <v>se recibieron en total 4341 documentos distribuidos así: 25495 solicitudes de traslados, 72 asignaciones de establecimiento  y entregas,855 remisiones, y 137 tutelas, y 991 habeas corupus y sentencias , se tramitaron 3567 correspondientes a 82,17 %  .</v>
          </cell>
          <cell r="AF268"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68">
            <v>1007</v>
          </cell>
          <cell r="AH268" t="str">
            <v xml:space="preserve">2.Recibir las solicitudes de asignación  y fijación de establecimiento de la población  privada de la libertad y elaborar los actos administrativos </v>
          </cell>
          <cell r="AI268" t="str">
            <v>SI</v>
          </cell>
          <cell r="AJ268">
            <v>42370</v>
          </cell>
          <cell r="AK268">
            <v>42716</v>
          </cell>
          <cell r="AL268">
            <v>15</v>
          </cell>
          <cell r="AM268" t="str">
            <v xml:space="preserve">Cristina Mejía </v>
          </cell>
          <cell r="AN268" t="str">
            <v>Técnico Operativo</v>
          </cell>
          <cell r="AO268" t="str">
            <v>Activo</v>
          </cell>
          <cell r="AP268">
            <v>100</v>
          </cell>
          <cell r="AQ268" t="str">
            <v>En el primer trimestre se recibieron en total 80 solicitudes de asignación de establecimiento y entregas de internos , las cuales fueron trámitadas en su totalidad mediante actos administrativos.</v>
          </cell>
          <cell r="AR268" t="str">
            <v>Archivo genral de la Oficina del Grupo Asuntos Penitenciarios, digitaliados los actos administrativos en la carpeta e2016(Dirección59)-Acceso directo ubicada en C:\Users\MAFONSECAM\Desktop, Consolidado se descarga del rol estadístico en Sisipec Web I del usuario RB79905535.</v>
          </cell>
          <cell r="AS268">
            <v>100</v>
          </cell>
          <cell r="AT268" t="str">
            <v>En el segundo trimestre se recibieron 32 solicitudes de asignación de establecimiento y entrega para 50 internos las cuales se tramitarón en su totalidad mediante acto administrativo. el acumulado para los dos trimestres es de 122 solicitudes para 130 internos.</v>
          </cell>
          <cell r="AU268" t="str">
            <v>Archivo general de la Oficina del Grupo Asuntos Penitenciarios  , digitaliados los actos administrativos en la carpeta e2016(Dirección59)-Acceso directo ubicada en C:\Users\MAFONSECAM\Desktop, Consolidado se descarga del rol estadístico en Sisipec Web I del usuario RB79905535.</v>
          </cell>
          <cell r="AV268">
            <v>100</v>
          </cell>
          <cell r="AW268">
            <v>0.78901734104046239</v>
          </cell>
          <cell r="AX268" t="str">
            <v>En el Tercer  trimestre se recibieron 106 solicitudes de asignación de establecimiento y entrega para 201 internos las cuales se tramitarón en su totalidad mediante acto administrativo. el acumulado para los tres trimestres es de 228 solicitudes para 323 internos.</v>
          </cell>
          <cell r="AY268" t="str">
            <v>Archivo general de la Oficina del Grupo Asuntos Penitenciarios  , digitaliados los actos administrativos en la carpeta e2016(Dirección59)-Acceso directo ubicada en C:\Users\MAFONSECAM\Desktop, Consolidado se descarga del rol estadístico en Sisipec Web I del usuario RB79905535.</v>
          </cell>
          <cell r="AZ268">
            <v>346</v>
          </cell>
          <cell r="BA268">
            <v>273</v>
          </cell>
          <cell r="BB268">
            <v>0.78901734104046239</v>
          </cell>
          <cell r="BC268">
            <v>100</v>
          </cell>
          <cell r="BD268">
            <v>0.79</v>
          </cell>
          <cell r="BE268" t="str">
            <v>En el cuarto  trimestre se recibieron72 solicitudes de asignación de establecimiento y entrega para 128 internos las cuales se tramitarón en su totalidad mediante acto administrativo. el acumulado para los tres trimestres es de 300 solicitudes para 451 internos.</v>
          </cell>
          <cell r="BF268" t="str">
            <v>Archivo general de la Oficina del Grupo Asuntos Penitenciarios  , digitaliados los actos administrativos en la carpeta e2016(Dirección59)-Acceso directo ubicada en C:\Users\MAFONSECAM\Desktop, Consolidado se descarga del rol estadístico en Sisipec Web I del usuario RB79905535.</v>
          </cell>
        </row>
        <row r="269">
          <cell r="M269" t="str">
            <v>P246</v>
          </cell>
          <cell r="N269"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69">
            <v>60</v>
          </cell>
          <cell r="P269">
            <v>90</v>
          </cell>
          <cell r="Q269" t="str">
            <v>Porcentaje</v>
          </cell>
          <cell r="R269" t="str">
            <v>Gloria Esperanza Maldonado</v>
          </cell>
          <cell r="S269" t="str">
            <v>Jefe de Oficina</v>
          </cell>
          <cell r="T269" t="str">
            <v>Activo</v>
          </cell>
          <cell r="U269">
            <v>0</v>
          </cell>
          <cell r="V269">
            <v>0</v>
          </cell>
          <cell r="W269">
            <v>0</v>
          </cell>
          <cell r="X269">
            <v>0</v>
          </cell>
          <cell r="Y269">
            <v>0</v>
          </cell>
          <cell r="Z269">
            <v>0</v>
          </cell>
          <cell r="AA269">
            <v>97</v>
          </cell>
          <cell r="AB269" t="str">
            <v>se recibieron en total 6714 documentos distribuidos así: 3085 solicitudes de traslados, 56 asignaciones de establecimiento, 1521 remisiones, y 226 tutelas, y 1826 habeas corupus y sentencias , se tramitaron 6506 correspondientes a 97%  .</v>
          </cell>
          <cell r="AC269" t="str">
            <v>físicamente se encuentran en el Arvhivo General de La Oficina de Asuntos Penitenciarios; digitalizadas se encuentran en la siguiente ruta de acceso: C:\Users\MAFONSECAM\Desktop\plan de accion 2016, y en el Drive del correo electrónico kelly.santafe@inpec.gov.co</v>
          </cell>
          <cell r="AD269">
            <v>82.17</v>
          </cell>
          <cell r="AE269" t="str">
            <v>se recibieron en total 4341 documentos distribuidos así: 25495 solicitudes de traslados, 72 asignaciones de establecimiento  y entregas,855 remisiones, y 137 tutelas, y 991 habeas corupus y sentencias , se tramitaron 3567 correspondientes a 82,17 %  .</v>
          </cell>
          <cell r="AF269"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69">
            <v>1008</v>
          </cell>
          <cell r="AH269" t="str">
            <v>3.Recibir las solicitudes de remisión para diligencias judiciales y/o médicas de la población privada de la libertad, clasificar, comunicar a los establecimientos y entregar para proyección de actos administrativos</v>
          </cell>
          <cell r="AI269" t="str">
            <v>SI</v>
          </cell>
          <cell r="AJ269">
            <v>42370</v>
          </cell>
          <cell r="AK269">
            <v>42716</v>
          </cell>
          <cell r="AL269">
            <v>10</v>
          </cell>
          <cell r="AM269" t="str">
            <v>Kelly Johanna Santafé Guerrero</v>
          </cell>
          <cell r="AN269" t="str">
            <v>Técnico Operativo</v>
          </cell>
          <cell r="AO269" t="str">
            <v>Activo</v>
          </cell>
          <cell r="AP269">
            <v>94.91</v>
          </cell>
          <cell r="AQ269" t="str">
            <v xml:space="preserve">En el primer trimestre se recibierón 1356 solicitudes de remisión de diferentes establecimientos, de las cuales estan pendientes de trámite 69 soliciutdes por ser para los meses de mayo-junio y julio. </v>
          </cell>
          <cell r="AR269" t="str">
            <v>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v>
          </cell>
          <cell r="AS269">
            <v>100</v>
          </cell>
          <cell r="AT269" t="str">
            <v>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v>
          </cell>
          <cell r="AU269" t="str">
            <v>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v>
          </cell>
          <cell r="AV269">
            <v>100</v>
          </cell>
          <cell r="AW269">
            <v>0.78901734104046239</v>
          </cell>
          <cell r="AX269" t="str">
            <v xml:space="preserve">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v>
          </cell>
          <cell r="AY269" t="str">
            <v>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v>
          </cell>
          <cell r="AZ269">
            <v>346</v>
          </cell>
          <cell r="BA269">
            <v>273</v>
          </cell>
          <cell r="BB269">
            <v>0.78901734104046239</v>
          </cell>
          <cell r="BC269">
            <v>100</v>
          </cell>
          <cell r="BD269">
            <v>0.79</v>
          </cell>
          <cell r="BE269" t="str">
            <v xml:space="preserve">En el cuarto trimestre se recibieron 855 solicitudes de remision de diferentes establecimientos, las cuales se tramitarón en su totalidad comunicando a establecimientos nacionales por competencia, y proyectando 451 actos administrativos de remisiones judiciales, médicas y/o salidas temporales para 1463 internos de alto persil de seguidad. se consiera cumplida la meta de 100% para este trimestre. </v>
          </cell>
          <cell r="BF269" t="str">
            <v>Las planillas de Correspondencia recibida donde consta los documentos recepcionados se localizan en AZ  Marzo-Abril , Mayo- Junio, julio- agosto, septiembre, octubre y noviembre.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v>
          </cell>
        </row>
        <row r="270">
          <cell r="M270" t="str">
            <v>P246</v>
          </cell>
          <cell r="N270"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70">
            <v>60</v>
          </cell>
          <cell r="P270">
            <v>90</v>
          </cell>
          <cell r="Q270" t="str">
            <v>Porcentaje</v>
          </cell>
          <cell r="R270" t="str">
            <v>Gloria Esperanza Maldonado</v>
          </cell>
          <cell r="S270" t="str">
            <v>Jefe de Oficina</v>
          </cell>
          <cell r="T270" t="str">
            <v>Activo</v>
          </cell>
          <cell r="U270">
            <v>0</v>
          </cell>
          <cell r="V270">
            <v>0</v>
          </cell>
          <cell r="W270">
            <v>0</v>
          </cell>
          <cell r="X270">
            <v>0</v>
          </cell>
          <cell r="Y270">
            <v>0</v>
          </cell>
          <cell r="Z270">
            <v>0</v>
          </cell>
          <cell r="AA270">
            <v>97</v>
          </cell>
          <cell r="AB270" t="str">
            <v>se recibieron en total 6714 documentos distribuidos así: 3085 solicitudes de traslados, 56 asignaciones de establecimiento, 1521 remisiones, y 226 tutelas, y 1826 habeas corupus y sentencias , se tramitaron 6506 correspondientes a 97%  .</v>
          </cell>
          <cell r="AC270" t="str">
            <v>físicamente se encuentran en el Arvhivo General de La Oficina de Asuntos Penitenciarios; digitalizadas se encuentran en la siguiente ruta de acceso: C:\Users\MAFONSECAM\Desktop\plan de accion 2016, y en el Drive del correo electrónico kelly.santafe@inpec.gov.co</v>
          </cell>
          <cell r="AD270">
            <v>82.17</v>
          </cell>
          <cell r="AE270" t="str">
            <v>se recibieron en total 4341 documentos distribuidos así: 25495 solicitudes de traslados, 72 asignaciones de establecimiento  y entregas,855 remisiones, y 137 tutelas, y 991 habeas corupus y sentencias , se tramitaron 3567 correspondientes a 82,17 %  .</v>
          </cell>
          <cell r="AF270"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70">
            <v>1009</v>
          </cell>
          <cell r="AH270" t="str">
            <v>4.Recibir las solicitudes de remisión para diligencias judiciales y/o médicas de internos de connotación nacional categorizados en alta seguridad nivel uno y los reclusos que son miembros representantes de la ley de Justicia y Paz.</v>
          </cell>
          <cell r="AI270" t="str">
            <v>SI</v>
          </cell>
          <cell r="AJ270">
            <v>42370</v>
          </cell>
          <cell r="AK270">
            <v>42716</v>
          </cell>
          <cell r="AL270">
            <v>15</v>
          </cell>
          <cell r="AM270" t="str">
            <v>Cristina Mejía , Katerin Molina</v>
          </cell>
          <cell r="AN270" t="str">
            <v>Técnico Operativo</v>
          </cell>
          <cell r="AO270" t="str">
            <v>Activo</v>
          </cell>
          <cell r="AP270">
            <v>100</v>
          </cell>
          <cell r="AQ270" t="str">
            <v>En el primer trimestre se recibieron  solicitudes de remisión médicas y judicales para 1953 internos considerados de alto nivel para los cuales se proyectaron 883 actos administrativos, se considera cumplido en 100% cada solicitud recibida se le proyecto acto administrativo</v>
          </cell>
          <cell r="AR270" t="str">
            <v xml:space="preserve">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v>
          </cell>
          <cell r="AS270">
            <v>100</v>
          </cell>
          <cell r="AT270" t="str">
            <v>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v>
          </cell>
          <cell r="AU270" t="str">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v>
          </cell>
          <cell r="AV270">
            <v>100</v>
          </cell>
          <cell r="AW270">
            <v>0.78901734104046239</v>
          </cell>
          <cell r="AX270" t="str">
            <v>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v>
          </cell>
          <cell r="AY270" t="str">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v>
          </cell>
          <cell r="AZ270">
            <v>346</v>
          </cell>
          <cell r="BA270">
            <v>273</v>
          </cell>
          <cell r="BB270">
            <v>0.78901734104046239</v>
          </cell>
          <cell r="BC270">
            <v>100</v>
          </cell>
          <cell r="BD270">
            <v>0.79</v>
          </cell>
          <cell r="BE270" t="str">
            <v>En el cuarto trimestre se recibieron 705 solicitudes de remisión médicas y judicales y salidas temporales  para1473  internos considerados de alto nivel para los cuales se proyectaron 705 actos administrativos, se considera cumplido en 100% cada solicitud recibida se le proyecto acto administrativo.</v>
          </cell>
          <cell r="BF270" t="str">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v>
          </cell>
        </row>
        <row r="271">
          <cell r="M271" t="str">
            <v>P246</v>
          </cell>
          <cell r="N271"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71">
            <v>60</v>
          </cell>
          <cell r="P271">
            <v>90</v>
          </cell>
          <cell r="Q271" t="str">
            <v>Porcentaje</v>
          </cell>
          <cell r="R271" t="str">
            <v>Gloria Esperanza Maldonado</v>
          </cell>
          <cell r="S271" t="str">
            <v>Jefe de Oficina</v>
          </cell>
          <cell r="T271" t="str">
            <v>Activo</v>
          </cell>
          <cell r="U271">
            <v>0</v>
          </cell>
          <cell r="V271">
            <v>0</v>
          </cell>
          <cell r="W271">
            <v>0</v>
          </cell>
          <cell r="X271">
            <v>0</v>
          </cell>
          <cell r="Y271">
            <v>0</v>
          </cell>
          <cell r="Z271">
            <v>0</v>
          </cell>
          <cell r="AA271">
            <v>97</v>
          </cell>
          <cell r="AB271" t="str">
            <v>se recibieron en total 6714 documentos distribuidos así: 3085 solicitudes de traslados, 56 asignaciones de establecimiento, 1521 remisiones, y 226 tutelas, y 1826 habeas corupus y sentencias , se tramitaron 6506 correspondientes a 97%  .</v>
          </cell>
          <cell r="AC271" t="str">
            <v>físicamente se encuentran en el Arvhivo General de La Oficina de Asuntos Penitenciarios; digitalizadas se encuentran en la siguiente ruta de acceso: C:\Users\MAFONSECAM\Desktop\plan de accion 2016, y en el Drive del correo electrónico kelly.santafe@inpec.gov.co</v>
          </cell>
          <cell r="AD271">
            <v>82.17</v>
          </cell>
          <cell r="AE271" t="str">
            <v>se recibieron en total 4341 documentos distribuidos así: 25495 solicitudes de traslados, 72 asignaciones de establecimiento  y entregas,855 remisiones, y 137 tutelas, y 991 habeas corupus y sentencias , se tramitaron 3567 correspondientes a 82,17 %  .</v>
          </cell>
          <cell r="AF271"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71">
            <v>1010</v>
          </cell>
          <cell r="AH271" t="str">
            <v>5. Buscar antecedentes que permitan dar respuesta a tutelas relacionadas con traslado de internos.</v>
          </cell>
          <cell r="AI271" t="str">
            <v>SI</v>
          </cell>
          <cell r="AJ271">
            <v>42370</v>
          </cell>
          <cell r="AK271">
            <v>42716</v>
          </cell>
          <cell r="AL271">
            <v>10</v>
          </cell>
          <cell r="AM271" t="str">
            <v xml:space="preserve">Luis Carlos </v>
          </cell>
          <cell r="AN271" t="str">
            <v>Auxiliar Administrativo</v>
          </cell>
          <cell r="AO271" t="str">
            <v>Activo</v>
          </cell>
          <cell r="AP271">
            <v>11</v>
          </cell>
          <cell r="AQ271" t="str">
            <v>En el primer trimestre se recibierón 169 tutelas relacionadas con solicitudes de traslados  para busqueda de antecedentes los cuales bueron debidamente localizados y entregados a los respectivos abogados de GASUP para su respectiva respuesta.</v>
          </cell>
          <cell r="AR271" t="str">
            <v>Usuario Gesdoc Fabio Grajales; archivo general de GASUP.</v>
          </cell>
          <cell r="AS271">
            <v>100</v>
          </cell>
          <cell r="AT271" t="str">
            <v>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v>
          </cell>
          <cell r="AU271" t="str">
            <v>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v>
          </cell>
          <cell r="AV271">
            <v>100</v>
          </cell>
          <cell r="AW271">
            <v>0.78901734104046239</v>
          </cell>
          <cell r="AX271" t="str">
            <v>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v>
          </cell>
          <cell r="AY271" t="str">
            <v>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v>
          </cell>
          <cell r="AZ271">
            <v>346</v>
          </cell>
          <cell r="BA271">
            <v>273</v>
          </cell>
          <cell r="BB271">
            <v>0.78901734104046239</v>
          </cell>
          <cell r="BC271">
            <v>100</v>
          </cell>
          <cell r="BD271">
            <v>0.79</v>
          </cell>
          <cell r="BE271" t="str">
            <v>En el  ultimo trimestre se recibieron137 tutelas relacionadas con solicitudes de traslados para busqueda de antecedentes los cuales fueron debidamente localizados y entregados a los respectivos abogados de GASUP para su respectiva respuesta.el acumulado  corresponde a 760 tutelas recibidas y tramitadas.</v>
          </cell>
          <cell r="BF271" t="str">
            <v>Usuario Gesdoc Luis Carlos Perilla ( donde consta las tutelas radicadas ); archivo general de GASUP; archivo estadistico de control que muestra la relación de las tutelas que llegaron en ultimo trimestre, con el funcionario a quien le compete de acuerdo al estblecimiento donde se encuentre el interno.</v>
          </cell>
        </row>
        <row r="272">
          <cell r="M272" t="str">
            <v>P246</v>
          </cell>
          <cell r="N272" t="str">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ell>
          <cell r="O272">
            <v>60</v>
          </cell>
          <cell r="P272">
            <v>90</v>
          </cell>
          <cell r="Q272" t="str">
            <v>Porcentaje</v>
          </cell>
          <cell r="R272" t="str">
            <v>Gloria Esperanza Maldonado</v>
          </cell>
          <cell r="S272" t="str">
            <v>Jefe de Oficina</v>
          </cell>
          <cell r="T272" t="str">
            <v>Activo</v>
          </cell>
          <cell r="U272">
            <v>0</v>
          </cell>
          <cell r="V272">
            <v>0</v>
          </cell>
          <cell r="W272">
            <v>0</v>
          </cell>
          <cell r="X272">
            <v>0</v>
          </cell>
          <cell r="Y272">
            <v>0</v>
          </cell>
          <cell r="Z272">
            <v>0</v>
          </cell>
          <cell r="AA272">
            <v>97</v>
          </cell>
          <cell r="AB272" t="str">
            <v>se recibieron en total 6714 documentos distribuidos así: 3085 solicitudes de traslados, 56 asignaciones de establecimiento, 1521 remisiones, y 226 tutelas, y 1826 habeas corupus y sentencias , se tramitaron 6506 correspondientes a 97%  .</v>
          </cell>
          <cell r="AC272" t="str">
            <v>físicamente se encuentran en el Arvhivo General de La Oficina de Asuntos Penitenciarios; digitalizadas se encuentran en la siguiente ruta de acceso: C:\Users\MAFONSECAM\Desktop\plan de accion 2016, y en el Drive del correo electrónico kelly.santafe@inpec.gov.co</v>
          </cell>
          <cell r="AD272">
            <v>82.17</v>
          </cell>
          <cell r="AE272" t="str">
            <v>se recibieron en total 4341 documentos distribuidos así: 25495 solicitudes de traslados, 72 asignaciones de establecimiento  y entregas,855 remisiones, y 137 tutelas, y 991 habeas corupus y sentencias , se tramitaron 3567 correspondientes a 82,17 %  .</v>
          </cell>
          <cell r="AF272" t="str">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ell>
          <cell r="AG272">
            <v>1011</v>
          </cell>
          <cell r="AH272" t="str">
            <v>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v>
          </cell>
          <cell r="AI272" t="str">
            <v>SI</v>
          </cell>
          <cell r="AJ272">
            <v>42370</v>
          </cell>
          <cell r="AK272">
            <v>42716</v>
          </cell>
          <cell r="AL272">
            <v>35</v>
          </cell>
          <cell r="AM272" t="str">
            <v>Grupo de Abogados que laboran en el GASUP</v>
          </cell>
          <cell r="AN272" t="str">
            <v>Profesional Universitario</v>
          </cell>
          <cell r="AO272" t="str">
            <v>Activo</v>
          </cell>
          <cell r="AP272">
            <v>77.44</v>
          </cell>
          <cell r="AQ272" t="str">
            <v>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v>
          </cell>
          <cell r="AR272" t="str">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v>
          </cell>
          <cell r="AS272">
            <v>81.8</v>
          </cell>
          <cell r="AT272" t="str">
            <v>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v>
          </cell>
          <cell r="AU272" t="str">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v>
          </cell>
          <cell r="AV272">
            <v>94.75</v>
          </cell>
          <cell r="AW272">
            <v>0.78901734104046239</v>
          </cell>
          <cell r="AX272" t="str">
            <v>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v>
          </cell>
          <cell r="AY272" t="str">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v>
          </cell>
          <cell r="AZ272">
            <v>346</v>
          </cell>
          <cell r="BA272">
            <v>273</v>
          </cell>
          <cell r="BB272">
            <v>0.78901734104046239</v>
          </cell>
          <cell r="BC272">
            <v>93.15</v>
          </cell>
          <cell r="BD272">
            <v>0.79</v>
          </cell>
          <cell r="BE272" t="str">
            <v>Durante el cuarto  trimestre se recibieron 2495 documentos, se tenian en tramite del trimestre anterior 208 documentos , para un total de 2703 , se tramirtaron  2518 radicados dando respuesta a diferentes solicitudes de traslados ( por tutela, por desacato, por derechos de petición, entre otros) ,pasando a junta asesora de traslados, negación directa y/o por sugerencia de la Junta Asesora de traslados. se proyectarón 156 actos administrativos de traslados para 2074 internos.  se estima cumplimiento en un 93,15% sobre el total de solicitudes recibidas. Se estima atendido acumulado durante el año 13192 solicitudes de14009 que llegaron representando un 94,17% atendido de solicitudes.</v>
          </cell>
          <cell r="BF272" t="str">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274">
          <cell r="M274" t="str">
            <v>P23</v>
          </cell>
          <cell r="N274" t="str">
            <v>Encuestas de satisfacción del servicio al ciudadano a las 6 regionales y 10 establecimientos de reclusión por regional y sede central realizada, analizada y presentada.</v>
          </cell>
          <cell r="O274">
            <v>20</v>
          </cell>
          <cell r="P274">
            <v>1</v>
          </cell>
          <cell r="Q274" t="str">
            <v>Número</v>
          </cell>
          <cell r="R274" t="str">
            <v>LEYDA MILENA MEDINA LOZANO</v>
          </cell>
          <cell r="S274" t="str">
            <v>Profesional especializado</v>
          </cell>
          <cell r="T274" t="str">
            <v>Activo</v>
          </cell>
          <cell r="U274">
            <v>0</v>
          </cell>
          <cell r="V274">
            <v>0</v>
          </cell>
          <cell r="W274">
            <v>0</v>
          </cell>
          <cell r="X274">
            <v>1</v>
          </cell>
          <cell r="Y274" t="str">
            <v>Se realiza la implementación de la Encuesta en los siguientes establecimientos: Sede Central, las 6 Direcciones Regionales y  66 establecimientos de las regionales.</v>
          </cell>
          <cell r="Z274" t="str">
            <v>https://drive.google.com/drive/folders/0B0L5M60Ztye_ZmpnWVphdXVJNTQ</v>
          </cell>
          <cell r="AA274">
            <v>0</v>
          </cell>
          <cell r="AB274" t="str">
            <v>SIN REGISTRO DE SEGUIMIENTO</v>
          </cell>
          <cell r="AC274">
            <v>0</v>
          </cell>
          <cell r="AD274">
            <v>1</v>
          </cell>
          <cell r="AE274"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4" t="str">
            <v>https://drive.google.com/drive/folders/0B0L5M60Ztye_ZmpnWVphdXVJNTQ
https://drive.google.com/drive/folders/0B0L5M60Ztye_NjBYWjdrQ1BWWW8
https://drive.google.com/drive/folders/0B0L5M60Ztye_MXZ4akRiMTA0RVU</v>
          </cell>
          <cell r="AG274">
            <v>975</v>
          </cell>
          <cell r="AH274" t="str">
            <v>Implementar las encuestas en 11 establecimientos de cada regional  y la Regional del INPEC y sede central</v>
          </cell>
          <cell r="AI274" t="str">
            <v>NO</v>
          </cell>
          <cell r="AJ274">
            <v>42401</v>
          </cell>
          <cell r="AK274">
            <v>42461</v>
          </cell>
          <cell r="AL274">
            <v>10</v>
          </cell>
          <cell r="AM274" t="str">
            <v>GEIDY CRISTINA CARDENAS LOPEZ  - ESTEFANY CUITIVA URREGO</v>
          </cell>
          <cell r="AN274" t="str">
            <v>Profesional Universitario</v>
          </cell>
          <cell r="AO274" t="str">
            <v>Activo</v>
          </cell>
          <cell r="AP274">
            <v>100</v>
          </cell>
          <cell r="AQ274" t="str">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R274" t="str">
            <v xml:space="preserve"> * Oficio 000865 del 16/03/16                                      * Correo electronico del 17/03/16</v>
          </cell>
          <cell r="AS274">
            <v>100</v>
          </cell>
          <cell r="AT274" t="str">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U274" t="str">
            <v xml:space="preserve"> * Oficio 000865 del 16/03/16                                      * Correo electronico del 17/03/16</v>
          </cell>
          <cell r="AV274">
            <v>100</v>
          </cell>
          <cell r="AW274">
            <v>1</v>
          </cell>
          <cell r="AX274" t="str">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Y274" t="str">
            <v xml:space="preserve"> * Oficio 000865 del 16/03/16 * Correo electronico del 17/03/16</v>
          </cell>
          <cell r="AZ274">
            <v>100</v>
          </cell>
          <cell r="BA274">
            <v>1</v>
          </cell>
          <cell r="BB274" t="str">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BC274" t="str">
            <v xml:space="preserve"> * Oficio 000865 del 16/03/16 * Correo electronico del 17/03/16</v>
          </cell>
        </row>
        <row r="275">
          <cell r="M275" t="str">
            <v>P23</v>
          </cell>
          <cell r="N275" t="str">
            <v>Encuestas de satisfacción del servicio al ciudadano a las 6 regionales y 10 establecimientos de reclusión por regional y sede central realizada, analizada y presentada.</v>
          </cell>
          <cell r="O275">
            <v>20</v>
          </cell>
          <cell r="P275">
            <v>1</v>
          </cell>
          <cell r="Q275" t="str">
            <v>Número</v>
          </cell>
          <cell r="R275" t="str">
            <v>LEYDA MILENA MEDINA LOZANO</v>
          </cell>
          <cell r="S275" t="str">
            <v>Profesional especializado</v>
          </cell>
          <cell r="T275" t="str">
            <v>Activo</v>
          </cell>
          <cell r="U275">
            <v>0</v>
          </cell>
          <cell r="V275">
            <v>0</v>
          </cell>
          <cell r="W275">
            <v>0</v>
          </cell>
          <cell r="X275">
            <v>0</v>
          </cell>
          <cell r="Y275">
            <v>0</v>
          </cell>
          <cell r="Z275">
            <v>0</v>
          </cell>
          <cell r="AA275">
            <v>0</v>
          </cell>
          <cell r="AB275" t="str">
            <v>SIN REGISTRO DE SEGUIMIENTO</v>
          </cell>
          <cell r="AC275">
            <v>0</v>
          </cell>
          <cell r="AD275">
            <v>1</v>
          </cell>
          <cell r="AE275"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5" t="str">
            <v>https://drive.google.com/drive/folders/0B0L5M60Ztye_ZmpnWVphdXVJNTQ
https://drive.google.com/drive/folders/0B0L5M60Ztye_NjBYWjdrQ1BWWW8
https://drive.google.com/drive/folders/0B0L5M60Ztye_MXZ4akRiMTA0RVU</v>
          </cell>
          <cell r="AG275">
            <v>976</v>
          </cell>
          <cell r="AH275" t="str">
            <v>Aplicar 120 encuestas  en  la  Dirección General  y  280  por  parte de los establecimientos seleccionados de las regionales</v>
          </cell>
          <cell r="AI275" t="str">
            <v>NO</v>
          </cell>
          <cell r="AJ275">
            <v>42475</v>
          </cell>
          <cell r="AK275">
            <v>42580</v>
          </cell>
          <cell r="AL275">
            <v>15</v>
          </cell>
          <cell r="AM275" t="str">
            <v>GEIDY CRISTINA CARDENAS LOPEZ  - ESTEFANY CUITIVA URREGO</v>
          </cell>
          <cell r="AN275" t="str">
            <v>Profesional Universitario</v>
          </cell>
          <cell r="AO275" t="str">
            <v>Activo</v>
          </cell>
          <cell r="AP275">
            <v>0</v>
          </cell>
          <cell r="AQ275">
            <v>0</v>
          </cell>
          <cell r="AR275">
            <v>0</v>
          </cell>
          <cell r="AS275" t="str">
            <v>100</v>
          </cell>
          <cell r="AT275" t="str">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ell>
          <cell r="AU275" t="str">
            <v>Acta No.029 del 17/03/16</v>
          </cell>
          <cell r="AV275" t="str">
            <v>100</v>
          </cell>
          <cell r="AW275">
            <v>1</v>
          </cell>
          <cell r="AX275" t="str">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ell>
          <cell r="AY275" t="str">
            <v>Acta No.029 del 17/03/16</v>
          </cell>
          <cell r="AZ275">
            <v>100</v>
          </cell>
          <cell r="BA275">
            <v>1</v>
          </cell>
          <cell r="BB275" t="str">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ell>
          <cell r="BC275" t="str">
            <v>Acta No.029 del 17/03/16</v>
          </cell>
        </row>
        <row r="276">
          <cell r="M276" t="str">
            <v>P23</v>
          </cell>
          <cell r="N276" t="str">
            <v>Encuestas de satisfacción del servicio al ciudadano a las 6 regionales y 10 establecimientos de reclusión por regional y sede central realizada, analizada y presentada.</v>
          </cell>
          <cell r="O276">
            <v>20</v>
          </cell>
          <cell r="P276">
            <v>1</v>
          </cell>
          <cell r="Q276" t="str">
            <v>Número</v>
          </cell>
          <cell r="R276" t="str">
            <v>LEYDA MILENA MEDINA LOZANO</v>
          </cell>
          <cell r="S276" t="str">
            <v>Profesional especializado</v>
          </cell>
          <cell r="T276" t="str">
            <v>Activo</v>
          </cell>
          <cell r="U276">
            <v>0</v>
          </cell>
          <cell r="V276">
            <v>0</v>
          </cell>
          <cell r="W276">
            <v>0</v>
          </cell>
          <cell r="X276">
            <v>0</v>
          </cell>
          <cell r="Y276">
            <v>0</v>
          </cell>
          <cell r="Z276">
            <v>0</v>
          </cell>
          <cell r="AA276">
            <v>0</v>
          </cell>
          <cell r="AB276" t="str">
            <v>SIN REGISTRO DE SEGUIMIENTO</v>
          </cell>
          <cell r="AC276">
            <v>0</v>
          </cell>
          <cell r="AD276">
            <v>1</v>
          </cell>
          <cell r="AE276"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6" t="str">
            <v>https://drive.google.com/drive/folders/0B0L5M60Ztye_ZmpnWVphdXVJNTQ
https://drive.google.com/drive/folders/0B0L5M60Ztye_NjBYWjdrQ1BWWW8
https://drive.google.com/drive/folders/0B0L5M60Ztye_MXZ4akRiMTA0RVU</v>
          </cell>
          <cell r="AG276">
            <v>977</v>
          </cell>
          <cell r="AH276" t="str">
            <v>Tabular los resultados de las encuestas de los ERON y la sede central</v>
          </cell>
          <cell r="AI276" t="str">
            <v>NO</v>
          </cell>
          <cell r="AJ276">
            <v>42583</v>
          </cell>
          <cell r="AK276">
            <v>42643</v>
          </cell>
          <cell r="AL276">
            <v>15</v>
          </cell>
          <cell r="AM276" t="str">
            <v>GEIDY CRISTINA CARDENAS LOPEZ  - ESTEFANY CUITIVA URREGO</v>
          </cell>
          <cell r="AN276" t="str">
            <v>Profesional Universitario</v>
          </cell>
          <cell r="AO276" t="str">
            <v>Activo</v>
          </cell>
          <cell r="AP276">
            <v>0</v>
          </cell>
          <cell r="AQ276">
            <v>0</v>
          </cell>
          <cell r="AR276">
            <v>0</v>
          </cell>
          <cell r="AS276">
            <v>0</v>
          </cell>
          <cell r="AT276">
            <v>0</v>
          </cell>
          <cell r="AU276">
            <v>0</v>
          </cell>
          <cell r="AV276">
            <v>100</v>
          </cell>
          <cell r="AW276">
            <v>1</v>
          </cell>
          <cell r="AX276" t="str">
            <v xml:space="preserve">Se realizo la tabulacion de la aplicación de la Sede Central, Regionales y Eron seleccionados </v>
          </cell>
          <cell r="AY276" t="str">
            <v>PDF Tabulacion de encuestas por regional - Plan de Accion</v>
          </cell>
          <cell r="AZ276">
            <v>100</v>
          </cell>
          <cell r="BA276">
            <v>1</v>
          </cell>
          <cell r="BB276" t="str">
            <v xml:space="preserve">Se realizo la tabulacion de la aplicación de la Sede Central, Regionales y Eron seleccionados </v>
          </cell>
          <cell r="BC276" t="str">
            <v>PDF Tabulacion de encuestas por regional - Plan de Accion</v>
          </cell>
        </row>
        <row r="277">
          <cell r="M277" t="str">
            <v>P23</v>
          </cell>
          <cell r="N277" t="str">
            <v>Encuestas de satisfacción del servicio al ciudadano a las 6 regionales y 10 establecimientos de reclusión por regional y sede central realizada, analizada y presentada.</v>
          </cell>
          <cell r="O277">
            <v>20</v>
          </cell>
          <cell r="P277">
            <v>1</v>
          </cell>
          <cell r="Q277" t="str">
            <v>Número</v>
          </cell>
          <cell r="R277" t="str">
            <v>LEYDA MILENA MEDINA LOZANO</v>
          </cell>
          <cell r="S277" t="str">
            <v>Profesional especializado</v>
          </cell>
          <cell r="T277" t="str">
            <v>Activo</v>
          </cell>
          <cell r="U277">
            <v>0</v>
          </cell>
          <cell r="V277">
            <v>0</v>
          </cell>
          <cell r="W277">
            <v>0</v>
          </cell>
          <cell r="X277">
            <v>0</v>
          </cell>
          <cell r="Y277">
            <v>0</v>
          </cell>
          <cell r="Z277">
            <v>0</v>
          </cell>
          <cell r="AA277">
            <v>0</v>
          </cell>
          <cell r="AB277">
            <v>0</v>
          </cell>
          <cell r="AC277">
            <v>0</v>
          </cell>
          <cell r="AD277">
            <v>1</v>
          </cell>
          <cell r="AE277"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7" t="str">
            <v>https://drive.google.com/drive/folders/0B0L5M60Ztye_ZmpnWVphdXVJNTQ
https://drive.google.com/drive/folders/0B0L5M60Ztye_NjBYWjdrQ1BWWW8
https://drive.google.com/drive/folders/0B0L5M60Ztye_MXZ4akRiMTA0RVU</v>
          </cell>
          <cell r="AG277">
            <v>978</v>
          </cell>
          <cell r="AH277" t="str">
            <v xml:space="preserve">Presentar el informe de la evaluación del impacto de las encuestas  aplicadas . </v>
          </cell>
          <cell r="AI277" t="str">
            <v>NO</v>
          </cell>
          <cell r="AJ277">
            <v>42644</v>
          </cell>
          <cell r="AK277">
            <v>42674</v>
          </cell>
          <cell r="AL277">
            <v>30</v>
          </cell>
          <cell r="AM277" t="str">
            <v>GEIDY CRISTINA CARDENAS LOPEZ  - ESTEFANY CUITIVA URREGO</v>
          </cell>
          <cell r="AN277" t="str">
            <v>Profesional Universitario</v>
          </cell>
          <cell r="AO277" t="str">
            <v>Activo</v>
          </cell>
          <cell r="AP277">
            <v>0</v>
          </cell>
          <cell r="AQ277">
            <v>0</v>
          </cell>
          <cell r="AR277">
            <v>0</v>
          </cell>
          <cell r="AS277">
            <v>0</v>
          </cell>
          <cell r="AT277">
            <v>0</v>
          </cell>
          <cell r="AU277">
            <v>0</v>
          </cell>
          <cell r="AV277">
            <v>0</v>
          </cell>
          <cell r="AW277" t="str">
            <v>Actividad no ha iniciado</v>
          </cell>
          <cell r="AX277">
            <v>0</v>
          </cell>
          <cell r="AY277">
            <v>0</v>
          </cell>
          <cell r="AZ277">
            <v>100</v>
          </cell>
          <cell r="BA277">
            <v>1</v>
          </cell>
          <cell r="BB277" t="str">
            <v>Con oficio 81002 DINPE-GATEC- 3708 del 31/10/16 - se realizo el informe y analisis de las encuestas a nivel Nacional</v>
          </cell>
          <cell r="BC277" t="str">
            <v>https://drive.google.com/drive/folders/0B0L5M60Ztye_NjBYWjdrQ1BWWW8
https://drive.google.com/drive/folders/0B0L5M60Ztye_MXZ4akRiMTA0RVU</v>
          </cell>
        </row>
        <row r="278">
          <cell r="M278" t="str">
            <v>P23</v>
          </cell>
          <cell r="N278" t="str">
            <v>Encuestas de satisfacción del servicio al ciudadano a las 6 regionales y 10 establecimientos de reclusión por regional y sede central realizada, analizada y presentada.</v>
          </cell>
          <cell r="O278">
            <v>20</v>
          </cell>
          <cell r="P278">
            <v>1</v>
          </cell>
          <cell r="Q278" t="str">
            <v>Número</v>
          </cell>
          <cell r="R278" t="str">
            <v>LEYDA MILENA MEDINA LOZANO</v>
          </cell>
          <cell r="S278" t="str">
            <v>Profesional especializado</v>
          </cell>
          <cell r="T278" t="str">
            <v>Activo</v>
          </cell>
          <cell r="U278">
            <v>0</v>
          </cell>
          <cell r="V278">
            <v>0</v>
          </cell>
          <cell r="W278">
            <v>0</v>
          </cell>
          <cell r="X278">
            <v>0</v>
          </cell>
          <cell r="Y278">
            <v>0</v>
          </cell>
          <cell r="Z278">
            <v>0</v>
          </cell>
          <cell r="AA278">
            <v>0</v>
          </cell>
          <cell r="AB278" t="str">
            <v>SIN REGISTRO DE SEGUIMIENTO</v>
          </cell>
          <cell r="AC278">
            <v>0</v>
          </cell>
          <cell r="AD278">
            <v>1</v>
          </cell>
          <cell r="AE278"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8" t="str">
            <v>https://drive.google.com/drive/folders/0B0L5M60Ztye_ZmpnWVphdXVJNTQ
https://drive.google.com/drive/folders/0B0L5M60Ztye_NjBYWjdrQ1BWWW8
https://drive.google.com/drive/folders/0B0L5M60Ztye_MXZ4akRiMTA0RVU</v>
          </cell>
          <cell r="AG278">
            <v>979</v>
          </cell>
          <cell r="AH278" t="str">
            <v>Realizar un diagnóstico de los espacios físicos de las oficinas de atención al ciudadano a nivel Nacional.</v>
          </cell>
          <cell r="AI278" t="str">
            <v>NO</v>
          </cell>
          <cell r="AJ278">
            <v>42430</v>
          </cell>
          <cell r="AK278">
            <v>42704</v>
          </cell>
          <cell r="AL278">
            <v>15</v>
          </cell>
          <cell r="AM278" t="str">
            <v>GEIDY CRISTINA CARDENAS LOPEZ  - ESTEFANY CUITIVA URREGO</v>
          </cell>
          <cell r="AN278" t="str">
            <v>Profesional Universitario</v>
          </cell>
          <cell r="AO278" t="str">
            <v>Activo</v>
          </cell>
          <cell r="AP278">
            <v>5</v>
          </cell>
          <cell r="AQ278" t="str">
            <v>Se le remitio el oficio por correo electronico a las Direcciones regionales y responsables de la oficina de Atencion al ciudadano los Establecimientos Seleccionados Para Aplicar la Encuesta Espacios Físicos: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v>
          </cell>
          <cell r="AR278" t="str">
            <v>Oficio 000946 del 29/03/16 Diligenciamiento Formato espacios fisicos y Correo electronico Direcciones Regionales.</v>
          </cell>
          <cell r="AS278">
            <v>70</v>
          </cell>
          <cell r="AT278" t="str">
            <v>Está en proceso de recopilación de la información de la lista de chequeo y encuesta.</v>
          </cell>
          <cell r="AU278" t="str">
            <v>Formato de encuesta y Lista de Chequeo (Por Regional y ERON Seleccionado)</v>
          </cell>
          <cell r="AV278">
            <v>80</v>
          </cell>
          <cell r="AW278">
            <v>0.77737226277372262</v>
          </cell>
          <cell r="AX278" t="str">
            <v>Presento el diagnostico regional noroeste y occidente</v>
          </cell>
          <cell r="AY278" t="str">
            <v xml:space="preserve">* R. Noroeste - Oficio 500-DIREG-ATECI-DDHH 3941 del 17/06/16 - Informe Chequeo Oficinas     * R. Occidente - Oficio 200-DROCC-DH-ATC 03985 Y 03986 del 02/08/16 - Informe Espacios fisicos.    *R. Viejo Caldas - Oficio 600-DIREG-ATECI- 4483 del 01/09/16 - Informe analisis lista deChequeo y espacios fisicos.  </v>
          </cell>
          <cell r="AZ278">
            <v>100</v>
          </cell>
          <cell r="BA278">
            <v>1</v>
          </cell>
          <cell r="BB278" t="str">
            <v>Diagnostico de espacios fisicos Regionales</v>
          </cell>
          <cell r="BC278" t="str">
            <v>https://drive.google.com/drive/folders/0B0L5M60Ztye_NjBYWjdrQ1BWWW8
https://drive.google.com/drive/folders/0B0L5M60Ztye_MXZ4akRiMTA0RVU</v>
          </cell>
        </row>
        <row r="279">
          <cell r="M279" t="str">
            <v>P23</v>
          </cell>
          <cell r="N279" t="str">
            <v>Encuestas de satisfacción del servicio al ciudadano a las 6 regionales y 10 establecimientos de reclusión por regional y sede central realizada, analizada y presentada.</v>
          </cell>
          <cell r="O279">
            <v>20</v>
          </cell>
          <cell r="P279">
            <v>1</v>
          </cell>
          <cell r="Q279" t="str">
            <v>Número</v>
          </cell>
          <cell r="R279" t="str">
            <v>LEYDA MILENA MEDINA LOZANO</v>
          </cell>
          <cell r="S279" t="str">
            <v>Profesional especializado</v>
          </cell>
          <cell r="T279" t="str">
            <v>Activo</v>
          </cell>
          <cell r="U279">
            <v>0</v>
          </cell>
          <cell r="V279">
            <v>0</v>
          </cell>
          <cell r="W279">
            <v>0</v>
          </cell>
          <cell r="X279">
            <v>0</v>
          </cell>
          <cell r="Y279">
            <v>0</v>
          </cell>
          <cell r="Z279">
            <v>0</v>
          </cell>
          <cell r="AA279">
            <v>0</v>
          </cell>
          <cell r="AB279" t="str">
            <v>SIN REGISTRO DE SEGUIMIENTO</v>
          </cell>
          <cell r="AC279">
            <v>0</v>
          </cell>
          <cell r="AD279">
            <v>1</v>
          </cell>
          <cell r="AE279" t="str">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ell>
          <cell r="AF279" t="str">
            <v>https://drive.google.com/drive/folders/0B0L5M60Ztye_ZmpnWVphdXVJNTQ
https://drive.google.com/drive/folders/0B0L5M60Ztye_NjBYWjdrQ1BWWW8
https://drive.google.com/drive/folders/0B0L5M60Ztye_MXZ4akRiMTA0RVU</v>
          </cell>
          <cell r="AG279">
            <v>980</v>
          </cell>
          <cell r="AH279" t="str">
            <v>Implementar el protocolo de servicio al ciudadano en todos los canales para garantizar la calidad y cordialidad en la atención al ciudadano.</v>
          </cell>
          <cell r="AI279" t="str">
            <v>NO</v>
          </cell>
          <cell r="AJ279">
            <v>42444</v>
          </cell>
          <cell r="AK279">
            <v>42613</v>
          </cell>
          <cell r="AL279">
            <v>15</v>
          </cell>
          <cell r="AM279" t="str">
            <v>GEIDY CRISTINA CARDENAS LOPEZ  - ESTEFANY CUITIVA URREGO</v>
          </cell>
          <cell r="AN279" t="str">
            <v>Profesional Universitario</v>
          </cell>
          <cell r="AO279" t="str">
            <v>Activo</v>
          </cell>
          <cell r="AP279">
            <v>100</v>
          </cell>
          <cell r="AQ279" t="str">
            <v>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Regional Occidente, Epmsc Santander de Quilichao, Epmsc Bolívar, Complejo COJAM – Jamundí, Epmsc Puerto tejada, Epmsc Caloto, Epmsc Tuquerres, RM Popayán, Epmsc El Bordo, Epmsc Silvia, Epmsc Cali, Epmsc Buga, Epmsc Tuluá, Epmsc Caicedonia, Epmsc Roldanillo.  
Regional Norte, EC Barranquilla. Epmsc Magangué, Epmsc Santa Marta, Epmsc Valledupar, Epmsc Barranquilla, Epmsc Valledupar, Epmsc Rio Hacha, Epmsc Corozal, Epmsc Sabanalarga.
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
Regional Oriente, Epmsc y RM Bucaramanga (Ere), Pamplona, Epmsc Barrancabermeja, Epmsc Socorro, Epmsc Girón, Epmsc San Vicente de Chucuri, Epmsc Arauca, Complejo Cyp Metropolitano Cúcuta, Epmsc Ocaña, Epmsc San Gil, Epmsc Vélez, Epmsc Málaga.
Regional Viejo Caldas, Epmsc Calarcá, Epmsc Pacora, Epmsc y Rm Manizales, Epmsc Pereira, Epmsc Líbano, Epmsc Honda, Epmsc Armero, Epmsc Santa Rosa de Cabal, Epmsc Aguadas, Epmsc Pensilvania, Epmsc Salamina, RM Armenia, Epmsc Puerto Boyacá.</v>
          </cell>
          <cell r="AR279" t="str">
            <v>* Oficio 000513 del 19/02/16 *Oficio 000925 del 22/03/16 Protocolo de Atencion al ciudadano y Correo electronico a las Direcciones Regionales del 28/03/16.</v>
          </cell>
          <cell r="AS279">
            <v>100</v>
          </cell>
          <cell r="AT279" t="str">
            <v>1. Regional CENTRAL: EPASCAS Combita, EP Guaduas.</v>
          </cell>
          <cell r="AU279" t="str">
            <v>* Oficio 000513 del 19/02/16 *Oficio 000925 del 22/03/16 Protocolo de Atencion al ciudadano y Correo electronico a las Direcciones Regionales del 28/03/16.</v>
          </cell>
          <cell r="AV279">
            <v>100</v>
          </cell>
          <cell r="AW279">
            <v>1</v>
          </cell>
          <cell r="AX279" t="str">
            <v>1. Regional CENTRAL: EPASCAS Combita, EP Guaduas.</v>
          </cell>
          <cell r="AY279" t="str">
            <v>* Oficio 000513 del 19/02/16 *Oficio 000925 del 22/03/16 Protocolo de Atencion al ciudadano y Correo electronico a las Direcciones Regionales del 28/03/16.</v>
          </cell>
          <cell r="AZ279">
            <v>100</v>
          </cell>
          <cell r="BA279">
            <v>1</v>
          </cell>
          <cell r="BB279" t="str">
            <v>Con oficio 81002 DINPE-GATEC- 3654 del 27/10/16 - Seguimineto a Finalizacion de las PQRS</v>
          </cell>
          <cell r="BC279" t="str">
            <v>https://drive.google.com/drive/folders/0B0L5M60Ztye_NjBYWjdrQ1BWWW8
https://drive.google.com/drive/folders/0B0L5M60Ztye_MXZ4akRiMTA0RVU</v>
          </cell>
        </row>
        <row r="280">
          <cell r="M280" t="str">
            <v>P10</v>
          </cell>
          <cell r="N280" t="str">
            <v xml:space="preserve">Aplicativo de quejas web evaluado en su uso. </v>
          </cell>
          <cell r="O280">
            <v>20</v>
          </cell>
          <cell r="P280">
            <v>1</v>
          </cell>
          <cell r="Q280" t="str">
            <v>Número</v>
          </cell>
          <cell r="R280" t="str">
            <v>LEYDA MILENA MEDINA LOZANO</v>
          </cell>
          <cell r="S280" t="str">
            <v>Profesional especializado</v>
          </cell>
          <cell r="T280" t="str">
            <v>Activo</v>
          </cell>
          <cell r="U280">
            <v>0</v>
          </cell>
          <cell r="V280" t="str">
            <v>Con respecto al Aplicativo Quejas web se presentó oficio 000187 y 0484 para solicitar modificación del mismo, El avance se vera reflejado cuando culmine las actividades del producto.</v>
          </cell>
          <cell r="W280" t="str">
            <v>Google Drive</v>
          </cell>
          <cell r="X280">
            <v>0</v>
          </cell>
          <cell r="Y280" t="str">
            <v>Con respecto al Aplicativo Quejas web se presentó oficio 000187 y 0484 para solicitar modificación del mismo, Al igual se realizo seguimiento a los ERON y Regionales,  El avance se vera reflejado cuando culmine las actividades del producto.</v>
          </cell>
          <cell r="Z280" t="str">
            <v>Google Drive</v>
          </cell>
          <cell r="AA280">
            <v>0</v>
          </cell>
          <cell r="AB280" t="str">
            <v>Se realizo seguimiento a los ERON y Regionales evaluando el aplicativo de cada regional. El avance se vera reflejado cuando culmine las actividades del producto.</v>
          </cell>
          <cell r="AC280" t="str">
            <v>Google Drive</v>
          </cell>
          <cell r="AD280">
            <v>1</v>
          </cell>
          <cell r="AE280" t="str">
            <v>Informe Regionales Aplicativo quejas web</v>
          </cell>
          <cell r="AF280" t="str">
            <v>https://drive.google.com/drive/folders/0B0L5M60Ztye_NjBYWjdrQ1BWWW8
https://drive.google.com/drive/folders/0B0L5M60Ztye_MXZ4akRiMTA0RVU</v>
          </cell>
          <cell r="AG280">
            <v>981</v>
          </cell>
          <cell r="AH280" t="str">
            <v>Presentar a la Oficina de sistemas los ajustes necesarios para la adecuación del aplicativo quejas web</v>
          </cell>
          <cell r="AI280" t="str">
            <v>NO</v>
          </cell>
          <cell r="AJ280">
            <v>42401</v>
          </cell>
          <cell r="AK280">
            <v>42420</v>
          </cell>
          <cell r="AL280">
            <v>10</v>
          </cell>
          <cell r="AM280" t="str">
            <v>GEIDY CRISTINA CARDENAS LOPEZ  - ESTEFANY CUITIVA URREGO</v>
          </cell>
          <cell r="AN280" t="str">
            <v>Profesional Universitario</v>
          </cell>
          <cell r="AO280" t="str">
            <v>Activo</v>
          </cell>
          <cell r="AP280">
            <v>100</v>
          </cell>
          <cell r="AQ280" t="str">
            <v>Se remitio oficios y correo electronico al area de sistemas para la solicitud de ajustes al aplicativo quejas web.</v>
          </cell>
          <cell r="AR280" t="str">
            <v>81002-DINPE-000187 del 27/01/16 - adicion Aplicativo Quejas Web, 81002 - DINPE GATEC-0484 del 17/02/16 y Correo electronico del 29/02/16 solicitud modificacion del Aplicativo Quejas web.</v>
          </cell>
          <cell r="AS280">
            <v>100</v>
          </cell>
          <cell r="AT280" t="str">
            <v>2. Regional OCCIDENTE: Epmsc Bolívar, Epams Popayán</v>
          </cell>
          <cell r="AU280" t="str">
            <v>81002-DINPE-000187 del 27/01/16 - adicion Aplicativo Quejas Web, 81002 - DINPE GATEC-0484 del 17/02/16 y Correo electronico del 29/02/16 solicitud modificacion del Aplicativo Quejas web.</v>
          </cell>
          <cell r="AV280">
            <v>100</v>
          </cell>
          <cell r="AW280">
            <v>1</v>
          </cell>
          <cell r="AX280" t="str">
            <v>2. Regional OCCIDENTE: Epmsc Bolívar, Epams Popayán</v>
          </cell>
          <cell r="AY280" t="str">
            <v>81002-DINPE-000187 del 27/01/16 - adicion Aplicativo Quejas Web, 81002 - DINPE GATEC-0484 del 17/02/16 y Correo electronico del 29/02/16 solicitud modificacion del Aplicativo Quejas web.</v>
          </cell>
          <cell r="AZ280">
            <v>100</v>
          </cell>
          <cell r="BA280">
            <v>1</v>
          </cell>
          <cell r="BB280" t="str">
            <v>Con oficio 81002 DINPE-GATEC- 2543 del 27/10/16 - Seguimiento a Finalizacion de las PQRS</v>
          </cell>
          <cell r="BC280" t="str">
            <v>https://drive.google.com/drive/folders/0B0L5M60Ztye_NjBYWjdrQ1BWWW8
https://drive.google.com/drive/folders/0B0L5M60Ztye_MXZ4akRiMTA0RVU</v>
          </cell>
        </row>
        <row r="281">
          <cell r="M281" t="str">
            <v>P10</v>
          </cell>
          <cell r="N281" t="str">
            <v xml:space="preserve">Aplicativo de quejas web evaluado en su uso. </v>
          </cell>
          <cell r="O281">
            <v>20</v>
          </cell>
          <cell r="P281">
            <v>1</v>
          </cell>
          <cell r="Q281" t="str">
            <v>Número</v>
          </cell>
          <cell r="R281" t="str">
            <v>LEYDA MILENA MEDINA LOZANO</v>
          </cell>
          <cell r="S281" t="str">
            <v>Profesional especializado</v>
          </cell>
          <cell r="T281" t="str">
            <v>Activo</v>
          </cell>
          <cell r="U281">
            <v>0</v>
          </cell>
          <cell r="V281" t="str">
            <v>Con respecto al Aplicativo Quejas web se presentó oficio 000187 y 0484 para solicitar modificación del mismo, El avance se vera reflejado cuando culmine las actividades del producto.</v>
          </cell>
          <cell r="W281" t="str">
            <v>Google Drive</v>
          </cell>
          <cell r="X281">
            <v>0</v>
          </cell>
          <cell r="Y281" t="str">
            <v>Con respecto al Aplicativo Quejas web se presentó oficio 000187 y 0484 para solicitar modificación del mismo, Al igual se realizo seguimiento a los ERON y Regionales,  El avance se vera reflejado cuando culmine las actividades del producto.</v>
          </cell>
          <cell r="Z281" t="str">
            <v>Google Drive</v>
          </cell>
          <cell r="AA281">
            <v>0</v>
          </cell>
          <cell r="AB281" t="str">
            <v>Se realizo seguimiento a los ERON y Regionales evaluando el aplicativo de cada regional. El avance se vera reflejado cuando culmine las actividades del producto.</v>
          </cell>
          <cell r="AC281" t="str">
            <v>Google Drive</v>
          </cell>
          <cell r="AD281">
            <v>1</v>
          </cell>
          <cell r="AE281" t="str">
            <v>Informe Regionales Aplicativo quejas web</v>
          </cell>
          <cell r="AF281" t="str">
            <v>https://drive.google.com/drive/folders/0B0L5M60Ztye_NjBYWjdrQ1BWWW8
https://drive.google.com/drive/folders/0B0L5M60Ztye_MXZ4akRiMTA0RVU</v>
          </cell>
          <cell r="AG281">
            <v>982</v>
          </cell>
          <cell r="AH281" t="str">
            <v>Seleccionar   11 ERONES por  cada  Dirección Regional y cada regional.</v>
          </cell>
          <cell r="AI281" t="str">
            <v>NO</v>
          </cell>
          <cell r="AJ281">
            <v>42430</v>
          </cell>
          <cell r="AK281">
            <v>42449</v>
          </cell>
          <cell r="AL281">
            <v>10</v>
          </cell>
          <cell r="AM281" t="str">
            <v>GEIDY CRISTINA CARDENAS LOPEZ  - ESTEFANY CUITIVA URREGO</v>
          </cell>
          <cell r="AN281" t="str">
            <v>Profesional Universitario</v>
          </cell>
          <cell r="AO281" t="str">
            <v>Activo</v>
          </cell>
          <cell r="AP281">
            <v>100</v>
          </cell>
          <cell r="AQ281" t="str">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R281" t="str">
            <v>* Oficio 000866 del 16/03/16 Utilizacion del aplicativo Quejas web y Correo electronico a las Direcciones Regionales del 16/03/16.</v>
          </cell>
          <cell r="AS281">
            <v>100</v>
          </cell>
          <cell r="AT281" t="str">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U281" t="str">
            <v>* Oficio 000866 del 16/03/16 Utilizacion del aplicativo Quejas web y Correo electronico a las Direcciones Regionales del 16/03/16.</v>
          </cell>
          <cell r="AV281">
            <v>100</v>
          </cell>
          <cell r="AW281">
            <v>1</v>
          </cell>
          <cell r="AX281" t="str">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ell>
          <cell r="AY281" t="str">
            <v>* Oficio 000866 del 16/03/16 Utilizacion del aplicativo Quejas web y Correo electronico a las Direcciones Regionales del 16/03/16.</v>
          </cell>
          <cell r="AZ281">
            <v>100</v>
          </cell>
          <cell r="BA281">
            <v>1</v>
          </cell>
          <cell r="BB281" t="str">
            <v>Oficio 81002 DINPE- 3233, 3235,3238, 3240,3241,3243 y 3639 del 25/10/16 - Cantidad y Distribucion de elementos de Oficina y  Oficio 81002 DINPE- 3234, 3236,3237, 3239,3242,3244 del 25/10/16 - Cantidad y Distribucion de Equipos Tecnologicos.</v>
          </cell>
          <cell r="BC281" t="str">
            <v>https://drive.google.com/drive/folders/0B0L5M60Ztye_NjBYWjdrQ1BWWW8
https://drive.google.com/drive/folders/0B0L5M60Ztye_MXZ4akRiMTA0RVU</v>
          </cell>
        </row>
        <row r="282">
          <cell r="M282" t="str">
            <v>P10</v>
          </cell>
          <cell r="N282" t="str">
            <v xml:space="preserve">Aplicativo de quejas web evaluado en su uso. </v>
          </cell>
          <cell r="O282">
            <v>20</v>
          </cell>
          <cell r="P282">
            <v>1</v>
          </cell>
          <cell r="Q282" t="str">
            <v>Número</v>
          </cell>
          <cell r="R282" t="str">
            <v>LEYDA MILENA MEDINA LOZANO</v>
          </cell>
          <cell r="S282" t="str">
            <v>Profesional especializado</v>
          </cell>
          <cell r="T282" t="str">
            <v>Activo</v>
          </cell>
          <cell r="U282">
            <v>0</v>
          </cell>
          <cell r="V282" t="str">
            <v>Con respecto al Aplicativo Quejas web se presentó oficio 000187 y 0484 para solicitar modificación del mismo, El avance se vera reflejado cuando culmine las actividades del producto.</v>
          </cell>
          <cell r="W282" t="str">
            <v>Google Drive</v>
          </cell>
          <cell r="X282">
            <v>0</v>
          </cell>
          <cell r="Y282" t="str">
            <v>Con respecto al Aplicativo Quejas web se presentó oficio 000187 y 0484 para solicitar modificación del mismo, Al igual se realizo seguimiento a los ERON y Regionales,  El avance se vera reflejado cuando culmine las actividades del producto.</v>
          </cell>
          <cell r="Z282" t="str">
            <v>Google Drive</v>
          </cell>
          <cell r="AA282">
            <v>0</v>
          </cell>
          <cell r="AB282" t="str">
            <v>Se realizo seguimiento a los ERON y Regionales evaluando el aplicativo de cada regional. El avance se vera reflejado cuando culmine las actividades del producto.</v>
          </cell>
          <cell r="AC282" t="str">
            <v>Google Drive</v>
          </cell>
          <cell r="AD282">
            <v>1</v>
          </cell>
          <cell r="AE282" t="str">
            <v>Informe Regionales Aplicativo quejas web</v>
          </cell>
          <cell r="AF282" t="str">
            <v>https://drive.google.com/drive/folders/0B0L5M60Ztye_NjBYWjdrQ1BWWW8
https://drive.google.com/drive/folders/0B0L5M60Ztye_MXZ4akRiMTA0RVU</v>
          </cell>
          <cell r="AG282">
            <v>983</v>
          </cell>
          <cell r="AH282" t="str">
            <v xml:space="preserve">informar y  Realizar seguimiento a la utilización del aplicativo quejas web a los 11 establecimientos seleccionados de cada regional </v>
          </cell>
          <cell r="AI282" t="str">
            <v>NO</v>
          </cell>
          <cell r="AJ282">
            <v>42461</v>
          </cell>
          <cell r="AK282">
            <v>42704</v>
          </cell>
          <cell r="AL282">
            <v>25</v>
          </cell>
          <cell r="AM282" t="str">
            <v>GEIDY CRISTINA CARDENAS LOPEZ  - ESTEFANY CUITIVA URREGO</v>
          </cell>
          <cell r="AN282" t="str">
            <v>Profesional Universitario</v>
          </cell>
          <cell r="AO282" t="str">
            <v>Activo</v>
          </cell>
          <cell r="AP282">
            <v>0</v>
          </cell>
          <cell r="AQ282">
            <v>0</v>
          </cell>
          <cell r="AR282">
            <v>0</v>
          </cell>
          <cell r="AS282" t="str">
            <v>70</v>
          </cell>
          <cell r="AT282" t="str">
            <v xml:space="preserve">Se envió oficios de seguimiento de la UTILIZACION DEL APLICATIVO QUEJAS WEB a las 6 Direcciones Regionales y establecimientos Seleccionados de las regionales.  </v>
          </cell>
          <cell r="AU282" t="str">
            <v>* 81002 DINPE-001489 del 16/05/16, 81002 DINPE- 00859, 00860, 00861, 00862, 00863, 00864 del 16/03/16.</v>
          </cell>
          <cell r="AV282">
            <v>0</v>
          </cell>
          <cell r="AW282">
            <v>0.74897119341563789</v>
          </cell>
          <cell r="AX282" t="str">
            <v>Oficios Control de la UTILIZACION DEL APLICATIVO QUEJAS WEB 2016 a las 6 Direcciones Regionales.</v>
          </cell>
          <cell r="AY282" t="str">
            <v>* 81002 DINPE 81002 - 002386, 002387, 002388, 002389, 002390, 002391 del 28/07/16.</v>
          </cell>
          <cell r="AZ282">
            <v>100</v>
          </cell>
          <cell r="BA282">
            <v>1</v>
          </cell>
          <cell r="BB282" t="str">
            <v>Con oficio 81002 DINPE-GATEC- 3654 del 27/10/16 - Seguimineto a Finalizacion de las PQRS</v>
          </cell>
          <cell r="BC282" t="str">
            <v>https://drive.google.com/drive/folders/0B0L5M60Ztye_NjBYWjdrQ1BWWW8
https://drive.google.com/drive/folders/0B0L5M60Ztye_MXZ4akRiMTA0RVU</v>
          </cell>
        </row>
        <row r="283">
          <cell r="M283" t="str">
            <v>P10</v>
          </cell>
          <cell r="N283" t="str">
            <v xml:space="preserve">Aplicativo de quejas web evaluado en su uso. </v>
          </cell>
          <cell r="O283">
            <v>20</v>
          </cell>
          <cell r="P283">
            <v>1</v>
          </cell>
          <cell r="Q283" t="str">
            <v>Número</v>
          </cell>
          <cell r="R283" t="str">
            <v>LEYDA MILENA MEDINA LOZANO</v>
          </cell>
          <cell r="S283" t="str">
            <v>Profesional especializado</v>
          </cell>
          <cell r="T283" t="str">
            <v>Activo</v>
          </cell>
          <cell r="U283">
            <v>0</v>
          </cell>
          <cell r="V283" t="str">
            <v>Con respecto al Aplicativo Quejas web se presentó oficio 000187 y 0484 para solicitar modificación del mismo, El avance se vera reflejado cuando culmine las actividades del producto.</v>
          </cell>
          <cell r="W283" t="str">
            <v>Google Drive</v>
          </cell>
          <cell r="X283">
            <v>0</v>
          </cell>
          <cell r="Y283" t="str">
            <v>Con respecto al Aplicativo Quejas web se presentó oficio 000187 y 0484 para solicitar modificación del mismo, Al igual se realizo seguimiento a los ERON y Regionales,  El avance se vera reflejado cuando culmine las actividades del producto.</v>
          </cell>
          <cell r="Z283" t="str">
            <v>Google Drive</v>
          </cell>
          <cell r="AA283">
            <v>0</v>
          </cell>
          <cell r="AB283" t="str">
            <v>Se realizo seguimiento a los ERON y Regionales evaluando el aplicativo de cada regional. El avance se vera reflejado cuando culmine las actividades del producto.</v>
          </cell>
          <cell r="AC283" t="str">
            <v>Google Drive</v>
          </cell>
          <cell r="AD283">
            <v>1</v>
          </cell>
          <cell r="AE283" t="str">
            <v>Informe Regionales Aplicativo quejas web</v>
          </cell>
          <cell r="AF283" t="str">
            <v>https://drive.google.com/drive/folders/0B0L5M60Ztye_NjBYWjdrQ1BWWW8
https://drive.google.com/drive/folders/0B0L5M60Ztye_MXZ4akRiMTA0RVU</v>
          </cell>
          <cell r="AG283">
            <v>984</v>
          </cell>
          <cell r="AH283" t="str">
            <v>evaluar  la información del seguimiento realizado a la utilización del aplicativo quejas web.</v>
          </cell>
          <cell r="AI283" t="str">
            <v>NO</v>
          </cell>
          <cell r="AJ283">
            <v>42522</v>
          </cell>
          <cell r="AK283">
            <v>42573</v>
          </cell>
          <cell r="AL283">
            <v>25</v>
          </cell>
          <cell r="AM283" t="str">
            <v>GEIDY CRISTINA CARDENAS LOPEZ  - ESTEFANY CUITIVA URREGO</v>
          </cell>
          <cell r="AN283" t="str">
            <v>Profesional Universitario</v>
          </cell>
          <cell r="AO283" t="str">
            <v>Activo</v>
          </cell>
          <cell r="AP283">
            <v>0</v>
          </cell>
          <cell r="AQ283">
            <v>0</v>
          </cell>
          <cell r="AR283">
            <v>0</v>
          </cell>
          <cell r="AS283">
            <v>60</v>
          </cell>
          <cell r="AT283" t="str">
            <v>* se recibio informes 6 Direcciones Regionales de los seguimientos.</v>
          </cell>
          <cell r="AU283" t="str">
            <v>informes de las seis (6) Regionales</v>
          </cell>
          <cell r="AV283">
            <v>100</v>
          </cell>
          <cell r="AW283">
            <v>1</v>
          </cell>
          <cell r="AX283" t="str">
            <v>informe de las seis (6) Regiones Aplicativo Quejas Web 1er Semestre 2016</v>
          </cell>
          <cell r="AY283" t="str">
            <v>oficio  81002 DINPE-GATEC-2543 del 22/07/16</v>
          </cell>
          <cell r="AZ283">
            <v>100</v>
          </cell>
          <cell r="BA283">
            <v>1</v>
          </cell>
          <cell r="BB283" t="str">
            <v>Presentacion Directiva Transitoria para aprobacion oficina asesora de Planeacion.</v>
          </cell>
          <cell r="BC283" t="str">
            <v>https://drive.google.com/drive/folders/0B0L5M60Ztye_NjBYWjdrQ1BWWW8
https://drive.google.com/drive/folders/0B0L5M60Ztye_MXZ4akRiMTA0RVU</v>
          </cell>
        </row>
        <row r="284">
          <cell r="M284" t="str">
            <v>P10</v>
          </cell>
          <cell r="N284" t="str">
            <v xml:space="preserve">Aplicativo de quejas web evaluado en su uso. </v>
          </cell>
          <cell r="O284">
            <v>20</v>
          </cell>
          <cell r="P284">
            <v>1</v>
          </cell>
          <cell r="Q284" t="str">
            <v>Número</v>
          </cell>
          <cell r="R284" t="str">
            <v>LEYDA MILENA MEDINA LOZANO</v>
          </cell>
          <cell r="S284" t="str">
            <v>Profesional especializado</v>
          </cell>
          <cell r="T284" t="str">
            <v>Activo</v>
          </cell>
          <cell r="U284">
            <v>0</v>
          </cell>
          <cell r="V284" t="str">
            <v>Con respecto al Aplicativo Quejas web se presentó oficio 000187 y 0484 para solicitar modificación del mismo, El avance se vera reflejado cuando culmine las actividades del producto.</v>
          </cell>
          <cell r="W284" t="str">
            <v>Google Drive</v>
          </cell>
          <cell r="X284">
            <v>0</v>
          </cell>
          <cell r="Y284" t="str">
            <v>Con respecto al Aplicativo Quejas web se presentó oficio 000187 y 0484 para solicitar modificación del mismo, Al igual se realizo seguimiento a los ERON y Regionales,  El avance se vera reflejado cuando culmine las actividades del producto.</v>
          </cell>
          <cell r="Z284" t="str">
            <v>Google Drive</v>
          </cell>
          <cell r="AA284">
            <v>0</v>
          </cell>
          <cell r="AB284" t="str">
            <v>Se realizo seguimiento a los ERON y Regionales evaluando el aplicativo de cada regional. El avance se vera reflejado cuando culmine las actividades del producto.</v>
          </cell>
          <cell r="AC284" t="str">
            <v>Google Drive</v>
          </cell>
          <cell r="AD284">
            <v>1</v>
          </cell>
          <cell r="AE284" t="str">
            <v>Informe Regionales Aplicativo quejas web</v>
          </cell>
          <cell r="AF284" t="str">
            <v>https://drive.google.com/drive/folders/0B0L5M60Ztye_NjBYWjdrQ1BWWW8
https://drive.google.com/drive/folders/0B0L5M60Ztye_MXZ4akRiMTA0RVU</v>
          </cell>
          <cell r="AG284">
            <v>985</v>
          </cell>
          <cell r="AH284" t="str">
            <v>Presentar informe de conclusiones y recomendaciones a la Dirección General, con copia a las direcciones regionales.</v>
          </cell>
          <cell r="AI284" t="str">
            <v>NO</v>
          </cell>
          <cell r="AJ284">
            <v>42705</v>
          </cell>
          <cell r="AK284">
            <v>42716</v>
          </cell>
          <cell r="AL284">
            <v>30</v>
          </cell>
          <cell r="AM284" t="str">
            <v>GEIDY CRISTINA CARDENAS LOPEZ  - ESTEFANY CUITIVA URREGO</v>
          </cell>
          <cell r="AN284" t="str">
            <v>Profesional Universitario</v>
          </cell>
          <cell r="AO284" t="str">
            <v>Activo</v>
          </cell>
          <cell r="AP284">
            <v>0</v>
          </cell>
          <cell r="AQ284">
            <v>0</v>
          </cell>
          <cell r="AR284">
            <v>0</v>
          </cell>
          <cell r="AS284">
            <v>0</v>
          </cell>
          <cell r="AT284">
            <v>0</v>
          </cell>
          <cell r="AU284">
            <v>0</v>
          </cell>
          <cell r="AV284">
            <v>0</v>
          </cell>
          <cell r="AW284" t="str">
            <v>Actividad no ha iniciado</v>
          </cell>
          <cell r="AX284">
            <v>0</v>
          </cell>
          <cell r="AY284">
            <v>0</v>
          </cell>
          <cell r="AZ284">
            <v>100</v>
          </cell>
          <cell r="BA284">
            <v>1</v>
          </cell>
          <cell r="BB284" t="str">
            <v>Con oficio 81002 DINPE-GATEC- 2543 del 22/07/16 - Informe Aplicativo Quejas web.</v>
          </cell>
          <cell r="BC284" t="str">
            <v>https://drive.google.com/drive/folders/0B0L5M60Ztye_NjBYWjdrQ1BWWW8
https://drive.google.com/drive/folders/0B0L5M60Ztye_MXZ4akRiMTA0RVU</v>
          </cell>
        </row>
        <row r="285">
          <cell r="M285" t="str">
            <v>P22</v>
          </cell>
          <cell r="N285" t="str">
            <v>ERON dotados con elementos de oficina del servicio al ciudadano</v>
          </cell>
          <cell r="O285">
            <v>10</v>
          </cell>
          <cell r="P285">
            <v>40</v>
          </cell>
          <cell r="Q285" t="str">
            <v>Número</v>
          </cell>
          <cell r="R285" t="str">
            <v>LEYDA MILENA MEDINA LOZANO</v>
          </cell>
          <cell r="S285" t="str">
            <v>Profesional especializado</v>
          </cell>
          <cell r="T285" t="str">
            <v>Activo</v>
          </cell>
          <cell r="U285">
            <v>0</v>
          </cell>
          <cell r="V285">
            <v>0</v>
          </cell>
          <cell r="W285">
            <v>0</v>
          </cell>
          <cell r="X285">
            <v>0</v>
          </cell>
          <cell r="Y285" t="str">
            <v>Se envio oficio al area de Gestion contractual solicitud de los procesos de Contratacion para dotar la los ERON con elementos de Oficina del servicio al ciudadano, y actualmente se encuentra publicado en la página del SECOP.</v>
          </cell>
          <cell r="Z285" t="str">
            <v>* Oficio 81002 DINPE-GATEC-2001 del 03/06/16 Solicitud de Procesos de Contratacion.</v>
          </cell>
          <cell r="AA285">
            <v>0</v>
          </cell>
          <cell r="AB285" t="str">
            <v>Se envio oficio al area de Gestion contractual solicitud de los procesos de Contratacion para dotar la los ERON con elementos de Oficina del servicio al ciudadano, y actualmente se encuentra publicado en la página del SECOP.</v>
          </cell>
          <cell r="AC285" t="str">
            <v>* Oficio 81002 DINPE-GATEC-2001 del 03/06/16 Solicitud de Procesos de Contratacion.</v>
          </cell>
          <cell r="AD285">
            <v>40</v>
          </cell>
          <cell r="AE285" t="str">
            <v>Informe General de Participacion de las ferias</v>
          </cell>
          <cell r="AF285" t="str">
            <v>https://drive.google.com/drive/folders/0B0L5M60Ztye_NjBYWjdrQ1BWWW8
https://drive.google.com/drive/folders/0B0L5M60Ztye_MXZ4akRiMTA0RVU</v>
          </cell>
          <cell r="AG285">
            <v>986</v>
          </cell>
          <cell r="AH285" t="str">
            <v>Diseñar y remitir estudios Previos  de elementos de oficina  áreas de atención.</v>
          </cell>
          <cell r="AI285" t="str">
            <v>NO</v>
          </cell>
          <cell r="AJ285">
            <v>42444</v>
          </cell>
          <cell r="AK285">
            <v>42551</v>
          </cell>
          <cell r="AL285">
            <v>20</v>
          </cell>
          <cell r="AM285" t="str">
            <v>GEIDY CRISTINA CARDENAS LOPEZ</v>
          </cell>
          <cell r="AN285" t="str">
            <v>Profesional Universitario</v>
          </cell>
          <cell r="AO285" t="str">
            <v>Activo</v>
          </cell>
          <cell r="AP285">
            <v>70</v>
          </cell>
          <cell r="AQ285" t="str">
            <v>se envio oficio al area de Gestion contractual para la entrega de estudios previos de los elementos de oficina areas de atencion.</v>
          </cell>
          <cell r="AR285" t="str">
            <v>* Oficio 81002 DINPE-GATEC- 0825 del 14/03/16 Entrega estudiosprevios de atencion al ciudadano 2016.</v>
          </cell>
          <cell r="AS285">
            <v>100</v>
          </cell>
          <cell r="AT285" t="str">
            <v>se envio oficio al area de Gestion contractual solicitud de los procesos de Contratacion.</v>
          </cell>
          <cell r="AU285" t="str">
            <v>* Oficio 81002 DINPE-GATEC-2001 del 03/06/16 Solicitud de Procesos de Contratacion.</v>
          </cell>
          <cell r="AV285">
            <v>100</v>
          </cell>
          <cell r="AW285">
            <v>1</v>
          </cell>
          <cell r="AX285" t="str">
            <v>se envio oficio al area de Gestion contractual solicitud de los procesos de Contratacion.</v>
          </cell>
          <cell r="AY285" t="str">
            <v>* Oficio 81002 DINPE-GATEC-2001 del 03/06/16 Solicitud de Procesos de Contratacion.</v>
          </cell>
          <cell r="AZ285">
            <v>100</v>
          </cell>
          <cell r="BA285">
            <v>1</v>
          </cell>
          <cell r="BB285" t="str">
            <v>Se realizo informe de Ferias con oficio 81002 DINPE-GATEC- 4081 del 14/12/16 -</v>
          </cell>
          <cell r="BC285" t="str">
            <v>https://drive.google.com/drive/folders/0B0L5M60Ztye_NjBYWjdrQ1BWWW8
https://drive.google.com/drive/folders/0B0L5M60Ztye_MXZ4akRiMTA0RVU</v>
          </cell>
        </row>
        <row r="286">
          <cell r="M286" t="str">
            <v>P22</v>
          </cell>
          <cell r="N286" t="str">
            <v>ERON dotados con elementos de oficina del servicio al ciudadano</v>
          </cell>
          <cell r="O286">
            <v>10</v>
          </cell>
          <cell r="P286">
            <v>40</v>
          </cell>
          <cell r="Q286" t="str">
            <v>Número</v>
          </cell>
          <cell r="R286" t="str">
            <v>LEYDA MILENA MEDINA LOZANO</v>
          </cell>
          <cell r="S286" t="str">
            <v>Profesional especializado</v>
          </cell>
          <cell r="T286" t="str">
            <v>Activo</v>
          </cell>
          <cell r="U286">
            <v>0</v>
          </cell>
          <cell r="V286">
            <v>0</v>
          </cell>
          <cell r="W286">
            <v>0</v>
          </cell>
          <cell r="X286">
            <v>0</v>
          </cell>
          <cell r="Y286" t="str">
            <v>Se envio oficio al area de Gestion contractual solicitud de los procesos de Contratacion para dotar la los ERON con elementos de Oficina del servicio al ciudadano, y actualmente se encuentra publicado en la página del SECOP.</v>
          </cell>
          <cell r="Z286" t="str">
            <v>* Oficio 81002 DINPE-GATEC-2001 del 03/06/16 Solicitud de Procesos de Contratacion.</v>
          </cell>
          <cell r="AA286">
            <v>0</v>
          </cell>
          <cell r="AB286" t="str">
            <v>Se envio oficio al area de Gestion contractual solicitud de los procesos de Contratacion para dotar la los ERON con elementos de Oficina del servicio al ciudadano, y actualmente se encuentra publicado en la página del SECOP.</v>
          </cell>
          <cell r="AC286" t="str">
            <v>* Oficio 81002 DINPE-GATEC-2001 del 03/06/16 Solicitud de Procesos de Contratacion.</v>
          </cell>
          <cell r="AD286">
            <v>40</v>
          </cell>
          <cell r="AE286" t="str">
            <v>Relacion de entrega y Distribucion de elementos a los Eron</v>
          </cell>
          <cell r="AF286" t="str">
            <v>https://drive.google.com/drive/folders/0B0L5M60Ztye_NjBYWjdrQ1BWWW8
https://drive.google.com/drive/folders/0B0L5M60Ztye_MXZ4akRiMTA0RVU</v>
          </cell>
          <cell r="AG286">
            <v>988</v>
          </cell>
          <cell r="AH286" t="str">
            <v>Elaborar relación de establecimientos que recibirán los elementos de oficina</v>
          </cell>
          <cell r="AI286" t="str">
            <v>NO</v>
          </cell>
          <cell r="AJ286">
            <v>42663</v>
          </cell>
          <cell r="AK286">
            <v>42716</v>
          </cell>
          <cell r="AL286">
            <v>50</v>
          </cell>
          <cell r="AM286" t="str">
            <v>GEIDY CRISTINA CARDENAS LOPEZ  - ESTEFANY CUITIVA URREGO</v>
          </cell>
          <cell r="AN286" t="str">
            <v>Profesional Universitario</v>
          </cell>
          <cell r="AO286" t="str">
            <v>Activo</v>
          </cell>
          <cell r="AP286">
            <v>0</v>
          </cell>
          <cell r="AQ286">
            <v>0</v>
          </cell>
          <cell r="AR286">
            <v>0</v>
          </cell>
          <cell r="AS286">
            <v>0</v>
          </cell>
          <cell r="AT286">
            <v>0</v>
          </cell>
          <cell r="AU286">
            <v>0</v>
          </cell>
          <cell r="AV286">
            <v>0</v>
          </cell>
          <cell r="AW286" t="str">
            <v>Actividad no ha iniciado</v>
          </cell>
          <cell r="AX286">
            <v>0</v>
          </cell>
          <cell r="AY286">
            <v>0</v>
          </cell>
          <cell r="AZ286">
            <v>100</v>
          </cell>
          <cell r="BA286">
            <v>1</v>
          </cell>
          <cell r="BB286" t="str">
            <v>Oficio 81002 DINPE- 3233, 3235,3238, 3240,3241,3243 y 3639 del 25/10/16 - Cantidad y Distribucion de elementos de Oficina y  Oficio 81002 DINPE- 3234, 3236,3237, 3239,3242,3244 del 25/10/16 - Cantidad y Distribucion de Equipos Tecnologicos.</v>
          </cell>
          <cell r="BC286" t="str">
            <v>https://drive.google.com/drive/folders/0B0L5M60Ztye_NjBYWjdrQ1BWWW8
https://drive.google.com/drive/folders/0B0L5M60Ztye_MXZ4akRiMTA0RVU</v>
          </cell>
        </row>
        <row r="287">
          <cell r="M287" t="str">
            <v>P204</v>
          </cell>
          <cell r="N287" t="str">
            <v>Mecanismos de participación ciudadana ejecutados</v>
          </cell>
          <cell r="O287">
            <v>20</v>
          </cell>
          <cell r="P287">
            <v>2</v>
          </cell>
          <cell r="Q287" t="str">
            <v>Número</v>
          </cell>
          <cell r="R287" t="str">
            <v>LEYDA MILENA MEDINA LOZANO</v>
          </cell>
          <cell r="S287" t="str">
            <v>Profesional especializado</v>
          </cell>
          <cell r="T287" t="str">
            <v>Activo</v>
          </cell>
          <cell r="U287">
            <v>1</v>
          </cell>
          <cell r="V287" t="str">
            <v>Se realizaron dos mecanismos de participación ciudadana ejecutados (Grupos Focales y participacion de ferias )</v>
          </cell>
          <cell r="W287" t="str">
            <v>Acta No. 001,002,004,005,006 - Participacion ciudadana.
Directiva Transitoria para aprobacion oficina asesora de Planeacion.</v>
          </cell>
          <cell r="X287">
            <v>2</v>
          </cell>
          <cell r="Y287" t="str">
            <v>Se ejecutaron dos mecanismos de participación ciudadana: Grupos Focales desarrollados en la Dirección General y Ferias de Servicio al ciudadano.</v>
          </cell>
          <cell r="Z287" t="str">
            <v>https://drive.google.com/drive/folders/0B0L5M60Ztye_NjBYWjdrQ1BWWW8
https://drive.google.com/drive/folders/0B0L5M60Ztye_MXZ4akRiMTA0RVU</v>
          </cell>
          <cell r="AA287">
            <v>2</v>
          </cell>
          <cell r="AB287" t="str">
            <v>Se ejecutaron dos mecanismos de participación ciudadana: Grupos Focales desarrollados en la Dirección General y Ferias de Servicio al ciudadano.</v>
          </cell>
          <cell r="AC287" t="str">
            <v>https://drive.google.com/drive/folders/0B0L5M60Ztye_NjBYWjdrQ1BWWW8
https://drive.google.com/drive/folders/0B0L5M60Ztye_MXZ4akRiMTA0RVU</v>
          </cell>
          <cell r="AD287">
            <v>2</v>
          </cell>
          <cell r="AE287" t="str">
            <v>Participacion Grupos Focales</v>
          </cell>
          <cell r="AF287" t="str">
            <v>https://drive.google.com/drive/folders/0B0L5M60Ztye_NjBYWjdrQ1BWWW8
https://drive.google.com/drive/folders/0B0L5M60Ztye_MXZ4akRiMTA0RVU</v>
          </cell>
          <cell r="AG287">
            <v>989</v>
          </cell>
          <cell r="AH287" t="str">
            <v xml:space="preserve">Informar a los Grupos focales de participación ciudadana, los  servicios  que  ofrece atención al ciudadano </v>
          </cell>
          <cell r="AI287" t="str">
            <v>NO</v>
          </cell>
          <cell r="AJ287">
            <v>42401</v>
          </cell>
          <cell r="AK287">
            <v>42673</v>
          </cell>
          <cell r="AL287">
            <v>10</v>
          </cell>
          <cell r="AM287" t="str">
            <v>GEIDY CRISTINA CARDENAS LOPEZ</v>
          </cell>
          <cell r="AN287" t="str">
            <v>Profesional Universitario</v>
          </cell>
          <cell r="AO287" t="str">
            <v>Activo</v>
          </cell>
          <cell r="AP287">
            <v>50</v>
          </cell>
          <cell r="AQ287" t="str">
            <v>se entrego informacion a los grupos focales, los servicios que ofrece atencion al ciudadano.</v>
          </cell>
          <cell r="AR287" t="str">
            <v>Acta No. 001,002,004,005,006 - Participacion ciudadana.</v>
          </cell>
          <cell r="AS287" t="str">
            <v>100</v>
          </cell>
          <cell r="AT287" t="str">
            <v>se entrego informacion a los grupos focales, los servicios que ofrece atencion al ciudadano.</v>
          </cell>
          <cell r="AU287" t="str">
            <v>Acta No. 0048, 0050 - Participacion ciudadana.</v>
          </cell>
          <cell r="AV287" t="str">
            <v>100</v>
          </cell>
          <cell r="AW287">
            <v>0.88970588235294112</v>
          </cell>
          <cell r="AX287" t="str">
            <v>se entrego informacion a los grupos focales, los servicios que ofrece atencion al ciudadano.</v>
          </cell>
          <cell r="AY287" t="str">
            <v>Acta No. 0048, 0050 - Participacion ciudadana.</v>
          </cell>
          <cell r="AZ287">
            <v>100</v>
          </cell>
          <cell r="BA287">
            <v>1</v>
          </cell>
          <cell r="BB287" t="str">
            <v>Acta 088 Participacion Grupos Focales</v>
          </cell>
          <cell r="BC287" t="str">
            <v>https://drive.google.com/drive/folders/0B0L5M60Ztye_NjBYWjdrQ1BWWW8
https://drive.google.com/drive/folders/0B0L5M60Ztye_MXZ4akRiMTA0RVU</v>
          </cell>
        </row>
        <row r="288">
          <cell r="M288" t="str">
            <v>P205</v>
          </cell>
          <cell r="N288" t="str">
            <v>Ferias de atención al ciudadano realizadas</v>
          </cell>
          <cell r="O288">
            <v>20</v>
          </cell>
          <cell r="P288">
            <v>4</v>
          </cell>
          <cell r="Q288" t="str">
            <v>Número</v>
          </cell>
          <cell r="R288" t="str">
            <v>LEYDA MILENA MEDINA LOZANO</v>
          </cell>
          <cell r="S288" t="str">
            <v>Profesional especializado</v>
          </cell>
          <cell r="T288" t="str">
            <v>Activo</v>
          </cell>
          <cell r="U288">
            <v>0</v>
          </cell>
          <cell r="V288">
            <v>0</v>
          </cell>
          <cell r="W288">
            <v>0</v>
          </cell>
          <cell r="X288">
            <v>0</v>
          </cell>
          <cell r="Y288">
            <v>0</v>
          </cell>
          <cell r="Z288">
            <v>0</v>
          </cell>
          <cell r="AA288">
            <v>2</v>
          </cell>
          <cell r="AB288" t="str">
            <v>Se ejecutaron dos mecanismos de participación ciudadana: Grupos Focales desarrollados en la Dirección General y Ferias de Servicio al ciudadano.</v>
          </cell>
          <cell r="AC288" t="str">
            <v>https://drive.google.com/drive/folders/0B0L5M60Ztye_NjBYWjdrQ1BWWW8
https://drive.google.com/drive/folders/0B0L5M60Ztye_MXZ4akRiMTA0RVU</v>
          </cell>
          <cell r="AD288">
            <v>4</v>
          </cell>
          <cell r="AE288" t="str">
            <v>Directiva Ferias
Participacion de Ferias de atencion al Ciudadano
Informe General de Participacion de las ferias</v>
          </cell>
          <cell r="AF288" t="str">
            <v>https://drive.google.com/drive/folders/0B0L5M60Ztye_NjBYWjdrQ1BWWW8
https://drive.google.com/drive/folders/0B0L5M60Ztye_MXZ4akRiMTA0RVU</v>
          </cell>
          <cell r="AG288">
            <v>990</v>
          </cell>
          <cell r="AH288" t="str">
            <v>Realizar directiva ferias de servicio</v>
          </cell>
          <cell r="AI288" t="str">
            <v>NO</v>
          </cell>
          <cell r="AJ288">
            <v>42401</v>
          </cell>
          <cell r="AK288">
            <v>42704</v>
          </cell>
          <cell r="AL288">
            <v>10</v>
          </cell>
          <cell r="AM288" t="str">
            <v>GEIDY CRISTINA CARDENAS LOPEZ  - ESTEFANY CUITIVA URREGO</v>
          </cell>
          <cell r="AN288" t="str">
            <v>Profesional Universitario</v>
          </cell>
          <cell r="AO288" t="str">
            <v>Activo</v>
          </cell>
          <cell r="AP288">
            <v>100</v>
          </cell>
          <cell r="AQ288" t="str">
            <v>Presentacion Directiva Transitoria para aprobacion oficina asesora de Planeacion.</v>
          </cell>
          <cell r="AR288" t="str">
            <v>* Directiva Transitoria 000007 del 18/03/16 - Participacion Ferias Nacionales Vigencia 2016.</v>
          </cell>
          <cell r="AS288">
            <v>100</v>
          </cell>
          <cell r="AT288" t="str">
            <v>Presentacion Directiva Transitoria para aprobacion oficina asesora de Planeacion.</v>
          </cell>
          <cell r="AU288" t="str">
            <v>* Directiva Transitoria 000007 del 18/03/16 - Participacion Ferias Nacionales Vigencia 2016.</v>
          </cell>
          <cell r="AV288">
            <v>100</v>
          </cell>
          <cell r="AW288">
            <v>0.79867986798679869</v>
          </cell>
          <cell r="AX288" t="str">
            <v>Presentacion Directiva Transitoria para aprobacion oficina asesora de Planeacion.</v>
          </cell>
          <cell r="AY288" t="str">
            <v>* Directiva Transitoria 000007 del 18/03/16 - Participacion Ferias Nacionales Vigencia 2016.</v>
          </cell>
          <cell r="AZ288">
            <v>100</v>
          </cell>
          <cell r="BA288">
            <v>1</v>
          </cell>
          <cell r="BB288" t="str">
            <v>Presentacion Directiva Transitoria para aprobacion oficina asesora de Planeacion.</v>
          </cell>
          <cell r="BC288" t="str">
            <v>https://drive.google.com/drive/folders/0B0L5M60Ztye_NjBYWjdrQ1BWWW8
https://drive.google.com/drive/folders/0B0L5M60Ztye_MXZ4akRiMTA0RVU</v>
          </cell>
        </row>
        <row r="289">
          <cell r="M289" t="str">
            <v>P205</v>
          </cell>
          <cell r="N289" t="str">
            <v>Ferias de atención al ciudadano realizadas</v>
          </cell>
          <cell r="O289">
            <v>20</v>
          </cell>
          <cell r="P289">
            <v>4</v>
          </cell>
          <cell r="Q289" t="str">
            <v>Número</v>
          </cell>
          <cell r="R289" t="str">
            <v>LEYDA MILENA MEDINA LOZANO</v>
          </cell>
          <cell r="S289" t="str">
            <v>Profesional especializado</v>
          </cell>
          <cell r="T289" t="str">
            <v>Activo</v>
          </cell>
          <cell r="U289">
            <v>0</v>
          </cell>
          <cell r="V289">
            <v>0</v>
          </cell>
          <cell r="W289">
            <v>0</v>
          </cell>
          <cell r="X289">
            <v>0</v>
          </cell>
          <cell r="Y289">
            <v>0</v>
          </cell>
          <cell r="Z289">
            <v>0</v>
          </cell>
          <cell r="AA289">
            <v>2</v>
          </cell>
          <cell r="AB289" t="str">
            <v>Se ejecutaron dos mecanismos de participación ciudadana: Grupos Focales desarrollados en la Dirección General y Ferias de Servicio al ciudadano.</v>
          </cell>
          <cell r="AC289" t="str">
            <v>https://drive.google.com/drive/folders/0B0L5M60Ztye_NjBYWjdrQ1BWWW8
https://drive.google.com/drive/folders/0B0L5M60Ztye_MXZ4akRiMTA0RVU</v>
          </cell>
          <cell r="AD289">
            <v>4</v>
          </cell>
          <cell r="AE289" t="str">
            <v>Directiva Ferias
Participacion de Ferias de atencion al Ciudadano
Informe General de Participacion de las ferias</v>
          </cell>
          <cell r="AF289" t="str">
            <v>https://drive.google.com/drive/folders/0B0L5M60Ztye_NjBYWjdrQ1BWWW8
https://drive.google.com/drive/folders/0B0L5M60Ztye_MXZ4akRiMTA0RVU</v>
          </cell>
          <cell r="AG289">
            <v>991</v>
          </cell>
          <cell r="AH289" t="str">
            <v>Participar de Feria de Atención al ciudadano</v>
          </cell>
          <cell r="AI289" t="str">
            <v>NO</v>
          </cell>
          <cell r="AJ289">
            <v>42430</v>
          </cell>
          <cell r="AK289">
            <v>42716</v>
          </cell>
          <cell r="AL289">
            <v>30</v>
          </cell>
          <cell r="AM289" t="str">
            <v>GEIDY CRISTINA CARDENAS LOPEZ  - ESTEFANY CUITIVA URREGO</v>
          </cell>
          <cell r="AN289" t="str">
            <v>Profesional Universitario</v>
          </cell>
          <cell r="AO289" t="str">
            <v>Activo</v>
          </cell>
          <cell r="AP289">
            <v>5</v>
          </cell>
          <cell r="AQ289" t="str">
            <v>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v>
          </cell>
          <cell r="AR289" t="str">
            <v>* Oficio 81002 DINPE-GATEC- 0919 del 28/03/16 Directiva Transitoria 000007 del 18/03/16 - Participacion Ferias Nacionales Vigencia 2016.</v>
          </cell>
          <cell r="AS289">
            <v>70</v>
          </cell>
          <cell r="AT289" t="str">
            <v>Participacion de la Feria en la ciudad de Quibdo - choco.</v>
          </cell>
          <cell r="AU289" t="str">
            <v>Informe Feria Quibdo - choco oficio 81002-DINPE-GATEC-1529 DEL 02/05/16.</v>
          </cell>
          <cell r="AV289">
            <v>80</v>
          </cell>
          <cell r="AW289">
            <v>0.74475524475524479</v>
          </cell>
          <cell r="AX289" t="str">
            <v>Participacion de la Feria en la ciudad de Villa del Rosario, Florencia y Puerto asis (Putumayo) .</v>
          </cell>
          <cell r="AY289" t="str">
            <v>Informe Feria Villa del Rosario - Cucuta oficio 81002-DINPE-GATEC-2542 del 14/07/16.   * Feria Florencia oficio 143-EPMSCFLO-CN - 2482 del 22/08/16   *Feria Puerto Asis - Putumayo  oficio 81002-DINPE-GATEC-3214 del 08/09/16</v>
          </cell>
          <cell r="AZ289">
            <v>100</v>
          </cell>
          <cell r="BA289">
            <v>1</v>
          </cell>
          <cell r="BB289" t="str">
            <v>informe y acta feria Santander de Quilichao ((08/10/16) e informe Feria Sincelejo (26/11/16).</v>
          </cell>
          <cell r="BC289" t="str">
            <v>https://drive.google.com/drive/folders/0B0L5M60Ztye_NjBYWjdrQ1BWWW8
https://drive.google.com/drive/folders/0B0L5M60Ztye_MXZ4akRiMTA0RVU</v>
          </cell>
        </row>
        <row r="290">
          <cell r="M290" t="str">
            <v>P205</v>
          </cell>
          <cell r="N290" t="str">
            <v>Ferias de atención al ciudadano realizadas</v>
          </cell>
          <cell r="O290">
            <v>20</v>
          </cell>
          <cell r="P290">
            <v>4</v>
          </cell>
          <cell r="Q290" t="str">
            <v>Número</v>
          </cell>
          <cell r="R290" t="str">
            <v>LEYDA MILENA MEDINA LOZANO</v>
          </cell>
          <cell r="S290" t="str">
            <v>Profesional especializado</v>
          </cell>
          <cell r="T290" t="str">
            <v>Activo</v>
          </cell>
          <cell r="U290">
            <v>0</v>
          </cell>
          <cell r="V290">
            <v>0</v>
          </cell>
          <cell r="W290">
            <v>0</v>
          </cell>
          <cell r="X290">
            <v>0</v>
          </cell>
          <cell r="Y290">
            <v>0</v>
          </cell>
          <cell r="Z290">
            <v>0</v>
          </cell>
          <cell r="AA290">
            <v>2</v>
          </cell>
          <cell r="AB290" t="str">
            <v>Se ejecutaron dos mecanismos de participación ciudadana: Grupos Focales desarrollados en la Dirección General y Ferias de Servicio al ciudadano.</v>
          </cell>
          <cell r="AC290" t="str">
            <v>https://drive.google.com/drive/folders/0B0L5M60Ztye_NjBYWjdrQ1BWWW8
https://drive.google.com/drive/folders/0B0L5M60Ztye_MXZ4akRiMTA0RVU</v>
          </cell>
          <cell r="AD290">
            <v>4</v>
          </cell>
          <cell r="AE290" t="str">
            <v>Directiva Ferias
Participacion de Ferias de atencion al Ciudadano
Informe General de Participacion de las ferias</v>
          </cell>
          <cell r="AF290" t="str">
            <v>https://drive.google.com/drive/folders/0B0L5M60Ztye_NjBYWjdrQ1BWWW8
https://drive.google.com/drive/folders/0B0L5M60Ztye_MXZ4akRiMTA0RVU</v>
          </cell>
          <cell r="AG290">
            <v>992</v>
          </cell>
          <cell r="AH290" t="str">
            <v>Elaborar informe de la  participación a ferias</v>
          </cell>
          <cell r="AI290" t="str">
            <v>NO</v>
          </cell>
          <cell r="AJ290">
            <v>42461</v>
          </cell>
          <cell r="AK290">
            <v>42716</v>
          </cell>
          <cell r="AL290">
            <v>10</v>
          </cell>
          <cell r="AM290" t="str">
            <v>GEIDY CRISTINA CARDENAS LOPEZ  - ESTEFANY CUITIVA URREGO</v>
          </cell>
          <cell r="AN290" t="str">
            <v>Profesional Universitario</v>
          </cell>
          <cell r="AO290" t="str">
            <v>Activo</v>
          </cell>
          <cell r="AP290">
            <v>0</v>
          </cell>
          <cell r="AQ290">
            <v>0</v>
          </cell>
          <cell r="AR290">
            <v>0</v>
          </cell>
          <cell r="AS290">
            <v>0</v>
          </cell>
          <cell r="AT290">
            <v>0</v>
          </cell>
          <cell r="AU290">
            <v>0</v>
          </cell>
          <cell r="AV290">
            <v>80</v>
          </cell>
          <cell r="AW290">
            <v>0.71372549019607845</v>
          </cell>
          <cell r="AX290" t="str">
            <v>Participacion de la Feria en la ciudad de Villa del Rosario, Florencia y Puerto asis (Putumayo) .</v>
          </cell>
          <cell r="AY290" t="str">
            <v>Informe Feria Villa del Rosario - Cucuta oficio 81002-DINPE-GATEC-2542 del 14/07/16.   * Feria Florencia oficio 143-EPMSCFLO-CN - 2482 del 22/08/16   *Feria Puerto Asis - Putumayo  oficio 81002-DINPE-GATEC-3214 del 08/09/16</v>
          </cell>
          <cell r="AZ290">
            <v>100</v>
          </cell>
          <cell r="BA290">
            <v>1</v>
          </cell>
          <cell r="BB290" t="str">
            <v xml:space="preserve">Se realizo informe de Ferias con oficio 81002 DINPE-GATEC- 4081 del 12/12/16 </v>
          </cell>
          <cell r="BC290" t="str">
            <v>https://drive.google.com/drive/folders/0B0L5M60Ztye_NjBYWjdrQ1BWWW8
https://drive.google.com/drive/folders/0B0L5M60Ztye_MXZ4akRiMTA0RVU</v>
          </cell>
        </row>
        <row r="291">
          <cell r="M291" t="str">
            <v>P205</v>
          </cell>
          <cell r="N291" t="str">
            <v>Ferias de atención al ciudadano realizadas</v>
          </cell>
          <cell r="O291">
            <v>20</v>
          </cell>
          <cell r="P291">
            <v>4</v>
          </cell>
          <cell r="Q291" t="str">
            <v>Número</v>
          </cell>
          <cell r="R291" t="str">
            <v>LEYDA MILENA MEDINA LOZANO</v>
          </cell>
          <cell r="S291" t="str">
            <v>Profesional especializado</v>
          </cell>
          <cell r="T291" t="str">
            <v>Activo</v>
          </cell>
          <cell r="U291">
            <v>0</v>
          </cell>
          <cell r="V291">
            <v>0</v>
          </cell>
          <cell r="W291">
            <v>0</v>
          </cell>
          <cell r="X291">
            <v>0</v>
          </cell>
          <cell r="Y291">
            <v>0</v>
          </cell>
          <cell r="Z291">
            <v>0</v>
          </cell>
          <cell r="AA291">
            <v>0</v>
          </cell>
          <cell r="AB291">
            <v>0</v>
          </cell>
          <cell r="AC291">
            <v>0</v>
          </cell>
          <cell r="AD291">
            <v>4</v>
          </cell>
          <cell r="AE291" t="str">
            <v>INACTIVA</v>
          </cell>
          <cell r="AF291" t="str">
            <v>INACTIVA</v>
          </cell>
          <cell r="AG291">
            <v>993</v>
          </cell>
          <cell r="AH291" t="str">
            <v>Elaborar informe final de participación en ferias</v>
          </cell>
          <cell r="AI291" t="str">
            <v>NO</v>
          </cell>
          <cell r="AJ291">
            <v>42716</v>
          </cell>
          <cell r="AK291">
            <v>42719</v>
          </cell>
          <cell r="AL291">
            <v>20</v>
          </cell>
          <cell r="AM291" t="str">
            <v>GEIDY CRISTINA CARDENAS LOPEZ  - ESTEFANY CUITIVA URREGO</v>
          </cell>
          <cell r="AN291" t="str">
            <v>Profesional Universitario</v>
          </cell>
          <cell r="AO291" t="str">
            <v>Inactivo</v>
          </cell>
          <cell r="AP291">
            <v>0</v>
          </cell>
          <cell r="AQ291">
            <v>0</v>
          </cell>
          <cell r="AR291">
            <v>0</v>
          </cell>
          <cell r="AS291">
            <v>0</v>
          </cell>
          <cell r="AT291">
            <v>0</v>
          </cell>
          <cell r="AU291">
            <v>0</v>
          </cell>
          <cell r="AV291">
            <v>0</v>
          </cell>
          <cell r="AW291" t="str">
            <v>Actividad no ha iniciado</v>
          </cell>
          <cell r="AX291">
            <v>0</v>
          </cell>
          <cell r="AY291">
            <v>0</v>
          </cell>
          <cell r="AZ291" t="str">
            <v>inactiva</v>
          </cell>
          <cell r="BA291" t="str">
            <v>Actividad inactiva</v>
          </cell>
          <cell r="BB291" t="str">
            <v>INACTIVA</v>
          </cell>
          <cell r="BC291" t="str">
            <v>https://drive.google.com/drive/folders/0B0L5M60Ztye_NjBYWjdrQ1BWWW8
https://drive.google.com/drive/folders/0B0L5M60Ztye_MXZ4akRiMTA0RVU</v>
          </cell>
        </row>
        <row r="292">
          <cell r="M292" t="str">
            <v>P204</v>
          </cell>
          <cell r="N292" t="str">
            <v>Mecanismos de participación ciudadana ejecutados</v>
          </cell>
          <cell r="O292">
            <v>20</v>
          </cell>
          <cell r="P292">
            <v>2</v>
          </cell>
          <cell r="Q292" t="str">
            <v>Número</v>
          </cell>
          <cell r="R292" t="str">
            <v>LEYDA MILENA MEDINA LOZANO</v>
          </cell>
          <cell r="S292" t="str">
            <v>Profesional especializado</v>
          </cell>
          <cell r="T292" t="str">
            <v>Activo</v>
          </cell>
          <cell r="U292">
            <v>1</v>
          </cell>
          <cell r="V292" t="str">
            <v>Se realizaron dos mecanismos de participación ciudadana ejecutados (Grupos Focales y participacion de ferias )</v>
          </cell>
          <cell r="W292" t="str">
            <v>Acta No. 001,002,004,005,006 - Participacion ciudadana.
Directiva Transitoria para aprobacion oficina asesora de Planeacion.</v>
          </cell>
          <cell r="X292">
            <v>2</v>
          </cell>
          <cell r="Y292" t="str">
            <v>Se ejecutaron dos mecanismos de participación ciudadana: Grupos Focales desarrollados en la Dirección General y Ferias de Servicio al ciudadano.</v>
          </cell>
          <cell r="Z292" t="str">
            <v>https://drive.google.com/drive/folders/0B0L5M60Ztye_NjBYWjdrQ1BWWW8
https://drive.google.com/drive/folders/0B0L5M60Ztye_MXZ4akRiMTA0RVU</v>
          </cell>
          <cell r="AA292">
            <v>2</v>
          </cell>
          <cell r="AB292" t="str">
            <v>Se ejecutaron dos mecanismos de participación ciudadana: Grupos Focales desarrollados en la Dirección General y Ferias de Servicio al ciudadano.</v>
          </cell>
          <cell r="AC292" t="str">
            <v>https://drive.google.com/drive/folders/0B0L5M60Ztye_NjBYWjdrQ1BWWW8
https://drive.google.com/drive/folders/0B0L5M60Ztye_MXZ4akRiMTA0RVU</v>
          </cell>
          <cell r="AD292">
            <v>2</v>
          </cell>
          <cell r="AE292" t="str">
            <v>Participacion Grupos Focales</v>
          </cell>
          <cell r="AF292" t="str">
            <v>https://drive.google.com/drive/folders/0B0L5M60Ztye_NjBYWjdrQ1BWWW8
https://drive.google.com/drive/folders/0B0L5M60Ztye_MXZ4akRiMTA0RVU</v>
          </cell>
          <cell r="AG292">
            <v>994</v>
          </cell>
          <cell r="AH292" t="str">
            <v>Socializar  estrategias de  comunicación de atención al ciudadano a 12 Establecimientos de Reclusión del Orden Nacional.</v>
          </cell>
          <cell r="AI292" t="str">
            <v>NO</v>
          </cell>
          <cell r="AJ292">
            <v>42415</v>
          </cell>
          <cell r="AK292">
            <v>42582</v>
          </cell>
          <cell r="AL292">
            <v>10</v>
          </cell>
          <cell r="AM292" t="str">
            <v>GEIDY CRISTINA CARDENAS LOPEZ  - ESTEFANY CUITIVA URREGO</v>
          </cell>
          <cell r="AN292" t="str">
            <v>Profesional Universitario</v>
          </cell>
          <cell r="AO292" t="str">
            <v>Activo</v>
          </cell>
          <cell r="AP292">
            <v>50</v>
          </cell>
          <cell r="AQ292" t="str">
            <v>Se envio correo electronico de las estrategias  a la Direccion Regional Central y ERON EC Bogotá (Modelo),  EPC Yopal, EPMSC Gacheta, Epamscas Combita, Epmsc Ramiriqui, EPMSC Caqueza, Epmsc Guateque, CAMIS, Epmsc Girardot.  
Regional Occidente, Epmsc Buga, Epmsc Tuluá, Complejo COJAM – Jamundí, Epmsc Puerto tejada, Epmsc La Unión, Epmsc Tuquerres, RM Popayán, Epmsc Tumaco, Epmsc Buenaventura.  
Regional Norte, EC Barranquilla. Epmsc Montería, Epmsc Santa Marta, Epmsc Cartagena, Epmsc Sincelejo, Epmsc Valledupar, Epmsc Barranquilla, Epmsc Corozal, Epmsc Sabanalarga, Epmsc Magangué.
Regional Noroeste, Epmsc Itagüí, Epmsc Santa Rosa de Osos, Epmsc Sonson, Epmsc Apartado, Epmsc Santa fe de Antioquia, Epmsc Titiribí, Epmsc Jericó, Epmsc Puerto Berrio, Epmsc Pedregal.
Regional Oriente, RM Bucaramanga (Ere), Epmsc Pamplona, Epmsc Barrancabermeja, Epmsc Socorro, Epmsc Girón, Epmsc San Vicente de Chucuri, Epmsc Arauca, Complejo Cyp Metropolitano Cúcuta, Epmsc Ocaña, Epmsc San Gil.
Regional Viejo Caldas, Epmsc Calarcá, Epmsc Pacora, Rm Manizales, Epmsc Pereira, Epmsc Líbano, Epmsc Honda, Epmsc Armero, Epmsc Santa rosa de Cabal, Epmsc Aguadas.</v>
          </cell>
          <cell r="AR292" t="str">
            <v>*Oficio 81002 DINPE 000512 del 19/02/16 Estrategias de Comunicacion de Atencion al ciudadano 2016 Dependencias * Oficio 81002 DINPE 000928 del 22/03/16 *Estrategias de Comunicacion de Atencion al ciudadano 2016 y Correo electronico a las Direcciones Regionales del 28/03/16.</v>
          </cell>
          <cell r="AS292" t="str">
            <v>100</v>
          </cell>
          <cell r="AT292" t="str">
            <v>mediante Actas se recibio de los ERON la socializacion de las estrategias dando cumplimiento a lo solicitado.</v>
          </cell>
          <cell r="AU292" t="str">
            <v>Soporte de Actas</v>
          </cell>
          <cell r="AV292" t="str">
            <v>100</v>
          </cell>
          <cell r="AW292">
            <v>1</v>
          </cell>
          <cell r="AX292" t="str">
            <v>mediante Actas se recibio de los ERON la socializacion de las estrategias dando cumplimiento a lo solicitado.</v>
          </cell>
          <cell r="AY292" t="str">
            <v>Google Drive</v>
          </cell>
          <cell r="AZ292">
            <v>100</v>
          </cell>
          <cell r="BA292">
            <v>1</v>
          </cell>
          <cell r="BB292" t="str">
            <v>Realizar un diagnóstico de estado actual del servicio al ciudadano que presta la entidad.</v>
          </cell>
          <cell r="BC292" t="str">
            <v>Informe de autoevaluacion del proceso de Derechos Humanos y atencion al Cliente</v>
          </cell>
        </row>
        <row r="293">
          <cell r="M293" t="str">
            <v>P204</v>
          </cell>
          <cell r="N293" t="str">
            <v>Mecanismos de participación ciudadana ejecutados</v>
          </cell>
          <cell r="O293">
            <v>20</v>
          </cell>
          <cell r="P293">
            <v>2</v>
          </cell>
          <cell r="Q293" t="str">
            <v>Número</v>
          </cell>
          <cell r="R293" t="str">
            <v>LEYDA MILENA MEDINA LOZANO</v>
          </cell>
          <cell r="S293" t="str">
            <v>Profesional especializado</v>
          </cell>
          <cell r="T293" t="str">
            <v>Activo</v>
          </cell>
          <cell r="U293">
            <v>1</v>
          </cell>
          <cell r="V293" t="str">
            <v>Se realizaron dos mecanismos de participación ciudadana ejecutados (Grupos Focales y participacion de ferias )</v>
          </cell>
          <cell r="W293" t="str">
            <v>Acta No. 001,002,004,005,006 - Participacion ciudadana.
Directiva Transitoria para aprobacion oficina asesora de Planeacion.</v>
          </cell>
          <cell r="X293">
            <v>2</v>
          </cell>
          <cell r="Y293" t="str">
            <v>Se ejecutaron dos mecanismos de participación ciudadana: Grupos Focales desarrollados en la Dirección General y Ferias de Servicio al ciudadano.</v>
          </cell>
          <cell r="Z293" t="str">
            <v>https://drive.google.com/drive/folders/0B0L5M60Ztye_NjBYWjdrQ1BWWW8
https://drive.google.com/drive/folders/0B0L5M60Ztye_MXZ4akRiMTA0RVU</v>
          </cell>
          <cell r="AA293">
            <v>2</v>
          </cell>
          <cell r="AB293" t="str">
            <v>Se ejecutaron dos mecanismos de participación ciudadana: Grupos Focales desarrollados en la Dirección General y Ferias de Servicio al ciudadano.</v>
          </cell>
          <cell r="AC293" t="str">
            <v>https://drive.google.com/drive/folders/0B0L5M60Ztye_NjBYWjdrQ1BWWW8
https://drive.google.com/drive/folders/0B0L5M60Ztye_MXZ4akRiMTA0RVU</v>
          </cell>
          <cell r="AD293">
            <v>2</v>
          </cell>
          <cell r="AE293" t="str">
            <v>Participacion Grupos Focales</v>
          </cell>
          <cell r="AF293" t="str">
            <v>https://drive.google.com/drive/folders/0B0L5M60Ztye_NjBYWjdrQ1BWWW8
https://drive.google.com/drive/folders/0B0L5M60Ztye_MXZ4akRiMTA0RVU</v>
          </cell>
          <cell r="AG293">
            <v>995</v>
          </cell>
          <cell r="AH293" t="str">
            <v>Elaborar y publicar en los canales de atención la carta de trato digno.</v>
          </cell>
          <cell r="AI293" t="str">
            <v>NO</v>
          </cell>
          <cell r="AJ293">
            <v>42401</v>
          </cell>
          <cell r="AK293">
            <v>42490</v>
          </cell>
          <cell r="AL293">
            <v>10</v>
          </cell>
          <cell r="AM293" t="str">
            <v>GEIDY CRISTINA CARDENAS LOPEZ  - ESTEFANY CUITIVA URREGO</v>
          </cell>
          <cell r="AN293" t="str">
            <v>Profesional Universitario</v>
          </cell>
          <cell r="AO293" t="str">
            <v>Activo</v>
          </cell>
          <cell r="AP293">
            <v>50</v>
          </cell>
          <cell r="AQ293" t="str">
            <v>Se publico en la pagina web, envio oficio a las Direcciones Regionales y correo electronico para su socializacion y publicacion.</v>
          </cell>
          <cell r="AR293" t="str">
            <v>*Oficio 81002 DINPE-GATEC- 0176 del 26/01/16 - Carta del Trato digno a las direcciones regionales. *Oficio 81002 DINPE 000195, 000196, 000197, 000201, 000202, del 27/01/16 Carta del Trato digno al ciudadano 2016 y Correo electronico a las Direcciones Regionales del 28/03/16.</v>
          </cell>
          <cell r="AS293" t="str">
            <v>100</v>
          </cell>
          <cell r="AT293" t="str">
            <v>De acuerdo al oficio  81002 DINPE-GATEC-1467 del 27/04/16. se dio cumplimiento a esta meta</v>
          </cell>
          <cell r="AU293" t="str">
            <v>oficio  81002 DINPE-GATEC-1467 del 27/04/16</v>
          </cell>
          <cell r="AV293" t="str">
            <v>100</v>
          </cell>
          <cell r="AW293">
            <v>1</v>
          </cell>
          <cell r="AX293" t="str">
            <v>De acuerdo al oficio  81002 DINPE-GATEC-1467 del 27/04/16. se dio cumplimiento a esta meta</v>
          </cell>
          <cell r="AY293" t="str">
            <v>oficio  81002 DINPE-GATEC-1467 del 27/04/16</v>
          </cell>
          <cell r="AZ293">
            <v>100</v>
          </cell>
          <cell r="BA293">
            <v>1</v>
          </cell>
          <cell r="BB293" t="str">
            <v>Realizar la autoevaluación del proceso de Derechos Humanos y Atención al cliente que permita  su actualización  incluyendo su normograma</v>
          </cell>
          <cell r="BC293" t="str">
            <v>oficio  81002 DINPE-GATEC-1467 del 27/04/16</v>
          </cell>
        </row>
        <row r="294">
          <cell r="M294" t="str">
            <v>P254</v>
          </cell>
          <cell r="N294" t="str">
            <v>Política Institucional de servicio al ciudadano de acuerdo al Programa Nacional del Servicio Nacional, elaborada e implementada 2018.</v>
          </cell>
          <cell r="O294">
            <v>20</v>
          </cell>
          <cell r="P294">
            <v>30</v>
          </cell>
          <cell r="Q294" t="str">
            <v>Porcentaje</v>
          </cell>
          <cell r="R294" t="str">
            <v>LEYDA MILENA MEDINA LOZANO</v>
          </cell>
          <cell r="S294" t="str">
            <v>Profesional especializado</v>
          </cell>
          <cell r="T294" t="str">
            <v>Activo</v>
          </cell>
          <cell r="U294">
            <v>0</v>
          </cell>
          <cell r="V294">
            <v>0</v>
          </cell>
          <cell r="W294">
            <v>0</v>
          </cell>
          <cell r="X294">
            <v>18</v>
          </cell>
          <cell r="Y294" t="str">
            <v>Se avanzó en la elaboración de la Política  Institucional de servicio al ciudadano, remitiendo  por correo electronico el oficio y el formato de encuesta para ser aplicada a los ERON seleccionados.</v>
          </cell>
          <cell r="Z294" t="str">
            <v>Se envio el oficio 81002-DINPE-GATEC-001672 DEL 25/05/16 y el formato de Encuesta.</v>
          </cell>
          <cell r="AA294">
            <v>18</v>
          </cell>
          <cell r="AB294" t="str">
            <v>Se avanzó en la elaboración de la Política  Institucional de servicio al ciudadano, remitiendo  por correo electronico el oficio y el formato de encuesta para ser aplicada a los ERON seleccionados.</v>
          </cell>
          <cell r="AC294" t="str">
            <v>Se envio el oficio 81002-DINPE-GATEC-001672 DEL 25/05/16 y el formato de Encuesta.</v>
          </cell>
          <cell r="AD294">
            <v>30</v>
          </cell>
          <cell r="AE294" t="str">
            <v>Diagnostico de estado Actual del servicio al Ciudadano
Informe de autoevaluacion del proceso de Derechos Humanos y atencion al Cliente</v>
          </cell>
          <cell r="AF294" t="str">
            <v>https://drive.google.com/drive/folders/0B0L5M60Ztye_NjBYWjdrQ1BWWW8
https://drive.google.com/drive/folders/0B0L5M60Ztye_MXZ4akRiMTA0RVU</v>
          </cell>
          <cell r="AG294">
            <v>996</v>
          </cell>
          <cell r="AH294" t="str">
            <v>Realizar un diagnóstico de estado actual del servicio al ciudadano que presta la entidad.</v>
          </cell>
          <cell r="AI294" t="str">
            <v>NO</v>
          </cell>
          <cell r="AJ294">
            <v>42430</v>
          </cell>
          <cell r="AK294">
            <v>42704</v>
          </cell>
          <cell r="AL294">
            <v>40</v>
          </cell>
          <cell r="AM294" t="str">
            <v>GEIDY CRISTINA CARDENAS LOPEZ  - ESTEFANY CUITIVA URREGO</v>
          </cell>
          <cell r="AN294" t="str">
            <v>Profesional Universitario</v>
          </cell>
          <cell r="AO294" t="str">
            <v>Activo</v>
          </cell>
          <cell r="AP294">
            <v>5</v>
          </cell>
          <cell r="AQ294" t="str">
            <v>se esta revisando la docmentacion e informacion existente.</v>
          </cell>
          <cell r="AR294">
            <v>0</v>
          </cell>
          <cell r="AS294">
            <v>60</v>
          </cell>
          <cell r="AT294" t="str">
            <v>Se remitio por correo electronico el oficio y el formato de encuesta para ser aplicada a los ERON seleccionados.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v>
          </cell>
          <cell r="AU294" t="str">
            <v>Se envio el oficio 81002-DINPE-GATEC-001672 DEL 25/05/16 y el formato de Encuesta.</v>
          </cell>
          <cell r="AV294">
            <v>80</v>
          </cell>
          <cell r="AW294">
            <v>0.77737226277372262</v>
          </cell>
          <cell r="AX294" t="str">
            <v>Regional Viejo Caldas - informe estado actual servicio al ciudadano</v>
          </cell>
          <cell r="AY294" t="str">
            <v>oficio 600-DIREG-3197 del 27/06/16</v>
          </cell>
          <cell r="AZ294">
            <v>100</v>
          </cell>
          <cell r="BA294">
            <v>1</v>
          </cell>
          <cell r="BB294" t="str">
            <v>Informe Diagnostico del estado actual del servicio al Ciudadano Regionales</v>
          </cell>
          <cell r="BC294" t="str">
            <v>https://drive.google.com/drive/folders/0B0L5M60Ztye_NjBYWjdrQ1BWWW8
https://drive.google.com/drive/folders/0B0L5M60Ztye_MXZ4akRiMTA0RVU</v>
          </cell>
        </row>
        <row r="295">
          <cell r="M295" t="str">
            <v>P254</v>
          </cell>
          <cell r="N295" t="str">
            <v>Política Institucional de servicio al ciudadano de acuerdo al Programa Nacional del Servicio Nacional, elaborada e implementada 2018.</v>
          </cell>
          <cell r="O295">
            <v>20</v>
          </cell>
          <cell r="P295">
            <v>30</v>
          </cell>
          <cell r="Q295" t="str">
            <v>Porcentaje</v>
          </cell>
          <cell r="R295" t="str">
            <v>LEYDA MILENA MEDINA LOZANO</v>
          </cell>
          <cell r="S295" t="str">
            <v>Profesional especializado</v>
          </cell>
          <cell r="T295" t="str">
            <v>Activo</v>
          </cell>
          <cell r="U295">
            <v>0</v>
          </cell>
          <cell r="V295">
            <v>0</v>
          </cell>
          <cell r="W295">
            <v>0</v>
          </cell>
          <cell r="X295">
            <v>0</v>
          </cell>
          <cell r="Y295">
            <v>0</v>
          </cell>
          <cell r="Z295">
            <v>0</v>
          </cell>
          <cell r="AA295">
            <v>18</v>
          </cell>
          <cell r="AB295" t="str">
            <v>Se avanzó en la elaboración de la Política  Institucional de servicio al ciudadano, remitiendo  por correo electronico el oficio y el formato de encuesta para ser aplicada a los ERON seleccionados.</v>
          </cell>
          <cell r="AC295" t="str">
            <v>Se envio el oficio 81002-DINPE-GATEC-001672 DEL 25/05/16 y el formato de Encuesta.</v>
          </cell>
          <cell r="AD295">
            <v>30</v>
          </cell>
          <cell r="AE295" t="str">
            <v>Diagnostico de estado Actual del servicio al Ciudadano
Informe de autoevaluacion del proceso de Derechos Humanos y atencion al Cliente</v>
          </cell>
          <cell r="AF295" t="str">
            <v>https://drive.google.com/drive/folders/0B0L5M60Ztye_NjBYWjdrQ1BWWW8
https://drive.google.com/drive/folders/0B0L5M60Ztye_MXZ4akRiMTA0RVU</v>
          </cell>
          <cell r="AG295">
            <v>997</v>
          </cell>
          <cell r="AH295" t="str">
            <v>Concertar con el nivel directivo los compromisos con respecto a el servicio al ciudadano, para ser incluidos en el código de buen gobierno.</v>
          </cell>
          <cell r="AI295" t="str">
            <v>NO</v>
          </cell>
          <cell r="AJ295">
            <v>42491</v>
          </cell>
          <cell r="AK295">
            <v>42583</v>
          </cell>
          <cell r="AL295">
            <v>40</v>
          </cell>
          <cell r="AM295" t="str">
            <v>GEIDY CRISTINA CARDENAS LOPEZ  - ESTEFANY CUITIVA URREGO</v>
          </cell>
          <cell r="AN295" t="str">
            <v>Profesional Universitario</v>
          </cell>
          <cell r="AO295" t="str">
            <v>Activo</v>
          </cell>
          <cell r="AP295">
            <v>5</v>
          </cell>
          <cell r="AQ295" t="str">
            <v>se esta revisando la documentacion e informacion existente.</v>
          </cell>
          <cell r="AR295">
            <v>0</v>
          </cell>
          <cell r="AS295">
            <v>10</v>
          </cell>
          <cell r="AT295" t="str">
            <v>se esta revisando la docmentacion e informacion existente.</v>
          </cell>
          <cell r="AU295">
            <v>0</v>
          </cell>
          <cell r="AV295">
            <v>100</v>
          </cell>
          <cell r="AW295">
            <v>1</v>
          </cell>
          <cell r="AX295" t="str">
            <v>Informe Compromisos</v>
          </cell>
          <cell r="AY295" t="str">
            <v>Informe Compromisos codigo del buen Gobierno.</v>
          </cell>
          <cell r="AZ295">
            <v>100</v>
          </cell>
          <cell r="BA295">
            <v>1</v>
          </cell>
          <cell r="BB295" t="str">
            <v>Informe Compromisos</v>
          </cell>
          <cell r="BC295" t="str">
            <v>Informe Compromisos codigo del buen Gobierno.</v>
          </cell>
        </row>
        <row r="296">
          <cell r="M296" t="str">
            <v>P254</v>
          </cell>
          <cell r="N296" t="str">
            <v>Política Institucional de servicio al ciudadano de acuerdo al Programa Nacional del Servicio Nacional, elaborada e implementada 2018.</v>
          </cell>
          <cell r="O296">
            <v>20</v>
          </cell>
          <cell r="P296">
            <v>30</v>
          </cell>
          <cell r="Q296" t="str">
            <v>Porcentaje</v>
          </cell>
          <cell r="R296" t="str">
            <v>LEYDA MILENA MEDINA LOZANO</v>
          </cell>
          <cell r="S296" t="str">
            <v>Profesional especializado</v>
          </cell>
          <cell r="T296" t="str">
            <v>Activo</v>
          </cell>
          <cell r="U296">
            <v>0</v>
          </cell>
          <cell r="V296" t="str">
            <v>ESTA ACTIVIDAD NO CORRESPONDE AL PLAN DE ACCION</v>
          </cell>
          <cell r="W296">
            <v>0</v>
          </cell>
          <cell r="X296">
            <v>0</v>
          </cell>
          <cell r="Y296">
            <v>0</v>
          </cell>
          <cell r="Z296">
            <v>0</v>
          </cell>
          <cell r="AA296">
            <v>18</v>
          </cell>
          <cell r="AB296" t="str">
            <v>Se avanzó en la elaboración de la Política  Institucional de servicio al ciudadano, remitiendo  por correo electronico el oficio y el formato de encuesta para ser aplicada a los ERON seleccionados.</v>
          </cell>
          <cell r="AC296" t="str">
            <v>Se envio el oficio 81002-DINPE-GATEC-001672 DEL 25/05/16 y el formato de Encuesta.</v>
          </cell>
          <cell r="AD296">
            <v>30</v>
          </cell>
          <cell r="AE296" t="str">
            <v>Diagnostico de estado Actual del servicio al Ciudadano
Informe de autoevaluacion del proceso de Derechos Humanos y atencion al Cliente</v>
          </cell>
          <cell r="AF296" t="str">
            <v>https://drive.google.com/drive/folders/0B0L5M60Ztye_NjBYWjdrQ1BWWW8
https://drive.google.com/drive/folders/0B0L5M60Ztye_MXZ4akRiMTA0RVU</v>
          </cell>
          <cell r="AG296">
            <v>998</v>
          </cell>
          <cell r="AH296" t="str">
            <v>Realizar la autoevaluación del proceso de Derechos Humanos y Atención al cliente que permita  su actualización  incluyendo su normograma</v>
          </cell>
          <cell r="AI296" t="str">
            <v>NO</v>
          </cell>
          <cell r="AJ296">
            <v>42614</v>
          </cell>
          <cell r="AK296">
            <v>42716</v>
          </cell>
          <cell r="AL296">
            <v>20</v>
          </cell>
          <cell r="AM296">
            <v>0</v>
          </cell>
          <cell r="AN296">
            <v>0</v>
          </cell>
          <cell r="AO296" t="str">
            <v>Activo</v>
          </cell>
          <cell r="AP296">
            <v>0</v>
          </cell>
          <cell r="AQ296">
            <v>0</v>
          </cell>
          <cell r="AR296">
            <v>0</v>
          </cell>
          <cell r="AS296">
            <v>0</v>
          </cell>
          <cell r="AT296">
            <v>0</v>
          </cell>
          <cell r="AU296">
            <v>0</v>
          </cell>
          <cell r="AV296">
            <v>80</v>
          </cell>
          <cell r="AW296">
            <v>0.28431372549019607</v>
          </cell>
          <cell r="AX296" t="str">
            <v>Informe autoevaluacion</v>
          </cell>
          <cell r="AY296" t="str">
            <v>Autoevaluacion del 22/07/16 (del 01/04/16 al 30/06/16)</v>
          </cell>
          <cell r="AZ296">
            <v>100</v>
          </cell>
          <cell r="BA296">
            <v>1</v>
          </cell>
          <cell r="BB296" t="str">
            <v>informe Autoevaluacion del Proceso del proceso de Atencion al Cliente y Derechos Humanos - Tercer trimestre</v>
          </cell>
          <cell r="BC296" t="str">
            <v>https://drive.google.com/drive/folders/0B0L5M60Ztye_NjBYWjdrQ1BWWW8
https://drive.google.com/drive/folders/0B0L5M60Ztye_MXZ4akRiMTA0RVU</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298">
          <cell r="M298" t="str">
            <v>P226</v>
          </cell>
          <cell r="N298" t="str">
            <v xml:space="preserve">Estrategia de comunicación para la Promoción de los Derechos Humanos realizada </v>
          </cell>
          <cell r="O298">
            <v>5</v>
          </cell>
          <cell r="P298">
            <v>1</v>
          </cell>
          <cell r="Q298" t="str">
            <v>Número</v>
          </cell>
          <cell r="R298" t="str">
            <v>Pedro Elias Castañeda Quitian</v>
          </cell>
          <cell r="S298" t="str">
            <v>Jefe de Oficina</v>
          </cell>
          <cell r="T298" t="str">
            <v>Activo</v>
          </cell>
          <cell r="U298">
            <v>0</v>
          </cell>
          <cell r="V298">
            <v>0</v>
          </cell>
          <cell r="W298">
            <v>0</v>
          </cell>
          <cell r="X298">
            <v>0</v>
          </cell>
          <cell r="Y298">
            <v>0</v>
          </cell>
          <cell r="Z298">
            <v>0</v>
          </cell>
          <cell r="AA298">
            <v>0</v>
          </cell>
          <cell r="AB298" t="str">
            <v>La estrategia de comunicación que se realizará durante el año 2016, se consignó en el Anexo 7 de la Directiva 12 de 2011 y dará continuidad a la Campaña "El Inpec Unido por los Derechos Humanos"</v>
          </cell>
          <cell r="AC298" t="str">
            <v>https://drive.google.com/drive/folders/0Bz9BU3gKMyzAcDZXNnpTSS1pZlUC:\Users\DXHUERTASR\Desktop\GRUPO DDHH\PLAN DE ACCIÓN 2016</v>
          </cell>
          <cell r="AD298">
            <v>1</v>
          </cell>
          <cell r="AE298" t="str">
            <v>La estrategia de comunicación que se realizará durante el año 2016, se consignó en el Anexo 7 de la Directiva 12 de 2011 y dará continuidad a la Campaña "El Inpec Unido por los Derechos Humanos"</v>
          </cell>
          <cell r="AF298" t="str">
            <v>https://drive.google.com/drive/folders/0Bz9BU3gKMyzAcDZXNnpTSS1pZlUC:\Users\DXHUERTASR\Desktop\GRUPO DDHH\PLAN DE ACCIÓN 2016</v>
          </cell>
          <cell r="AG298">
            <v>945</v>
          </cell>
          <cell r="AH298" t="str">
            <v>Definir las estrategias a realizar y los establecimientos en donde se van a implementar</v>
          </cell>
          <cell r="AI298" t="str">
            <v>NO</v>
          </cell>
          <cell r="AJ298">
            <v>42401</v>
          </cell>
          <cell r="AK298">
            <v>42459</v>
          </cell>
          <cell r="AL298">
            <v>40</v>
          </cell>
          <cell r="AM298" t="str">
            <v>Johanna García</v>
          </cell>
          <cell r="AN298" t="str">
            <v xml:space="preserve">Instructor </v>
          </cell>
          <cell r="AO298" t="str">
            <v>Activo</v>
          </cell>
          <cell r="AP298">
            <v>100</v>
          </cell>
          <cell r="AQ298" t="str">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ell>
          <cell r="AR298" t="str">
            <v>Acta No. 11 del 10 de marzo de 2016 del Grupo de Derechos Humanos de la Dirección General
C:\Users\DXHUERTASR\Desktop\GRUPO DDHH\PLAN DE ACCIÓN 2016</v>
          </cell>
          <cell r="AS298">
            <v>100</v>
          </cell>
          <cell r="AT298" t="str">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ell>
          <cell r="AU298" t="str">
            <v>Acta No. 11 del 10 de marzo de 2016 del Grupo de Derechos Humanos de la Dirección General
C:\Users\DXHUERTASR\Desktop\GRUPO DDHH\PLAN DE ACCIÓN 2016</v>
          </cell>
          <cell r="AV298">
            <v>100</v>
          </cell>
          <cell r="AW298">
            <v>1</v>
          </cell>
          <cell r="AX298" t="str">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ell>
          <cell r="AY298" t="str">
            <v>Acta No. 11 del 10 de marzo de 2016 del Grupo de Derechos Humanos de la Dirección General
C:\Users\DXHUERTASR\Desktop\GRUPO DDHH\PLAN DE ACCIÓN 2016</v>
          </cell>
          <cell r="AZ298" t="str">
            <v>100</v>
          </cell>
          <cell r="BA298">
            <v>1</v>
          </cell>
          <cell r="BB298" t="str">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ell>
          <cell r="BC298" t="str">
            <v>Acta No. 11 del 10 de marzo de 2016 del Grupo de Derechos Humanos de la Dirección General
C:\Users\DXHUERTASR\Desktop\GRUPO DDHH\PLAN DE ACCIÓN 2016</v>
          </cell>
        </row>
        <row r="299">
          <cell r="M299" t="str">
            <v>P226</v>
          </cell>
          <cell r="N299" t="str">
            <v xml:space="preserve">Estrategia de comunicación para la Promoción de los Derechos Humanos realizada </v>
          </cell>
          <cell r="O299">
            <v>5</v>
          </cell>
          <cell r="P299">
            <v>1</v>
          </cell>
          <cell r="Q299" t="str">
            <v>Número</v>
          </cell>
          <cell r="R299" t="str">
            <v>Pedro Elias Castañeda Quitian</v>
          </cell>
          <cell r="S299" t="str">
            <v>Jefe de Oficina</v>
          </cell>
          <cell r="T299" t="str">
            <v>Activo</v>
          </cell>
          <cell r="U299">
            <v>0</v>
          </cell>
          <cell r="V299">
            <v>0</v>
          </cell>
          <cell r="W299">
            <v>0</v>
          </cell>
          <cell r="X299">
            <v>1</v>
          </cell>
          <cell r="Y299" t="str">
            <v>La estrategia de comunicación que se realizará durante el año 2016, se consignó en el Anexo 7 de la Directiva 12 de 2011 y dará continuidad a la Campaña "El Inpec Unido por los Derechos Humanos"</v>
          </cell>
          <cell r="Z299" t="str">
            <v>https://drive.google.com/drive/folders/0Bz9BU3gKMyzAcDZXNnpTSS1pZlUC:\Users\DXHUERTASR\Desktop\GRUPO DDHH\PLAN DE ACCIÓN 2016</v>
          </cell>
          <cell r="AA299">
            <v>0</v>
          </cell>
          <cell r="AB299" t="str">
            <v>La estrategia de comunicación que se realizará durante el año 2016, se consignó en el Anexo 7 de la Directiva 12 de 2011 y dará continuidad a la Campaña "El Inpec Unido por los Derechos Humanos"</v>
          </cell>
          <cell r="AC299" t="str">
            <v>https://drive.google.com/drive/folders/0Bz9BU3gKMyzAcDZXNnpTSS1pZlUC:\Users\DXHUERTASR\Desktop\GRUPO DDHH\PLAN DE ACCIÓN 2016</v>
          </cell>
          <cell r="AD299">
            <v>1</v>
          </cell>
          <cell r="AE299" t="str">
            <v>La estrategia de comunicación que se realizará durante el año 2016, se consignó en el Anexo 7 de la Directiva 12 de 2011 y dará continuidad a la Campaña "El Inpec Unido por los Derechos Humanos"</v>
          </cell>
          <cell r="AF299" t="str">
            <v>https://drive.google.com/drive/folders/0Bz9BU3gKMyzAcDZXNnpTSS1pZlUC:\Users\DXHUERTASR\Desktop\GRUPO DDHH\PLAN DE ACCIÓN 2016</v>
          </cell>
          <cell r="AG299">
            <v>946</v>
          </cell>
          <cell r="AH299" t="str">
            <v xml:space="preserve">Elaborar documento guía de las actividades propuestas </v>
          </cell>
          <cell r="AI299" t="str">
            <v>NO</v>
          </cell>
          <cell r="AJ299">
            <v>42461</v>
          </cell>
          <cell r="AK299">
            <v>42521</v>
          </cell>
          <cell r="AL299">
            <v>60</v>
          </cell>
          <cell r="AM299" t="str">
            <v>Diana Huertas</v>
          </cell>
          <cell r="AN299" t="str">
            <v>Profesional Especializado</v>
          </cell>
          <cell r="AO299" t="str">
            <v>Activo</v>
          </cell>
          <cell r="AP299">
            <v>0</v>
          </cell>
          <cell r="AQ299">
            <v>0</v>
          </cell>
          <cell r="AR299">
            <v>0</v>
          </cell>
          <cell r="AS299">
            <v>100</v>
          </cell>
          <cell r="AT299" t="str">
            <v>Se elaboró el Anexo 7 de la Directiva 12 de 2011</v>
          </cell>
          <cell r="AU299" t="str">
            <v>Anexo 7 de la Directiva 12 de 2011
https://drive.google.com/drive/folders/0Bz9BU3gKMyzAcDZXNnpTSS1pZlU
C:\Users\DXHUERTASR\Desktop\GRUPO DDHH\PLAN DE ACCIÓN 2016</v>
          </cell>
          <cell r="AV299">
            <v>100</v>
          </cell>
          <cell r="AW299">
            <v>1</v>
          </cell>
          <cell r="AX299" t="str">
            <v>Se elaboró el Anexo 7 de la Directiva 12 de 2011</v>
          </cell>
          <cell r="AY299" t="str">
            <v>Anexo 7 de la Directiva 12 de 2011
https://drive.google.com/drive/folders/0Bz9BU3gKMyzAcDZXNnpTSS1pZlU
C:\Users\DXHUERTASR\Desktop\GRUPO DDHH\PLAN DE ACCIÓN 2016</v>
          </cell>
          <cell r="AZ299" t="str">
            <v>100</v>
          </cell>
          <cell r="BA299">
            <v>1</v>
          </cell>
          <cell r="BB299" t="str">
            <v>Se elaboró el Anexo 7 de la Directiva 12 de 2011</v>
          </cell>
          <cell r="BC299" t="str">
            <v>Anexo 7 de la Directiva 12 de 2011
https://drive.google.com/drive/folders/0Bz9BU3gKMyzAcDZXNnpTSS1pZlU
C:\Users\DXHUERTASR\Desktop\GRUPO DDHH\PLAN DE ACCIÓN 2016</v>
          </cell>
        </row>
        <row r="300">
          <cell r="M300" t="str">
            <v>P227</v>
          </cell>
          <cell r="N300" t="str">
            <v xml:space="preserve"> Cápsula informativa en Derechos Humanos diseñada, elaborada y difundida</v>
          </cell>
          <cell r="O300">
            <v>10</v>
          </cell>
          <cell r="P300">
            <v>8</v>
          </cell>
          <cell r="Q300" t="str">
            <v>Número</v>
          </cell>
          <cell r="R300" t="str">
            <v>Pedro Elias Castañeda Quitian</v>
          </cell>
          <cell r="S300" t="str">
            <v>Jefe de Oficina</v>
          </cell>
          <cell r="T300" t="str">
            <v>Activo</v>
          </cell>
          <cell r="U300">
            <v>2</v>
          </cell>
          <cell r="V300" t="str">
            <v>Cápsula 66 Dignidad Humana
Cápsula 67 Derecho a la Vida</v>
          </cell>
          <cell r="W300" t="str">
            <v>https://drive.google.com/drive/folders/0Bz9BU3gKMyzAcDZXNnpTSS1pZlU C:\Users\DXHUERTASR\Desktop\GRUPO DDHH\PLAN DE ACCIÓN 2016</v>
          </cell>
          <cell r="X300">
            <v>1</v>
          </cell>
          <cell r="Y300" t="str">
            <v>Cápsula 69 Derecho a la Vida</v>
          </cell>
          <cell r="Z300" t="str">
            <v>https://drive.google.com/drive/folders/0Bz9BU3gKMyzAcDZXNnpTSS1pZlU C:\Users\DXHUERTASR\Desktop\GRUPO DDHH\PLAN DE ACCIÓN 2016</v>
          </cell>
          <cell r="AA300">
            <v>0</v>
          </cell>
          <cell r="AB300" t="str">
            <v>Cápsula 72 Derecho a la Integridad
Cápsula 74 Día de DDHH
Cápsula 75 Derecho a la Paz</v>
          </cell>
          <cell r="AC300" t="str">
            <v>https://drive.google.com/drive/folders/0Bz9BU3gKMyzAMXdIM2JxY2N0TFE
C:\Users\DXHUERTASR\Desktop\GRUPO DDHH\PLAN DE ACCIÓN 2016</v>
          </cell>
          <cell r="AD300">
            <v>8</v>
          </cell>
          <cell r="AE300" t="str">
            <v xml:space="preserve">Cápsula 76 Día de la transparencia
Cápsula 77 Día Internacional de DDHH
Con las cápsulas de este se cumple la meta del año  (dos del I trimestre, una del II trimestre, tres del III trimestre y dos del IV trimestre)
</v>
          </cell>
          <cell r="AF300" t="str">
            <v>https://drive.google.com/drive/folders/0Bz9BU3gKMyzAMXdIM2JxY2N0TFE
C:\Users\DXHUERTASR\Desktop\GRUPO DDHH\PLAN DE ACCIÓN 2016</v>
          </cell>
          <cell r="AG300">
            <v>947</v>
          </cell>
          <cell r="AH300" t="str">
            <v>Definir las temáticas de difusión</v>
          </cell>
          <cell r="AI300" t="str">
            <v>NO</v>
          </cell>
          <cell r="AJ300">
            <v>42370</v>
          </cell>
          <cell r="AK300">
            <v>42716</v>
          </cell>
          <cell r="AL300">
            <v>10</v>
          </cell>
          <cell r="AM300" t="str">
            <v>Johanna García</v>
          </cell>
          <cell r="AN300" t="str">
            <v xml:space="preserve">Instructor </v>
          </cell>
          <cell r="AO300" t="str">
            <v>Activo</v>
          </cell>
          <cell r="AP300">
            <v>100</v>
          </cell>
          <cell r="AQ300" t="str">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ell>
          <cell r="AR300" t="str">
            <v>Acta No. 11 del 10 de marzo de 2016 del Grupo de Derechos Humanos de la Dirección General
C:\Users\DXHUERTASR\Desktop\GRUPO DDHH\PLAN DE ACCIÓN 2016</v>
          </cell>
          <cell r="AS300">
            <v>100</v>
          </cell>
          <cell r="AT300" t="str">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ell>
          <cell r="AU300" t="str">
            <v>Acta No. 11 del 10 de marzo de 2016 del Grupo de Derechos Humanos de la Dirección General
C:\Users\DXHUERTASR\Desktop\GRUPO DDHH\PLAN DE ACCIÓN 2016</v>
          </cell>
          <cell r="AV300">
            <v>100</v>
          </cell>
          <cell r="AW300">
            <v>0.78901734104046239</v>
          </cell>
          <cell r="AX300" t="str">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ell>
          <cell r="AY300" t="str">
            <v>Acta No. 11 del 10 de marzo de 2016 del Grupo de Derechos Humanos de la Dirección General
C:\Users\DXHUERTASR\Desktop\GRUPO DDHH\PLAN DE ACCIÓN 2016</v>
          </cell>
          <cell r="AZ300" t="str">
            <v>100</v>
          </cell>
          <cell r="BA300">
            <v>1</v>
          </cell>
          <cell r="BB300" t="str">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ell>
          <cell r="BC300" t="str">
            <v>Acta No. 11 del 10 de marzo de 2016 del Grupo de Derechos Humanos de la Dirección General
C:\Users\DXHUERTASR\Desktop\GRUPO DDHH\PLAN DE ACCIÓN 2016</v>
          </cell>
        </row>
        <row r="301">
          <cell r="M301" t="str">
            <v>P227</v>
          </cell>
          <cell r="N301" t="str">
            <v xml:space="preserve"> Cápsula informativa en Derechos Humanos diseñada, elaborada y difundida</v>
          </cell>
          <cell r="O301">
            <v>10</v>
          </cell>
          <cell r="P301">
            <v>8</v>
          </cell>
          <cell r="Q301" t="str">
            <v>Número</v>
          </cell>
          <cell r="R301" t="str">
            <v>Pedro Elias Castañeda Quitian</v>
          </cell>
          <cell r="S301" t="str">
            <v>Jefe de Oficina</v>
          </cell>
          <cell r="T301" t="str">
            <v>Activo</v>
          </cell>
          <cell r="U301">
            <v>0</v>
          </cell>
          <cell r="V301">
            <v>0</v>
          </cell>
          <cell r="W301">
            <v>0</v>
          </cell>
          <cell r="X301">
            <v>0</v>
          </cell>
          <cell r="Y301">
            <v>0</v>
          </cell>
          <cell r="Z301">
            <v>0</v>
          </cell>
          <cell r="AA301">
            <v>0</v>
          </cell>
          <cell r="AB301" t="str">
            <v>Cápsula 72 Derecho a la Integridad
Cápsula 74 Día de DDHH
Cápsula 75 Derecho a la Paz</v>
          </cell>
          <cell r="AC301" t="str">
            <v>https://drive.google.com/drive/folders/0Bz9BU3gKMyzAMXdIM2JxY2N0TFE
C:\Users\DXHUERTASR\Desktop\GRUPO DDHH\PLAN DE ACCIÓN 2016</v>
          </cell>
          <cell r="AD301">
            <v>8</v>
          </cell>
          <cell r="AE301" t="str">
            <v xml:space="preserve">Cápsula 76 Día de la transparencia
Cápsula 77 Día Internacional de DDHH
Con las cápsulas de este se cumple la meta del año  (dos del I trimestre, una del II trimestre, tres del III trimestre y dos del IV trimestre)
</v>
          </cell>
          <cell r="AF301" t="str">
            <v>https://drive.google.com/drive/folders/0Bz9BU3gKMyzAMXdIM2JxY2N0TFE
C:\Users\DXHUERTASR\Desktop\GRUPO DDHH\PLAN DE ACCIÓN 2016</v>
          </cell>
          <cell r="AG301">
            <v>948</v>
          </cell>
          <cell r="AH301" t="str">
            <v>Diseñar y elaborar la cápsulas informativas</v>
          </cell>
          <cell r="AI301" t="str">
            <v>NO</v>
          </cell>
          <cell r="AJ301">
            <v>42370</v>
          </cell>
          <cell r="AK301">
            <v>42716</v>
          </cell>
          <cell r="AL301">
            <v>70</v>
          </cell>
          <cell r="AM301" t="str">
            <v>Noraine Rentería</v>
          </cell>
          <cell r="AN301" t="str">
            <v>Auxiliar Administrativo</v>
          </cell>
          <cell r="AO301" t="str">
            <v>Activo</v>
          </cell>
          <cell r="AP301">
            <v>25</v>
          </cell>
          <cell r="AQ301" t="str">
            <v>Se elaboraron dos cápsulas durante estos meses, una relacionada con la dignidad humana y otra el derecho a la vida. El porcentaje de avance se determinó considerando la meta que es 8, pues las 2 equivalen al 25% de esta.</v>
          </cell>
          <cell r="AR301" t="str">
            <v>Cápsula 66 Dignidad Humana
Cápsula 67 Derecho a la Vida
C:\Users\DXHUERTASR\Desktop\GRUPO DDHH\PLAN DE ACCIÓN 2016</v>
          </cell>
          <cell r="AS301">
            <v>37.5</v>
          </cell>
          <cell r="AT301" t="str">
            <v>Se elaboró una cápsula relacionada con el derecho a la igualdad.  El porcentaje de avance se determinó considerando la meta que es 8, pues las 3 (dos del trimestre anterior y una de este) equivalen al 37.5% de esta</v>
          </cell>
          <cell r="AU301" t="str">
            <v>Cápsula 69 Derecho a la Vida
https://drive.google.com/drive/folders/0Bz9BU3gKMyzAcDZXNnpTSS1pZlU
C:\Users\DXHUERTASR\Desktop\GRUPO DDHH\PLAN DE ACCIÓN 2016</v>
          </cell>
          <cell r="AV301">
            <v>75</v>
          </cell>
          <cell r="AW301">
            <v>0.78901734104046239</v>
          </cell>
          <cell r="AX301" t="str">
            <v>Se elaboraron tres cápsulas relacionadas con el derecho a la Integridad, el Día de DDHH y el  Derecho a la Paz El porcentaje de avance se determinó considerando la meta que es 8, pues las 6 (dos del I trimestre, una del II trimestre y tres del III trimestre) equivalen al 75% de esta</v>
          </cell>
          <cell r="AY301" t="str">
            <v>Cápsula 72 Derecho a la Integridad
Cápsula 74 Día de DDHH
Cápsula 75 Derecho a la Paz
https://drive.google.com/drive/folders/0Bz9BU3gKMyzAMXdIM2JxY2N0TFE
C:\Users\DXHUERTASR\Desktop\GRUPO DDHH\PLAN DE ACCIÓN 2016</v>
          </cell>
          <cell r="AZ301" t="str">
            <v>100</v>
          </cell>
          <cell r="BA301">
            <v>1</v>
          </cell>
          <cell r="BB301" t="str">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v>
          </cell>
          <cell r="BC301" t="str">
            <v>Cápsula 76 Día de la transparencia
Cápsula 77 Día Internacional de DDHH
https://drive.google.com/drive/folders/0Bz9BU3gKMyzAMXdIM2JxY2N0TFE
C:\Users\DXHUERTASR\Desktop\GRUPO DDHH\PLAN DE ACCIÓN 2016</v>
          </cell>
        </row>
        <row r="302">
          <cell r="M302" t="str">
            <v>P227</v>
          </cell>
          <cell r="N302" t="str">
            <v xml:space="preserve"> Cápsula informativa en Derechos Humanos diseñada, elaborada y difundida</v>
          </cell>
          <cell r="O302">
            <v>10</v>
          </cell>
          <cell r="P302">
            <v>8</v>
          </cell>
          <cell r="Q302" t="str">
            <v>Número</v>
          </cell>
          <cell r="R302" t="str">
            <v>Pedro Elias Castañeda Quitian</v>
          </cell>
          <cell r="S302" t="str">
            <v>Jefe de Oficina</v>
          </cell>
          <cell r="T302" t="str">
            <v>Activo</v>
          </cell>
          <cell r="U302">
            <v>0</v>
          </cell>
          <cell r="V302">
            <v>0</v>
          </cell>
          <cell r="W302">
            <v>0</v>
          </cell>
          <cell r="X302">
            <v>0</v>
          </cell>
          <cell r="Y302">
            <v>0</v>
          </cell>
          <cell r="Z302">
            <v>0</v>
          </cell>
          <cell r="AA302">
            <v>0</v>
          </cell>
          <cell r="AB302" t="str">
            <v>Cápsula 72 Derecho a la Integridad
Cápsula 74 Día de DDHH
Cápsula 75 Derecho a la Paz</v>
          </cell>
          <cell r="AC302" t="str">
            <v>https://drive.google.com/drive/folders/0Bz9BU3gKMyzAMXdIM2JxY2N0TFE
C:\Users\DXHUERTASR\Desktop\GRUPO DDHH\PLAN DE ACCIÓN 2016</v>
          </cell>
          <cell r="AD302">
            <v>8</v>
          </cell>
          <cell r="AE302" t="str">
            <v xml:space="preserve">Cápsula 76 Día de la transparencia
Cápsula 77 Día Internacional de DDHH
Con las cápsulas de este se cumple la meta del año  (dos del I trimestre, una del II trimestre, tres del III trimestre y dos del IV trimestre)
</v>
          </cell>
          <cell r="AF302" t="str">
            <v>https://drive.google.com/drive/folders/0Bz9BU3gKMyzAMXdIM2JxY2N0TFE
C:\Users\DXHUERTASR\Desktop\GRUPO DDHH\PLAN DE ACCIÓN 2016</v>
          </cell>
          <cell r="AG302">
            <v>949</v>
          </cell>
          <cell r="AH302" t="str">
            <v xml:space="preserve">Difundir la cápsulas </v>
          </cell>
          <cell r="AI302" t="str">
            <v>NO</v>
          </cell>
          <cell r="AJ302">
            <v>42370</v>
          </cell>
          <cell r="AK302">
            <v>42716</v>
          </cell>
          <cell r="AL302">
            <v>20</v>
          </cell>
          <cell r="AM302" t="str">
            <v>Noraine Rentería</v>
          </cell>
          <cell r="AN302" t="str">
            <v>Auxiliar Administrativo</v>
          </cell>
          <cell r="AO302" t="str">
            <v>Activo</v>
          </cell>
          <cell r="AP302">
            <v>25</v>
          </cell>
          <cell r="AQ302" t="str">
            <v>Se difundieron las dos cápsulas de DDHH. El porcentaje de avance se determinó considerando la meta que es 8, pues las 2 equivalen al 25% de esta.</v>
          </cell>
          <cell r="AR302" t="str">
            <v>Correo electrónico
C:\Users\DXHUERTASR\Desktop\GRUPO DDHH\PLAN DE ACCIÓN 2016</v>
          </cell>
          <cell r="AS302">
            <v>37.5</v>
          </cell>
          <cell r="AT302" t="str">
            <v>Se difundió la cápsula de DDHH. El porcentaje de avance se determinó considerando la meta que es 8, pues las 3 (dos del trimestre anterior y una de este) equivalen al 37.5% de esta</v>
          </cell>
          <cell r="AU302" t="str">
            <v>Correo electrónico
https://drive.google.com/drive/folders/0Bz9BU3gKMyzAcDZXNnpTSS1pZlU
C:\Users\DXHUERTASR\Desktop\GRUPO DDHH\PLAN DE ACCIÓN 2016</v>
          </cell>
          <cell r="AV302">
            <v>75</v>
          </cell>
          <cell r="AW302">
            <v>0.78901734104046239</v>
          </cell>
          <cell r="AX302" t="str">
            <v>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v>
          </cell>
          <cell r="AY302" t="str">
            <v>Correos electrónicos
https://drive.google.com/drive/folders/0Bz9BU3gKMyzAMXdIM2JxY2N0TFE
C:\Users\DXHUERTASR\Desktop\GRUPO DDHH\PLAN DE ACCIÓN 2016</v>
          </cell>
          <cell r="AZ302" t="str">
            <v>100</v>
          </cell>
          <cell r="BA302">
            <v>1</v>
          </cell>
          <cell r="BB302" t="str">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v>
          </cell>
          <cell r="BC302" t="str">
            <v>Cápsula 76 Día de la transparencia
Cápsula 77 Día Internacional de DDHH
https://drive.google.com/drive/folders/0Bz9BU3gKMyzAMXdIM2JxY2N0TFE
C:\Users\DXHUERTASR\Desktop\GRUPO DDHH\PLAN DE ACCIÓN 2016</v>
          </cell>
        </row>
        <row r="303">
          <cell r="M303" t="str">
            <v>P228</v>
          </cell>
          <cell r="N303" t="str">
            <v>Vídeo sobre Derechos Humanos diseñado, elaborado y difundido</v>
          </cell>
          <cell r="O303">
            <v>5</v>
          </cell>
          <cell r="P303">
            <v>1</v>
          </cell>
          <cell r="Q303" t="str">
            <v>Número</v>
          </cell>
          <cell r="R303" t="str">
            <v>Pedro Elias Castañeda Quitian</v>
          </cell>
          <cell r="S303" t="str">
            <v>Jefe de Oficina</v>
          </cell>
          <cell r="T303" t="str">
            <v>Activo</v>
          </cell>
          <cell r="U303">
            <v>1</v>
          </cell>
          <cell r="V303" t="str">
            <v>Se diseñó, elaboró y difundió el video para el lanzamiento de la campaña Inpec Unido por los Derechos Humanos-2016</v>
          </cell>
          <cell r="W303" t="str">
            <v>https://drive.google.com/drive/folders/0Bz9BU3gKMyzAcDZXNnpTSS1pZlU
C:\Users\DXHUERTASR\Desktop\GRUPO DDHH\PLAN DE ACCIÓN 2016</v>
          </cell>
          <cell r="X303">
            <v>1</v>
          </cell>
          <cell r="Y303" t="str">
            <v>Se diseñó, elaboró y difundió el video para el lanzamiento de la campaña Inpec Unido por los Derechos Humanos-2016</v>
          </cell>
          <cell r="Z303" t="str">
            <v>https://drive.google.com/drive/folders/0Bz9BU3gKMyzAcDZXNnpTSS1pZlU
C:\Users\DXHUERTASR\Desktop\GRUPO DDHH\PLAN DE ACCIÓN 2016</v>
          </cell>
          <cell r="AA303">
            <v>0</v>
          </cell>
          <cell r="AB303" t="str">
            <v>Se diseñó, elaboró y difundió el video para el lanzamiento de la campaña Inpec Unido por los Derechos Humanos-2016</v>
          </cell>
          <cell r="AC303" t="str">
            <v>https://drive.google.com/drive/folders/0Bz9BU3gKMyzAcDZXNnpTSS1pZlU
C:\Users\DXHUERTASR\Desktop\GRUPO DDHH\PLAN DE ACCIÓN 2016</v>
          </cell>
          <cell r="AD303">
            <v>1</v>
          </cell>
          <cell r="AE303" t="str">
            <v>Se diseñó, elaboró y difundió el video para el lanzamiento de la campaña Inpec Unido por los Derechos Humanos-2016</v>
          </cell>
          <cell r="AF303" t="str">
            <v>https://drive.google.com/drive/folders/0Bz9BU3gKMyzAcDZXNnpTSS1pZlU
C:\Users\DXHUERTASR\Desktop\GRUPO DDHH\PLAN DE ACCIÓN 2016</v>
          </cell>
          <cell r="AG303">
            <v>950</v>
          </cell>
          <cell r="AH303" t="str">
            <v>Solicitar y consolidar material</v>
          </cell>
          <cell r="AI303" t="str">
            <v>NO</v>
          </cell>
          <cell r="AJ303">
            <v>42430</v>
          </cell>
          <cell r="AK303">
            <v>42551</v>
          </cell>
          <cell r="AL303">
            <v>70</v>
          </cell>
          <cell r="AM303" t="str">
            <v>Johanna García</v>
          </cell>
          <cell r="AN303" t="str">
            <v xml:space="preserve">Instructor </v>
          </cell>
          <cell r="AO303" t="str">
            <v>Activo</v>
          </cell>
          <cell r="AP303">
            <v>100</v>
          </cell>
          <cell r="AQ303" t="str">
            <v>Con base en los registros de las actividades de la Campaña Inpec unido por los Derechos Humanos, se consolidó material y se envío a la Oficina Asesora de Comunicaciones</v>
          </cell>
          <cell r="AR303" t="str">
            <v>Correo electrónico
C:\Users\DXHUERTASR\Desktop\GRUPO DDHH\PLAN DE ACCIÓN 2016</v>
          </cell>
          <cell r="AS303">
            <v>100</v>
          </cell>
          <cell r="AT303" t="str">
            <v>Con base en los registros de las actividades de la Campaña Inpec unido por los Derechos Humanos, se consolidó material y se envío a la Oficina Asesora de Comunicaciones</v>
          </cell>
          <cell r="AU303" t="str">
            <v>Correo electrónico
C:\Users\DXHUERTASR\Desktop\GRUPO DDHH\PLAN DE ACCIÓN 2016</v>
          </cell>
          <cell r="AV303">
            <v>100</v>
          </cell>
          <cell r="AW303">
            <v>1</v>
          </cell>
          <cell r="AX303" t="str">
            <v>Con base en los registros de las actividades de la Campaña Inpec unido por los Derechos Humanos, se consolidó material y se envío a la Oficina Asesora de Comunicaciones</v>
          </cell>
          <cell r="AY303" t="str">
            <v>Correo electrónico
C:\Users\DXHUERTASR\Desktop\GRUPO DDHH\PLAN DE ACCIÓN 2016</v>
          </cell>
          <cell r="AZ303" t="str">
            <v>100</v>
          </cell>
          <cell r="BA303">
            <v>1</v>
          </cell>
          <cell r="BB303" t="str">
            <v>Se diseñó, elaboró y difundió el video para el lanzamiento de la campaña Inpec Unido por los Derechos Humanos-2016</v>
          </cell>
          <cell r="BC303" t="str">
            <v>https://drive.google.com/drive/folders/0Bz9BU3gKMyzAcDZXNnpTSS1pZlU
C:\Users\DXHUERTASR\Desktop\GRUPO DDHH\PLAN DE ACCIÓN 2016</v>
          </cell>
        </row>
        <row r="304">
          <cell r="M304" t="str">
            <v>P228</v>
          </cell>
          <cell r="N304" t="str">
            <v>Vídeo sobre Derechos Humanos diseñado, elaborado y difundido</v>
          </cell>
          <cell r="O304">
            <v>5</v>
          </cell>
          <cell r="P304">
            <v>1</v>
          </cell>
          <cell r="Q304" t="str">
            <v>Número</v>
          </cell>
          <cell r="R304" t="str">
            <v>Pedro Elias Castañeda Quitian</v>
          </cell>
          <cell r="S304" t="str">
            <v>Jefe de Oficina</v>
          </cell>
          <cell r="T304" t="str">
            <v>Activo</v>
          </cell>
          <cell r="U304">
            <v>0</v>
          </cell>
          <cell r="V304">
            <v>0</v>
          </cell>
          <cell r="W304">
            <v>0</v>
          </cell>
          <cell r="X304">
            <v>0</v>
          </cell>
          <cell r="Y304">
            <v>0</v>
          </cell>
          <cell r="Z304">
            <v>0</v>
          </cell>
          <cell r="AA304">
            <v>0</v>
          </cell>
          <cell r="AB304" t="str">
            <v>Se diseñó, elaboró y difundió el video para el lanzamiento de la campaña Inpec Unido por los Derechos Humanos-2016</v>
          </cell>
          <cell r="AC304" t="str">
            <v>https://drive.google.com/drive/folders/0Bz9BU3gKMyzAcDZXNnpTSS1pZlU
C:\Users\DXHUERTASR\Desktop\GRUPO DDHH\PLAN DE ACCIÓN 2016</v>
          </cell>
          <cell r="AD304">
            <v>1</v>
          </cell>
          <cell r="AE304" t="str">
            <v>Se diseñó, elaboró y difundió el video para el lanzamiento de la campaña Inpec Unido por los Derechos Humanos-2016</v>
          </cell>
          <cell r="AF304" t="str">
            <v>https://drive.google.com/drive/folders/0Bz9BU3gKMyzAcDZXNnpTSS1pZlU
C:\Users\DXHUERTASR\Desktop\GRUPO DDHH\PLAN DE ACCIÓN 2016</v>
          </cell>
          <cell r="AG304">
            <v>951</v>
          </cell>
          <cell r="AH304" t="str">
            <v>Gestionar la elaboración con la Oficina Asesora de Comunicaciones</v>
          </cell>
          <cell r="AI304" t="str">
            <v>NO</v>
          </cell>
          <cell r="AJ304">
            <v>42552</v>
          </cell>
          <cell r="AK304">
            <v>42643</v>
          </cell>
          <cell r="AL304">
            <v>20</v>
          </cell>
          <cell r="AM304" t="str">
            <v>Johanna García</v>
          </cell>
          <cell r="AN304" t="str">
            <v xml:space="preserve">Instructor </v>
          </cell>
          <cell r="AO304" t="str">
            <v>Activo</v>
          </cell>
          <cell r="AP304">
            <v>100</v>
          </cell>
          <cell r="AQ304" t="str">
            <v>Se realizó la coordinación respectiva con la Oficina Asesora de Comunicaciones para la elaboración del vídeo. Este fue solicitado para el relanzamiento de la campaña que se realizó el 25 de febrero de 2016, por lo anterior que se adelantara este producto.</v>
          </cell>
          <cell r="AR304" t="str">
            <v>Correo electrónico
C:\Users\DXHUERTASR\Desktop\GRUPO DDHH\PLAN DE ACCIÓN 2016</v>
          </cell>
          <cell r="AS304">
            <v>100</v>
          </cell>
          <cell r="AT304" t="str">
            <v>Se realizó la coordinación respectiva con la Oficina Asesora de Comunicaciones para la elaboración del vídeo. Este fue solicitado para el relanzamiento de la campaña que se realizó el 25 de febrero de 2016, por lo anterior que se adelantara este producto.</v>
          </cell>
          <cell r="AU304" t="str">
            <v>Correo electrónico
C:\Users\DXHUERTASR\Desktop\GRUPO DDHH\PLAN DE ACCIÓN 2016</v>
          </cell>
          <cell r="AV304">
            <v>100</v>
          </cell>
          <cell r="AW304">
            <v>1</v>
          </cell>
          <cell r="AX304" t="str">
            <v>Se realizó la coordinación respectiva con la Oficina Asesora de Comunicaciones para la elaboración del vídeo. Este fue solicitado para el relanzamiento de la campaña que se realizó el 25 de febrero de 2016, por lo anterior que se adelantara este producto.</v>
          </cell>
          <cell r="AY304" t="str">
            <v>Correo electrónico
C:\Users\DXHUERTASR\Desktop\GRUPO DDHH\PLAN DE ACCIÓN 2016</v>
          </cell>
          <cell r="AZ304" t="str">
            <v>100</v>
          </cell>
          <cell r="BA304">
            <v>1</v>
          </cell>
          <cell r="BB304" t="str">
            <v>Se diseñó, elaboró y difundió el video para el lanzamiento de la campaña Inpec Unido por los Derechos Humanos-2016</v>
          </cell>
          <cell r="BC304" t="str">
            <v>https://drive.google.com/drive/folders/0Bz9BU3gKMyzAcDZXNnpTSS1pZlU
C:\Users\DXHUERTASR\Desktop\GRUPO DDHH\PLAN DE ACCIÓN 2016</v>
          </cell>
        </row>
        <row r="305">
          <cell r="M305" t="str">
            <v>P228</v>
          </cell>
          <cell r="N305" t="str">
            <v>Vídeo sobre Derechos Humanos diseñado, elaborado y difundido</v>
          </cell>
          <cell r="O305">
            <v>5</v>
          </cell>
          <cell r="P305">
            <v>1</v>
          </cell>
          <cell r="Q305" t="str">
            <v>Número</v>
          </cell>
          <cell r="R305" t="str">
            <v>Pedro Elias Castañeda Quitian</v>
          </cell>
          <cell r="S305" t="str">
            <v>Jefe de Oficina</v>
          </cell>
          <cell r="T305" t="str">
            <v>Activo</v>
          </cell>
          <cell r="U305">
            <v>0</v>
          </cell>
          <cell r="V305">
            <v>0</v>
          </cell>
          <cell r="W305">
            <v>0</v>
          </cell>
          <cell r="X305">
            <v>0</v>
          </cell>
          <cell r="Y305">
            <v>0</v>
          </cell>
          <cell r="Z305">
            <v>0</v>
          </cell>
          <cell r="AA305">
            <v>0</v>
          </cell>
          <cell r="AB305">
            <v>0</v>
          </cell>
          <cell r="AC305">
            <v>0</v>
          </cell>
          <cell r="AD305">
            <v>1</v>
          </cell>
          <cell r="AE305" t="str">
            <v>Se diseñó, elaboró y difundió el video para el lanzamiento de la campaña Inpec Unido por los Derechos Humanos-2016</v>
          </cell>
          <cell r="AF305" t="str">
            <v>https://drive.google.com/drive/folders/0Bz9BU3gKMyzAcDZXNnpTSS1pZlU
C:\Users\DXHUERTASR\Desktop\GRUPO DDHH\PLAN DE ACCIÓN 2016</v>
          </cell>
          <cell r="AG305">
            <v>952</v>
          </cell>
          <cell r="AH305" t="str">
            <v>Difundir el vídeo sobre Derechos Humanos</v>
          </cell>
          <cell r="AI305" t="str">
            <v>NO</v>
          </cell>
          <cell r="AJ305">
            <v>42644</v>
          </cell>
          <cell r="AK305">
            <v>42716</v>
          </cell>
          <cell r="AL305">
            <v>10</v>
          </cell>
          <cell r="AM305" t="str">
            <v>Johanna García</v>
          </cell>
          <cell r="AN305" t="str">
            <v xml:space="preserve">Instructor </v>
          </cell>
          <cell r="AO305" t="str">
            <v>Activo</v>
          </cell>
          <cell r="AP305">
            <v>100</v>
          </cell>
          <cell r="AQ305" t="str">
            <v>En el lanzamiento de la campaña Inpec unido por los Derechos HUmanos que tuvo lugar el día 25 de febrero, se difundió el video en mención</v>
          </cell>
          <cell r="AR305" t="str">
            <v>Video 
Notinpec No. 356
C:\Users\DXHUERTASR\Desktop\GRUPO DDHH\PLAN DE ACCIÓN 2016</v>
          </cell>
          <cell r="AS305">
            <v>100</v>
          </cell>
          <cell r="AT305" t="str">
            <v>En el lanzamiento de la campaña Inpec unido por los Derechos HUmanos que tuvo lugar el día 25 de febrero, se difundió el video en mención</v>
          </cell>
          <cell r="AU305" t="str">
            <v>Video 
Notinpec No. 356
C:\Users\DXHUERTASR\Desktop\GRUPO DDHH\PLAN DE ACCIÓN 2016</v>
          </cell>
          <cell r="AV305">
            <v>100</v>
          </cell>
          <cell r="AW305" t="str">
            <v>Actividad no ha iniciado</v>
          </cell>
          <cell r="AX305" t="str">
            <v>En el lanzamiento de la campaña Inpec unido por los Derechos HUmanos que tuvo lugar el día 25 de febrero, se difundió el video en mención</v>
          </cell>
          <cell r="AY305" t="str">
            <v>Video 
Notinpec No. 356
C:\Users\DXHUERTASR\Desktop\GRUPO DDHH\PLAN DE ACCIÓN 2016</v>
          </cell>
          <cell r="AZ305" t="str">
            <v>100</v>
          </cell>
          <cell r="BA305">
            <v>1</v>
          </cell>
          <cell r="BB305" t="str">
            <v>Se diseñó, elaboró y difundió el video para el lanzamiento de la campaña Inpec Unido por los Derechos Humanos-2016</v>
          </cell>
          <cell r="BC305" t="str">
            <v>https://drive.google.com/drive/folders/0Bz9BU3gKMyzAcDZXNnpTSS1pZlU
C:\Users\DXHUERTASR\Desktop\GRUPO DDHH\PLAN DE ACCIÓN 2016</v>
          </cell>
        </row>
        <row r="306">
          <cell r="M306" t="str">
            <v>P229</v>
          </cell>
          <cell r="N306" t="str">
            <v>Curso en Derechos Humanos en el Sistema Penitenciario diseñado</v>
          </cell>
          <cell r="O306">
            <v>5</v>
          </cell>
          <cell r="P306">
            <v>1</v>
          </cell>
          <cell r="Q306" t="str">
            <v>Número</v>
          </cell>
          <cell r="R306" t="str">
            <v>Pedro Elias Castañeda Quitian</v>
          </cell>
          <cell r="S306" t="str">
            <v>Jefe de Oficina</v>
          </cell>
          <cell r="T306" t="str">
            <v>Activo</v>
          </cell>
          <cell r="U306">
            <v>0</v>
          </cell>
          <cell r="V306">
            <v>0</v>
          </cell>
          <cell r="W306">
            <v>0</v>
          </cell>
          <cell r="X306">
            <v>1</v>
          </cell>
          <cell r="Y306" t="str">
            <v>Se diseñó en su totalidad el curso en derechos humanos en el sistema penitenciario, el cual da inicio el 5 de julio de 2016</v>
          </cell>
          <cell r="Z306" t="str">
            <v>https://drive.google.com/drive/folders/0Bz9BU3gKMyzAcDZXNnpTSS1pZlU
C:\Users\DXHUERTASR\Desktop\GRUPO DDHH\PLAN DE ACCIÓN 2016</v>
          </cell>
          <cell r="AA306">
            <v>0</v>
          </cell>
          <cell r="AB306" t="str">
            <v>Se diseñó en su totalidad el curso en derechos humanos en el sistema penitenciario, el cual da inicio el 5 de julio de 2016</v>
          </cell>
          <cell r="AC306" t="str">
            <v>https://drive.google.com/drive/folders/0Bz9BU3gKMyzAcDZXNnpTSS1pZlU
C:\Users\DXHUERTASR\Desktop\GRUPO DDHH\PLAN DE ACCIÓN 2016</v>
          </cell>
          <cell r="AD306">
            <v>1</v>
          </cell>
          <cell r="AE306" t="str">
            <v>Se diseñó en su totalidad el curso en derechos humanos en el sistema penitenciario, el cual da inicio el 5 de julio de 2016</v>
          </cell>
          <cell r="AF306" t="str">
            <v>https://drive.google.com/drive/folders/0Bz9BU3gKMyzAcDZXNnpTSS1pZlU
C:\Users\DXHUERTASR\Desktop\GRUPO DDHH\PLAN DE ACCIÓN 2016</v>
          </cell>
          <cell r="AG306">
            <v>953</v>
          </cell>
          <cell r="AH306" t="str">
            <v>Recolectar información para los módulos del curso</v>
          </cell>
          <cell r="AI306" t="str">
            <v>NO</v>
          </cell>
          <cell r="AJ306">
            <v>42370</v>
          </cell>
          <cell r="AK306">
            <v>42490</v>
          </cell>
          <cell r="AL306">
            <v>30</v>
          </cell>
          <cell r="AM306" t="str">
            <v>Johanna García</v>
          </cell>
          <cell r="AN306" t="str">
            <v xml:space="preserve">Instructor </v>
          </cell>
          <cell r="AO306" t="str">
            <v>Activo</v>
          </cell>
          <cell r="AP306">
            <v>100</v>
          </cell>
          <cell r="AQ306" t="str">
            <v>Se realizó una reunión con la escuela y se esta consolidando la información para los módulos</v>
          </cell>
          <cell r="AR306" t="str">
            <v>Acta No. 2 del Grupo de Derechos Humanos del 3 de febrero de 2016 y acta de entrega de la funcionaria encargada del tema
C:\Users\DXHUERTASR\Desktop\GRUPO DDHH\PLAN DE ACCIÓN 2016</v>
          </cell>
          <cell r="AS306">
            <v>100</v>
          </cell>
          <cell r="AT306" t="str">
            <v>Se realizó una reunión con la escuela y se esta consolidando la información para los módulos</v>
          </cell>
          <cell r="AU306" t="str">
            <v>Acta No. 2 del Grupo de Derechos Humanos del 3 de febrero de 2016 y acta de entrega de la funcionaria encargada del tema
C:\Users\DXHUERTASR\Desktop\GRUPO DDHH\PLAN DE ACCIÓN 2016</v>
          </cell>
          <cell r="AV306">
            <v>100</v>
          </cell>
          <cell r="AW306">
            <v>1</v>
          </cell>
          <cell r="AX306" t="str">
            <v>Se realizó una reunión con la escuela y se esta consolidando la información para los módulos</v>
          </cell>
          <cell r="AY306" t="str">
            <v>Acta No. 2 del Grupo de Derechos Humanos del 3 de febrero de 2016 y acta de entrega de la funcionaria encargada del tema
C:\Users\DXHUERTASR\Desktop\GRUPO DDHH\PLAN DE ACCIÓN 2016</v>
          </cell>
          <cell r="AZ306" t="str">
            <v>100</v>
          </cell>
          <cell r="BA306">
            <v>1</v>
          </cell>
          <cell r="BB306" t="str">
            <v>Se realizó una reunión con la escuela y se esta consolidando la información para los módulos</v>
          </cell>
          <cell r="BC306" t="str">
            <v>Acta No. 2 del Grupo de Derechos Humanos del 3 de febrero de 2016 y acta de entrega de la funcionaria encargada del tema
C:\Users\DXHUERTASR\Desktop\GRUPO DDHH\PLAN DE ACCIÓN 2016</v>
          </cell>
        </row>
        <row r="307">
          <cell r="M307" t="str">
            <v>P229</v>
          </cell>
          <cell r="N307" t="str">
            <v>Curso en Derechos Humanos en el Sistema Penitenciario diseñado</v>
          </cell>
          <cell r="O307">
            <v>5</v>
          </cell>
          <cell r="P307">
            <v>1</v>
          </cell>
          <cell r="Q307" t="str">
            <v>Número</v>
          </cell>
          <cell r="R307" t="str">
            <v>Pedro Elias Castañeda Quitian</v>
          </cell>
          <cell r="S307" t="str">
            <v>Jefe de Oficina</v>
          </cell>
          <cell r="T307" t="str">
            <v>Activo</v>
          </cell>
          <cell r="U307">
            <v>0</v>
          </cell>
          <cell r="V307">
            <v>0</v>
          </cell>
          <cell r="W307">
            <v>0</v>
          </cell>
          <cell r="X307">
            <v>0</v>
          </cell>
          <cell r="Y307">
            <v>0</v>
          </cell>
          <cell r="Z307">
            <v>0</v>
          </cell>
          <cell r="AA307">
            <v>0</v>
          </cell>
          <cell r="AB307" t="str">
            <v>Se diseñó en su totalidad el curso en derechos humanos en el sistema penitenciario, el cual da inicio el 5 de julio de 2016</v>
          </cell>
          <cell r="AC307" t="str">
            <v>https://drive.google.com/drive/folders/0Bz9BU3gKMyzAcDZXNnpTSS1pZlU
C:\Users\DXHUERTASR\Desktop\GRUPO DDHH\PLAN DE ACCIÓN 2016</v>
          </cell>
          <cell r="AD307">
            <v>1</v>
          </cell>
          <cell r="AE307" t="str">
            <v>Se diseñó en su totalidad el curso en derechos humanos en el sistema penitenciario, el cual da inicio el 5 de julio de 2016</v>
          </cell>
          <cell r="AF307" t="str">
            <v>https://drive.google.com/drive/folders/0Bz9BU3gKMyzAcDZXNnpTSS1pZlU
C:\Users\DXHUERTASR\Desktop\GRUPO DDHH\PLAN DE ACCIÓN 2016</v>
          </cell>
          <cell r="AG307">
            <v>954</v>
          </cell>
          <cell r="AH307" t="str">
            <v>Elaborar los módulos del curso</v>
          </cell>
          <cell r="AI307" t="str">
            <v>NO</v>
          </cell>
          <cell r="AJ307">
            <v>42491</v>
          </cell>
          <cell r="AK307">
            <v>42551</v>
          </cell>
          <cell r="AL307">
            <v>50</v>
          </cell>
          <cell r="AM307" t="str">
            <v>Diana Huertas</v>
          </cell>
          <cell r="AN307" t="str">
            <v>Profesional Especializado</v>
          </cell>
          <cell r="AO307" t="str">
            <v>Activo</v>
          </cell>
          <cell r="AP307">
            <v>0</v>
          </cell>
          <cell r="AQ307">
            <v>0</v>
          </cell>
          <cell r="AR307">
            <v>0</v>
          </cell>
          <cell r="AS307">
            <v>100</v>
          </cell>
          <cell r="AT307" t="str">
            <v>Se elaboraron 3 módulos del curso de DDHH, de conformidad a lo establecido en el  Acta No. 2 del Grupo de Derechos Humanos del 3 de febrero de 2016</v>
          </cell>
          <cell r="AU307" t="str">
            <v>Módulos elaborados
https://drive.google.com/drive/folders/0Bz9BU3gKMyzAcDZXNnpTSS1pZlU
C:\Users\DXHUERTASR\Desktop\GRUPO DDHH\PLAN DE ACCIÓN 2016</v>
          </cell>
          <cell r="AV307">
            <v>100</v>
          </cell>
          <cell r="AW307">
            <v>1</v>
          </cell>
          <cell r="AX307" t="str">
            <v>Se elaboraron 3 módulos del curso de DDHH, de conformidad a lo establecido en el  Acta No. 2 del Grupo de Derechos Humanos del 3 de febrero de 2016</v>
          </cell>
          <cell r="AY307" t="str">
            <v>Módulos elaborados
https://drive.google.com/drive/folders/0Bz9BU3gKMyzAcDZXNnpTSS1pZlU
C:\Users\DXHUERTASR\Desktop\GRUPO DDHH\PLAN DE ACCIÓN 2016</v>
          </cell>
          <cell r="AZ307" t="str">
            <v>100</v>
          </cell>
          <cell r="BA307">
            <v>1</v>
          </cell>
          <cell r="BB307" t="str">
            <v>Se elaboraron 3 módulos del curso de DDHH, de conformidad a lo establecido en el  Acta No. 2 del Grupo de Derechos Humanos del 3 de febrero de 2016</v>
          </cell>
          <cell r="BC307" t="str">
            <v>Módulos elaborados
https://drive.google.com/drive/folders/0Bz9BU3gKMyzAcDZXNnpTSS1pZlU
C:\Users\DXHUERTASR\Desktop\GRUPO DDHH\PLAN DE ACCIÓN 2016</v>
          </cell>
        </row>
        <row r="308">
          <cell r="M308" t="str">
            <v>P229</v>
          </cell>
          <cell r="N308" t="str">
            <v>Curso en Derechos Humanos en el Sistema Penitenciario diseñado</v>
          </cell>
          <cell r="O308">
            <v>5</v>
          </cell>
          <cell r="P308">
            <v>1</v>
          </cell>
          <cell r="Q308" t="str">
            <v>Número</v>
          </cell>
          <cell r="R308" t="str">
            <v>Pedro Elias Castañeda Quitian</v>
          </cell>
          <cell r="S308" t="str">
            <v>Jefe de Oficina</v>
          </cell>
          <cell r="T308" t="str">
            <v>Activo</v>
          </cell>
          <cell r="U308">
            <v>0</v>
          </cell>
          <cell r="V308">
            <v>0</v>
          </cell>
          <cell r="W308">
            <v>0</v>
          </cell>
          <cell r="X308">
            <v>0</v>
          </cell>
          <cell r="Y308">
            <v>0</v>
          </cell>
          <cell r="Z308">
            <v>0</v>
          </cell>
          <cell r="AA308">
            <v>0</v>
          </cell>
          <cell r="AB308" t="str">
            <v>Se diseñó en su totalidad el curso en derechos humanos en el sistema penitenciario, el cual da inicio el 5 de julio de 2016</v>
          </cell>
          <cell r="AC308" t="str">
            <v>https://drive.google.com/drive/folders/0Bz9BU3gKMyzAcDZXNnpTSS1pZlU
C:\Users\DXHUERTASR\Desktop\GRUPO DDHH\PLAN DE ACCIÓN 2016</v>
          </cell>
          <cell r="AD308">
            <v>1</v>
          </cell>
          <cell r="AE308" t="str">
            <v>Se diseñó en su totalidad el curso en derechos humanos en el sistema penitenciario, el cual da inicio el 5 de julio de 2016</v>
          </cell>
          <cell r="AF308" t="str">
            <v>https://drive.google.com/drive/folders/0Bz9BU3gKMyzAcDZXNnpTSS1pZlU
C:\Users\DXHUERTASR\Desktop\GRUPO DDHH\PLAN DE ACCIÓN 2016</v>
          </cell>
          <cell r="AG308">
            <v>955</v>
          </cell>
          <cell r="AH308" t="str">
            <v>Gestionar con la Escuela Penitenciaria Nacional el montaje del curso</v>
          </cell>
          <cell r="AI308" t="str">
            <v>NO</v>
          </cell>
          <cell r="AJ308">
            <v>42552</v>
          </cell>
          <cell r="AK308">
            <v>42716</v>
          </cell>
          <cell r="AL308">
            <v>20</v>
          </cell>
          <cell r="AM308" t="str">
            <v>Diana Huertas</v>
          </cell>
          <cell r="AN308" t="str">
            <v>Profesional Especializado</v>
          </cell>
          <cell r="AO308" t="str">
            <v>Activo</v>
          </cell>
          <cell r="AP308">
            <v>0</v>
          </cell>
          <cell r="AQ308">
            <v>0</v>
          </cell>
          <cell r="AR308">
            <v>0</v>
          </cell>
          <cell r="AS308">
            <v>100</v>
          </cell>
          <cell r="AT308" t="str">
            <v>El curso de DDHH tiene orden se servicio y ficha técnica, inicia el 5 de julio. Información consignada en el Acta No. 15 del Grupo de Derechos Humanos.</v>
          </cell>
          <cell r="AU308" t="str">
            <v>Orden de servicio, ficha técnica, acta No. 15 de DDHH
https://drive.google.com/drive/folders/0Bz9BU3gKMyzAcDZXNnpTSS1pZlU
C:\Users\DXHUERTASR\Desktop\GRUPO DDHH\PLAN DE ACCIÓN 2016</v>
          </cell>
          <cell r="AV308">
            <v>100</v>
          </cell>
          <cell r="AW308">
            <v>0.55487804878048785</v>
          </cell>
          <cell r="AX308" t="str">
            <v>El curso de DDHH tiene orden se servicio y ficha técnica, inicia el 5 de julio. Información consignada en el Acta No. 15 del Grupo de Derechos Humanos.</v>
          </cell>
          <cell r="AY308" t="str">
            <v>Orden de servicio, ficha técnica, acta No. 15 de DDHH
https://drive.google.com/drive/folders/0Bz9BU3gKMyzAcDZXNnpTSS1pZlU
C:\Users\DXHUERTASR\Desktop\GRUPO DDHH\PLAN DE ACCIÓN 2016</v>
          </cell>
          <cell r="AZ308" t="str">
            <v>100</v>
          </cell>
          <cell r="BA308">
            <v>1</v>
          </cell>
          <cell r="BB308" t="str">
            <v>El curso de DDHH tiene orden se servicio y ficha técnica, inicia el 5 de julio. Información consignada en el Acta No. 15 del Grupo de Derechos Humanos.</v>
          </cell>
          <cell r="BC308" t="str">
            <v>Orden de servicio, ficha técnica, acta No. 15 de DDHH
https://drive.google.com/drive/folders/0Bz9BU3gKMyzAcDZXNnpTSS1pZlU
C:\Users\DXHUERTASR\Desktop\GRUPO DDHH\PLAN DE ACCIÓN 2016</v>
          </cell>
        </row>
        <row r="309">
          <cell r="M309" t="str">
            <v>P35</v>
          </cell>
          <cell r="N309" t="str">
            <v>Establecimientos sensibilizados en el tema de Derechos Humanos</v>
          </cell>
          <cell r="O309">
            <v>5</v>
          </cell>
          <cell r="P309">
            <v>69</v>
          </cell>
          <cell r="Q309" t="str">
            <v>Número</v>
          </cell>
          <cell r="R309" t="str">
            <v>Pedro Elias Castañeda Quitian</v>
          </cell>
          <cell r="S309" t="str">
            <v>Jefe de Oficina</v>
          </cell>
          <cell r="T309" t="str">
            <v>Activo</v>
          </cell>
          <cell r="U309">
            <v>0</v>
          </cell>
          <cell r="V309">
            <v>0</v>
          </cell>
          <cell r="W309">
            <v>0</v>
          </cell>
          <cell r="X309">
            <v>0</v>
          </cell>
          <cell r="Y309">
            <v>0</v>
          </cell>
          <cell r="Z309">
            <v>0</v>
          </cell>
          <cell r="AA309">
            <v>0</v>
          </cell>
          <cell r="AB309" t="str">
            <v>SIN REGISTRO DE SEGUIMIENTO</v>
          </cell>
          <cell r="AC309">
            <v>0</v>
          </cell>
          <cell r="AD309">
            <v>69</v>
          </cell>
          <cell r="AE309" t="str">
            <v xml:space="preserve">Se realizó certificación a 69 establecimientos que participaron mínimo en tres actividades de la campaña por regional así: Central (20), Viejo Caldas (14), Oriente (10), Occidente (10), Norte (5) y Noroeste (10) </v>
          </cell>
          <cell r="AF309" t="str">
            <v>https://drive.google.com/drive/folders/0Bz9BU3gKMyzAcDZXNnpTSS1pZlU
C:\Users\DXHUERTASR\Desktop\GRUPO DDHH\PLAN DE ACCIÓN 2016</v>
          </cell>
          <cell r="AG309">
            <v>956</v>
          </cell>
          <cell r="AH309" t="str">
            <v>Socializar documento guía a los ERON</v>
          </cell>
          <cell r="AI309" t="str">
            <v>NO</v>
          </cell>
          <cell r="AJ309">
            <v>42522</v>
          </cell>
          <cell r="AK309">
            <v>42551</v>
          </cell>
          <cell r="AL309">
            <v>20</v>
          </cell>
          <cell r="AM309" t="str">
            <v>Diana Huertas</v>
          </cell>
          <cell r="AN309" t="str">
            <v>Profesional Especializado</v>
          </cell>
          <cell r="AO309" t="str">
            <v>Activo</v>
          </cell>
          <cell r="AP309">
            <v>0</v>
          </cell>
          <cell r="AQ309">
            <v>0</v>
          </cell>
          <cell r="AR309">
            <v>0</v>
          </cell>
          <cell r="AS309">
            <v>100</v>
          </cell>
          <cell r="AT309" t="str">
            <v>Se realizó presentación para socialización del documento guía a través de videoconferencia realizada el 28 de abril de 2016</v>
          </cell>
          <cell r="AU309" t="str">
            <v>Soportes video conferencia y presentación
https://drive.google.com/drive/folders/0Bz9BU3gKMyzAcDZXNnpTSS1pZlU
C:\Users\DXHUERTASR\Desktop\GRUPO DDHH\PLAN DE ACCIÓN 2016</v>
          </cell>
          <cell r="AV309">
            <v>100</v>
          </cell>
          <cell r="AW309">
            <v>1</v>
          </cell>
          <cell r="AX309" t="str">
            <v>Se realizó presentación para socialización del documento guía a través de videoconferencia realizada el 28 de abril de 2016</v>
          </cell>
          <cell r="AY309" t="str">
            <v>Soportes video conferencia y presentación
https://drive.google.com/drive/folders/0Bz9BU3gKMyzAcDZXNnpTSS1pZlU
C:\Users\DXHUERTASR\Desktop\GRUPO DDHH\PLAN DE ACCIÓN 2016</v>
          </cell>
          <cell r="AZ309" t="str">
            <v>100</v>
          </cell>
          <cell r="BA309">
            <v>1</v>
          </cell>
          <cell r="BB309" t="str">
            <v xml:space="preserve">Se realizó certificación a 69 establecimientos que participaron mínimo en tres actividades de la campaña por regional así: Central (20), Viejo Caldas (14), Oriente (10), Occidente (10), Norte (5) y Noroeste (10) </v>
          </cell>
          <cell r="BC309" t="str">
            <v>https://drive.google.com/drive/folders/0Bz9BU3gKMyzAcDZXNnpTSS1pZlU
C:\Users\DXHUERTASR\Desktop\GRUPO DDHH\PLAN DE ACCIÓN 2016</v>
          </cell>
        </row>
        <row r="310">
          <cell r="M310" t="str">
            <v>P35</v>
          </cell>
          <cell r="N310" t="str">
            <v>Establecimientos sensibilizados en el tema de Derechos Humanos</v>
          </cell>
          <cell r="O310">
            <v>5</v>
          </cell>
          <cell r="P310">
            <v>69</v>
          </cell>
          <cell r="Q310" t="str">
            <v>Número</v>
          </cell>
          <cell r="R310" t="str">
            <v>Pedro Elias Castañeda Quitian</v>
          </cell>
          <cell r="S310" t="str">
            <v>Jefe de Oficina</v>
          </cell>
          <cell r="T310" t="str">
            <v>Activo</v>
          </cell>
          <cell r="U310">
            <v>0</v>
          </cell>
          <cell r="V310">
            <v>0</v>
          </cell>
          <cell r="W310">
            <v>0</v>
          </cell>
          <cell r="X310">
            <v>0</v>
          </cell>
          <cell r="Y310">
            <v>0</v>
          </cell>
          <cell r="Z310">
            <v>0</v>
          </cell>
          <cell r="AA310">
            <v>0</v>
          </cell>
          <cell r="AB310" t="str">
            <v>SIN REGISTRO DE SEGUIMIENTO</v>
          </cell>
          <cell r="AC310">
            <v>0</v>
          </cell>
          <cell r="AD310">
            <v>69</v>
          </cell>
          <cell r="AE310" t="str">
            <v xml:space="preserve">Se realizó certificación a 69 establecimientos que participaron mínimo en tres actividades de la campaña por regional así: Central (20), Viejo Caldas (14), Oriente (10), Occidente (10), Norte (5) y Noroeste (10) </v>
          </cell>
          <cell r="AF310" t="str">
            <v>https://drive.google.com/drive/folders/0Bz9BU3gKMyzAcDZXNnpTSS1pZlU
C:\Users\DXHUERTASR\Desktop\GRUPO DDHH\PLAN DE ACCIÓN 2016</v>
          </cell>
          <cell r="AG310">
            <v>957</v>
          </cell>
          <cell r="AH310" t="str">
            <v>Realizar seguimiento a la ejecución de las estrategias</v>
          </cell>
          <cell r="AI310" t="str">
            <v>NO</v>
          </cell>
          <cell r="AJ310">
            <v>42552</v>
          </cell>
          <cell r="AK310">
            <v>42716</v>
          </cell>
          <cell r="AL310">
            <v>60</v>
          </cell>
          <cell r="AM310" t="str">
            <v>Diana Huertas</v>
          </cell>
          <cell r="AN310" t="str">
            <v>Profesional Especializado</v>
          </cell>
          <cell r="AO310" t="str">
            <v>Activo</v>
          </cell>
          <cell r="AP310">
            <v>0</v>
          </cell>
          <cell r="AQ310">
            <v>0</v>
          </cell>
          <cell r="AR310">
            <v>0</v>
          </cell>
          <cell r="AS310">
            <v>0</v>
          </cell>
          <cell r="AT310">
            <v>0</v>
          </cell>
          <cell r="AU310">
            <v>0</v>
          </cell>
          <cell r="AV310">
            <v>55</v>
          </cell>
          <cell r="AW310">
            <v>0.55487804878048785</v>
          </cell>
          <cell r="AX310" t="str">
            <v>Se ha realizado el seguimiento a los establecimientos por regional</v>
          </cell>
          <cell r="AY310" t="str">
            <v>Seguimientos a establecimientos
https://drive.google.com/drive/folders/0Bz9BU3gKMyzAcDZXNnpTSS1pZlU
C:\Users\DXHUERTASR\Desktop\GRUPO DDHH\PLAN DE ACCIÓN 2016</v>
          </cell>
          <cell r="AZ310">
            <v>100</v>
          </cell>
          <cell r="BA310">
            <v>1</v>
          </cell>
          <cell r="BB310" t="str">
            <v xml:space="preserve">Se realizó certificación a 69 establecimientos que participaron mínimo en tres actividades de la campaña por regional así: Central (20), Viejo Caldas (14), Oriente (10), Occidente (10), Norte (5) y Noroeste (10) </v>
          </cell>
          <cell r="BC310" t="str">
            <v>https://drive.google.com/drive/folders/0Bz9BU3gKMyzAcDZXNnpTSS1pZlU
C:\Users\DXHUERTASR\Desktop\GRUPO DDHH\PLAN DE ACCIÓN 2016</v>
          </cell>
        </row>
        <row r="311">
          <cell r="M311" t="str">
            <v>P35</v>
          </cell>
          <cell r="N311" t="str">
            <v>Establecimientos sensibilizados en el tema de Derechos Humanos</v>
          </cell>
          <cell r="O311">
            <v>5</v>
          </cell>
          <cell r="P311">
            <v>69</v>
          </cell>
          <cell r="Q311" t="str">
            <v>Número</v>
          </cell>
          <cell r="R311" t="str">
            <v>Pedro Elias Castañeda Quitian</v>
          </cell>
          <cell r="S311" t="str">
            <v>Jefe de Oficina</v>
          </cell>
          <cell r="T311" t="str">
            <v>Activo</v>
          </cell>
          <cell r="U311">
            <v>0</v>
          </cell>
          <cell r="V311">
            <v>0</v>
          </cell>
          <cell r="W311">
            <v>0</v>
          </cell>
          <cell r="X311">
            <v>0</v>
          </cell>
          <cell r="Y311">
            <v>0</v>
          </cell>
          <cell r="Z311">
            <v>0</v>
          </cell>
          <cell r="AA311">
            <v>0</v>
          </cell>
          <cell r="AB311">
            <v>0</v>
          </cell>
          <cell r="AC311">
            <v>0</v>
          </cell>
          <cell r="AD311">
            <v>69</v>
          </cell>
          <cell r="AE311" t="str">
            <v xml:space="preserve">Se realizó certificación a 69 establecimientos que participaron mínimo en tres actividades de la campaña por regional así: Central (20), Viejo Caldas (14), Oriente (10), Occidente (10), Norte (5) y Noroeste (10) </v>
          </cell>
          <cell r="AF311" t="str">
            <v>https://drive.google.com/drive/folders/0Bz9BU3gKMyzAcDZXNnpTSS1pZlU
C:\Users\DXHUERTASR\Desktop\GRUPO DDHH\PLAN DE ACCIÓN 2016</v>
          </cell>
          <cell r="AG311">
            <v>958</v>
          </cell>
          <cell r="AH311" t="str">
            <v>Certificar a los establecimientos que realicen las actividades</v>
          </cell>
          <cell r="AI311" t="str">
            <v>NO</v>
          </cell>
          <cell r="AJ311">
            <v>42705</v>
          </cell>
          <cell r="AK311">
            <v>42716</v>
          </cell>
          <cell r="AL311">
            <v>20</v>
          </cell>
          <cell r="AM311" t="str">
            <v>Diana Huertas</v>
          </cell>
          <cell r="AN311" t="str">
            <v>Profesional Especializado</v>
          </cell>
          <cell r="AO311" t="str">
            <v>Activo</v>
          </cell>
          <cell r="AP311">
            <v>0</v>
          </cell>
          <cell r="AQ311">
            <v>0</v>
          </cell>
          <cell r="AR311">
            <v>0</v>
          </cell>
          <cell r="AS311">
            <v>0</v>
          </cell>
          <cell r="AT311">
            <v>0</v>
          </cell>
          <cell r="AU311">
            <v>0</v>
          </cell>
          <cell r="AV311">
            <v>0</v>
          </cell>
          <cell r="AW311" t="str">
            <v>Actividad no ha iniciado</v>
          </cell>
          <cell r="AX311">
            <v>0</v>
          </cell>
          <cell r="AY311">
            <v>0</v>
          </cell>
          <cell r="AZ311">
            <v>100</v>
          </cell>
          <cell r="BA311">
            <v>1</v>
          </cell>
          <cell r="BB311" t="str">
            <v xml:space="preserve">Se realizó certificación a 69 establecimientos que participaron mínimo en tres actividades de la campaña por regional así: Central (20), Viejo Caldas (14), Oriente (10), Occidente (10), Norte (5) y Noroeste (10) </v>
          </cell>
          <cell r="BC311" t="str">
            <v>https://drive.google.com/drive/folders/0Bz9BU3gKMyzAcDZXNnpTSS1pZlU
C:\Users\DXHUERTASR\Desktop\GRUPO DDHH\PLAN DE ACCIÓN 2016</v>
          </cell>
        </row>
        <row r="312">
          <cell r="M312" t="str">
            <v>P230</v>
          </cell>
          <cell r="N312" t="str">
            <v>Sensibilizaciones sobre algunas de las poblaciones excepcionales (sectores sociales LGBTI y/o grupos étnicos ) realizadas</v>
          </cell>
          <cell r="O312">
            <v>10</v>
          </cell>
          <cell r="P312">
            <v>12</v>
          </cell>
          <cell r="Q312" t="str">
            <v>Número</v>
          </cell>
          <cell r="R312" t="str">
            <v>Pedro Elias Castañeda Quitian</v>
          </cell>
          <cell r="S312" t="str">
            <v>Jefe de Oficina</v>
          </cell>
          <cell r="T312" t="str">
            <v>Activo</v>
          </cell>
          <cell r="U312">
            <v>0</v>
          </cell>
          <cell r="V312">
            <v>0</v>
          </cell>
          <cell r="W312">
            <v>0</v>
          </cell>
          <cell r="X312">
            <v>0</v>
          </cell>
          <cell r="Y312">
            <v>0</v>
          </cell>
          <cell r="Z312">
            <v>0</v>
          </cell>
          <cell r="AA312">
            <v>0</v>
          </cell>
          <cell r="AB312" t="str">
            <v>SIN REGISTRO DE SEGUIMIENTO</v>
          </cell>
          <cell r="AC312">
            <v>0</v>
          </cell>
          <cell r="AD312">
            <v>12</v>
          </cell>
          <cell r="AE312" t="str">
            <v>Con la sensibilización del trimestre se cumple la meta del año  (4 del I trimestre, 4 del II trimestre,  3 del III trimestre y 1 del IV trimestre)</v>
          </cell>
          <cell r="AF312" t="str">
            <v>https://drive.google.com/drive/folders/0Bz9BU3gKMyzAcDZXNnpTSS1pZlU
C:\Users\DXHUERTASR\Desktop\GRUPO DDHH\PLAN DE ACCIÓN 2016</v>
          </cell>
          <cell r="AG312">
            <v>959</v>
          </cell>
          <cell r="AH312" t="str">
            <v>Realizar autorización de ingreso para el  ERON donde se va a realizar la actividad</v>
          </cell>
          <cell r="AI312" t="str">
            <v>NO</v>
          </cell>
          <cell r="AJ312">
            <v>42370</v>
          </cell>
          <cell r="AK312">
            <v>42716</v>
          </cell>
          <cell r="AL312">
            <v>30</v>
          </cell>
          <cell r="AM312" t="str">
            <v>Diana Huertas</v>
          </cell>
          <cell r="AN312" t="str">
            <v>Profesional Especializado</v>
          </cell>
          <cell r="AO312" t="str">
            <v>Activo</v>
          </cell>
          <cell r="AP312">
            <v>33</v>
          </cell>
          <cell r="AQ312" t="str">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v>
          </cell>
          <cell r="AR312" t="str">
            <v>Permisos
C:\Users\DXHUERTASR\Desktop\GRUPO DDHH\PLAN DE ACCIÓN 2016</v>
          </cell>
          <cell r="AS312">
            <v>66</v>
          </cell>
          <cell r="AT312" t="str">
            <v xml:space="preserve">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v>
          </cell>
          <cell r="AU312" t="str">
            <v>Permisos
https://drive.google.com/drive/folders/0Bz9BU3gKMyzAcDZXNnpTSS1pZlU
C:\Users\DXHUERTASR\Desktop\GRUPO DDHH\PLAN DE ACCIÓN 2016</v>
          </cell>
          <cell r="AV312">
            <v>92</v>
          </cell>
          <cell r="AW312">
            <v>0.78901734104046239</v>
          </cell>
          <cell r="AX312" t="str">
            <v xml:space="preserve">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v>
          </cell>
          <cell r="AY312" t="str">
            <v>Permisos
https://drive.google.com/drive/folders/0Bz9BU3gKMyzAcDZXNnpTSS1pZlU
C:\Users\DXHUERTASR\Desktop\GRUPO DDHH\PLAN DE ACCIÓN 2016</v>
          </cell>
          <cell r="AZ312">
            <v>100</v>
          </cell>
          <cell r="BA312">
            <v>1</v>
          </cell>
          <cell r="BB312" t="str">
            <v>Se realizó una reunión preparatoria con el Ministerio del Interior para la sensibilización dirigida a la población afrocolombiana de la Reclusión de Mujeres Bogotá el día 1 de noviembre de 2016. Con la sensibilización del trimestre se cumple la meta del año 12  (4 del I trimestre, 4 del II trimestre,  3 del III trimestre y 1 del IV trimestre)</v>
          </cell>
          <cell r="BC312" t="str">
            <v>Acta No. 23 de 2016
https://drive.google.com/drive/folders/0Bz9BU3gKMyzAcDZXNnpTSS1pZlU
C:\Users\DXHUERTASR\Desktop\GRUPO DDHH\PLAN DE ACCIÓN 2016</v>
          </cell>
        </row>
        <row r="313">
          <cell r="M313" t="str">
            <v>P230</v>
          </cell>
          <cell r="N313" t="str">
            <v>Sensibilizaciones sobre algunas de las poblaciones excepcionales (sectores sociales LGBTI y/o grupos étnicos ) realizadas</v>
          </cell>
          <cell r="O313">
            <v>10</v>
          </cell>
          <cell r="P313">
            <v>12</v>
          </cell>
          <cell r="Q313" t="str">
            <v>Número</v>
          </cell>
          <cell r="R313" t="str">
            <v>Pedro Elias Castañeda Quitian</v>
          </cell>
          <cell r="S313" t="str">
            <v>Jefe de Oficina</v>
          </cell>
          <cell r="T313" t="str">
            <v>Activo</v>
          </cell>
          <cell r="U313">
            <v>0</v>
          </cell>
          <cell r="V313">
            <v>0</v>
          </cell>
          <cell r="W313">
            <v>0</v>
          </cell>
          <cell r="X313">
            <v>0</v>
          </cell>
          <cell r="Y313">
            <v>0</v>
          </cell>
          <cell r="Z313">
            <v>0</v>
          </cell>
          <cell r="AA313">
            <v>0</v>
          </cell>
          <cell r="AB313" t="str">
            <v>SIN REGISTRO DE SEGUIMIENTO</v>
          </cell>
          <cell r="AC313">
            <v>0</v>
          </cell>
          <cell r="AD313">
            <v>12</v>
          </cell>
          <cell r="AE313" t="str">
            <v>Con la sensibilización del trimestre se cumple la meta del año  (4 del I trimestre, 4 del II trimestre,  3 del III trimestre y 1 del IV trimestre)</v>
          </cell>
          <cell r="AF313" t="str">
            <v>https://drive.google.com/drive/folders/0Bz9BU3gKMyzAcDZXNnpTSS1pZlU
C:\Users\DXHUERTASR\Desktop\GRUPO DDHH\PLAN DE ACCIÓN 2016</v>
          </cell>
          <cell r="AG313">
            <v>960</v>
          </cell>
          <cell r="AH313" t="str">
            <v>Gestionar los registros de la actividad con los ERON</v>
          </cell>
          <cell r="AI313" t="str">
            <v>NO</v>
          </cell>
          <cell r="AJ313">
            <v>42370</v>
          </cell>
          <cell r="AK313">
            <v>42716</v>
          </cell>
          <cell r="AL313">
            <v>70</v>
          </cell>
          <cell r="AM313" t="str">
            <v>Diana Huertas</v>
          </cell>
          <cell r="AN313" t="str">
            <v>Profesional Especializado</v>
          </cell>
          <cell r="AO313" t="str">
            <v>Activo</v>
          </cell>
          <cell r="AP313">
            <v>33</v>
          </cell>
          <cell r="AQ313" t="str">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v>
          </cell>
          <cell r="AR313" t="str">
            <v>Listados de asistencia
C:\Users\DXHUERTASR\Desktop\GRUPO DDHH\PLAN DE ACCIÓN 2016</v>
          </cell>
          <cell r="AS313">
            <v>66</v>
          </cell>
          <cell r="AT313" t="str">
            <v xml:space="preserve">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v>
          </cell>
          <cell r="AU313" t="str">
            <v>Listados de asistencia
https://drive.google.com/drive/folders/0Bz9BU3gKMyzAcDZXNnpTSS1pZlU
C:\Users\DXHUERTASR\Desktop\GRUPO DDHH\PLAN DE ACCIÓN 2016</v>
          </cell>
          <cell r="AV313">
            <v>92</v>
          </cell>
          <cell r="AW313">
            <v>0.78901734104046239</v>
          </cell>
          <cell r="AX313" t="str">
            <v xml:space="preserve">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v>
          </cell>
          <cell r="AY313" t="str">
            <v>Listados de asistencia
https://drive.google.com/drive/folders/0Bz9BU3gKMyzAcDZXNnpTSS1pZlU
C:\Users\DXHUERTASR\Desktop\GRUPO DDHH\PLAN DE ACCIÓN 2016</v>
          </cell>
          <cell r="AZ313">
            <v>100</v>
          </cell>
          <cell r="BA313">
            <v>1</v>
          </cell>
          <cell r="BB313" t="str">
            <v>Se realizó la sensibilización acerca de la población afrocolombiana en la Reclusión de Mujeres. Con la sensibilización del trimestre se cumple la meta del año 12 (4 del I trimestre, 4 del II trimestre,  3 del III trimestre y 1 del IV trimestre)</v>
          </cell>
          <cell r="BC313" t="str">
            <v>Listados de asistencia
https://drive.google.com/drive/folders/0Bz9BU3gKMyzAcDZXNnpTSS1pZlU
C:\Users\DXHUERTASR\Desktop\GRUPO DDHH\PLAN DE ACCIÓN 2016</v>
          </cell>
        </row>
        <row r="314">
          <cell r="M314" t="str">
            <v>P231</v>
          </cell>
          <cell r="N314" t="str">
            <v>Cápsulas informativas acerca de algunas de las poblaciones excepcionales (mujer, personas en situación de discapacidad, sectores sociales LGBTI, grupos étnicos) diseñada, elaborada y difundida</v>
          </cell>
          <cell r="O314">
            <v>10</v>
          </cell>
          <cell r="P314">
            <v>4</v>
          </cell>
          <cell r="Q314" t="str">
            <v>Número</v>
          </cell>
          <cell r="R314" t="str">
            <v>Pedro Elias Castañeda Quitian</v>
          </cell>
          <cell r="S314" t="str">
            <v>Jefe de Oficina</v>
          </cell>
          <cell r="T314" t="str">
            <v>Activo</v>
          </cell>
          <cell r="U314">
            <v>1</v>
          </cell>
          <cell r="V314" t="str">
            <v>Cápsula 68. Mujer</v>
          </cell>
          <cell r="W314" t="str">
            <v>Cápsula 68. Día de la mujer 
C:\Users\DXHUERTASR\Desktop\GRUPO DDHH\PLAN DE ACCIÓN 2016</v>
          </cell>
          <cell r="X314">
            <v>2</v>
          </cell>
          <cell r="Y314" t="str">
            <v>Cápsula 70 capacidades excepionales y 71 LGBTI</v>
          </cell>
          <cell r="Z314" t="str">
            <v>https://drive.google.com/drive/folders/0Bz9BU3gKMyzAcDZXNnpTSS1pZlU
C:\Users\DXHUERTASR\Desktop\GRUPO DDHH\PLAN DE ACCIÓN 2016</v>
          </cell>
          <cell r="AA314">
            <v>0</v>
          </cell>
          <cell r="AB314" t="str">
            <v>SIN REGISTRO DE SEGUIMIENTO</v>
          </cell>
          <cell r="AC314">
            <v>0</v>
          </cell>
          <cell r="AD314">
            <v>4</v>
          </cell>
          <cell r="AE314" t="str">
            <v xml:space="preserve"> En el tercer trimestre se había cumplido con la meta, 4 cápsulas informativas (una del I trimestre,  dos del II trimestre y una del III trimestre) equivalen al 100% de esta</v>
          </cell>
          <cell r="AF314" t="str">
            <v>https://drive.google.com/drive/folders/0Bz9BU3gKMyzAcDZXNnpTSS1pZlU
C:\Users\DXHUERTASR\Desktop\GRUPO DDHH\PLAN DE ACCIÓN 2016</v>
          </cell>
          <cell r="AG314">
            <v>961</v>
          </cell>
          <cell r="AH314" t="str">
            <v>Diseñar y elaborar la cápsulas informativas</v>
          </cell>
          <cell r="AI314" t="str">
            <v>NO</v>
          </cell>
          <cell r="AJ314">
            <v>42370</v>
          </cell>
          <cell r="AK314">
            <v>42716</v>
          </cell>
          <cell r="AL314">
            <v>70</v>
          </cell>
          <cell r="AM314" t="str">
            <v>Noraine Rentería</v>
          </cell>
          <cell r="AN314" t="str">
            <v>Auxiliar Administrativo</v>
          </cell>
          <cell r="AO314" t="str">
            <v>Activo</v>
          </cell>
          <cell r="AP314">
            <v>25</v>
          </cell>
          <cell r="AQ314" t="str">
            <v>Se elaboró una cápsula informativa. El porcentaje de avance se determinó considerando la meta que es 4, pues 1 equivalen al 25% de esta.</v>
          </cell>
          <cell r="AR314" t="str">
            <v>Cápsula 68. Día de la mujer 
C:\Users\DXHUERTASR\Desktop\GRUPO DDHH\PLAN DE ACCIÓN 2016</v>
          </cell>
          <cell r="AS314">
            <v>75</v>
          </cell>
          <cell r="AT314" t="str">
            <v>Se elaboraron dos cápsulas informativas.  El porcentaje de avance se determinó considerando la meta que es 4, pues las 3 (una del trimestre anterior y dos de este) equivalen al 75% de esta</v>
          </cell>
          <cell r="AU314" t="str">
            <v>Cápsula 70 capacidades excepionales y 71 LGBTI
https://drive.google.com/drive/folders/0Bz9BU3gKMyzAcDZXNnpTSS1pZlU
C:\Users\DXHUERTASR\Desktop\GRUPO DDHH\PLAN DE ACCIÓN 2016</v>
          </cell>
          <cell r="AV314">
            <v>0</v>
          </cell>
          <cell r="AW314">
            <v>0.78901734104046239</v>
          </cell>
          <cell r="AX314" t="str">
            <v>Se elaboró una cápsula informativa.  El porcentaje de avance se determinó considerando la meta que es 4, pues las 4 (una del I trimestre,  dos del II trimestre y una del III trimestre) equivalen al 100% de esta</v>
          </cell>
          <cell r="AY314" t="str">
            <v>Cápsula 73 Grupos étnicos
https://drive.google.com/drive/folders/0Bz9BU3gKMyzAMXdIM2JxY2N0TFE
C:\Users\DXHUERTASR\Desktop\GRUPO DDHH\PLAN DE ACCIÓN 2016</v>
          </cell>
          <cell r="AZ314">
            <v>100</v>
          </cell>
          <cell r="BA314">
            <v>1</v>
          </cell>
          <cell r="BB314" t="str">
            <v>Se cumplió el trimestre pasado.  El porcentaje de avance se determinó considerando la meta que es 4, pues las 4 (una del I trimestre,  dos del II trimestre y una del III trimestre) equivalen al 100% de esta</v>
          </cell>
          <cell r="BC314" t="str">
            <v>Cápsulas
https://drive.google.com/drive/folders/0Bz9BU3gKMyzAMXdIM2JxY2N0TFE
C:\Users\DXHUERTASR\Desktop\GRUPO DDHH\PLAN DE ACCIÓN 2016</v>
          </cell>
        </row>
        <row r="315">
          <cell r="M315" t="str">
            <v>P231</v>
          </cell>
          <cell r="N315" t="str">
            <v>Cápsulas informativas acerca de algunas de las poblaciones excepcionales (mujer, personas en situación de discapacidad, sectores sociales LGBTI, grupos étnicos) diseñada, elaborada y difundida</v>
          </cell>
          <cell r="O315">
            <v>10</v>
          </cell>
          <cell r="P315">
            <v>4</v>
          </cell>
          <cell r="Q315" t="str">
            <v>Número</v>
          </cell>
          <cell r="R315" t="str">
            <v>Pedro Elias Castañeda Quitian</v>
          </cell>
          <cell r="S315" t="str">
            <v>Jefe de Oficina</v>
          </cell>
          <cell r="T315" t="str">
            <v>Activo</v>
          </cell>
          <cell r="U315">
            <v>0</v>
          </cell>
          <cell r="V315">
            <v>0</v>
          </cell>
          <cell r="W315">
            <v>0</v>
          </cell>
          <cell r="X315">
            <v>0</v>
          </cell>
          <cell r="Y315">
            <v>0</v>
          </cell>
          <cell r="Z315">
            <v>0</v>
          </cell>
          <cell r="AA315">
            <v>0</v>
          </cell>
          <cell r="AB315" t="str">
            <v>SIN REGISTRO DE SEGUIMIENTO</v>
          </cell>
          <cell r="AC315">
            <v>0</v>
          </cell>
          <cell r="AD315">
            <v>4</v>
          </cell>
          <cell r="AE315" t="str">
            <v xml:space="preserve"> En el tercer trimestre se había cumplido con la meta, 4 cápsulas informativas (una del I trimestre,  dos del II trimestre y una del III trimestre) equivalen al 100% de esta</v>
          </cell>
          <cell r="AF315" t="str">
            <v>https://drive.google.com/drive/folders/0Bz9BU3gKMyzAcDZXNnpTSS1pZlU
C:\Users\DXHUERTASR\Desktop\GRUPO DDHH\PLAN DE ACCIÓN 2016</v>
          </cell>
          <cell r="AG315">
            <v>962</v>
          </cell>
          <cell r="AH315" t="str">
            <v xml:space="preserve">Difundir la cápsulas </v>
          </cell>
          <cell r="AI315" t="str">
            <v>NO</v>
          </cell>
          <cell r="AJ315">
            <v>42370</v>
          </cell>
          <cell r="AK315">
            <v>42716</v>
          </cell>
          <cell r="AL315">
            <v>30</v>
          </cell>
          <cell r="AM315" t="str">
            <v>Noraine Rentería</v>
          </cell>
          <cell r="AN315" t="str">
            <v>Auxiliar Administrativo</v>
          </cell>
          <cell r="AO315" t="str">
            <v>Activo</v>
          </cell>
          <cell r="AP315">
            <v>25</v>
          </cell>
          <cell r="AQ315" t="str">
            <v>Se difundió una cápsula relacionada con el tema de mujer.  El porcentaje de avance se determinó considerando la meta que es 4, pues 1 equivalen al 25% de esta.</v>
          </cell>
          <cell r="AR315" t="str">
            <v>Correo electrónico
C:\Users\DXHUERTASR\Desktop\GRUPO DDHH\PLAN DE ACCIÓN 2016</v>
          </cell>
          <cell r="AS315">
            <v>75</v>
          </cell>
          <cell r="AT315" t="str">
            <v>Se difundieron las cápsulas de capacidades excepcionales y LGBTI. El porcentaje de avance se determinó considerando la meta que es 4, pues las 3 (una del trimestre anterior y dos de este) equivalen al 75% de esta</v>
          </cell>
          <cell r="AU315" t="str">
            <v>Correo electrónico
https://drive.google.com/drive/folders/0Bz9BU3gKMyzAcDZXNnpTSS1pZlU
C:\Users\DXHUERTASR\Desktop\GRUPO DDHH\PLAN DE ACCIÓN 2016</v>
          </cell>
          <cell r="AV315">
            <v>100</v>
          </cell>
          <cell r="AW315">
            <v>0.78901734104046239</v>
          </cell>
          <cell r="AX315" t="str">
            <v>Se difundieron una cápsula informativa.  El porcentaje de avance se determinó considerando la meta que es 4, pues las 4 (una del I trimestre,  dos del II trimestre y una del III trimestre) equivalen al 100% de esta</v>
          </cell>
          <cell r="AY315" t="str">
            <v>Correo electrónico
https://drive.google.com/drive/folders/0Bz9BU3gKMyzAMXdIM2JxY2N0TFE
C:\Users\DXHUERTASR\Desktop\GRUPO DDHH\PLAN DE ACCIÓN 2016</v>
          </cell>
          <cell r="AZ315">
            <v>100</v>
          </cell>
          <cell r="BA315">
            <v>1</v>
          </cell>
          <cell r="BB315" t="str">
            <v>Se cumplió el trimestre pasado.  El porcentaje de avance se determinó considerando la meta que es 4, pues las 4 (una del I trimestre,  dos del II trimestre y una del III trimestre) equivalen al 100% de esta</v>
          </cell>
          <cell r="BC315" t="str">
            <v>Correos electrónicos
https://drive.google.com/drive/folders/0Bz9BU3gKMyzAMXdIM2JxY2N0TFE
C:\Users\DXHUERTASR\Desktop\GRUPO DDHH\PLAN DE ACCIÓN 2016</v>
          </cell>
        </row>
        <row r="316">
          <cell r="M316" t="str">
            <v>P233</v>
          </cell>
          <cell r="N316" t="str">
            <v>Coordinaciones interinstitucionales en materia de Derechos Humanos realizadas</v>
          </cell>
          <cell r="O316">
            <v>5</v>
          </cell>
          <cell r="P316">
            <v>12</v>
          </cell>
          <cell r="Q316" t="str">
            <v>Número</v>
          </cell>
          <cell r="R316" t="str">
            <v>Pedro Elias Castañeda Quitian</v>
          </cell>
          <cell r="S316" t="str">
            <v>Jefe de Oficina</v>
          </cell>
          <cell r="T316" t="str">
            <v>Activo</v>
          </cell>
          <cell r="U316">
            <v>3</v>
          </cell>
          <cell r="V316" t="str">
            <v>Reuniones para gestionar temáticas pertinentes a Derechos Humanos: Con la Fundación Crecer Colombia, la Comisión de Derechos Humanos del Senado y la Red Comunitaria Trans.</v>
          </cell>
          <cell r="W316" t="str">
            <v>C:\Users\DXHUERTASR\Desktop\GRUPO DDHH\PLAN DE ACCIÓN 2016</v>
          </cell>
          <cell r="X316">
            <v>2</v>
          </cell>
          <cell r="Y316" t="str">
            <v>Reuniones para gestionar temáticas pertinentes a Derechos Humanos: Con la Fundación Crecer Colombia y la Personería de Bogotá</v>
          </cell>
          <cell r="Z316" t="str">
            <v>C:\Users\DXHUERTASR\Desktop\GRUPO DDHH\PLAN DE ACCIÓN 2016</v>
          </cell>
          <cell r="AA316">
            <v>0</v>
          </cell>
          <cell r="AB316" t="str">
            <v>SIN REGISTRO DE SEGUIMIENTO</v>
          </cell>
          <cell r="AC316">
            <v>0</v>
          </cell>
          <cell r="AD316">
            <v>12</v>
          </cell>
          <cell r="AE316" t="str">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ell>
          <cell r="AF316" t="str">
            <v>Listados de asistencia
https://drive.google.com/drive/folders/0Bz9BU3gKMyzAcDZXNnpTSS1pZlU
C:\Users\DXHUERTASR\Desktop\GRUPO DDHH\PLAN DE ACCIÓN 2016</v>
          </cell>
          <cell r="AG316">
            <v>963</v>
          </cell>
          <cell r="AH316" t="str">
            <v>Asistir a la reunión convocada, bien sea por el Grupo o por otra entidad y/o dependencia</v>
          </cell>
          <cell r="AI316" t="str">
            <v>NO</v>
          </cell>
          <cell r="AJ316">
            <v>42370</v>
          </cell>
          <cell r="AK316">
            <v>42716</v>
          </cell>
          <cell r="AL316">
            <v>30</v>
          </cell>
          <cell r="AM316" t="str">
            <v>Diana Huertas</v>
          </cell>
          <cell r="AN316" t="str">
            <v>Profesional Especializado</v>
          </cell>
          <cell r="AO316" t="str">
            <v>Activo</v>
          </cell>
          <cell r="AP316">
            <v>25</v>
          </cell>
          <cell r="AQ316" t="str">
            <v>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v>
          </cell>
          <cell r="AR316" t="str">
            <v>Listas de asistencia
C:\Users\DXHUERTASR\Desktop\GRUPO DDHH\PLAN DE ACCIÓN 2016</v>
          </cell>
          <cell r="AS316">
            <v>42</v>
          </cell>
          <cell r="AT316" t="str">
            <v>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v>
          </cell>
          <cell r="AU316" t="str">
            <v>Listados de asistencia
https://drive.google.com/drive/folders/0Bz9BU3gKMyzAcDZXNnpTSS1pZlU
C:\Users\DXHUERTASR\Desktop\GRUPO DDHH\PLAN DE ACCIÓN 2016</v>
          </cell>
          <cell r="AV316">
            <v>58</v>
          </cell>
          <cell r="AW316">
            <v>0.78901734104046239</v>
          </cell>
          <cell r="AX316" t="str">
            <v>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v>
          </cell>
          <cell r="AY316" t="str">
            <v>Listados de asistencia
https://drive.google.com/drive/folders/0Bz9BU3gKMyzAcDZXNnpTSS1pZlU
C:\Users\DXHUERTASR\Desktop\GRUPO DDHH\PLAN DE ACCIÓN 2016</v>
          </cell>
          <cell r="AZ316">
            <v>100</v>
          </cell>
          <cell r="BA316">
            <v>1</v>
          </cell>
          <cell r="BB316" t="str">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ell>
          <cell r="BC316" t="str">
            <v>Listados de asistencia
https://drive.google.com/drive/folders/0Bz9BU3gKMyzAcDZXNnpTSS1pZlU
C:\Users\DXHUERTASR\Desktop\GRUPO DDHH\PLAN DE ACCIÓN 2016</v>
          </cell>
        </row>
        <row r="317">
          <cell r="M317" t="str">
            <v>P233</v>
          </cell>
          <cell r="N317" t="str">
            <v>Coordinaciones interinstitucionales en materia de Derechos Humanos realizadas</v>
          </cell>
          <cell r="O317">
            <v>5</v>
          </cell>
          <cell r="P317">
            <v>12</v>
          </cell>
          <cell r="Q317" t="str">
            <v>Número</v>
          </cell>
          <cell r="R317" t="str">
            <v>Pedro Elias Castañeda Quitian</v>
          </cell>
          <cell r="S317" t="str">
            <v>Jefe de Oficina</v>
          </cell>
          <cell r="T317" t="str">
            <v>Activo</v>
          </cell>
          <cell r="U317">
            <v>0</v>
          </cell>
          <cell r="V317">
            <v>0</v>
          </cell>
          <cell r="W317">
            <v>0</v>
          </cell>
          <cell r="X317">
            <v>0</v>
          </cell>
          <cell r="Y317">
            <v>0</v>
          </cell>
          <cell r="Z317">
            <v>0</v>
          </cell>
          <cell r="AA317">
            <v>0</v>
          </cell>
          <cell r="AB317" t="str">
            <v>SIN REGISTRO DE SEGUIMIENTO</v>
          </cell>
          <cell r="AC317">
            <v>0</v>
          </cell>
          <cell r="AD317">
            <v>12</v>
          </cell>
          <cell r="AE317" t="str">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ell>
          <cell r="AF317" t="str">
            <v>Actas No. 19, 21, 22, 24 y 26  del Grupo de Derechos Humanos
https://drive.google.com/drive/folders/0Bz9BU3gKMyzAcDZXNnpTSS1pZlU
C:\Users\DXHUERTASR\Desktop\GRUPO DDHH\PLAN DE ACCIÓN 2016</v>
          </cell>
          <cell r="AG317">
            <v>964</v>
          </cell>
          <cell r="AH317" t="str">
            <v>Gestionar documento soporte de la reunión (acta, listado de asistencia, oficio)</v>
          </cell>
          <cell r="AI317" t="str">
            <v>NO</v>
          </cell>
          <cell r="AJ317">
            <v>42370</v>
          </cell>
          <cell r="AK317">
            <v>42716</v>
          </cell>
          <cell r="AL317">
            <v>70</v>
          </cell>
          <cell r="AM317" t="str">
            <v>Diana Huertas</v>
          </cell>
          <cell r="AN317" t="str">
            <v>Profesional Especializado</v>
          </cell>
          <cell r="AO317" t="str">
            <v>Activo</v>
          </cell>
          <cell r="AP317">
            <v>25</v>
          </cell>
          <cell r="AQ317" t="str">
            <v>Se elaboraron las actas de las tres reuniones mencionadas.  El porcentaje de avance se determinó considerando la meta que es 12, pues 3 equivalen al 25% de esta.</v>
          </cell>
          <cell r="AR317" t="str">
            <v>Actas No. 5, 6 y 9 del Grupo de Derechos Humanos
C:\Users\DXHUERTASR\Desktop\GRUPO DDHH\PLAN DE ACCIÓN</v>
          </cell>
          <cell r="AS317">
            <v>42</v>
          </cell>
          <cell r="AT317" t="str">
            <v>Se elaboraron las dos acta de las reuniones mencionadas.  El porcentaje de avance se determinó considerando la meta que es 12, pues 5 (tres del trimestre anterior y dos de este)  equivalen al 42% de esta.</v>
          </cell>
          <cell r="AU317" t="str">
            <v>Actas No. 13 y 14 del Grupo de Derechos Humanos
https://drive.google.com/drive/folders/0Bz9BU3gKMyzAcDZXNnpTSS1pZlU
C:\Users\DXHUERTASR\Desktop\GRUPO DDHH\PLAN DE ACCIÓN 2016</v>
          </cell>
          <cell r="AV317">
            <v>58</v>
          </cell>
          <cell r="AW317">
            <v>0.78901734104046239</v>
          </cell>
          <cell r="AX317" t="str">
            <v>Se elaboraron las dos acta de las reuniones mencionadas.  El porcentaje de avance se determinó considerando la meta que es 12, pues 5 (tres del trimestre anterior y dos de este)  equivalen al 42% de esta.</v>
          </cell>
          <cell r="AY317" t="str">
            <v>Actas No. 16 y 18 del Grupo de Derechos Humanos
https://drive.google.com/drive/folders/0Bz9BU3gKMyzAcDZXNnpTSS1pZlU
C:\Users\DXHUERTASR\Desktop\GRUPO DDHH\PLAN DE ACCIÓN 2016</v>
          </cell>
          <cell r="AZ317">
            <v>100</v>
          </cell>
          <cell r="BA317">
            <v>1</v>
          </cell>
          <cell r="BB317" t="str">
            <v>Se elaboraron las cinco actas de las reuniones mencionadas.  El porcentaje de avance se determinó considerando la meta que es 12, (tres del I trimestre, dos del II trimestre,  dos del III trimestre y cinco IV trimestre)  equivalen al 100% de esta.</v>
          </cell>
          <cell r="BC317" t="str">
            <v>Actas No. 19, 21, 22, 24 y 26  del Grupo de Derechos Humanos
https://drive.google.com/drive/folders/0Bz9BU3gKMyzAcDZXNnpTSS1pZlU
C:\Users\DXHUERTASR\Desktop\GRUPO DDHH\PLAN DE ACCIÓN 2016</v>
          </cell>
        </row>
        <row r="318">
          <cell r="M318" t="str">
            <v>P234</v>
          </cell>
          <cell r="N318" t="str">
            <v xml:space="preserve">Política Institucional  de Derechos Humanos actualizada </v>
          </cell>
          <cell r="O318">
            <v>20</v>
          </cell>
          <cell r="P318">
            <v>1</v>
          </cell>
          <cell r="Q318" t="str">
            <v>Número</v>
          </cell>
          <cell r="R318" t="str">
            <v>Pedro Elias Castañeda Quitian</v>
          </cell>
          <cell r="S318" t="str">
            <v>Jefe de Oficina</v>
          </cell>
          <cell r="T318" t="str">
            <v>Activo</v>
          </cell>
          <cell r="U318">
            <v>0</v>
          </cell>
          <cell r="V318">
            <v>0</v>
          </cell>
          <cell r="W318">
            <v>0</v>
          </cell>
          <cell r="X318">
            <v>0</v>
          </cell>
          <cell r="Y318">
            <v>0</v>
          </cell>
          <cell r="Z318">
            <v>0</v>
          </cell>
          <cell r="AA318">
            <v>0</v>
          </cell>
          <cell r="AB318" t="str">
            <v>SIN REGISTRO DE SEGUIMIENTO</v>
          </cell>
          <cell r="AC318">
            <v>0</v>
          </cell>
          <cell r="AD318">
            <v>1</v>
          </cell>
          <cell r="AE318" t="str">
            <v>Se aprobó el documento de política en el Comité de Desarrollo Administrativa, en acta 11 del 8 de septiembre y ya se encuentra publicado en la ruta virtual.
Se realizó la socialización de la política por cada regional</v>
          </cell>
          <cell r="AF318" t="str">
            <v>Isolution
https://drive.google.com/drive/folders/0Bz9BU3gKMyzAcDZXNnpTSS1pZlU
C:\Users\DXHUERTASR\Desktop\GRUPO DDHH\PLAN DE ACCIÓN 2016</v>
          </cell>
          <cell r="AG318">
            <v>965</v>
          </cell>
          <cell r="AH318" t="str">
            <v>Recopilar la información existente del tema</v>
          </cell>
          <cell r="AI318" t="str">
            <v>NO</v>
          </cell>
          <cell r="AJ318">
            <v>42370</v>
          </cell>
          <cell r="AK318">
            <v>42490</v>
          </cell>
          <cell r="AL318">
            <v>30</v>
          </cell>
          <cell r="AM318" t="str">
            <v>Diana Huertas</v>
          </cell>
          <cell r="AN318" t="str">
            <v>Profesional Especializado</v>
          </cell>
          <cell r="AO318" t="str">
            <v>Activo</v>
          </cell>
          <cell r="AP318">
            <v>100</v>
          </cell>
          <cell r="AQ318" t="str">
            <v>Se compiló una carpeta de la doctrina institucional en el tema, relacionando las directivas, circulares y documentos en el tema.</v>
          </cell>
          <cell r="AR318" t="str">
            <v>C:\Users\DXHUERTASR\Desktop\GRUPO DDHH\PLAN DE ACCIÓN 2016</v>
          </cell>
          <cell r="AS318">
            <v>100</v>
          </cell>
          <cell r="AT318" t="str">
            <v>Se compiló una carpeta de la doctrina institucional en el tema, relacionando las directivas, circulares y documentos en el tema.</v>
          </cell>
          <cell r="AU318" t="str">
            <v>C:\Users\DXHUERTASR\Desktop\GRUPO DDHH\PLAN DE ACCIÓN 2016</v>
          </cell>
          <cell r="AV318">
            <v>100</v>
          </cell>
          <cell r="AW318">
            <v>1</v>
          </cell>
          <cell r="AX318" t="str">
            <v>Se compiló una carpeta de la doctrina institucional en el tema, relacionando las directivas, circulares y documentos en el tema.</v>
          </cell>
          <cell r="AY318" t="str">
            <v>C:\Users\DXHUERTASR\Desktop\GRUPO DDHH\PLAN DE ACCIÓN 2016</v>
          </cell>
          <cell r="AZ318" t="str">
            <v>100</v>
          </cell>
          <cell r="BA318">
            <v>1</v>
          </cell>
          <cell r="BB318" t="str">
            <v>Se compiló una carpeta de la doctrina institucional en el tema, relacionando las directivas, circulares y documentos en el tema.</v>
          </cell>
          <cell r="BC318" t="str">
            <v>C:\Users\DXHUERTASR\Desktop\GRUPO DDHH\PLAN DE ACCIÓN 2016</v>
          </cell>
        </row>
        <row r="319">
          <cell r="M319" t="str">
            <v>P234</v>
          </cell>
          <cell r="N319" t="str">
            <v xml:space="preserve">Política Institucional  de Derechos Humanos actualizada </v>
          </cell>
          <cell r="O319">
            <v>20</v>
          </cell>
          <cell r="P319">
            <v>1</v>
          </cell>
          <cell r="Q319" t="str">
            <v>Número</v>
          </cell>
          <cell r="R319" t="str">
            <v>Pedro Elias Castañeda Quitian</v>
          </cell>
          <cell r="S319" t="str">
            <v>Jefe de Oficina</v>
          </cell>
          <cell r="T319" t="str">
            <v>Activo</v>
          </cell>
          <cell r="U319">
            <v>0</v>
          </cell>
          <cell r="V319">
            <v>0</v>
          </cell>
          <cell r="W319">
            <v>0</v>
          </cell>
          <cell r="X319">
            <v>0</v>
          </cell>
          <cell r="Y319">
            <v>0</v>
          </cell>
          <cell r="Z319">
            <v>0</v>
          </cell>
          <cell r="AA319">
            <v>0</v>
          </cell>
          <cell r="AB319" t="str">
            <v>SIN REGISTRO DE SEGUIMIENTO</v>
          </cell>
          <cell r="AC319">
            <v>0</v>
          </cell>
          <cell r="AD319">
            <v>1</v>
          </cell>
          <cell r="AE319" t="str">
            <v>Se aprobó el documento de política en el Comité de Desarrollo Administrativa, en acta 11 del 8 de septiembre y ya se encuentra publicado en la ruta virtual.
Se realizó la socialización de la política por cada regional</v>
          </cell>
          <cell r="AF319" t="str">
            <v>Isolution
https://drive.google.com/drive/folders/0Bz9BU3gKMyzAcDZXNnpTSS1pZlU
C:\Users\DXHUERTASR\Desktop\GRUPO DDHH\PLAN DE ACCIÓN 2016</v>
          </cell>
          <cell r="AG319">
            <v>966</v>
          </cell>
          <cell r="AH319" t="str">
            <v>Solicitar la información que se considere faltante</v>
          </cell>
          <cell r="AI319" t="str">
            <v>NO</v>
          </cell>
          <cell r="AJ319">
            <v>42491</v>
          </cell>
          <cell r="AK319">
            <v>42582</v>
          </cell>
          <cell r="AL319">
            <v>10</v>
          </cell>
          <cell r="AM319" t="str">
            <v>Diana Huertas</v>
          </cell>
          <cell r="AN319" t="str">
            <v>Profesional Especializado</v>
          </cell>
          <cell r="AO319" t="str">
            <v>Activo</v>
          </cell>
          <cell r="AP319">
            <v>0</v>
          </cell>
          <cell r="AQ319">
            <v>0</v>
          </cell>
          <cell r="AR319">
            <v>0</v>
          </cell>
          <cell r="AS319">
            <v>100</v>
          </cell>
          <cell r="AT319" t="str">
            <v>Para recolectar la información se diseñaron dos encuestas: una para aplicar a las personas privadas de libertad y otra para servidores públicos, se envío a todos los establecimientos con fecha limite de envío el 31 de julio de 2016</v>
          </cell>
          <cell r="AU319" t="str">
            <v>Encuestas
Correo electrónico
https://drive.google.com/drive/folders/0Bz9BU3gKMyzAcDZXNnpTSS1pZlU
C:\Users\DXHUERTASR\Desktop\GRUPO DDHH\PLAN DE ACCIÓN 2016</v>
          </cell>
          <cell r="AV319">
            <v>100</v>
          </cell>
          <cell r="AW319">
            <v>1</v>
          </cell>
          <cell r="AX319" t="str">
            <v>Para recolectar la información se diseñaron dos encuestas: una para aplicar a las personas privadas de libertad y otra para servidores públicos, se envío a todos los establecimientos con fecha limite de envío el 31 de julio de 2016</v>
          </cell>
          <cell r="AY319" t="str">
            <v>Encuestas
Correo electrónico
https://drive.google.com/drive/folders/0Bz9BU3gKMyzAcDZXNnpTSS1pZlU
C:\Users\DXHUERTASR\Desktop\GRUPO DDHH\PLAN DE ACCIÓN 2016</v>
          </cell>
          <cell r="AZ319" t="str">
            <v>100</v>
          </cell>
          <cell r="BA319">
            <v>1</v>
          </cell>
          <cell r="BB319" t="str">
            <v>Para recolectar la información se diseñaron dos encuestas: una para aplicar a las personas privadas de libertad y otra para servidores públicos, se envío a todos los establecimientos con fecha limite de envío el 31 de julio de 2016</v>
          </cell>
          <cell r="BC319" t="str">
            <v>Encuestas
Correo electrónico
https://drive.google.com/drive/folders/0Bz9BU3gKMyzAcDZXNnpTSS1pZlU
C:\Users\DXHUERTASR\Desktop\GRUPO DDHH\PLAN DE ACCIÓN 2016</v>
          </cell>
        </row>
        <row r="320">
          <cell r="M320" t="str">
            <v>P234</v>
          </cell>
          <cell r="N320" t="str">
            <v xml:space="preserve">Política Institucional  de Derechos Humanos actualizada </v>
          </cell>
          <cell r="O320">
            <v>20</v>
          </cell>
          <cell r="P320">
            <v>1</v>
          </cell>
          <cell r="Q320" t="str">
            <v>Número</v>
          </cell>
          <cell r="R320" t="str">
            <v>Pedro Elias Castañeda Quitian</v>
          </cell>
          <cell r="S320" t="str">
            <v>Jefe de Oficina</v>
          </cell>
          <cell r="T320" t="str">
            <v>Activo</v>
          </cell>
          <cell r="U320">
            <v>0</v>
          </cell>
          <cell r="V320">
            <v>0</v>
          </cell>
          <cell r="W320">
            <v>0</v>
          </cell>
          <cell r="X320">
            <v>0</v>
          </cell>
          <cell r="Y320">
            <v>0</v>
          </cell>
          <cell r="Z320">
            <v>0</v>
          </cell>
          <cell r="AA320">
            <v>0</v>
          </cell>
          <cell r="AB320" t="str">
            <v>SIN REGISTRO DE SEGUIMIENTO</v>
          </cell>
          <cell r="AC320">
            <v>0</v>
          </cell>
          <cell r="AD320">
            <v>1</v>
          </cell>
          <cell r="AE320" t="str">
            <v>Se aprobó el documento de política en el Comité de Desarrollo Administrativa, en acta 11 del 8 de septiembre y ya se encuentra publicado en la ruta virtual.
Se realizó la socialización de la política por cada regional</v>
          </cell>
          <cell r="AF320" t="str">
            <v>Isolution
https://drive.google.com/drive/folders/0Bz9BU3gKMyzAcDZXNnpTSS1pZlU
C:\Users\DXHUERTASR\Desktop\GRUPO DDHH\PLAN DE ACCIÓN 2016</v>
          </cell>
          <cell r="AG320">
            <v>967</v>
          </cell>
          <cell r="AH320" t="str">
            <v>Elaborar documento de política institucional</v>
          </cell>
          <cell r="AI320" t="str">
            <v>NO</v>
          </cell>
          <cell r="AJ320">
            <v>42583</v>
          </cell>
          <cell r="AK320">
            <v>42704</v>
          </cell>
          <cell r="AL320">
            <v>40</v>
          </cell>
          <cell r="AM320" t="str">
            <v>Diana Huertas</v>
          </cell>
          <cell r="AN320" t="str">
            <v>Profesional Especializado</v>
          </cell>
          <cell r="AO320" t="str">
            <v>Activo</v>
          </cell>
          <cell r="AP320">
            <v>0</v>
          </cell>
          <cell r="AQ320">
            <v>0</v>
          </cell>
          <cell r="AR320">
            <v>0</v>
          </cell>
          <cell r="AS320">
            <v>0</v>
          </cell>
          <cell r="AT320">
            <v>0</v>
          </cell>
          <cell r="AU320">
            <v>0</v>
          </cell>
          <cell r="AV320">
            <v>50</v>
          </cell>
          <cell r="AW320">
            <v>0.49586776859504134</v>
          </cell>
          <cell r="AX320" t="str">
            <v>Se aprobó el documento de política en el Comité de Desarrollo Administrativa, en acta 11 del 8 de septiembre</v>
          </cell>
          <cell r="AY320" t="str">
            <v>Isolution</v>
          </cell>
          <cell r="AZ320">
            <v>100</v>
          </cell>
          <cell r="BA320">
            <v>1</v>
          </cell>
          <cell r="BB320" t="str">
            <v>Se aprobó el documento de política en el Comité de Desarrollo Administrativa, en acta 11 del 8 de septiembre y ya se encuentra publicado en la ruta virtual</v>
          </cell>
          <cell r="BC320" t="str">
            <v>Isolution</v>
          </cell>
        </row>
        <row r="321">
          <cell r="M321" t="str">
            <v>P234</v>
          </cell>
          <cell r="N321" t="str">
            <v xml:space="preserve">Política Institucional  de Derechos Humanos actualizada </v>
          </cell>
          <cell r="O321">
            <v>20</v>
          </cell>
          <cell r="P321">
            <v>1</v>
          </cell>
          <cell r="Q321" t="str">
            <v>Número</v>
          </cell>
          <cell r="R321" t="str">
            <v>Pedro Elias Castañeda Quitian</v>
          </cell>
          <cell r="S321" t="str">
            <v>Jefe de Oficina</v>
          </cell>
          <cell r="T321" t="str">
            <v>Activo</v>
          </cell>
          <cell r="U321">
            <v>0</v>
          </cell>
          <cell r="V321">
            <v>0</v>
          </cell>
          <cell r="W321">
            <v>0</v>
          </cell>
          <cell r="X321">
            <v>0</v>
          </cell>
          <cell r="Y321">
            <v>0</v>
          </cell>
          <cell r="Z321">
            <v>0</v>
          </cell>
          <cell r="AA321">
            <v>0</v>
          </cell>
          <cell r="AB321">
            <v>0</v>
          </cell>
          <cell r="AC321">
            <v>0</v>
          </cell>
          <cell r="AD321">
            <v>1</v>
          </cell>
          <cell r="AE321" t="str">
            <v>Se aprobó el documento de política en el Comité de Desarrollo Administrativa, en acta 11 del 8 de septiembre y ya se encuentra publicado en la ruta virtual.
Se realizó la socialización de la política por cada regional</v>
          </cell>
          <cell r="AF321" t="str">
            <v>Isolution
https://drive.google.com/drive/folders/0Bz9BU3gKMyzAcDZXNnpTSS1pZlU
C:\Users\DXHUERTASR\Desktop\GRUPO DDHH\PLAN DE ACCIÓN 2016</v>
          </cell>
          <cell r="AG321">
            <v>968</v>
          </cell>
          <cell r="AH321" t="str">
            <v>Socializar el documento de política institucional</v>
          </cell>
          <cell r="AI321" t="str">
            <v>NO</v>
          </cell>
          <cell r="AJ321">
            <v>42705</v>
          </cell>
          <cell r="AK321">
            <v>42716</v>
          </cell>
          <cell r="AL321">
            <v>20</v>
          </cell>
          <cell r="AM321" t="str">
            <v>Diana Huertas</v>
          </cell>
          <cell r="AN321" t="str">
            <v>Profesional Especializado</v>
          </cell>
          <cell r="AO321" t="str">
            <v>Activo</v>
          </cell>
          <cell r="AP321">
            <v>0</v>
          </cell>
          <cell r="AQ321">
            <v>0</v>
          </cell>
          <cell r="AR321">
            <v>0</v>
          </cell>
          <cell r="AS321">
            <v>0</v>
          </cell>
          <cell r="AT321">
            <v>0</v>
          </cell>
          <cell r="AU321">
            <v>0</v>
          </cell>
          <cell r="AV321">
            <v>0</v>
          </cell>
          <cell r="AW321" t="str">
            <v>Actividad no ha iniciado</v>
          </cell>
          <cell r="AX321">
            <v>0</v>
          </cell>
          <cell r="AY321">
            <v>0</v>
          </cell>
          <cell r="AZ321">
            <v>100</v>
          </cell>
          <cell r="BA321">
            <v>1</v>
          </cell>
          <cell r="BB321" t="str">
            <v>Se realizó la socialización de la política por cada regional</v>
          </cell>
          <cell r="BC321" t="str">
            <v>https://drive.google.com/drive/folders/0Bz9BU3gKMyzAcDZXNnpTSS1pZlU
C:\Users\DXHUERTASR\Desktop\GRUPO DDHH\PLAN DE ACCIÓN 2016</v>
          </cell>
        </row>
        <row r="322">
          <cell r="M322" t="str">
            <v>P17</v>
          </cell>
          <cell r="N322" t="str">
            <v>Diagnósticos regionales sobre la situación actual de DDHH realizados</v>
          </cell>
          <cell r="O322">
            <v>20</v>
          </cell>
          <cell r="P322">
            <v>2</v>
          </cell>
          <cell r="Q322" t="str">
            <v>Número</v>
          </cell>
          <cell r="R322" t="str">
            <v>Pedro Elias Castañeda Quitian</v>
          </cell>
          <cell r="S322" t="str">
            <v>Jefe de Oficina</v>
          </cell>
          <cell r="T322" t="str">
            <v>Activo</v>
          </cell>
          <cell r="U322">
            <v>0</v>
          </cell>
          <cell r="V322">
            <v>0</v>
          </cell>
          <cell r="W322">
            <v>0</v>
          </cell>
          <cell r="X322">
            <v>0</v>
          </cell>
          <cell r="Y322">
            <v>0</v>
          </cell>
          <cell r="Z322">
            <v>0</v>
          </cell>
          <cell r="AA322">
            <v>0</v>
          </cell>
          <cell r="AB322" t="str">
            <v>Se elaboraron los documentos diagnósticos de la regional Norte y Noroeste, los cuales fueron presentados mediante oficio con código GESDOC 2016IE0023936 y 2016IE0023921</v>
          </cell>
          <cell r="AC322" t="str">
            <v>GESDOC 2016IE0023936 
 2016IE0023921
https://drive.google.com/drive/folders/0Bz9BU3gKMyzAMXdIM2JxY2N0TFE
C:\Users\DXHUERTASR\Desktop\GRUPO DDHH\PLAN DE ACCIÓN 201</v>
          </cell>
          <cell r="AD322">
            <v>2</v>
          </cell>
          <cell r="AE322" t="str">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ell>
          <cell r="AF322" t="str">
            <v>GESDOC 2016IE0023936 
 2016IE0023921
https://drive.google.com/drive/folders/0Bz9BU3gKMyzAMXdIM2JxY2N0TFE
C:\Users\DXHUERTASR\Desktop\GRUPO DDHH\PLAN DE ACCIÓN 2016
http://www.inpec.gov.co/portal/page/portal/Inpec/DerechosHumanosYResocializacion/DerechosHumanosBoletines/diagDDHH</v>
          </cell>
          <cell r="AG322">
            <v>969</v>
          </cell>
          <cell r="AH322" t="str">
            <v>Recopilar la información existente del tema</v>
          </cell>
          <cell r="AI322" t="str">
            <v>NO</v>
          </cell>
          <cell r="AJ322">
            <v>42370</v>
          </cell>
          <cell r="AK322">
            <v>42490</v>
          </cell>
          <cell r="AL322">
            <v>30</v>
          </cell>
          <cell r="AM322" t="str">
            <v>Oscar Ardila</v>
          </cell>
          <cell r="AN322" t="str">
            <v>Auxiliar Administrativo</v>
          </cell>
          <cell r="AO322" t="str">
            <v>Activo</v>
          </cell>
          <cell r="AP322">
            <v>100</v>
          </cell>
          <cell r="AQ322" t="str">
            <v>Se realizó la consolidación de las estadísticas de las dos regionales a trabajar: Noroeste y Norte.</v>
          </cell>
          <cell r="AR322" t="str">
            <v>C:\Users\DXHUERTASR\Desktop\GRUPO DDHH\PLAN DE ACCIÓN 2016</v>
          </cell>
          <cell r="AS322">
            <v>100</v>
          </cell>
          <cell r="AT322" t="str">
            <v>Se realizó la consolidación de las estadísticas de las dos regionales a trabajar: Noroeste y Norte.</v>
          </cell>
          <cell r="AU322" t="str">
            <v>C:\Users\DXHUERTASR\Desktop\GRUPO DDHH\PLAN DE ACCIÓN 2016</v>
          </cell>
          <cell r="AV322">
            <v>100</v>
          </cell>
          <cell r="AW322">
            <v>1</v>
          </cell>
          <cell r="AX322" t="str">
            <v>Se realizó la consolidación de las estadísticas de las dos regionales a trabajar: Noroeste y Norte.</v>
          </cell>
          <cell r="AY322" t="str">
            <v>C:\Users\DXHUERTASR\Desktop\GRUPO DDHH\PLAN DE ACCIÓN 2016</v>
          </cell>
          <cell r="AZ322" t="str">
            <v>100</v>
          </cell>
          <cell r="BA322">
            <v>1</v>
          </cell>
          <cell r="BB322" t="str">
            <v>Se realizó la consolidación de las estadísticas de las dos regionales a trabajar: Noroeste y Norte.</v>
          </cell>
          <cell r="BC322" t="str">
            <v>C:\Users\DXHUERTASR\Desktop\GRUPO DDHH\PLAN DE ACCIÓN 2016</v>
          </cell>
        </row>
        <row r="323">
          <cell r="M323" t="str">
            <v>P17</v>
          </cell>
          <cell r="N323" t="str">
            <v>Diagnósticos regionales sobre la situación actual de DDHH realizados</v>
          </cell>
          <cell r="O323">
            <v>20</v>
          </cell>
          <cell r="P323">
            <v>2</v>
          </cell>
          <cell r="Q323" t="str">
            <v>Número</v>
          </cell>
          <cell r="R323" t="str">
            <v>Pedro Elias Castañeda Quitian</v>
          </cell>
          <cell r="S323" t="str">
            <v>Jefe de Oficina</v>
          </cell>
          <cell r="T323" t="str">
            <v>Activo</v>
          </cell>
          <cell r="U323">
            <v>0</v>
          </cell>
          <cell r="V323">
            <v>0</v>
          </cell>
          <cell r="W323">
            <v>0</v>
          </cell>
          <cell r="X323">
            <v>0</v>
          </cell>
          <cell r="Y323">
            <v>0</v>
          </cell>
          <cell r="Z323">
            <v>0</v>
          </cell>
          <cell r="AA323">
            <v>0</v>
          </cell>
          <cell r="AB323" t="str">
            <v>Se elaboraron los documentos diagnósticos de la regional Norte y Noroeste, los cuales fueron presentados mediante oficio con código GESDOC 2016IE0023936 y 2016IE0023921</v>
          </cell>
          <cell r="AC323" t="str">
            <v>GESDOC 2016IE0023936 
 2016IE0023921
https://drive.google.com/drive/folders/0Bz9BU3gKMyzAMXdIM2JxY2N0TFE
C:\Users\DXHUERTASR\Desktop\GRUPO DDHH\PLAN DE ACCIÓN 201</v>
          </cell>
          <cell r="AD323">
            <v>2</v>
          </cell>
          <cell r="AE323" t="str">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ell>
          <cell r="AF323" t="str">
            <v>GESDOC 2016IE0023936 
 2016IE0023921
https://drive.google.com/drive/folders/0Bz9BU3gKMyzAMXdIM2JxY2N0TFE
C:\Users\DXHUERTASR\Desktop\GRUPO DDHH\PLAN DE ACCIÓN 2016
http://www.inpec.gov.co/portal/page/portal/Inpec/DerechosHumanosYResocializacion/DerechosHumanosBoletines/diagDDHH</v>
          </cell>
          <cell r="AG323">
            <v>970</v>
          </cell>
          <cell r="AH323" t="str">
            <v>Solicitar la información que se considere faltante</v>
          </cell>
          <cell r="AI323" t="str">
            <v>NO</v>
          </cell>
          <cell r="AJ323">
            <v>42491</v>
          </cell>
          <cell r="AK323">
            <v>42582</v>
          </cell>
          <cell r="AL323">
            <v>10</v>
          </cell>
          <cell r="AM323" t="str">
            <v>Oscar Ardila</v>
          </cell>
          <cell r="AN323" t="str">
            <v>Auxiliar Administrativo</v>
          </cell>
          <cell r="AO323" t="str">
            <v>Activo</v>
          </cell>
          <cell r="AP323">
            <v>0</v>
          </cell>
          <cell r="AQ323">
            <v>0</v>
          </cell>
          <cell r="AR323">
            <v>0</v>
          </cell>
          <cell r="AS323">
            <v>100</v>
          </cell>
          <cell r="AT323" t="str">
            <v>Se solicitó a cada uno de los establecimientos de las regionales, la información faltante por correo electrónico, con fecha límite 31 de mayo, se están consolidadno los documentos diagnósticos</v>
          </cell>
          <cell r="AU323" t="str">
            <v>Correo electrónico
https://drive.google.com/drive/folders/0Bz9BU3gKMyzAcDZXNnpTSS1pZlU
C:\Users\DXHUERTASR\Desktop\GRUPO DDHH\PLAN DE ACCIÓN 2016</v>
          </cell>
          <cell r="AV323">
            <v>100</v>
          </cell>
          <cell r="AW323">
            <v>1</v>
          </cell>
          <cell r="AX323" t="str">
            <v>Se solicitó a cada uno de los establecimientos de las regionales, la información faltante por correo electrónico, con fecha límite 31 de mayo, se están consolidadno los documentos diagnósticos</v>
          </cell>
          <cell r="AY323" t="str">
            <v>Correo electrónico
https://drive.google.com/drive/folders/0Bz9BU3gKMyzAcDZXNnpTSS1pZlU
C:\Users\DXHUERTASR\Desktop\GRUPO DDHH\PLAN DE ACCIÓN 2016</v>
          </cell>
          <cell r="AZ323" t="str">
            <v>100</v>
          </cell>
          <cell r="BA323">
            <v>1</v>
          </cell>
          <cell r="BB323" t="str">
            <v>Se solicitó a cada uno de los establecimientos de las regionales, la información faltante por correo electrónico, con fecha límite 31 de mayo, se están consolidadno los documentos diagnósticos</v>
          </cell>
          <cell r="BC323" t="str">
            <v>Correo electrónico
https://drive.google.com/drive/folders/0Bz9BU3gKMyzAcDZXNnpTSS1pZlU
C:\Users\DXHUERTASR\Desktop\GRUPO DDHH\PLAN DE ACCIÓN 2016</v>
          </cell>
        </row>
        <row r="324">
          <cell r="M324" t="str">
            <v>P17</v>
          </cell>
          <cell r="N324" t="str">
            <v>Diagnósticos regionales sobre la situación actual de DDHH realizados</v>
          </cell>
          <cell r="O324">
            <v>20</v>
          </cell>
          <cell r="P324">
            <v>2</v>
          </cell>
          <cell r="Q324" t="str">
            <v>Número</v>
          </cell>
          <cell r="R324" t="str">
            <v>Pedro Elias Castañeda Quitian</v>
          </cell>
          <cell r="S324" t="str">
            <v>Jefe de Oficina</v>
          </cell>
          <cell r="T324" t="str">
            <v>Activo</v>
          </cell>
          <cell r="U324">
            <v>0</v>
          </cell>
          <cell r="V324">
            <v>0</v>
          </cell>
          <cell r="W324">
            <v>0</v>
          </cell>
          <cell r="X324">
            <v>0</v>
          </cell>
          <cell r="Y324">
            <v>0</v>
          </cell>
          <cell r="Z324">
            <v>0</v>
          </cell>
          <cell r="AA324">
            <v>0</v>
          </cell>
          <cell r="AB324" t="str">
            <v>Se elaboraron los documentos diagnósticos de la regional Norte y Noroeste, los cuales fueron presentados mediante oficio con código GESDOC 2016IE0023936 y 2016IE0023921</v>
          </cell>
          <cell r="AC324" t="str">
            <v>GESDOC 2016IE0023936 
 2016IE0023921
https://drive.google.com/drive/folders/0Bz9BU3gKMyzAMXdIM2JxY2N0TFE
C:\Users\DXHUERTASR\Desktop\GRUPO DDHH\PLAN DE ACCIÓN 201</v>
          </cell>
          <cell r="AD324">
            <v>2</v>
          </cell>
          <cell r="AE324" t="str">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ell>
          <cell r="AF324" t="str">
            <v>GESDOC 2016IE0023936 
 2016IE0023921
https://drive.google.com/drive/folders/0Bz9BU3gKMyzAMXdIM2JxY2N0TFE
C:\Users\DXHUERTASR\Desktop\GRUPO DDHH\PLAN DE ACCIÓN 2016
http://www.inpec.gov.co/portal/page/portal/Inpec/DerechosHumanosYResocializacion/DerechosHumanosBoletines/diagDDHH</v>
          </cell>
          <cell r="AG324">
            <v>971</v>
          </cell>
          <cell r="AH324" t="str">
            <v>Elaborar documentos de diagnósticos regionales</v>
          </cell>
          <cell r="AI324" t="str">
            <v>NO</v>
          </cell>
          <cell r="AJ324">
            <v>42583</v>
          </cell>
          <cell r="AK324">
            <v>42704</v>
          </cell>
          <cell r="AL324">
            <v>40</v>
          </cell>
          <cell r="AM324" t="str">
            <v>Oscar Ardila</v>
          </cell>
          <cell r="AN324" t="str">
            <v>Auxiliar Administrativo</v>
          </cell>
          <cell r="AO324" t="str">
            <v>Activo</v>
          </cell>
          <cell r="AP324">
            <v>0</v>
          </cell>
          <cell r="AQ324">
            <v>0</v>
          </cell>
          <cell r="AR324">
            <v>0</v>
          </cell>
          <cell r="AS324">
            <v>0</v>
          </cell>
          <cell r="AT324">
            <v>0</v>
          </cell>
          <cell r="AU324">
            <v>0</v>
          </cell>
          <cell r="AV324">
            <v>100</v>
          </cell>
          <cell r="AW324">
            <v>0.49586776859504134</v>
          </cell>
          <cell r="AX324" t="str">
            <v>Se elaboraron los documentos diagnósticos de la regional Norte y Noroeste, los cuales fueron presentados mediante oficio con código GESDOC 2016IE0023936 y 2016IE0023921</v>
          </cell>
          <cell r="AY324" t="str">
            <v>GESDOC 2016IE0023936 
 2016IE0023921
https://drive.google.com/drive/folders/0Bz9BU3gKMyzAMXdIM2JxY2N0TFE
C:\Users\DXHUERTASR\Desktop\GRUPO DDHH\PLAN DE ACCIÓN 2016</v>
          </cell>
          <cell r="AZ324">
            <v>100</v>
          </cell>
          <cell r="BA324">
            <v>1</v>
          </cell>
          <cell r="BB324" t="str">
            <v>Se elaboraron los documentos diagnósticos de la regional Norte y Noroeste, los cuales fueron presentados mediante oficio con código GESDOC 2016IE0023936 y 2016IE0023921</v>
          </cell>
          <cell r="BC324" t="str">
            <v>GESDOC 2016IE0023936 
 2016IE0023921
https://drive.google.com/drive/folders/0Bz9BU3gKMyzAMXdIM2JxY2N0TFE
C:\Users\DXHUERTASR\Desktop\GRUPO DDHH\PLAN DE ACCIÓN 2016</v>
          </cell>
        </row>
        <row r="325">
          <cell r="M325" t="str">
            <v>P17</v>
          </cell>
          <cell r="N325" t="str">
            <v>Diagnósticos regionales sobre la situación actual de DDHH realizados</v>
          </cell>
          <cell r="O325">
            <v>20</v>
          </cell>
          <cell r="P325">
            <v>2</v>
          </cell>
          <cell r="Q325" t="str">
            <v>Número</v>
          </cell>
          <cell r="R325" t="str">
            <v>Pedro Elias Castañeda Quitian</v>
          </cell>
          <cell r="S325" t="str">
            <v>Jefe de Oficina</v>
          </cell>
          <cell r="T325" t="str">
            <v>Activo</v>
          </cell>
          <cell r="U325">
            <v>0</v>
          </cell>
          <cell r="V325">
            <v>0</v>
          </cell>
          <cell r="W325">
            <v>0</v>
          </cell>
          <cell r="X325">
            <v>0</v>
          </cell>
          <cell r="Y325">
            <v>0</v>
          </cell>
          <cell r="Z325">
            <v>0</v>
          </cell>
          <cell r="AA325">
            <v>0</v>
          </cell>
          <cell r="AB325" t="str">
            <v>Se elaboraron los documentos diagnósticos de la regional Norte y Noroeste, los cuales fueron presentados mediante oficio con código GESDOC 2016IE0023936 y 2016IE0023921</v>
          </cell>
          <cell r="AC325" t="str">
            <v>GESDOC 2016IE0023936 
 2016IE0023921
https://drive.google.com/drive/folders/0Bz9BU3gKMyzAMXdIM2JxY2N0TFE
C:\Users\DXHUERTASR\Desktop\GRUPO DDHH\PLAN DE ACCIÓN 201</v>
          </cell>
          <cell r="AD325">
            <v>2</v>
          </cell>
          <cell r="AE325" t="str">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ell>
          <cell r="AF325" t="str">
            <v>GESDOC 2016IE0023936 
 2016IE0023921
https://drive.google.com/drive/folders/0Bz9BU3gKMyzAMXdIM2JxY2N0TFE
C:\Users\DXHUERTASR\Desktop\GRUPO DDHH\PLAN DE ACCIÓN 2016
http://www.inpec.gov.co/portal/page/portal/Inpec/DerechosHumanosYResocializacion/DerechosHumanosBoletines/diagDDHH</v>
          </cell>
          <cell r="AG325">
            <v>972</v>
          </cell>
          <cell r="AH325" t="str">
            <v>Socializar diagnósticos</v>
          </cell>
          <cell r="AI325" t="str">
            <v>NO</v>
          </cell>
          <cell r="AJ325">
            <v>42705</v>
          </cell>
          <cell r="AK325">
            <v>42716</v>
          </cell>
          <cell r="AL325">
            <v>20</v>
          </cell>
          <cell r="AM325" t="str">
            <v>Oscar Ardila</v>
          </cell>
          <cell r="AN325" t="str">
            <v>Auxiliar Administrativo</v>
          </cell>
          <cell r="AO325" t="str">
            <v>Activo</v>
          </cell>
          <cell r="AP325">
            <v>0</v>
          </cell>
          <cell r="AQ325">
            <v>0</v>
          </cell>
          <cell r="AR325">
            <v>0</v>
          </cell>
          <cell r="AS325">
            <v>0</v>
          </cell>
          <cell r="AT325">
            <v>0</v>
          </cell>
          <cell r="AU325">
            <v>0</v>
          </cell>
          <cell r="AV325">
            <v>0</v>
          </cell>
          <cell r="AW325" t="str">
            <v>Actividad no ha iniciado</v>
          </cell>
          <cell r="AX325">
            <v>0</v>
          </cell>
          <cell r="AY325">
            <v>0</v>
          </cell>
          <cell r="AZ325">
            <v>100</v>
          </cell>
          <cell r="BA325">
            <v>1</v>
          </cell>
          <cell r="BB325" t="str">
            <v>Se realizó la socialización por regional y los diagnósticos se encuentran publicados en la página web de la entidad</v>
          </cell>
          <cell r="BC325" t="str">
            <v>http://www.inpec.gov.co/portal/page/portal/Inpec/DerechosHumanosYResocializacion/DerechosHumanosBoletines/diagDDHH</v>
          </cell>
        </row>
        <row r="326">
          <cell r="M326" t="str">
            <v>P235</v>
          </cell>
          <cell r="N326" t="str">
            <v>Informe de seguimiento sobre los casos internacionales de los cuales se tenga conocimiento realizado</v>
          </cell>
          <cell r="O326">
            <v>5</v>
          </cell>
          <cell r="P326">
            <v>1</v>
          </cell>
          <cell r="Q326" t="str">
            <v>Número</v>
          </cell>
          <cell r="R326" t="str">
            <v>Pedro Elias Castañeda Quitian</v>
          </cell>
          <cell r="S326" t="str">
            <v>Jefe de Oficina</v>
          </cell>
          <cell r="T326" t="str">
            <v>Activo</v>
          </cell>
          <cell r="U326">
            <v>0</v>
          </cell>
          <cell r="V326">
            <v>0</v>
          </cell>
          <cell r="W326">
            <v>0</v>
          </cell>
          <cell r="X326">
            <v>0</v>
          </cell>
          <cell r="Y326">
            <v>0</v>
          </cell>
          <cell r="Z326">
            <v>0</v>
          </cell>
          <cell r="AA326">
            <v>0</v>
          </cell>
          <cell r="AB326" t="str">
            <v>SIN REGISTRO DE SEGUIMIENTO</v>
          </cell>
          <cell r="AC326">
            <v>0</v>
          </cell>
          <cell r="AD326">
            <v>1</v>
          </cell>
          <cell r="AE326" t="str">
            <v>Se consolidaron las respuestas a informes y requerimientos del Ministerio de Relaciones Exteriores-Cancillería</v>
          </cell>
          <cell r="AF326" t="str">
            <v>https://drive.google.com/drive/folders/0Bz9BU3gKMyzAMXdIM2JxY2N0TFE
C:\Users\DXHUERTASR\Desktop\GRUPO DDHH\PLAN DE ACCIÓN 2016</v>
          </cell>
          <cell r="AG326">
            <v>973</v>
          </cell>
          <cell r="AH326" t="str">
            <v>Recopilar la información en relación al tema</v>
          </cell>
          <cell r="AI326" t="str">
            <v>NO</v>
          </cell>
          <cell r="AJ326">
            <v>42552</v>
          </cell>
          <cell r="AK326">
            <v>42689</v>
          </cell>
          <cell r="AL326">
            <v>40</v>
          </cell>
          <cell r="AM326" t="str">
            <v>Diana Huertas</v>
          </cell>
          <cell r="AN326" t="str">
            <v>Profesional Especializado</v>
          </cell>
          <cell r="AO326" t="str">
            <v>Activo</v>
          </cell>
          <cell r="AP326">
            <v>0</v>
          </cell>
          <cell r="AQ326">
            <v>0</v>
          </cell>
          <cell r="AR326">
            <v>0</v>
          </cell>
          <cell r="AS326">
            <v>0</v>
          </cell>
          <cell r="AT326">
            <v>0</v>
          </cell>
          <cell r="AU326">
            <v>0</v>
          </cell>
          <cell r="AV326">
            <v>66</v>
          </cell>
          <cell r="AW326">
            <v>0.66423357664233573</v>
          </cell>
          <cell r="AX326" t="str">
            <v>Se han consolidado las respuestas a informes y requerimientos del Ministerio de Relaciones Exteriores-Cancillería</v>
          </cell>
          <cell r="AY326" t="str">
            <v>https://drive.google.com/drive/folders/0Bz9BU3gKMyzAMXdIM2JxY2N0TFE
C:\Users\DXHUERTASR\Desktop\GRUPO DDHH\PLAN DE ACCIÓN 2016</v>
          </cell>
          <cell r="AZ326">
            <v>100</v>
          </cell>
          <cell r="BA326">
            <v>1</v>
          </cell>
          <cell r="BB326" t="str">
            <v>Se consolidaron las respuestas a informes y requerimientos del Ministerio de Relaciones Exteriores-Cancillería</v>
          </cell>
          <cell r="BC326" t="str">
            <v>https://drive.google.com/drive/folders/0Bz9BU3gKMyzAMXdIM2JxY2N0TFE
C:\Users\DXHUERTASR\Desktop\GRUPO DDHH\PLAN DE ACCIÓN 2016</v>
          </cell>
        </row>
        <row r="327">
          <cell r="M327" t="str">
            <v>P235</v>
          </cell>
          <cell r="N327" t="str">
            <v>Informe de seguimiento sobre los casos internacionales de los cuales se tenga conocimiento realizado</v>
          </cell>
          <cell r="O327">
            <v>5</v>
          </cell>
          <cell r="P327">
            <v>1</v>
          </cell>
          <cell r="Q327" t="str">
            <v>Número</v>
          </cell>
          <cell r="R327" t="str">
            <v>Pedro Elias Castañeda Quitian</v>
          </cell>
          <cell r="S327" t="str">
            <v>Jefe de Oficina</v>
          </cell>
          <cell r="T327" t="str">
            <v>Activo</v>
          </cell>
          <cell r="U327">
            <v>0</v>
          </cell>
          <cell r="V327">
            <v>0</v>
          </cell>
          <cell r="W327">
            <v>0</v>
          </cell>
          <cell r="X327">
            <v>0</v>
          </cell>
          <cell r="Y327">
            <v>0</v>
          </cell>
          <cell r="Z327">
            <v>0</v>
          </cell>
          <cell r="AA327">
            <v>0</v>
          </cell>
          <cell r="AB327">
            <v>0</v>
          </cell>
          <cell r="AC327">
            <v>0</v>
          </cell>
          <cell r="AD327">
            <v>1</v>
          </cell>
          <cell r="AE327" t="str">
            <v xml:space="preserve">Se elaboró oficio 81003-DINPE-GODHU-139 con GESDOC 2016IE0031661 </v>
          </cell>
          <cell r="AF327" t="str">
            <v>https://drive.google.com/drive/folders/0Bz9BU3gKMyzAMXdIM2JxY2N0TFE
C:\Users\DXHUERTASR\Desktop\GRUPO DDHH\PLAN DE ACCIÓN 2016</v>
          </cell>
          <cell r="AG327">
            <v>974</v>
          </cell>
          <cell r="AH327" t="str">
            <v>Elaborar Documento</v>
          </cell>
          <cell r="AI327" t="str">
            <v>NO</v>
          </cell>
          <cell r="AJ327">
            <v>42705</v>
          </cell>
          <cell r="AK327">
            <v>42716</v>
          </cell>
          <cell r="AL327">
            <v>60</v>
          </cell>
          <cell r="AM327" t="str">
            <v>Diana Huertas</v>
          </cell>
          <cell r="AN327" t="str">
            <v>Profesional Especializado</v>
          </cell>
          <cell r="AO327" t="str">
            <v>Activo</v>
          </cell>
          <cell r="AP327">
            <v>0</v>
          </cell>
          <cell r="AQ327">
            <v>0</v>
          </cell>
          <cell r="AR327">
            <v>0</v>
          </cell>
          <cell r="AS327">
            <v>0</v>
          </cell>
          <cell r="AT327">
            <v>0</v>
          </cell>
          <cell r="AU327">
            <v>0</v>
          </cell>
          <cell r="AV327">
            <v>0</v>
          </cell>
          <cell r="AW327" t="str">
            <v>Actividad no ha iniciado</v>
          </cell>
          <cell r="AX327">
            <v>0</v>
          </cell>
          <cell r="AY327">
            <v>0</v>
          </cell>
          <cell r="AZ327">
            <v>100</v>
          </cell>
          <cell r="BA327">
            <v>1</v>
          </cell>
          <cell r="BB327" t="str">
            <v xml:space="preserve">Se elaboró oficio 81003-DINPE-GODHU-139 con GESDOC 2016IE0031661 </v>
          </cell>
          <cell r="BC327" t="str">
            <v>https://drive.google.com/drive/folders/0Bz9BU3gKMyzAMXdIM2JxY2N0TFE
C:\Users\DXHUERTASR\Desktop\GRUPO DDHH\PLAN DE ACCIÓN 2016</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328">
          <cell r="M328" t="str">
            <v>P9</v>
          </cell>
          <cell r="N328" t="str">
            <v>Alianzas estratégicas gestionadas</v>
          </cell>
          <cell r="O328">
            <v>100</v>
          </cell>
          <cell r="P328">
            <v>1</v>
          </cell>
          <cell r="Q328" t="str">
            <v>Número</v>
          </cell>
          <cell r="R328" t="str">
            <v>Yolanda Paredes Salazar</v>
          </cell>
          <cell r="S328" t="str">
            <v>Profesional Universitario</v>
          </cell>
          <cell r="T328" t="str">
            <v>Activo</v>
          </cell>
          <cell r="U328">
            <v>0</v>
          </cell>
          <cell r="V328">
            <v>0</v>
          </cell>
          <cell r="W328">
            <v>0</v>
          </cell>
          <cell r="X328">
            <v>0</v>
          </cell>
          <cell r="Y328">
            <v>0</v>
          </cell>
          <cell r="Z328">
            <v>0</v>
          </cell>
          <cell r="AA328">
            <v>0</v>
          </cell>
          <cell r="AB328" t="str">
            <v>SIN REGISTRO DE SEGUIMIENTO</v>
          </cell>
          <cell r="AC328">
            <v>0</v>
          </cell>
          <cell r="AD328">
            <v>1</v>
          </cell>
          <cell r="AE328" t="str">
            <v>Se cumplio con la gestión para las alianzas estratégicas.</v>
          </cell>
          <cell r="AF328" t="str">
            <v>Sin ruta de ubicación de la evidencia</v>
          </cell>
          <cell r="AG328">
            <v>939</v>
          </cell>
          <cell r="AH328" t="str">
            <v>Realizar contactos con posibles entidades cooperantes para el intercambio de experiencias y capacidades en el marco del Sistema Penitenciario</v>
          </cell>
          <cell r="AI328" t="str">
            <v>SI</v>
          </cell>
          <cell r="AJ328">
            <v>42414</v>
          </cell>
          <cell r="AK328">
            <v>42643</v>
          </cell>
          <cell r="AL328">
            <v>20</v>
          </cell>
          <cell r="AM328" t="str">
            <v xml:space="preserve">OSCAR ARIAS </v>
          </cell>
          <cell r="AN328" t="str">
            <v>Dragoneante</v>
          </cell>
          <cell r="AO328" t="str">
            <v>Activo</v>
          </cell>
          <cell r="AP328">
            <v>33</v>
          </cell>
          <cell r="AQ328" t="str">
            <v>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v>
          </cell>
          <cell r="AR328" t="str">
            <v>Directiva Transitoria 06 de 2016 C:\Users\OARIAS\Desktop\P9 Alianzas estratégicas gestionadas</v>
          </cell>
          <cell r="AS328">
            <v>66</v>
          </cell>
          <cell r="AT328" t="str">
            <v>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
Se retomo comunicación con francia para coordinar tramite de convenio para el intercambio de experiencias y capacidades en el marco del Sistema Penitenciario.</v>
          </cell>
          <cell r="AU328" t="str">
            <v>C:\SOPORTES PLAN DE GESTION\ SOPORTE COMISION ARGENTINA     C:\SOPORTES PLAN DE GESTION\SOPORTE VISITA PERU     C:\SOPORTES PLAN DE GESTION\Correo de Instituto Nacional Penitenciario y Carcelario - Fwd_ RV_ Solicitud coordinación interintitucional.html</v>
          </cell>
          <cell r="AV328">
            <v>100</v>
          </cell>
          <cell r="AW328">
            <v>1</v>
          </cell>
          <cell r="AX328" t="str">
            <v>1).Se atendio Invitación para el Director del Inpec del coordinador del Programa de Prisiones Sección Internacional de Asuntos Antinárcoticos y Aplicación a la Ley. Del 5 al 10 de agosto de 2016 
2).Se atendio la Oficina de asuntos Antinarcoticos y aplicaciones de la Ley (INL), de la Embajada de los Estados Unidos de America en Panamá, para asistir como Expositor dentro del Programa del Sistema Penal Acusatorio al Sistema Penitenciario de Panamá. del 18 al 19 de julio de 2016
3).Se atendio Invitación Embajda de Estados Unidos para 28 miembros del Instituto al curso Correccional Gestión Institución, CIM100, que se llevo a cabo del 28 de agosto al 11 de septiembre de 2016 en colorado y Nuevo mexico, EU.</v>
          </cell>
          <cell r="AY328" t="str">
            <v>C:\Users\CMCASTROC\Desktop\PLAN DE ACCION 2016
CARPETA PRODUCTO P9 ACTIVIDAD 939</v>
          </cell>
          <cell r="AZ328">
            <v>100</v>
          </cell>
          <cell r="BA328">
            <v>1</v>
          </cell>
          <cell r="BB328" t="str">
            <v>Se atendio Visita de la delegación de Naciones Unidas Contra la droga y el Delito Directiva Transitoria No 20 de 07 de octubre de 2016.</v>
          </cell>
          <cell r="BC328" t="str">
            <v>Diligenciar ruta de ubicación</v>
          </cell>
        </row>
        <row r="329">
          <cell r="M329" t="str">
            <v>P9</v>
          </cell>
          <cell r="N329" t="str">
            <v>Alianzas estratégicas gestionadas</v>
          </cell>
          <cell r="O329">
            <v>100</v>
          </cell>
          <cell r="P329">
            <v>1</v>
          </cell>
          <cell r="Q329" t="str">
            <v>Número</v>
          </cell>
          <cell r="R329" t="str">
            <v>Yolanda Paredes Salazar</v>
          </cell>
          <cell r="S329" t="str">
            <v>Profesional Universitario</v>
          </cell>
          <cell r="T329" t="str">
            <v>Activo</v>
          </cell>
          <cell r="U329">
            <v>0</v>
          </cell>
          <cell r="V329">
            <v>0</v>
          </cell>
          <cell r="W329">
            <v>0</v>
          </cell>
          <cell r="X329">
            <v>0</v>
          </cell>
          <cell r="Y329">
            <v>0</v>
          </cell>
          <cell r="Z329">
            <v>0</v>
          </cell>
          <cell r="AA329">
            <v>0</v>
          </cell>
          <cell r="AB329" t="str">
            <v>SIN REGISTRO DE SEGUIMIENTO</v>
          </cell>
          <cell r="AC329">
            <v>0</v>
          </cell>
          <cell r="AD329">
            <v>1</v>
          </cell>
          <cell r="AE329" t="str">
            <v>Se cumplio con la gestión para las alianzas estratégicas.</v>
          </cell>
          <cell r="AF329" t="str">
            <v>Sin ruta de ubicación de la evidencia</v>
          </cell>
          <cell r="AG329">
            <v>940</v>
          </cell>
          <cell r="AH329" t="str">
            <v>Coordinar reuniones y/o eventos con entidades gubernamentales y/o no gubernamentales de índole nacional e internacional para el intercambio de experiencias y capacidades en materia penitenciaria y carcelaria.</v>
          </cell>
          <cell r="AI329" t="str">
            <v>SI</v>
          </cell>
          <cell r="AJ329">
            <v>42425</v>
          </cell>
          <cell r="AK329">
            <v>42716</v>
          </cell>
          <cell r="AL329">
            <v>40</v>
          </cell>
          <cell r="AM329" t="str">
            <v xml:space="preserve">OSCAR ARIAS </v>
          </cell>
          <cell r="AN329" t="str">
            <v>Dragoneante</v>
          </cell>
          <cell r="AO329" t="str">
            <v>Activo</v>
          </cell>
          <cell r="AP329">
            <v>33</v>
          </cell>
          <cell r="AQ329" t="str">
            <v>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v>
          </cell>
          <cell r="AR329" t="str">
            <v>Directiva Transitoria 06 de 2016 C:\Users\OARIAS\Desktop\P9 Alianzas estratégicas gestionadas</v>
          </cell>
          <cell r="AS329">
            <v>66</v>
          </cell>
          <cell r="AT329" t="str">
            <v>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v>
          </cell>
          <cell r="AU329" t="str">
            <v>C:\SOPORTES PLAN DE GESTION\OFICIO DE PRESENTACION APC</v>
          </cell>
          <cell r="AV329">
            <v>100</v>
          </cell>
          <cell r="AW329">
            <v>0.74914089347079038</v>
          </cell>
          <cell r="AX329" t="str">
            <v>1).Se recibio visita de la Delegación de Mexico a fin de conocer el Sistema Penitenciario Colombiano, organización y funcionamiento del INPEC, funcionamiento de los sistemas de Vigilancia electronica. (acta 011 del 13 de julio de 2106)
2).Se apoyo al Grupo de Derechos Humanos en la realización del VI Simposio Nacional de Derechos Humanos, según Directiva Transitoria No. 14 del 12 de agosto de 2016.
3(.Visita delegación del Buro Municipal de Administración de Carceles de Shanghai Republica Popular de China los días 21 y 22 de septiembre. (Directiva Transitoria 0018 del 16 de septiembre de 2016)</v>
          </cell>
          <cell r="AY329" t="str">
            <v>C:\Users\CMCASTROC\Desktop\PLAN DE ACCION 2016
CARPETA PRODUCTO P9 ACTIVIDAD 940</v>
          </cell>
          <cell r="AZ329">
            <v>100</v>
          </cell>
          <cell r="BA329">
            <v>1</v>
          </cell>
          <cell r="BB329" t="str">
            <v>Se atendió invitación de la Embajada Británica para coordinar acciones interinstitucionales.   Se coordinó visita de la fundación +34 para visitar los internos de nacionalidad  española en cárceles de Bogotá.</v>
          </cell>
          <cell r="BC329" t="str">
            <v>Diligenciar ruta de ubicación</v>
          </cell>
        </row>
        <row r="330">
          <cell r="M330" t="str">
            <v>P9</v>
          </cell>
          <cell r="N330" t="str">
            <v>Alianzas estratégicas gestionadas</v>
          </cell>
          <cell r="O330">
            <v>100</v>
          </cell>
          <cell r="P330">
            <v>1</v>
          </cell>
          <cell r="Q330" t="str">
            <v>Número</v>
          </cell>
          <cell r="R330" t="str">
            <v>Yolanda Paredes Salazar</v>
          </cell>
          <cell r="S330" t="str">
            <v>Profesional Universitario</v>
          </cell>
          <cell r="T330" t="str">
            <v>Activo</v>
          </cell>
          <cell r="U330">
            <v>0</v>
          </cell>
          <cell r="V330">
            <v>0</v>
          </cell>
          <cell r="W330">
            <v>0</v>
          </cell>
          <cell r="X330">
            <v>0</v>
          </cell>
          <cell r="Y330">
            <v>0</v>
          </cell>
          <cell r="Z330">
            <v>0</v>
          </cell>
          <cell r="AA330">
            <v>0</v>
          </cell>
          <cell r="AB330" t="str">
            <v>SIN REGISTRO DE SEGUIMIENTO</v>
          </cell>
          <cell r="AC330">
            <v>0</v>
          </cell>
          <cell r="AD330">
            <v>1</v>
          </cell>
          <cell r="AE330" t="str">
            <v>Se cumplio con la gestión para las alianzas estratégicas.</v>
          </cell>
          <cell r="AF330" t="str">
            <v>Sin ruta de ubicación de la evidencia</v>
          </cell>
          <cell r="AG330">
            <v>941</v>
          </cell>
          <cell r="AH330" t="str">
            <v>Apoyar la suscripción de tres acuerdos de cooperación con entidades gubernamentales y/o no gubernamentales de índole internacional.</v>
          </cell>
          <cell r="AI330" t="str">
            <v>NO</v>
          </cell>
          <cell r="AJ330">
            <v>42558</v>
          </cell>
          <cell r="AK330">
            <v>42716</v>
          </cell>
          <cell r="AL330">
            <v>20</v>
          </cell>
          <cell r="AM330" t="str">
            <v xml:space="preserve">OSCAR ARIAS </v>
          </cell>
          <cell r="AN330" t="str">
            <v>Dragoneante</v>
          </cell>
          <cell r="AO330" t="str">
            <v>Activo</v>
          </cell>
          <cell r="AP330">
            <v>0</v>
          </cell>
          <cell r="AQ330">
            <v>0</v>
          </cell>
          <cell r="AR330">
            <v>0</v>
          </cell>
          <cell r="AS330">
            <v>0</v>
          </cell>
          <cell r="AT330">
            <v>0</v>
          </cell>
          <cell r="AU330">
            <v>0</v>
          </cell>
          <cell r="AV330">
            <v>60</v>
          </cell>
          <cell r="AW330">
            <v>0.53797468354430378</v>
          </cell>
          <cell r="AX330" t="str">
            <v>Se esta gestionando posible alianza con Honduras para intercambio en ley de bloqueo de telefonía móvil en cárceles adoptada por ese gobierno. Mediante correo electronico del 05 de septiembre de 2016.</v>
          </cell>
          <cell r="AY330" t="str">
            <v>C:\Users\CMCASTROC\Desktop\PLAN DE ACCION 2016
CARPETA PRODUCTO P9 ACTIVIDAD 941</v>
          </cell>
          <cell r="AZ330">
            <v>100</v>
          </cell>
          <cell r="BA330">
            <v>1</v>
          </cell>
          <cell r="BB330" t="str">
            <v xml:space="preserve">Se reactivo alianza con Estados Unidos donde se capacitarón 28 funcionarios en materai de sistema Penitenciario. A través de Apc se coordino acciones con Honduras para posible  intercambio tecnoligico. </v>
          </cell>
          <cell r="BC330" t="str">
            <v>Autorización de presidencia: Por favor colocar la ruta de ubicación donde se encuentra la autorización de presidencia</v>
          </cell>
        </row>
        <row r="331">
          <cell r="M331" t="str">
            <v>P9</v>
          </cell>
          <cell r="N331" t="str">
            <v>Alianzas estratégicas gestionadas</v>
          </cell>
          <cell r="O331">
            <v>100</v>
          </cell>
          <cell r="P331">
            <v>1</v>
          </cell>
          <cell r="Q331" t="str">
            <v>Número</v>
          </cell>
          <cell r="R331" t="str">
            <v>Yolanda Paredes Salazar</v>
          </cell>
          <cell r="S331" t="str">
            <v>Profesional Universitario</v>
          </cell>
          <cell r="T331" t="str">
            <v>Activo</v>
          </cell>
          <cell r="U331">
            <v>0</v>
          </cell>
          <cell r="V331">
            <v>0</v>
          </cell>
          <cell r="W331">
            <v>0</v>
          </cell>
          <cell r="X331">
            <v>0</v>
          </cell>
          <cell r="Y331">
            <v>0</v>
          </cell>
          <cell r="Z331">
            <v>0</v>
          </cell>
          <cell r="AA331">
            <v>0</v>
          </cell>
          <cell r="AB331" t="str">
            <v>SIN REGISTRO DE SEGUIMIENTO</v>
          </cell>
          <cell r="AC331">
            <v>0</v>
          </cell>
          <cell r="AD331">
            <v>1</v>
          </cell>
          <cell r="AE331" t="str">
            <v>Se cumplio con la gestión para las alianzas estratégicas.</v>
          </cell>
          <cell r="AF331" t="str">
            <v>Sin ruta de ubicación de la evidencia</v>
          </cell>
          <cell r="AG331">
            <v>942</v>
          </cell>
          <cell r="AH331" t="str">
            <v>Utilizar los mecanismos de comunicación disponibles para la divulgación socialización de las actividades realizadas por el Grupo de Relaciones Internacionales.</v>
          </cell>
          <cell r="AI331" t="str">
            <v>SI</v>
          </cell>
          <cell r="AJ331">
            <v>42432</v>
          </cell>
          <cell r="AK331">
            <v>42716</v>
          </cell>
          <cell r="AL331">
            <v>10</v>
          </cell>
          <cell r="AM331" t="str">
            <v xml:space="preserve">OSCAR ARIAS </v>
          </cell>
          <cell r="AN331" t="str">
            <v>Dragoneante</v>
          </cell>
          <cell r="AO331" t="str">
            <v>Activo</v>
          </cell>
          <cell r="AP331">
            <v>33</v>
          </cell>
          <cell r="AQ331" t="str">
            <v>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v>
          </cell>
          <cell r="AR331" t="str">
            <v>Directiva Transitoria 06 de 2016 C:\Users\OARIAS\Desktop\P9 Alianzas estratégicas gestionadas</v>
          </cell>
          <cell r="AS331">
            <v>33</v>
          </cell>
          <cell r="AT331" t="str">
            <v>Debido a que desde el mes de febrero no se cuenta con coordinador del Grupo de relaciones Internacionales se ha dificultado las diferentes actividades y en especial la coordinación de divulgación de medios de comunicación.</v>
          </cell>
          <cell r="AU331">
            <v>0</v>
          </cell>
          <cell r="AV331">
            <v>100</v>
          </cell>
          <cell r="AW331">
            <v>0.74295774647887325</v>
          </cell>
          <cell r="AX331" t="str">
            <v>1).Se divulgo a través del Notinpec 376, página 8 la Viista de la delegación del Comisionado de Mexico al INPEC. 
2).Se divulgo a tráves de la pagina del INPEC la asistencia de funcionario del INPEC a Colorado Estados Unidos, fecha 30 de Agosto de 2016.
3).A través de la pagina del Inpec con fecha 22 de septiembre de 2016 se informo sobre la visita de la Delegación de China.</v>
          </cell>
          <cell r="AY331" t="str">
            <v>C:\Users\CMCASTROC\Desktop\PLAN DE ACCION 2016
CARPETA PRODUCTO P9 ACTIVIDAD 942</v>
          </cell>
          <cell r="AZ331">
            <v>100</v>
          </cell>
          <cell r="BA331">
            <v>1</v>
          </cell>
          <cell r="BB331" t="str">
            <v>Mediante NOTINPEC se divulgo las actividades del grupo de Relaciones Internacionales. Al igual a través de RUTAVIRTUAL se dio a conocer cada directiva o circular en materai de relaciones Internacionales.</v>
          </cell>
          <cell r="BC331" t="str">
            <v>Notinpec 376
Diligenciar ruta de ubicación</v>
          </cell>
        </row>
        <row r="332">
          <cell r="M332" t="str">
            <v>P9</v>
          </cell>
          <cell r="N332" t="str">
            <v>Alianzas estratégicas gestionadas</v>
          </cell>
          <cell r="O332">
            <v>100</v>
          </cell>
          <cell r="P332">
            <v>1</v>
          </cell>
          <cell r="Q332" t="str">
            <v>Número</v>
          </cell>
          <cell r="R332" t="str">
            <v>Yolanda Paredes Salazar</v>
          </cell>
          <cell r="S332" t="str">
            <v>Profesional Universitario</v>
          </cell>
          <cell r="T332" t="str">
            <v>Activo</v>
          </cell>
          <cell r="U332">
            <v>0</v>
          </cell>
          <cell r="V332">
            <v>0</v>
          </cell>
          <cell r="W332">
            <v>0</v>
          </cell>
          <cell r="X332">
            <v>0</v>
          </cell>
          <cell r="Y332">
            <v>0</v>
          </cell>
          <cell r="Z332">
            <v>0</v>
          </cell>
          <cell r="AA332">
            <v>0</v>
          </cell>
          <cell r="AB332">
            <v>0</v>
          </cell>
          <cell r="AC332">
            <v>0</v>
          </cell>
          <cell r="AD332">
            <v>1</v>
          </cell>
          <cell r="AE332" t="str">
            <v>Se cumplio con la gestión para las alianzas estratégicas.</v>
          </cell>
          <cell r="AF332" t="str">
            <v>Sin ruta de ubicación de la evidencia</v>
          </cell>
          <cell r="AG332">
            <v>943</v>
          </cell>
          <cell r="AH332" t="str">
            <v>Coordinar el seguimiento a las alianzas establecidas</v>
          </cell>
          <cell r="AI332" t="str">
            <v>NO</v>
          </cell>
          <cell r="AJ332">
            <v>42650</v>
          </cell>
          <cell r="AK332">
            <v>42702</v>
          </cell>
          <cell r="AL332">
            <v>5</v>
          </cell>
          <cell r="AM332" t="str">
            <v xml:space="preserve">OSCAR ARIAS </v>
          </cell>
          <cell r="AN332" t="str">
            <v>Dragoneante</v>
          </cell>
          <cell r="AO332" t="str">
            <v>Activo</v>
          </cell>
          <cell r="AP332">
            <v>0</v>
          </cell>
          <cell r="AQ332">
            <v>0</v>
          </cell>
          <cell r="AR332">
            <v>0</v>
          </cell>
          <cell r="AS332">
            <v>0</v>
          </cell>
          <cell r="AT332">
            <v>0</v>
          </cell>
          <cell r="AU332">
            <v>0</v>
          </cell>
          <cell r="AV332">
            <v>0</v>
          </cell>
          <cell r="AW332" t="str">
            <v>Actividad no ha iniciado</v>
          </cell>
          <cell r="AX332">
            <v>0</v>
          </cell>
          <cell r="AY332">
            <v>0</v>
          </cell>
          <cell r="AZ332">
            <v>100</v>
          </cell>
          <cell r="BA332">
            <v>1</v>
          </cell>
          <cell r="BB332" t="str">
            <v>Se realizo seguimiento a la alianza Con Estados Unidos para capacitar los funcionarios en materia del Sistema penitenciario.</v>
          </cell>
          <cell r="BC332" t="str">
            <v>Autorización de presidencia: Por favor colocar la ruta de ubicación donde se encuentra la autorización de presidencia</v>
          </cell>
        </row>
        <row r="333">
          <cell r="M333" t="str">
            <v>P9</v>
          </cell>
          <cell r="N333" t="str">
            <v>Alianzas estratégicas gestionadas</v>
          </cell>
          <cell r="O333">
            <v>100</v>
          </cell>
          <cell r="P333">
            <v>1</v>
          </cell>
          <cell r="Q333" t="str">
            <v>Número</v>
          </cell>
          <cell r="R333" t="str">
            <v>Yolanda Paredes Salazar</v>
          </cell>
          <cell r="S333" t="str">
            <v>Profesional Universitario</v>
          </cell>
          <cell r="T333" t="str">
            <v>Activo</v>
          </cell>
          <cell r="U333">
            <v>0</v>
          </cell>
          <cell r="V333">
            <v>0</v>
          </cell>
          <cell r="W333">
            <v>0</v>
          </cell>
          <cell r="X333">
            <v>0</v>
          </cell>
          <cell r="Y333">
            <v>0</v>
          </cell>
          <cell r="Z333">
            <v>0</v>
          </cell>
          <cell r="AA333">
            <v>0</v>
          </cell>
          <cell r="AB333">
            <v>0</v>
          </cell>
          <cell r="AC333">
            <v>0</v>
          </cell>
          <cell r="AD333">
            <v>1</v>
          </cell>
          <cell r="AE333" t="str">
            <v>Se cumplio con la gestión para las alianzas estratégicas.</v>
          </cell>
          <cell r="AF333" t="str">
            <v>Sin ruta de ubicación de la evidencia</v>
          </cell>
          <cell r="AG333">
            <v>944</v>
          </cell>
          <cell r="AH333" t="str">
            <v>Presentar informe de resultados a la Dirección General del Instituto</v>
          </cell>
          <cell r="AI333" t="str">
            <v>NO</v>
          </cell>
          <cell r="AJ333">
            <v>42708</v>
          </cell>
          <cell r="AK333">
            <v>42716</v>
          </cell>
          <cell r="AL333">
            <v>5</v>
          </cell>
          <cell r="AM333" t="str">
            <v xml:space="preserve">OSCAR ARIAS </v>
          </cell>
          <cell r="AN333" t="str">
            <v>Dragoneante</v>
          </cell>
          <cell r="AO333" t="str">
            <v>Activo</v>
          </cell>
          <cell r="AP333">
            <v>0</v>
          </cell>
          <cell r="AQ333">
            <v>0</v>
          </cell>
          <cell r="AR333">
            <v>0</v>
          </cell>
          <cell r="AS333">
            <v>0</v>
          </cell>
          <cell r="AT333">
            <v>0</v>
          </cell>
          <cell r="AU333">
            <v>0</v>
          </cell>
          <cell r="AV333">
            <v>0</v>
          </cell>
          <cell r="AW333" t="str">
            <v>Actividad no ha iniciado</v>
          </cell>
          <cell r="AX333">
            <v>0</v>
          </cell>
          <cell r="AY333">
            <v>0</v>
          </cell>
          <cell r="AZ333">
            <v>100</v>
          </cell>
          <cell r="BA333">
            <v>1</v>
          </cell>
          <cell r="BB333" t="str">
            <v>Mediante Ofico No. 0299 de fecha 13 de Diciembre se proyecto informe final para el Director General</v>
          </cell>
          <cell r="BC333" t="str">
            <v>Archivo: Oficios2016/Informes.mis documentos</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334">
          <cell r="M334" t="str">
            <v>P86</v>
          </cell>
          <cell r="N334" t="str">
            <v xml:space="preserve">Taller: "Estrategias para la buena gestión de las Relaciones Públicas y Protocolo Institucional - Sede Central" realizado y evaluado. </v>
          </cell>
          <cell r="O334">
            <v>20</v>
          </cell>
          <cell r="P334">
            <v>1</v>
          </cell>
          <cell r="Q334" t="str">
            <v>Número</v>
          </cell>
          <cell r="R334" t="str">
            <v xml:space="preserve">Adriana Villanueva Arcila </v>
          </cell>
          <cell r="S334" t="str">
            <v>Dragoneante</v>
          </cell>
          <cell r="T334" t="str">
            <v>Activo</v>
          </cell>
          <cell r="U334">
            <v>0</v>
          </cell>
          <cell r="V334">
            <v>0</v>
          </cell>
          <cell r="W334">
            <v>0</v>
          </cell>
          <cell r="X334">
            <v>0</v>
          </cell>
          <cell r="Y334">
            <v>0</v>
          </cell>
          <cell r="Z334">
            <v>0</v>
          </cell>
          <cell r="AA334">
            <v>0</v>
          </cell>
          <cell r="AB334" t="str">
            <v>SIN REGISTRO DE SEGUIMIENTO</v>
          </cell>
          <cell r="AC334">
            <v>0</v>
          </cell>
          <cell r="AD334">
            <v>1</v>
          </cell>
          <cell r="AE334">
            <v>0</v>
          </cell>
          <cell r="AF334">
            <v>0</v>
          </cell>
          <cell r="AG334">
            <v>1096</v>
          </cell>
          <cell r="AH334" t="str">
            <v>Organizar la logística  previa para realizar el Taller (definir cronograma, locación, participantes, conferencista, temática, programa etc.).</v>
          </cell>
          <cell r="AI334" t="str">
            <v>NO</v>
          </cell>
          <cell r="AJ334">
            <v>42492</v>
          </cell>
          <cell r="AK334">
            <v>42521</v>
          </cell>
          <cell r="AL334">
            <v>20</v>
          </cell>
          <cell r="AM334" t="str">
            <v xml:space="preserve">Martha Lilian Niño </v>
          </cell>
          <cell r="AN334" t="str">
            <v>Auxiliar Administrativo</v>
          </cell>
          <cell r="AO334" t="str">
            <v>Activo</v>
          </cell>
          <cell r="AP334">
            <v>0</v>
          </cell>
          <cell r="AQ334">
            <v>0</v>
          </cell>
          <cell r="AR334">
            <v>0</v>
          </cell>
          <cell r="AS334">
            <v>0</v>
          </cell>
          <cell r="AT334">
            <v>0</v>
          </cell>
          <cell r="AU334">
            <v>0</v>
          </cell>
          <cell r="AV334">
            <v>0</v>
          </cell>
          <cell r="AW334">
            <v>1</v>
          </cell>
          <cell r="AX334" t="str">
            <v>SIN REGISTRO DE SEGUIMIENTO</v>
          </cell>
          <cell r="AY334">
            <v>0</v>
          </cell>
          <cell r="AZ334">
            <v>100</v>
          </cell>
          <cell r="BA334">
            <v>1</v>
          </cell>
          <cell r="BB334">
            <v>0</v>
          </cell>
          <cell r="BC334">
            <v>0</v>
          </cell>
        </row>
        <row r="335">
          <cell r="M335" t="str">
            <v>P86</v>
          </cell>
          <cell r="N335" t="str">
            <v xml:space="preserve">Taller: "Estrategias para la buena gestión de las Relaciones Públicas y Protocolo Institucional - Sede Central" realizado y evaluado. </v>
          </cell>
          <cell r="O335">
            <v>20</v>
          </cell>
          <cell r="P335">
            <v>1</v>
          </cell>
          <cell r="Q335" t="str">
            <v>Número</v>
          </cell>
          <cell r="R335" t="str">
            <v xml:space="preserve">Adriana Villanueva Arcila </v>
          </cell>
          <cell r="S335" t="str">
            <v>Dragoneante</v>
          </cell>
          <cell r="T335" t="str">
            <v>Activo</v>
          </cell>
          <cell r="U335">
            <v>0</v>
          </cell>
          <cell r="V335">
            <v>0</v>
          </cell>
          <cell r="W335">
            <v>0</v>
          </cell>
          <cell r="X335">
            <v>0</v>
          </cell>
          <cell r="Y335">
            <v>0</v>
          </cell>
          <cell r="Z335">
            <v>0</v>
          </cell>
          <cell r="AA335">
            <v>0</v>
          </cell>
          <cell r="AB335" t="str">
            <v>SIN REGISTRO DE SEGUIMIENTO</v>
          </cell>
          <cell r="AC335">
            <v>0</v>
          </cell>
          <cell r="AD335">
            <v>1</v>
          </cell>
          <cell r="AE335">
            <v>0</v>
          </cell>
          <cell r="AF335">
            <v>0</v>
          </cell>
          <cell r="AG335">
            <v>1097</v>
          </cell>
          <cell r="AH335" t="str">
            <v xml:space="preserve">Realizar el Taller: Estrategias para la buena gestión de las Relaciones Públicas y Protocolo Institucional -  Sede Central. </v>
          </cell>
          <cell r="AI335" t="str">
            <v>NO</v>
          </cell>
          <cell r="AJ335">
            <v>42541</v>
          </cell>
          <cell r="AK335">
            <v>42545</v>
          </cell>
          <cell r="AL335">
            <v>60</v>
          </cell>
          <cell r="AM335" t="str">
            <v xml:space="preserve">Martha Lilian Niño </v>
          </cell>
          <cell r="AN335" t="str">
            <v>Auxiliar Administrativo</v>
          </cell>
          <cell r="AO335" t="str">
            <v>Activo</v>
          </cell>
          <cell r="AP335">
            <v>0</v>
          </cell>
          <cell r="AQ335">
            <v>0</v>
          </cell>
          <cell r="AR335">
            <v>0</v>
          </cell>
          <cell r="AS335">
            <v>0</v>
          </cell>
          <cell r="AT335">
            <v>0</v>
          </cell>
          <cell r="AU335">
            <v>0</v>
          </cell>
          <cell r="AV335">
            <v>0</v>
          </cell>
          <cell r="AW335">
            <v>1</v>
          </cell>
          <cell r="AX335" t="str">
            <v>SIN REGISTRO DE SEGUIMIENTO</v>
          </cell>
          <cell r="AY335">
            <v>0</v>
          </cell>
          <cell r="AZ335">
            <v>100</v>
          </cell>
          <cell r="BA335">
            <v>1</v>
          </cell>
          <cell r="BB335">
            <v>0</v>
          </cell>
          <cell r="BC335">
            <v>0</v>
          </cell>
        </row>
        <row r="336">
          <cell r="M336" t="str">
            <v>P86</v>
          </cell>
          <cell r="N336" t="str">
            <v xml:space="preserve">Taller: "Estrategias para la buena gestión de las Relaciones Públicas y Protocolo Institucional - Sede Central" realizado y evaluado. </v>
          </cell>
          <cell r="O336">
            <v>20</v>
          </cell>
          <cell r="P336">
            <v>1</v>
          </cell>
          <cell r="Q336" t="str">
            <v>Número</v>
          </cell>
          <cell r="R336" t="str">
            <v xml:space="preserve">Adriana Villanueva Arcila </v>
          </cell>
          <cell r="S336" t="str">
            <v>Dragoneante</v>
          </cell>
          <cell r="T336" t="str">
            <v>Activo</v>
          </cell>
          <cell r="U336">
            <v>0</v>
          </cell>
          <cell r="V336">
            <v>0</v>
          </cell>
          <cell r="W336">
            <v>0</v>
          </cell>
          <cell r="X336">
            <v>0</v>
          </cell>
          <cell r="Y336">
            <v>0</v>
          </cell>
          <cell r="Z336">
            <v>0</v>
          </cell>
          <cell r="AA336">
            <v>0</v>
          </cell>
          <cell r="AB336" t="str">
            <v>SIN REGISTRO DE SEGUIMIENTO</v>
          </cell>
          <cell r="AC336">
            <v>0</v>
          </cell>
          <cell r="AD336">
            <v>1</v>
          </cell>
          <cell r="AE336">
            <v>0</v>
          </cell>
          <cell r="AF336">
            <v>0</v>
          </cell>
          <cell r="AG336">
            <v>1098</v>
          </cell>
          <cell r="AH336" t="str">
            <v>Elaborar un informe de evaluación del Taller</v>
          </cell>
          <cell r="AI336" t="str">
            <v>NO</v>
          </cell>
          <cell r="AJ336">
            <v>42553</v>
          </cell>
          <cell r="AK336">
            <v>42716</v>
          </cell>
          <cell r="AL336">
            <v>20</v>
          </cell>
          <cell r="AM336" t="str">
            <v xml:space="preserve">Martha Lilian Niño </v>
          </cell>
          <cell r="AN336" t="str">
            <v>Auxiliar Administrativo</v>
          </cell>
          <cell r="AO336" t="str">
            <v>Activo</v>
          </cell>
          <cell r="AP336">
            <v>0</v>
          </cell>
          <cell r="AQ336">
            <v>0</v>
          </cell>
          <cell r="AR336">
            <v>0</v>
          </cell>
          <cell r="AS336">
            <v>0</v>
          </cell>
          <cell r="AT336">
            <v>0</v>
          </cell>
          <cell r="AU336">
            <v>0</v>
          </cell>
          <cell r="AV336">
            <v>0</v>
          </cell>
          <cell r="AW336">
            <v>0.55214723926380371</v>
          </cell>
          <cell r="AX336" t="str">
            <v>SIN REGISTRO DE SEGUIMIENTO</v>
          </cell>
          <cell r="AY336">
            <v>0</v>
          </cell>
          <cell r="AZ336">
            <v>100</v>
          </cell>
          <cell r="BA336">
            <v>1</v>
          </cell>
          <cell r="BB336">
            <v>0</v>
          </cell>
          <cell r="BC336">
            <v>0</v>
          </cell>
        </row>
        <row r="337">
          <cell r="M337" t="str">
            <v>P243</v>
          </cell>
          <cell r="N337" t="str">
            <v xml:space="preserve">Requerimientos asociados a eventos y/o logistica que conlleven a mejorar la percepción de la comunidad y la potenciaolización de la imagen de la entidad ante los grupos de interés, atendidos.  </v>
          </cell>
          <cell r="O337">
            <v>80</v>
          </cell>
          <cell r="P337">
            <v>100</v>
          </cell>
          <cell r="Q337" t="str">
            <v xml:space="preserve">Porcentaje </v>
          </cell>
          <cell r="R337" t="str">
            <v xml:space="preserve">Adriana Villanueva Arcila </v>
          </cell>
          <cell r="S337" t="str">
            <v>Dragoneante</v>
          </cell>
          <cell r="T337" t="str">
            <v>Activo</v>
          </cell>
          <cell r="U337">
            <v>0</v>
          </cell>
          <cell r="V337">
            <v>0</v>
          </cell>
          <cell r="W337">
            <v>0</v>
          </cell>
          <cell r="X337">
            <v>100</v>
          </cell>
          <cell r="Y337" t="str">
            <v xml:space="preserve">se elaboraron  tarjetas entre invitaciones, felicitaciones, agradecimientos y otras. Se realizaron  eventos </v>
          </cell>
          <cell r="Z337" t="str">
            <v>Las evidencias de las actividades realizadas están en el DRIVE en la carpeta Grepu II Trimestre, y en cada una de las actividades realizadas estan las planillas de confirmación de asistencia.</v>
          </cell>
          <cell r="AA337">
            <v>0</v>
          </cell>
          <cell r="AB337" t="str">
            <v>se elaboraron  tarjetas entre invitaciones, felicitaciones, agradecimientos y otras. Se realizaron  eventos
Se verificó la asistencia de cada uno de los invitados a las actividades realizadas por la Dirección Genral del Instituto Nacional Penitenciario y Carcelario Inpec
Se compraron 100 sobres para las Tarjetas utilizadas por el Señor Director General.</v>
          </cell>
          <cell r="AC337" t="str">
            <v xml:space="preserve">Las evidencias de las actividades realizadas están en el DRIVE en la carpeta Grepu III Trimestre y en cada una de las actividades realizadas están las planillas de confirmación de asistencia </v>
          </cell>
          <cell r="AD337">
            <v>100</v>
          </cell>
          <cell r="AE337" t="str">
            <v>se elaboraron  tarjetas entre invitaciones, felicitaciones, agradecimientos y otras. Se realizaron  eventos
Se verificó la asistencia de cada uno de los invitados a las actividades realizadas por la Dirección Genral del Instituto Nacional Penitenciario y Carcelario Inpec</v>
          </cell>
          <cell r="AF337" t="str">
            <v>Pendiente evidencia</v>
          </cell>
          <cell r="AG337">
            <v>1099</v>
          </cell>
          <cell r="AH337" t="str">
            <v xml:space="preserve">Atender y enviar tarjetas para eventos asociadas con Invitaciones, cumpleaños, felicitaciones, condolencias, agradecimientos y otras.  </v>
          </cell>
          <cell r="AI337" t="str">
            <v xml:space="preserve">SI </v>
          </cell>
          <cell r="AJ337">
            <v>42371</v>
          </cell>
          <cell r="AK337">
            <v>42716</v>
          </cell>
          <cell r="AL337">
            <v>33</v>
          </cell>
          <cell r="AM337" t="str">
            <v xml:space="preserve">Martha Lilian Niño </v>
          </cell>
          <cell r="AN337" t="str">
            <v>Auxiliar Administrativo</v>
          </cell>
          <cell r="AO337" t="str">
            <v>Activo</v>
          </cell>
          <cell r="AP337">
            <v>100</v>
          </cell>
          <cell r="AQ337" t="str">
            <v>Se hicieron y enviaron tarjetas de agradecimiento, invitación y felicitación</v>
          </cell>
          <cell r="AR337" t="str">
            <v>carpeta A-Z archivo protocolo y matríz digital</v>
          </cell>
          <cell r="AS337">
            <v>100</v>
          </cell>
          <cell r="AT337" t="str">
            <v xml:space="preserve">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v>
          </cell>
          <cell r="AU337" t="str">
            <v>Las evidencias de las actividades realizadas están en el DRIVE en la carpeta Grepu II Trimestre, y en cada una de las actividades realizadas estan las planillas de confirmación de asistencia.</v>
          </cell>
          <cell r="AV337">
            <v>100</v>
          </cell>
          <cell r="AW337">
            <v>0.78840579710144931</v>
          </cell>
          <cell r="AX337" t="str">
            <v>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v>
          </cell>
          <cell r="AY337" t="str">
            <v xml:space="preserve">Las evidencias de las actividades realizadas están en el DRIVE en la carpeta Grepu III Trimestre y en cada una de las actividades realizadas están las planillas de confirmación de asistencia </v>
          </cell>
          <cell r="AZ337">
            <v>100</v>
          </cell>
          <cell r="BA337">
            <v>1</v>
          </cell>
          <cell r="BB337" t="str">
            <v>Se enviaron XXX tarjetas entre invitaciones, felicitaciones y agradecimeintos. Se realizaron X actividades:</v>
          </cell>
          <cell r="BC337" t="str">
            <v>Pendiente evidencia</v>
          </cell>
        </row>
        <row r="338">
          <cell r="M338" t="str">
            <v>P243</v>
          </cell>
          <cell r="N338" t="str">
            <v xml:space="preserve">Requerimientos asociados a eventos y/o logistica que conlleven a mejorar la percepción de la comunidad y la potenciaolización de la imagen de la entidad ante los grupos de interés, atendidos.  </v>
          </cell>
          <cell r="O338">
            <v>80</v>
          </cell>
          <cell r="P338">
            <v>100</v>
          </cell>
          <cell r="Q338" t="str">
            <v xml:space="preserve">Porcentaje </v>
          </cell>
          <cell r="R338" t="str">
            <v xml:space="preserve">Adriana Villanueva Arcila </v>
          </cell>
          <cell r="S338" t="str">
            <v>Dragoneante</v>
          </cell>
          <cell r="T338" t="str">
            <v>Activo</v>
          </cell>
          <cell r="U338">
            <v>0</v>
          </cell>
          <cell r="V338">
            <v>0</v>
          </cell>
          <cell r="W338">
            <v>0</v>
          </cell>
          <cell r="X338">
            <v>100</v>
          </cell>
          <cell r="Y338" t="str">
            <v xml:space="preserve">Se verificó la asistencia de cada uno de los invitados a las actividades realizadas por la Dirección Genral del Instituto Nacional Penitenciario y Carcelario Inpec </v>
          </cell>
          <cell r="Z338">
            <v>0</v>
          </cell>
          <cell r="AA338">
            <v>0</v>
          </cell>
          <cell r="AB338" t="str">
            <v>se elaboraron  tarjetas entre invitaciones, felicitaciones, agradecimientos y otras. Se realizaron  eventos
Se verificó la asistencia de cada uno de los invitados a las actividades realizadas por la Dirección Genral del Instituto Nacional Penitenciario y Carcelario Inpec
Se compraron 100 sobres para las Tarjetas utilizadas por el Señor Director General.</v>
          </cell>
          <cell r="AC338" t="str">
            <v xml:space="preserve">Las evidencias de las actividades realizadas están en el DRIVE en la carpeta Grepu III Trimestre y en cada una de las actividades realizadas están las planillas de confirmación de asistencia </v>
          </cell>
          <cell r="AD338">
            <v>100</v>
          </cell>
          <cell r="AE338" t="str">
            <v>se elaboraron  tarjetas entre invitaciones, felicitaciones, agradecimientos y otras. Se realizaron  eventos
Se verificó la asistencia de cada uno de los invitados a las actividades realizadas por la Dirección Genral del Instituto Nacional Penitenciario y Carcelario Inpec</v>
          </cell>
          <cell r="AF338" t="str">
            <v>Pendiente evidencia</v>
          </cell>
          <cell r="AG338">
            <v>1100</v>
          </cell>
          <cell r="AH338" t="str">
            <v xml:space="preserve">Realizar el seguimiento necesario para la verificación de asistencia a eventos u otros. </v>
          </cell>
          <cell r="AI338" t="str">
            <v xml:space="preserve">SI </v>
          </cell>
          <cell r="AJ338">
            <v>42371</v>
          </cell>
          <cell r="AK338">
            <v>42716</v>
          </cell>
          <cell r="AL338">
            <v>33</v>
          </cell>
          <cell r="AM338" t="str">
            <v xml:space="preserve">Martha Lilian Niño </v>
          </cell>
          <cell r="AN338" t="str">
            <v>Auxiliar Administrativo</v>
          </cell>
          <cell r="AO338" t="str">
            <v>Activo</v>
          </cell>
          <cell r="AP338">
            <v>0</v>
          </cell>
          <cell r="AQ338" t="str">
            <v>confirmación de asistencia mediante llamadas telefónicas, y firmas en actas de los eventos reralizados</v>
          </cell>
          <cell r="AR338" t="str">
            <v>Carpeta evento 2016 del archivo de protocolo</v>
          </cell>
          <cell r="AS338">
            <v>100</v>
          </cell>
          <cell r="AT338" t="str">
            <v xml:space="preserve">Se verificó la asistencia de cada uno de los invitados a las actividades realizadas por la Dirección Genral del Instituto Nacional Penitenciario y Carcelario Inpec </v>
          </cell>
          <cell r="AU338">
            <v>0</v>
          </cell>
          <cell r="AV338">
            <v>100</v>
          </cell>
          <cell r="AW338">
            <v>0.78840579710144931</v>
          </cell>
          <cell r="AX338" t="str">
            <v xml:space="preserve">Se verificó la asistencia de cada uno de los invitados a las actividades realizadas por la Dirección Genral del Instituto Nacional Penitenciario y Carcelario Inpec </v>
          </cell>
          <cell r="AY338" t="str">
            <v>confirmación de asistencia mediante llamadas telefónicas, y firmas en actas de los eventos reralizados</v>
          </cell>
          <cell r="AZ338">
            <v>100</v>
          </cell>
          <cell r="BA338">
            <v>1</v>
          </cell>
          <cell r="BB338" t="str">
            <v xml:space="preserve">Se verificó la asistencia de cada uno de los invitados a las actividades realizadas por la Dirección Genral del Instituto Nacional Penitenciario y Carcelario Inpec </v>
          </cell>
          <cell r="BC338" t="str">
            <v>Pendiente evidencia</v>
          </cell>
        </row>
        <row r="339">
          <cell r="M339" t="str">
            <v>P243</v>
          </cell>
          <cell r="N339" t="str">
            <v xml:space="preserve">Requerimientos asociados a eventos y/o logistica que conlleven a mejorar la percepción de la comunidad y la potenciaolización de la imagen de la entidad ante los grupos de interés, atendidos.  </v>
          </cell>
          <cell r="O339">
            <v>80</v>
          </cell>
          <cell r="P339">
            <v>100</v>
          </cell>
          <cell r="Q339" t="str">
            <v xml:space="preserve">Porcentaje </v>
          </cell>
          <cell r="R339" t="str">
            <v xml:space="preserve">Adriana Villanueva Arcila </v>
          </cell>
          <cell r="S339" t="str">
            <v>Dragoneante</v>
          </cell>
          <cell r="T339" t="str">
            <v>Activo</v>
          </cell>
          <cell r="U339">
            <v>0</v>
          </cell>
          <cell r="V339">
            <v>0</v>
          </cell>
          <cell r="W339">
            <v>0</v>
          </cell>
          <cell r="X339">
            <v>100</v>
          </cell>
          <cell r="Y339" t="str">
            <v xml:space="preserve">Se cuenta con suficiente reserva de esquelas para atender los requerimientos delSeñor Director General del Instituto Nacional Penitenciario y Carcelario INPEC </v>
          </cell>
          <cell r="Z339">
            <v>0</v>
          </cell>
          <cell r="AA339">
            <v>0</v>
          </cell>
          <cell r="AB339" t="str">
            <v>se elaboraron  tarjetas entre invitaciones, felicitaciones, agradecimientos y otras. Se realizaron  eventos
Se verificó la asistencia de cada uno de los invitados a las actividades realizadas por la Dirección Genral del Instituto Nacional Penitenciario y Carcelario Inpec
Se compraron 100 sobres para las Tarjetas utilizadas por el Señor Director General.</v>
          </cell>
          <cell r="AC339" t="str">
            <v xml:space="preserve">Las evidencias de las actividades realizadas están en el DRIVE en la carpeta Grepu III Trimestre y en cada una de las actividades realizadas están las planillas de confirmación de asistencia </v>
          </cell>
          <cell r="AD339">
            <v>100</v>
          </cell>
          <cell r="AE339" t="str">
            <v>se elaboraron  tarjetas entre invitaciones, felicitaciones, agradecimientos y otras. Se realizaron  eventos
Se verificó la asistencia de cada uno de los invitados a las actividades realizadas por la Dirección Genral del Instituto Nacional Penitenciario y Carcelario Inpec</v>
          </cell>
          <cell r="AF339" t="str">
            <v>Pendiente evidencia</v>
          </cell>
          <cell r="AG339">
            <v>1101</v>
          </cell>
          <cell r="AH339" t="str">
            <v>Tramitar la elaboración de papelería requerida para atender los eventos de logística de la Dirección General.</v>
          </cell>
          <cell r="AI339" t="str">
            <v xml:space="preserve">SI </v>
          </cell>
          <cell r="AJ339">
            <v>42371</v>
          </cell>
          <cell r="AK339">
            <v>42716</v>
          </cell>
          <cell r="AL339">
            <v>34</v>
          </cell>
          <cell r="AM339" t="str">
            <v xml:space="preserve">Martha Lilian Niño </v>
          </cell>
          <cell r="AN339" t="str">
            <v>Auxiliar Administrativo</v>
          </cell>
          <cell r="AO339" t="str">
            <v>Activo</v>
          </cell>
          <cell r="AP339">
            <v>0</v>
          </cell>
          <cell r="AQ339" t="str">
            <v>Se realizó cotización y compra de bases para invitación repujada y sobres para invitación</v>
          </cell>
          <cell r="AR339" t="str">
            <v>Carpeta de suministros</v>
          </cell>
          <cell r="AS339">
            <v>100</v>
          </cell>
          <cell r="AT339" t="str">
            <v xml:space="preserve">Se cuenta con suficiente reserva de esquelas para atender los requerimientos delSeñor Director General del Instituto Nacional Penitenciario y Carcelario INPEC </v>
          </cell>
          <cell r="AU339">
            <v>0</v>
          </cell>
          <cell r="AV339">
            <v>100</v>
          </cell>
          <cell r="AW339">
            <v>0.78840579710144931</v>
          </cell>
          <cell r="AX339" t="str">
            <v xml:space="preserve">Se compraron 100 sobres para las Tarjetas utilizadas por el Señor Director General </v>
          </cell>
          <cell r="AY339">
            <v>0</v>
          </cell>
          <cell r="AZ339">
            <v>100</v>
          </cell>
          <cell r="BA339">
            <v>1</v>
          </cell>
          <cell r="BB339" t="str">
            <v>Pendiente registro de información</v>
          </cell>
          <cell r="BC339" t="str">
            <v>Pendiente evidencia</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340">
          <cell r="M340" t="str">
            <v>P160</v>
          </cell>
          <cell r="N340" t="str">
            <v>Solicitudes de los diferentes medios de comunicación para el desarrollo de sus actividades periodísticas con la población de internos tramitadas</v>
          </cell>
          <cell r="O340">
            <v>10</v>
          </cell>
          <cell r="P340">
            <v>100</v>
          </cell>
          <cell r="Q340" t="str">
            <v>Porcentaje</v>
          </cell>
          <cell r="R340" t="str">
            <v>Carlos Alberto Zambrano</v>
          </cell>
          <cell r="S340" t="str">
            <v>Jefe de Oficina Asesora</v>
          </cell>
          <cell r="T340" t="str">
            <v>Activo</v>
          </cell>
          <cell r="U340">
            <v>100</v>
          </cell>
          <cell r="V340" t="str">
            <v xml:space="preserve">Este producto es de realización y seguimiento para todo el año,a la fecha se han realizado los trámites al 100% de las solicitudes que se han radicado en la Oficina Asesora de Comunicaciones. </v>
          </cell>
          <cell r="W340" t="str">
            <v>Las evidencias se encuentran en archivos físicos (carpetas A-Z Nº 1,2,3, que se encuentran en la secretaría de la Oficina Asesora de Comunicaciones, así como en los correos electrónicos olga.padilla@inpec.gov.co y prensa@inpec.gov.co</v>
          </cell>
          <cell r="X340">
            <v>100</v>
          </cell>
          <cell r="Y340" t="str">
            <v xml:space="preserve">Este producto es de realización y seguimiento para todo el año,a la fecha se han realizado los trámites al 100% de las solicitudes que se han radicado en la Oficina Asesora de Comunicaciones. </v>
          </cell>
          <cell r="Z340" t="str">
            <v>Las evidencias se encuentran en archivos físicos (carpetas A-Z Nº 1,2,3, que se encuentran en la secretaría de la Oficina Asesora de Comunicaciones, así como en los correos electrónicos olga.padilla@inpec.gov.co y prensa@inpec.gov.co</v>
          </cell>
          <cell r="AA340">
            <v>100</v>
          </cell>
          <cell r="AB340" t="str">
            <v>Este producto es de realización y seguimiento para todo el año, a la fecha se han implementado tres herramientas de comunicación dentro del marco de las políticas de Gobierno en Línea, discriminados en notas web, boletines de prensa y Notinpec</v>
          </cell>
          <cell r="AC340" t="str">
            <v>Las evidencias se encuentran en archivos físicos (carpetas A-Z Nº 1,2,3, que se encuentran en la secretaría de la Oficina Asesora de Comunicaciones, así como en los correos electrónicos olga.padilla@inpec.gov.co y prensa@inpec.gov.co</v>
          </cell>
          <cell r="AD340">
            <v>100</v>
          </cell>
          <cell r="AE340" t="str">
            <v>Este producto es de realización y seguimiento para todo el año, a la fecha se han implementado tres herramientas de comunicación dentro del marco de las políticas de Gobierno en Línea, discriminados en notas web, boletines de prensa y Notinpec</v>
          </cell>
          <cell r="AF340" t="str">
            <v>Las evidencias se encuentran en archivos físicos (carpetas A-Z Nº 1,2,3, que se encuentran en la secretaría de la Oficina Asesora de Comunicaciones, así como en los correos electrónicos olga.padilla@inpec.gov.co y prensa@inpec.gov.co</v>
          </cell>
          <cell r="AG340">
            <v>1036</v>
          </cell>
          <cell r="AH340" t="str">
            <v xml:space="preserve">Tramitar solicitudes de los diferentes medios de comunicación para el desarrollo de sus actividades periodísticas con la población de internos. </v>
          </cell>
          <cell r="AI340" t="str">
            <v>SI</v>
          </cell>
          <cell r="AJ340">
            <v>42370</v>
          </cell>
          <cell r="AK340">
            <v>42716</v>
          </cell>
          <cell r="AL340">
            <v>50</v>
          </cell>
          <cell r="AM340" t="str">
            <v>Carolina Padilla</v>
          </cell>
          <cell r="AN340" t="str">
            <v>Secretario Ejecutivo</v>
          </cell>
          <cell r="AO340" t="str">
            <v>Activo</v>
          </cell>
          <cell r="AP340">
            <v>100</v>
          </cell>
          <cell r="AQ340" t="str">
            <v xml:space="preserve">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v>
          </cell>
          <cell r="AR340" t="str">
            <v>Las evidencias se encuentran en archivos físicos (carpetas A-Z Nº 1,2,3, que se encuentran en la secretaría de la Oficina Asesora de Comunicaciones, así como en los correos electrónicos olga.padilla@inpec.gov.co y prensa@inpec.gov.co</v>
          </cell>
          <cell r="AS340">
            <v>100</v>
          </cell>
          <cell r="AT340" t="str">
            <v xml:space="preserve">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v>
          </cell>
          <cell r="AU340" t="str">
            <v>Las evidencias se encuentran en archivos físicos (carpetas A-Z Nº 1,2,3, que se encuentran en la secretaría de la Oficina Asesora de Comunicaciones, así como en los correos electrónicos olga.padilla@inpec.gov.co y prensa@inpec.gov.co</v>
          </cell>
          <cell r="AV340">
            <v>100</v>
          </cell>
          <cell r="AW340">
            <v>0.78901734104046239</v>
          </cell>
          <cell r="AX340" t="str">
            <v xml:space="preserve">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v>
          </cell>
          <cell r="AY340" t="str">
            <v>Las evidencias se encuentran en archivos físicos (carpetas A-Z Nº 1,2,3, que se encuentran en la secretaría de la Oficina Asesora de Comunicaciones, así como en los correos electrónicos olga.padilla@inpec.gov.co y prensa@inpec.gov.co</v>
          </cell>
          <cell r="AZ340">
            <v>100</v>
          </cell>
          <cell r="BA340">
            <v>1</v>
          </cell>
          <cell r="BB340" t="str">
            <v xml:space="preserve">A la fecha se han tramitado 540 solicitudes de 540 que se han radicado en la Oficina Asesora de Comunicaciones de los diferentes medios de comunicación para el desarrollo de sus actividades periodísticas con la población de internos. Esta actividad es de realización y seguimiento para todo el año, a la fecha se han realizado los trámites al 100% de las solicitudes que se han radicado en la Oficina Asesora de Comunicaciones. </v>
          </cell>
          <cell r="BC340" t="str">
            <v>Las evidencias se encuentran en archivos físicos (carpetas A-Z Nº 1,2,3, que se encuentran en la secretaría de la Oficina Asesora de Comunicaciones, así como en los correos electrónicos olga.padilla@inpec.gov.co y prensa@inpec.gov.co</v>
          </cell>
        </row>
        <row r="341">
          <cell r="M341" t="str">
            <v>P160</v>
          </cell>
          <cell r="N341" t="str">
            <v>Solicitudes de los diferentes medios de comunicación para el desarrollo de sus actividades periodísticas con la población de internos tramitadas</v>
          </cell>
          <cell r="O341">
            <v>10</v>
          </cell>
          <cell r="P341">
            <v>100</v>
          </cell>
          <cell r="Q341" t="str">
            <v>Porcentaje</v>
          </cell>
          <cell r="R341" t="str">
            <v>Carlos Alberto Zambrano</v>
          </cell>
          <cell r="S341" t="str">
            <v>Jefe de Oficina Asesora</v>
          </cell>
          <cell r="T341" t="str">
            <v>Activo</v>
          </cell>
          <cell r="U341">
            <v>100</v>
          </cell>
          <cell r="V341" t="str">
            <v xml:space="preserve">Este producto es de realización y seguimiento para todo el año,a la fecha se han realizado los trámites al 100% de las solicitudes que se han radicado en la Oficina Asesora de Comunicaciones. </v>
          </cell>
          <cell r="W341" t="str">
            <v>Las evidencias se encuentran en archivos físicos (carpetas A-Z Nº 1,2,3, que se encuentran en la secretaría de la Oficina Asesora de Comunicaciones, así como en los correos electrónicos olga.padilla@inpec.gov.co y prensa@inpec.gov.co</v>
          </cell>
          <cell r="X341">
            <v>100</v>
          </cell>
          <cell r="Y341" t="str">
            <v xml:space="preserve">Este producto es de realización y seguimiento para todo el año,a la fecha se han realizado los trámites al 100% de las solicitudes que se han radicado en la Oficina Asesora de Comunicaciones. </v>
          </cell>
          <cell r="Z341" t="str">
            <v>Las evidencias se encuentran en archivos físicos (carpetas A-Z Nº 1,2,3, que se encuentran en la secretaría de la Oficina Asesora de Comunicaciones, así como en los correos electrónicos olga.padilla@inpec.gov.co y prensa@inpec.gov.co</v>
          </cell>
          <cell r="AA341">
            <v>100</v>
          </cell>
          <cell r="AB341" t="str">
            <v>Este producto es de realización y seguimiento para todo el año, a la fecha se han implementado tres herramientas de comunicación dentro del marco de las políticas de Gobierno en Línea, discriminados en notas web, boletines de prensa y Notinpec</v>
          </cell>
          <cell r="AC341" t="str">
            <v>Las evidencias se encuentran en archivos físicos (carpetas A-Z Nº 1,2,3, que se encuentran en la secretaría de la Oficina Asesora de Comunicaciones, así como en los correos electrónicos olga.padilla@inpec.gov.co y prensa@inpec.gov.co</v>
          </cell>
          <cell r="AD341">
            <v>100</v>
          </cell>
          <cell r="AE341" t="str">
            <v>Este producto es de realización y seguimiento para todo el año, a la fecha se han implementado tres herramientas de comunicación dentro del marco de las políticas de Gobierno en Línea, discriminados en notas web, boletines de prensa y Notinpec</v>
          </cell>
          <cell r="AF341" t="str">
            <v>Las evidencias se encuentran en archivos físicos (carpetas A-Z Nº 1,2,3, que se encuentran en la secretaría de la Oficina Asesora de Comunicaciones, así como en los correos electrónicos olga.padilla@inpec.gov.co y prensa@inpec.gov.co</v>
          </cell>
          <cell r="AG341">
            <v>1037</v>
          </cell>
          <cell r="AH341" t="str">
            <v xml:space="preserve">Acompañamiento a los diferentes medios de comunicación en el desarrollo de sus actividades periodísticas con la población de internos. </v>
          </cell>
          <cell r="AI341" t="str">
            <v>SI</v>
          </cell>
          <cell r="AJ341">
            <v>42370</v>
          </cell>
          <cell r="AK341">
            <v>42716</v>
          </cell>
          <cell r="AL341">
            <v>50</v>
          </cell>
          <cell r="AM341" t="str">
            <v>Néstor Cárdenas</v>
          </cell>
          <cell r="AN341" t="str">
            <v>Dragoneante</v>
          </cell>
          <cell r="AO341" t="str">
            <v>Activo</v>
          </cell>
          <cell r="AP341">
            <v>100</v>
          </cell>
          <cell r="AQ341" t="str">
            <v xml:space="preserve">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ell>
          <cell r="AR341" t="str">
            <v>Las evidencias se encuentran en archivos físicos (carpetas A-Z Nº 1,2,3, que se encuentran en la secretaría de la Oficina Asesora de Comunicaciones, así como en los correos electrónicos olga.padilla@inpec.gov.co y prensa@inpec.gov.co</v>
          </cell>
          <cell r="AS341">
            <v>100</v>
          </cell>
          <cell r="AT341" t="str">
            <v xml:space="preserve">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ell>
          <cell r="AU341" t="str">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v>
          </cell>
          <cell r="AV341">
            <v>100</v>
          </cell>
          <cell r="AW341">
            <v>0.78901734104046239</v>
          </cell>
          <cell r="AX341" t="str">
            <v xml:space="preserve">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ell>
          <cell r="AY341" t="str">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v>
          </cell>
          <cell r="AZ341">
            <v>100</v>
          </cell>
          <cell r="BA341">
            <v>1</v>
          </cell>
          <cell r="BB341" t="str">
            <v xml:space="preserve">A la fecha se han realizado 84 acompañamientos de 84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ell>
          <cell r="BC341" t="str">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v>
          </cell>
        </row>
        <row r="342">
          <cell r="M342" t="str">
            <v>P162</v>
          </cell>
          <cell r="N342" t="str">
            <v>Herramientas de comunicación dentro del marco de las políticas de Gobierno en Línea. (Notas Web, Boletines de Prensa, Notinpec), implementadas</v>
          </cell>
          <cell r="O342">
            <v>10</v>
          </cell>
          <cell r="P342">
            <v>3</v>
          </cell>
          <cell r="Q342" t="str">
            <v>Número</v>
          </cell>
          <cell r="R342" t="str">
            <v>Carlos Alberto Zambrano</v>
          </cell>
          <cell r="S342" t="str">
            <v>Jefe de Oficina Asesora</v>
          </cell>
          <cell r="T342" t="str">
            <v>Activo</v>
          </cell>
          <cell r="U342">
            <v>3</v>
          </cell>
          <cell r="V342"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W342"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X342" t="str">
            <v>3</v>
          </cell>
          <cell r="Y342" t="str">
            <v>Este producto es de realización y seguimiento para todo el año, a la fecha se han implementado tres herramientas de comunicación dentro del marco de las políticas de Gobierno en Línea, discriminados en notas web, boletines de prensa y Notinpec</v>
          </cell>
          <cell r="Z342" t="str">
            <v>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v>
          </cell>
          <cell r="AA342">
            <v>3</v>
          </cell>
          <cell r="AB342"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C342"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D342">
            <v>3</v>
          </cell>
          <cell r="AE342"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F342"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G342">
            <v>1038</v>
          </cell>
          <cell r="AH342" t="str">
            <v xml:space="preserve">Implementar herramientas de comunicación dentro del marco de las políticas de Gobierno en Línea. </v>
          </cell>
          <cell r="AI342" t="str">
            <v>SI</v>
          </cell>
          <cell r="AJ342">
            <v>42583</v>
          </cell>
          <cell r="AK342">
            <v>42716</v>
          </cell>
          <cell r="AL342">
            <v>33</v>
          </cell>
          <cell r="AM342" t="str">
            <v xml:space="preserve">María Catalina Canal - Marta Muriel - Lina María Pérez </v>
          </cell>
          <cell r="AN342" t="str">
            <v>Profesional Universitario</v>
          </cell>
          <cell r="AO342" t="str">
            <v>Activo</v>
          </cell>
          <cell r="AP342">
            <v>100</v>
          </cell>
          <cell r="AQ342" t="str">
            <v xml:space="preserve">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v>
          </cell>
          <cell r="AR342" t="str">
            <v xml:space="preserve">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v>
          </cell>
          <cell r="AS342">
            <v>100</v>
          </cell>
          <cell r="AT342" t="str">
            <v xml:space="preserve">Se implementaron las herramientas de comunicación dentro del marco de las políticas de Gobierno en Línea (Notas Web, Boletines de Prensa, Notinpec). Se han realizado 43 notas web, 62 boletines de prensa y 26 ediciones de Notinpec. </v>
          </cell>
          <cell r="AU342"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V342">
            <v>100</v>
          </cell>
          <cell r="AW342">
            <v>0.45112781954887216</v>
          </cell>
          <cell r="AX342" t="str">
            <v xml:space="preserve">Se implementaron las herramientas de comunicación dentro del marco de las políticas de Gobierno en Línea (Notas Web, Boletines de Prensa, Notinpec). Se han realizado 64 notas web, 91 boletines de prensa y 41 ediciones de Notinpec. </v>
          </cell>
          <cell r="AY342"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Z342">
            <v>100</v>
          </cell>
          <cell r="BA342">
            <v>1</v>
          </cell>
          <cell r="BB342" t="str">
            <v xml:space="preserve">Se implementaron las herramientas de comunicaicón dentro del marco de las políticas de Gobierno en Línea (Notas web, Boletines de prensa, Notinpec). Se han realizado 87 notas web, 103 boletines de prensa y 52 ediciones de Notinpec. </v>
          </cell>
          <cell r="BC342"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row>
        <row r="343">
          <cell r="M343" t="str">
            <v>P162</v>
          </cell>
          <cell r="N343" t="str">
            <v>Herramientas de comunicación dentro del marco de las políticas de Gobierno en Línea. (Notas Web, Boletines de Prensa, Notinpec), implementadas</v>
          </cell>
          <cell r="O343">
            <v>10</v>
          </cell>
          <cell r="P343">
            <v>3</v>
          </cell>
          <cell r="Q343" t="str">
            <v>Número</v>
          </cell>
          <cell r="R343" t="str">
            <v>Carlos Alberto Zambrano</v>
          </cell>
          <cell r="S343" t="str">
            <v>Jefe de Oficina Asesora</v>
          </cell>
          <cell r="T343" t="str">
            <v>Activo</v>
          </cell>
          <cell r="U343">
            <v>0</v>
          </cell>
          <cell r="V343">
            <v>0</v>
          </cell>
          <cell r="W343">
            <v>0</v>
          </cell>
          <cell r="X343">
            <v>0</v>
          </cell>
          <cell r="Y343">
            <v>0</v>
          </cell>
          <cell r="Z343">
            <v>0</v>
          </cell>
          <cell r="AA343">
            <v>3</v>
          </cell>
          <cell r="AB343"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C343"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D343">
            <v>3</v>
          </cell>
          <cell r="AE343"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F343"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G343">
            <v>1039</v>
          </cell>
          <cell r="AH343" t="str">
            <v xml:space="preserve">Generar contenido para alimentar las herramientas de comunicación implementadas dentro del marco de las políticas de Gobierno en Línea. </v>
          </cell>
          <cell r="AI343" t="str">
            <v>SI</v>
          </cell>
          <cell r="AJ343">
            <v>42583</v>
          </cell>
          <cell r="AK343">
            <v>42716</v>
          </cell>
          <cell r="AL343">
            <v>33</v>
          </cell>
          <cell r="AM343" t="str">
            <v xml:space="preserve">María Catalina Canal - Marta Muriel - Lina María Pérez </v>
          </cell>
          <cell r="AN343" t="str">
            <v>Profesional Universitario</v>
          </cell>
          <cell r="AO343" t="str">
            <v>Activo</v>
          </cell>
          <cell r="AP343">
            <v>100</v>
          </cell>
          <cell r="AQ343" t="str">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ell>
          <cell r="AR343"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S343">
            <v>100</v>
          </cell>
          <cell r="AT343" t="str">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ell>
          <cell r="AU343"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V343">
            <v>100</v>
          </cell>
          <cell r="AW343">
            <v>0.45112781954887216</v>
          </cell>
          <cell r="AX343" t="str">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ell>
          <cell r="AY343"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Z343">
            <v>100</v>
          </cell>
          <cell r="BA343">
            <v>1</v>
          </cell>
          <cell r="BB343" t="str">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ell>
          <cell r="BC343"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row>
        <row r="344">
          <cell r="M344" t="str">
            <v>P162</v>
          </cell>
          <cell r="N344" t="str">
            <v>Herramientas de comunicación dentro del marco de las políticas de Gobierno en Línea. (Notas Web, Boletines de Prensa, Notinpec), implementadas</v>
          </cell>
          <cell r="O344">
            <v>10</v>
          </cell>
          <cell r="P344">
            <v>3</v>
          </cell>
          <cell r="Q344" t="str">
            <v>Número</v>
          </cell>
          <cell r="R344" t="str">
            <v>Carlos Alberto Zambrano</v>
          </cell>
          <cell r="S344" t="str">
            <v>Jefe de Oficina Asesora</v>
          </cell>
          <cell r="T344" t="str">
            <v>Activo</v>
          </cell>
          <cell r="U344">
            <v>0</v>
          </cell>
          <cell r="V344">
            <v>0</v>
          </cell>
          <cell r="W344">
            <v>0</v>
          </cell>
          <cell r="X344">
            <v>0</v>
          </cell>
          <cell r="Y344">
            <v>0</v>
          </cell>
          <cell r="Z344">
            <v>0</v>
          </cell>
          <cell r="AA344">
            <v>3</v>
          </cell>
          <cell r="AB344"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C344"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D344">
            <v>100</v>
          </cell>
          <cell r="AE344" t="str">
            <v xml:space="preserve">Este producto es de realización y seguimiento para todo el año, a la fecha se han implementado tres herramientas de comunicación dentro del marco de las políticas de Gobierno en Línea, discriminados en notas web, boletines de prensa y Notinpec. </v>
          </cell>
          <cell r="AF344" t="str">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ell>
          <cell r="AG344">
            <v>1040</v>
          </cell>
          <cell r="AH344" t="str">
            <v xml:space="preserve"> Implementar herramientas de comunicación dentro del marco de las políticas de Gobierno en Línea. </v>
          </cell>
          <cell r="AI344" t="str">
            <v>NO</v>
          </cell>
          <cell r="AJ344">
            <v>42522</v>
          </cell>
          <cell r="AK344">
            <v>42716</v>
          </cell>
          <cell r="AL344">
            <v>34</v>
          </cell>
          <cell r="AM344" t="str">
            <v xml:space="preserve">María Catalina Canal - Marta Muriel - Lina María Pérez </v>
          </cell>
          <cell r="AN344" t="str">
            <v>Profesional Universitario</v>
          </cell>
          <cell r="AO344" t="str">
            <v>Activo</v>
          </cell>
          <cell r="AP344">
            <v>100</v>
          </cell>
          <cell r="AQ344" t="str">
            <v xml:space="preserve">Se implementaron las herramientas de comunicación dentro del marco de las políticas de Gobierno en Línea (Notas Web, Boletines de Prensa, Notinpec). Se han realizado --- notas web, 27 boletines de prensa y 14 ediciones de Notinpec. </v>
          </cell>
          <cell r="AR344" t="str">
            <v xml:space="preserve">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v>
          </cell>
          <cell r="AS344">
            <v>100</v>
          </cell>
          <cell r="AT344" t="str">
            <v xml:space="preserve">Se implementaron las herramientas de comunicación dentro del marco de las políticas de Gobierno en Línea (Notas Web, Boletines de Prensa, Notinpec). Se han realizado --- notas web, 27 boletines de prensa y 14 ediciones de Notinpec. </v>
          </cell>
          <cell r="AU344"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V344">
            <v>100</v>
          </cell>
          <cell r="AW344">
            <v>0.62371134020618557</v>
          </cell>
          <cell r="AX344" t="str">
            <v xml:space="preserve">Se implementaron las herramientas de comunicación dentro del marco de las políticas de Gobierno en Línea (Notas Web, Boletines de Prensa, Notinpec). Se han realizado 64 notas web, 91 boletines de prensa y 41 ediciones de Notinpec. </v>
          </cell>
          <cell r="AY344"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cell r="AZ344">
            <v>100</v>
          </cell>
          <cell r="BA344">
            <v>1</v>
          </cell>
          <cell r="BB344" t="str">
            <v xml:space="preserve">Se implementaron las herramientas de comunicación dentro del marco de las políticas de Gobierno en Línea (Notas Web, Boletines de Prensa, Notinpec). Se han realizado 64 notas web, 91 boletines de prensa y 41 ediciones de Notinpec. </v>
          </cell>
          <cell r="BC344" t="str">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ell>
        </row>
        <row r="345">
          <cell r="M345" t="str">
            <v>P163</v>
          </cell>
          <cell r="N345" t="str">
            <v>Campañas institucionales con el fin de mejorar la cultura y el clima organizacional realizadas</v>
          </cell>
          <cell r="O345">
            <v>10</v>
          </cell>
          <cell r="P345">
            <v>3</v>
          </cell>
          <cell r="Q345" t="str">
            <v>Número</v>
          </cell>
          <cell r="R345" t="str">
            <v>Carlos Alberto Zambrano</v>
          </cell>
          <cell r="S345" t="str">
            <v>Jefe de Oficina</v>
          </cell>
          <cell r="T345" t="str">
            <v>Activo</v>
          </cell>
          <cell r="U345">
            <v>2</v>
          </cell>
          <cell r="V345" t="str">
            <v xml:space="preserve">En el primer trimestre del año se realizaron las dos campañas institucionales cumpliendo con la meta propuesta. </v>
          </cell>
          <cell r="W345" t="str">
            <v xml:space="preserve">Las evidencias de estas campañas se encuentras en los equipos de cómputo de las Oficina Asesora de Comunicaciones. </v>
          </cell>
          <cell r="X345">
            <v>2</v>
          </cell>
          <cell r="Y345" t="str">
            <v xml:space="preserve">En el primer trimestre del año se realizaron las dos campañas institucionales cumpliendo con la meta propuesta. </v>
          </cell>
          <cell r="Z345" t="str">
            <v xml:space="preserve">Las evidencias de estas campañas se encuentras en los equipos de cómputo de las Oficina Asesora de Comunicaciones. </v>
          </cell>
          <cell r="AA345">
            <v>0</v>
          </cell>
          <cell r="AB345" t="str">
            <v>SIN REGISTRO DE SEGUIMIENTO</v>
          </cell>
          <cell r="AC345">
            <v>0</v>
          </cell>
          <cell r="AD345">
            <v>3</v>
          </cell>
          <cell r="AE345" t="str">
            <v xml:space="preserve">En el primer trimestre del año se realizaron las dos campañas institucionales cumpliendo con la meta propuesta. </v>
          </cell>
          <cell r="AF345" t="str">
            <v xml:space="preserve">Las evidencias de estas campañas se encuentras en los equipos de cómputo de las Oficina Asesora de Comunicaciones. </v>
          </cell>
          <cell r="AG345">
            <v>1041</v>
          </cell>
          <cell r="AH345" t="str">
            <v xml:space="preserve">Diseñar campaña institucional de mejora en la cultura y el clima organizacional. </v>
          </cell>
          <cell r="AI345" t="str">
            <v>NO</v>
          </cell>
          <cell r="AJ345">
            <v>42583</v>
          </cell>
          <cell r="AK345">
            <v>42716</v>
          </cell>
          <cell r="AL345">
            <v>50</v>
          </cell>
          <cell r="AM345" t="str">
            <v>Edwards Rodríguez</v>
          </cell>
          <cell r="AN345" t="str">
            <v>Dragoneante</v>
          </cell>
          <cell r="AO345" t="str">
            <v>Activo</v>
          </cell>
          <cell r="AP345">
            <v>100</v>
          </cell>
          <cell r="AQ345" t="str">
            <v xml:space="preserve">A la fecha se han realizado dos campañas institucionales. Se realizó un vídeo intitucional para la campaña II fase de derechos humanos y la divulgación de la campaña de Transportes relacionadas a la construcción del plan de seguridad vial. </v>
          </cell>
          <cell r="AR345" t="str">
            <v xml:space="preserve">Las evidencias de estas campañas se encuentras en los equipos de cómputo de las Oficina Asesora de Comunicaciones. </v>
          </cell>
          <cell r="AS345">
            <v>100</v>
          </cell>
          <cell r="AT345" t="str">
            <v xml:space="preserve">A la fecha se han realizado dos campañas institucionales. Se realizó un vídeo intitucional para la campaña II fase de derechos humanos y la divulgación de la campaña de Transportes relacionadas a la construcción del plan de seguridad vial. </v>
          </cell>
          <cell r="AU345" t="str">
            <v xml:space="preserve">Las evidencias de estas campañas se encuentras en los equipos de cómputo de las Oficina Asesora de Comunicaciones. </v>
          </cell>
          <cell r="AV345">
            <v>100</v>
          </cell>
          <cell r="AW345">
            <v>0.45112781954887216</v>
          </cell>
          <cell r="AX345" t="str">
            <v xml:space="preserve">A la fecha se han realizado dos campañas institucionales. Se realizó un vídeo intitucional para la campaña II fase de derechos humanos y la divulgación de la campaña de Transportes relacionadas a la construcción del plan de seguridad vial. </v>
          </cell>
          <cell r="AY345" t="str">
            <v xml:space="preserve">Las evidencias de estas campañas se encuentras en los equipos de cómputo de las Oficina Asesora de Comunicaciones. </v>
          </cell>
          <cell r="AZ345">
            <v>100</v>
          </cell>
          <cell r="BA345">
            <v>1</v>
          </cell>
          <cell r="BB345" t="str">
            <v xml:space="preserve">A la fecha se han realizado dos campañas institucionales. Se realizó un vídeo intitucional para la campaña II fase de derechos humanos y la divulgación de la campaña de Transportes relacionadas a la construcción del plan de seguridad vial. </v>
          </cell>
          <cell r="BC345" t="str">
            <v xml:space="preserve">Las evidencias de estas campañas se encuentras en los equipos de cómputo de las Oficina Asesora de Comunicaciones. </v>
          </cell>
        </row>
        <row r="346">
          <cell r="M346" t="str">
            <v>P163</v>
          </cell>
          <cell r="N346" t="str">
            <v>Campañas institucionales con el fin de mejorar la cultura y el clima organizacional realizadas</v>
          </cell>
          <cell r="O346">
            <v>10</v>
          </cell>
          <cell r="P346">
            <v>3</v>
          </cell>
          <cell r="Q346" t="str">
            <v>Número</v>
          </cell>
          <cell r="R346" t="str">
            <v>Carlos Alberto Zambrano</v>
          </cell>
          <cell r="S346" t="str">
            <v>Jefe de Oficina</v>
          </cell>
          <cell r="T346" t="str">
            <v>Activo</v>
          </cell>
          <cell r="U346">
            <v>0</v>
          </cell>
          <cell r="V346">
            <v>0</v>
          </cell>
          <cell r="W346">
            <v>0</v>
          </cell>
          <cell r="X346">
            <v>0</v>
          </cell>
          <cell r="Y346">
            <v>0</v>
          </cell>
          <cell r="Z346">
            <v>0</v>
          </cell>
          <cell r="AA346">
            <v>0</v>
          </cell>
          <cell r="AB346" t="str">
            <v>SIN REGISTRO DE SEGUIMIENTO</v>
          </cell>
          <cell r="AC346">
            <v>0</v>
          </cell>
          <cell r="AD346">
            <v>3</v>
          </cell>
          <cell r="AE346" t="str">
            <v xml:space="preserve">En el primer trimestre del año se realizaron las dos campañas institucionales cumpliendo con la meta propuesta. </v>
          </cell>
          <cell r="AF346" t="str">
            <v xml:space="preserve">Las evidencias de estas campañas se encuentras en los equipos de cómputo de las Oficina Asesora de Comunicaciones. </v>
          </cell>
          <cell r="AG346">
            <v>1042</v>
          </cell>
          <cell r="AH346" t="str">
            <v xml:space="preserve">Implementar campaña institucional de mejora en la cultura y el clima organizacional. </v>
          </cell>
          <cell r="AI346" t="str">
            <v>NO</v>
          </cell>
          <cell r="AJ346">
            <v>42583</v>
          </cell>
          <cell r="AK346">
            <v>42716</v>
          </cell>
          <cell r="AL346">
            <v>50</v>
          </cell>
          <cell r="AM346" t="str">
            <v>Edwards Rodríguez</v>
          </cell>
          <cell r="AN346" t="str">
            <v>Dragoneante</v>
          </cell>
          <cell r="AO346" t="str">
            <v>Activo</v>
          </cell>
          <cell r="AP346">
            <v>100</v>
          </cell>
          <cell r="AQ346" t="str">
            <v xml:space="preserve">Se realizó un vídeo intitucional para la campaña II fase de derechos humanos y la divulgación de la campaña de Transportes relacionadas a la construcción del plan de seguridad vial. </v>
          </cell>
          <cell r="AR346" t="str">
            <v xml:space="preserve">Las evidencias de estas campañas se encuentras en los equipos de cómputo de las Oficina Asesora de Comunicaciones. </v>
          </cell>
          <cell r="AS346">
            <v>100</v>
          </cell>
          <cell r="AT346" t="str">
            <v xml:space="preserve">Se realizó un vídeo intitucional para la campaña II fase de derechos humanos y la divulgación de la campaña de Transportes relacionadas a la construcción del plan de seguridad vial. </v>
          </cell>
          <cell r="AU346" t="str">
            <v xml:space="preserve">Las evidencias de estas campañas se encuentras en los equipos de cómputo de las Oficina Asesora de Comunicaciones. </v>
          </cell>
          <cell r="AV346">
            <v>100</v>
          </cell>
          <cell r="AW346">
            <v>0.45112781954887216</v>
          </cell>
          <cell r="AX346" t="str">
            <v xml:space="preserve">Se realizó un vídeo intitucional para la campaña II fase de derechos humanos y la divulgación de la campaña de Transportes relacionadas a la construcción del plan de seguridad vial. </v>
          </cell>
          <cell r="AY346" t="str">
            <v xml:space="preserve">Las evidencias de estas campañas se encuentras en los equipos de cómputo de las Oficina Asesora de Comunicaciones. </v>
          </cell>
          <cell r="AZ346">
            <v>100</v>
          </cell>
          <cell r="BA346">
            <v>1</v>
          </cell>
          <cell r="BB346" t="str">
            <v xml:space="preserve">Se realizó unvídeo institucional para la campaña II fase de derechos humanos y la divulgación de la campaña de Transportes relacionada a la contrucción del plan de seguridad vial. </v>
          </cell>
          <cell r="BC346" t="str">
            <v>Las evidencias de estas campañas se encuentran en los equipos de cómputo de la Oficina Asesora de Comunicaciones. El video se puede ver en el canal institucional de youtube en el siguiente link https://www.youtube.com/user/Reportajesdelibertad/videos</v>
          </cell>
        </row>
        <row r="347">
          <cell r="M347" t="str">
            <v>P164</v>
          </cell>
          <cell r="N347" t="str">
            <v xml:space="preserve">  Política de comunicación institucional realizar, publicada y divulgada</v>
          </cell>
          <cell r="O347">
            <v>15</v>
          </cell>
          <cell r="P347">
            <v>1</v>
          </cell>
          <cell r="Q347" t="str">
            <v>Número</v>
          </cell>
          <cell r="R347" t="str">
            <v>Carlos Albeto Zambrano</v>
          </cell>
          <cell r="S347" t="str">
            <v>Jefe de Oficina</v>
          </cell>
          <cell r="T347" t="str">
            <v>Activo</v>
          </cell>
          <cell r="U347">
            <v>1</v>
          </cell>
          <cell r="V347" t="str">
            <v xml:space="preserve">La Política de Comunicaciones ya fue realizada, publicada y divulgada. </v>
          </cell>
          <cell r="W347" t="str">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v>
          </cell>
          <cell r="X347">
            <v>1</v>
          </cell>
          <cell r="Y347" t="str">
            <v xml:space="preserve">La Política de Comunicaciones ya fue realizada, publicada y divulgada. </v>
          </cell>
          <cell r="Z347" t="str">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v>
          </cell>
          <cell r="AA347">
            <v>1</v>
          </cell>
          <cell r="AB347" t="str">
            <v xml:space="preserve">La Política de Comunicaciones ya fue realizada, publicada y divulgada. </v>
          </cell>
          <cell r="AC347" t="str">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v>
          </cell>
          <cell r="AD347">
            <v>1</v>
          </cell>
          <cell r="AE347" t="str">
            <v xml:space="preserve">La Política de Comunicaciones ya fue realizada, publicada y divulgada. </v>
          </cell>
          <cell r="AF347" t="str">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v>
          </cell>
          <cell r="AG347">
            <v>1043</v>
          </cell>
          <cell r="AH347" t="str">
            <v>Divulgación de la Política Institucional</v>
          </cell>
          <cell r="AI347" t="str">
            <v>SI</v>
          </cell>
          <cell r="AJ347">
            <v>42583</v>
          </cell>
          <cell r="AK347">
            <v>42716</v>
          </cell>
          <cell r="AL347">
            <v>100</v>
          </cell>
          <cell r="AM347" t="str">
            <v>Lina María Pérez Toro</v>
          </cell>
          <cell r="AN347" t="str">
            <v>Profesional Universitario</v>
          </cell>
          <cell r="AO347" t="str">
            <v>Activo</v>
          </cell>
          <cell r="AP347">
            <v>100</v>
          </cell>
          <cell r="AQ347" t="str">
            <v xml:space="preserve">La Política Institucional fue divulgada a nivel nacional el día 30 de marzo de 2016, mediante Boletín Interno Nº 007 </v>
          </cell>
          <cell r="AR347" t="str">
            <v xml:space="preserve">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v>
          </cell>
          <cell r="AS347">
            <v>100</v>
          </cell>
          <cell r="AT347" t="str">
            <v xml:space="preserve">La Política Institucional fue divulgada a nivel nacional el día 30 de marzo de 2016, mediante Boletín Interno Nº 007 </v>
          </cell>
          <cell r="AU347" t="str">
            <v xml:space="preserve">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v>
          </cell>
          <cell r="AV347">
            <v>100</v>
          </cell>
          <cell r="AW347">
            <v>0.45112781954887216</v>
          </cell>
          <cell r="AX347" t="str">
            <v xml:space="preserve">La Política Institucional fue divulgada a nivel nacional el día 30 de marzo de 2016, mediante Boletín Interno Nº 007 </v>
          </cell>
          <cell r="AY347" t="str">
            <v xml:space="preserve">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v>
          </cell>
          <cell r="AZ347">
            <v>100</v>
          </cell>
          <cell r="BA347">
            <v>1</v>
          </cell>
          <cell r="BB347" t="str">
            <v xml:space="preserve">La Política Institucional fue divulgada a nivel nacional el día 30 de marzo de 2016, mediante Boletín Interno Nº 007 </v>
          </cell>
          <cell r="BC347" t="str">
            <v xml:space="preserve">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v>
          </cell>
        </row>
        <row r="348">
          <cell r="M348" t="str">
            <v>P165</v>
          </cell>
          <cell r="N348" t="str">
            <v>Acciones que permitan conocer la efectividad de los canales de comunicación (Raiting, Notas positivas publicadas y Boletines Internos, Notinpec) realizadas</v>
          </cell>
          <cell r="O348">
            <v>15</v>
          </cell>
          <cell r="P348">
            <v>4</v>
          </cell>
          <cell r="Q348" t="str">
            <v>Número</v>
          </cell>
          <cell r="R348" t="str">
            <v>Carlos Alberto Zambrano</v>
          </cell>
          <cell r="S348" t="str">
            <v>Jefe de Oficina Asesora</v>
          </cell>
          <cell r="T348" t="str">
            <v>Activo</v>
          </cell>
          <cell r="U348">
            <v>0</v>
          </cell>
          <cell r="V348" t="str">
            <v xml:space="preserve">Estas acciones se realizan a lo largo de todo el año, estas mediciones son correspondientes al I trismestre de 2016. </v>
          </cell>
          <cell r="W348" t="str">
            <v xml:space="preserve">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v>
          </cell>
          <cell r="X348">
            <v>4</v>
          </cell>
          <cell r="Y348" t="str">
            <v xml:space="preserve">Estas acciones se realizan a lo largo de todo el año, estas mediciones son correspondientes al II trimestre de 2016. </v>
          </cell>
          <cell r="Z348" t="str">
            <v xml:space="preserve">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v>
          </cell>
          <cell r="AA348">
            <v>4</v>
          </cell>
          <cell r="AB348" t="str">
            <v xml:space="preserve">Estas acciones se realizan a lo largo de todo el año, estas mediciones son correspondientes al III trismestre de 2016. </v>
          </cell>
          <cell r="AC348" t="str">
            <v xml:space="preserve">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v>
          </cell>
          <cell r="AD348">
            <v>4</v>
          </cell>
          <cell r="AE348" t="str">
            <v xml:space="preserve">Estas acciones se realizan a lo largo de todo el año, estas mediciones son correspondientes al III trismestre de 2016. </v>
          </cell>
          <cell r="AF348" t="str">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v>
          </cell>
          <cell r="AG348">
            <v>1044</v>
          </cell>
          <cell r="AH348" t="str">
            <v xml:space="preserve">Medición rating programa 'Reportajes de Libertad'. </v>
          </cell>
          <cell r="AI348" t="str">
            <v>SI</v>
          </cell>
          <cell r="AJ348">
            <v>42583</v>
          </cell>
          <cell r="AK348">
            <v>42716</v>
          </cell>
          <cell r="AL348">
            <v>50</v>
          </cell>
          <cell r="AM348" t="str">
            <v>Arbey García</v>
          </cell>
          <cell r="AN348" t="str">
            <v>Técnico Administrativo</v>
          </cell>
          <cell r="AO348" t="str">
            <v>Activo</v>
          </cell>
          <cell r="AP348">
            <v>100</v>
          </cell>
          <cell r="AQ348" t="str">
            <v xml:space="preserve">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v>
          </cell>
          <cell r="AR348" t="str">
            <v xml:space="preserve">El archivo de medición de rating se encuentra en el equipo de cómputo 286125 de la Oficina Asesora de Comunicaciones, Grupo de Comunicación Organizacional, Sala de Edición, Bodega. Además de la carpeta de evidencias de OFICO del Drive. </v>
          </cell>
          <cell r="AS348">
            <v>100</v>
          </cell>
          <cell r="AT348" t="str">
            <v>A la fecha se han emitido 4 programas de Reportajes de Libertad en las siguientes fechas 8 de mayo de 2016, 22 de mayo de 2016, 05 de junio de 2016 y 19 de junio de 2016</v>
          </cell>
          <cell r="AU348" t="str">
            <v xml:space="preserve">El archivo de medición de rating se encuentra en el equipo de cómputo 286125 de la Oficina Asesora de Comunicaciones, Grupo de Comunicación Organizacional, Sala de Edición, Bodega. Además de la carpeta de evidencias de OFICO del Drive. </v>
          </cell>
          <cell r="AV348">
            <v>100</v>
          </cell>
          <cell r="AW348">
            <v>0.45112781954887216</v>
          </cell>
          <cell r="AX348" t="str">
            <v>A la fecha se han emitido 11programas de Reportajes de Libertad en las siguientes fechas 8 de mayo de 2016, 22 de mayo de 2016, 05 de junio de 2016 y 19 de junio de 2016, 3, 17 y 31 de julio, 14 y 28 de agosto, 11 y 25 de septiembre.</v>
          </cell>
          <cell r="AY348" t="str">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v>
          </cell>
          <cell r="AZ348">
            <v>100</v>
          </cell>
          <cell r="BA348">
            <v>1</v>
          </cell>
          <cell r="BB348" t="str">
            <v xml:space="preserve">A la fecha se han emitido 19 programas de Reportajes de Libertad en las siguientes fechas 8 de mayo, 22 de mayo, 05 de junio y 19 de junio, 3, 17 y 31 de julio, 14 y 28 de agosto, 11 y 15 de septiembre, 6, 9, 16 y 30 de octubre, 13 y 24 de noviembre, 4 y 11 de diciembre. La última emisión se realizará el 18 de diciembre. </v>
          </cell>
          <cell r="BC348" t="str">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v>
          </cell>
        </row>
        <row r="349">
          <cell r="M349" t="str">
            <v>P165</v>
          </cell>
          <cell r="N349" t="str">
            <v>Acciones que permitan conocer la efectividad de los canales de comunicación (Raiting, Notas positivas publicadas y Boletines Internos, Notinpec) realizadas</v>
          </cell>
          <cell r="O349">
            <v>15</v>
          </cell>
          <cell r="P349">
            <v>4</v>
          </cell>
          <cell r="Q349" t="str">
            <v>Número</v>
          </cell>
          <cell r="R349" t="str">
            <v>Carlos Alberto Zambrano</v>
          </cell>
          <cell r="S349" t="str">
            <v>Jefe de Oficina Asesora</v>
          </cell>
          <cell r="T349" t="str">
            <v>Activo</v>
          </cell>
          <cell r="U349">
            <v>0</v>
          </cell>
          <cell r="V349">
            <v>0</v>
          </cell>
          <cell r="W349">
            <v>0</v>
          </cell>
          <cell r="X349">
            <v>0</v>
          </cell>
          <cell r="Y349">
            <v>0</v>
          </cell>
          <cell r="Z349">
            <v>0</v>
          </cell>
          <cell r="AA349">
            <v>0</v>
          </cell>
          <cell r="AB349">
            <v>0</v>
          </cell>
          <cell r="AC349">
            <v>0</v>
          </cell>
          <cell r="AD349">
            <v>4</v>
          </cell>
          <cell r="AE349">
            <v>0</v>
          </cell>
          <cell r="AF349">
            <v>0</v>
          </cell>
          <cell r="AG349">
            <v>1045</v>
          </cell>
          <cell r="AH349" t="str">
            <v>Medir notas positivas publicadas en medios de comunicación.</v>
          </cell>
          <cell r="AI349" t="str">
            <v>SI</v>
          </cell>
          <cell r="AJ349">
            <v>42583</v>
          </cell>
          <cell r="AK349">
            <v>42716</v>
          </cell>
          <cell r="AL349">
            <v>50</v>
          </cell>
          <cell r="AM349" t="str">
            <v xml:space="preserve">María Catalina Canal </v>
          </cell>
          <cell r="AN349" t="str">
            <v>Contratista</v>
          </cell>
          <cell r="AO349" t="str">
            <v>Activo</v>
          </cell>
          <cell r="AP349">
            <v>100</v>
          </cell>
          <cell r="AQ349" t="str">
            <v xml:space="preserve">Se realizó la medición de las notas positivas publicadas en medios de comunicación. Se registraron 17 noticias positivas en el monitoreo diario a medios de comunicación. </v>
          </cell>
          <cell r="AR349" t="str">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v>
          </cell>
          <cell r="AS349">
            <v>100</v>
          </cell>
          <cell r="AT349" t="str">
            <v xml:space="preserve">Se realizó la medición de las notas positivas publicadas en medios de comunicación. Se registraron 25 noticias positivas en el monitoreo diario a medios de comunicación. </v>
          </cell>
          <cell r="AU349" t="str">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v>
          </cell>
          <cell r="AV349">
            <v>100</v>
          </cell>
          <cell r="AW349">
            <v>0.45112781954887216</v>
          </cell>
          <cell r="AX349" t="str">
            <v xml:space="preserve">Se realizó la medición de las notas positivas publicadas en medios de comunicación. Se registraron 70 noticias positivas en el monitoreo diario a medios de comunicación. </v>
          </cell>
          <cell r="AY349" t="str">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v>
          </cell>
          <cell r="AZ349">
            <v>100</v>
          </cell>
          <cell r="BA349">
            <v>1</v>
          </cell>
          <cell r="BB349" t="str">
            <v>Se realizó la medición de las notas positivas publicadas en medios de comunicación. Se registraron 94 noticias positivas en el monitoreo diario a medios de comunicación.</v>
          </cell>
          <cell r="BC349" t="str">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v>
          </cell>
        </row>
        <row r="350">
          <cell r="M350" t="str">
            <v>P166</v>
          </cell>
          <cell r="N350" t="str">
            <v xml:space="preserve">Esquema de publicación adoptado y difundido </v>
          </cell>
          <cell r="O350">
            <v>10</v>
          </cell>
          <cell r="P350">
            <v>1</v>
          </cell>
          <cell r="Q350" t="str">
            <v>Número</v>
          </cell>
          <cell r="R350" t="str">
            <v>Carlos Alberto Zambrano</v>
          </cell>
          <cell r="S350" t="str">
            <v>Jefe de Oficina Asesora</v>
          </cell>
          <cell r="T350" t="str">
            <v>Activo</v>
          </cell>
          <cell r="U350">
            <v>1</v>
          </cell>
          <cell r="V350" t="str">
            <v>El esquema de publicación fue difundido mediante Boletín Interno Nº006 el día 15 de marzo de 2016.</v>
          </cell>
          <cell r="W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X350">
            <v>1</v>
          </cell>
          <cell r="Y350" t="str">
            <v>El esquema de publicación fue difundido mediante Boletín Interno Nº006 el día 15 de marzo de 2016.</v>
          </cell>
          <cell r="Z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A350">
            <v>1</v>
          </cell>
          <cell r="AB350" t="str">
            <v>El esquema de publicación fue difundido mediante Boletín Interno Nº006 el día 15 de marzo de 2016.</v>
          </cell>
          <cell r="AC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D350" t="str">
            <v>1</v>
          </cell>
          <cell r="AE350" t="str">
            <v>El esquema de publicación fue difundido mediante Boletín Interno Nº006 el día 15 de marzo de 2016.</v>
          </cell>
          <cell r="AF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G350">
            <v>1046</v>
          </cell>
          <cell r="AH350" t="str">
            <v>Reenviar a través de correos electrónicos a todos los funcionarios de nivel nacional, el esquema de publicación adoptado</v>
          </cell>
          <cell r="AI350" t="str">
            <v>SI</v>
          </cell>
          <cell r="AJ350">
            <v>42371</v>
          </cell>
          <cell r="AK350">
            <v>42460</v>
          </cell>
          <cell r="AL350">
            <v>100</v>
          </cell>
          <cell r="AM350" t="str">
            <v>Lina María Pérez Toro</v>
          </cell>
          <cell r="AN350" t="str">
            <v>Profesional Universitario</v>
          </cell>
          <cell r="AO350" t="str">
            <v>Activo</v>
          </cell>
          <cell r="AP350">
            <v>100</v>
          </cell>
          <cell r="AQ350" t="str">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ell>
          <cell r="AR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S350">
            <v>100</v>
          </cell>
          <cell r="AT350" t="str">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ell>
          <cell r="AU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V350">
            <v>100</v>
          </cell>
          <cell r="AW350">
            <v>1</v>
          </cell>
          <cell r="AX350" t="str">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ell>
          <cell r="AY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cell r="AZ350">
            <v>100</v>
          </cell>
          <cell r="BA350">
            <v>1</v>
          </cell>
          <cell r="BB350" t="str">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ell>
          <cell r="BC350" t="str">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ell>
        </row>
        <row r="351">
          <cell r="M351" t="str">
            <v>P167</v>
          </cell>
          <cell r="N351" t="str">
            <v>Revista institucional en los Establecimientos Carcelarios a nivel nacional, fortalecida.</v>
          </cell>
          <cell r="O351">
            <v>10</v>
          </cell>
          <cell r="P351">
            <v>1</v>
          </cell>
          <cell r="Q351" t="str">
            <v>Número</v>
          </cell>
          <cell r="R351" t="str">
            <v>Carlos Alberto Zambrano</v>
          </cell>
          <cell r="S351" t="str">
            <v>Jefe de Oficina Asesora</v>
          </cell>
          <cell r="T351" t="str">
            <v>Activo</v>
          </cell>
          <cell r="U351">
            <v>0</v>
          </cell>
          <cell r="V351" t="str">
            <v xml:space="preserve">Se inició el proceso de cotizaciones para el diseño e impresión de la Revista Intitucional, dando así cumplimiento al fortalecimiento de esta.  </v>
          </cell>
          <cell r="W351" t="str">
            <v xml:space="preserve">El 1 de abril se solicitaron las cotizaciones a la Imprenta Nacional y otras particulares, para entregar los estudios previos. </v>
          </cell>
          <cell r="X351">
            <v>0</v>
          </cell>
          <cell r="Y351">
            <v>0</v>
          </cell>
          <cell r="Z351">
            <v>0</v>
          </cell>
          <cell r="AA351">
            <v>0</v>
          </cell>
          <cell r="AB351">
            <v>0</v>
          </cell>
          <cell r="AC351">
            <v>0</v>
          </cell>
          <cell r="AD351" t="str">
            <v>1</v>
          </cell>
          <cell r="AE351"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ell>
          <cell r="AF351" t="str">
            <v xml:space="preserve">El contrato se encuentra en la carpeta de evidencias OFICO del Drive con el nombre P167 - Contrato No. 125 - Contratación Revista Insitucional. Así como en la AZ con nombre 'Contratos 125 - 2016 Editores CONARTE'. </v>
          </cell>
          <cell r="AG351">
            <v>1047</v>
          </cell>
          <cell r="AH351" t="str">
            <v xml:space="preserve">Diseño Revista Institucional. </v>
          </cell>
          <cell r="AI351" t="str">
            <v>NO</v>
          </cell>
          <cell r="AJ351">
            <v>42583</v>
          </cell>
          <cell r="AK351">
            <v>42716</v>
          </cell>
          <cell r="AL351">
            <v>33</v>
          </cell>
          <cell r="AM351" t="str">
            <v>Marta Muriel</v>
          </cell>
          <cell r="AN351" t="str">
            <v>Profesional Universitario</v>
          </cell>
          <cell r="AO351" t="str">
            <v>Activo</v>
          </cell>
          <cell r="AP351">
            <v>20</v>
          </cell>
          <cell r="AQ351" t="str">
            <v xml:space="preserve">El 1 de abril se solicitaron las cotizaciones a la Imprenta Nacional y otras particulares, para entregar los estudios previos. </v>
          </cell>
          <cell r="AR351" t="str">
            <v>Las cotizaciones fueron solicitadas a través del correo electrónico analucia.villavicencio@inpec.gov.co, mediante el Oficio Nº 0366</v>
          </cell>
          <cell r="AS351">
            <v>30</v>
          </cell>
          <cell r="AT351"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ell>
          <cell r="AU351" t="str">
            <v xml:space="preserve">El contrato se encuentra en la carpeta de evidencias OFICO del Drive con el nombre P167 - Contrato No. 125 - Contratación Revista Insitucional. Así como en la AZ con nombre 'Contratos 125 - 2016 Editores CONARTE'. </v>
          </cell>
          <cell r="AV351">
            <v>100</v>
          </cell>
          <cell r="AW351">
            <v>0.45112781954887216</v>
          </cell>
          <cell r="AX351" t="str">
            <v>El contrato No.125 celebrado con Editores CONARTES SAS cuyo objeto es
“Contratar la adquisición de la séptima edición de la revista institucional, material POP (carpetas) y diplomas del día del giardián del Instituo Nacional Penitenciario y Carcelario”, se encuentra en finalizado.
Fecha de inicio: 03 de junio de 2016  
Fecha de culminación: 30 de septiembre de 2016
28 de septiembre se recibieron 1000 revistas
- Acta No.0042 Entrega Revista
- Guía de Entrega Revista
- Contrato No. 125</v>
          </cell>
          <cell r="AY351" t="str">
            <v xml:space="preserve">El contrato y las actas respectivas se encuentran en la carpeta de evidencias OFICO del Drive con el nombre P167 - Contrato No. 125 - Contratación Revista Insitucional. Así como en la AZ con nombre 'Contratos 125 - 2016 Editores CONARTE'. </v>
          </cell>
          <cell r="AZ351">
            <v>100</v>
          </cell>
          <cell r="BA351">
            <v>1</v>
          </cell>
          <cell r="BB351" t="str">
            <v>El contrato No.125 celebrado con Editores CONARTES SAS cuyo objeto es
“Contratar la adquisición de la séptima edición de la revista institucional, material POP (carpetas) y diplomas del día del giardián del Instituo Nacional Penitenciario y Carcelario”, se encuentra en finalizado.
Fecha de inicio: 03 de junio de 2016  
Fecha de culminación: 30 de septiembre de 2016
28 de septiembre se recibieron 1000 revistas
- Acta No.0042 Entrega Revista
- Guía de Entrega Revista
- Contrato No. 125</v>
          </cell>
          <cell r="BC351" t="str">
            <v xml:space="preserve">El contrato y las actas respectivas se encuentran en la carpeta de evidencias OFICO del Drive con el nombre P167 - Contrato No. 125 - Contratación Revista Insitucional. Así como en la AZ con nombre 'Contratos 125 - 2016 Editores CONARTE'. </v>
          </cell>
        </row>
        <row r="352">
          <cell r="M352" t="str">
            <v>P167</v>
          </cell>
          <cell r="N352" t="str">
            <v>Revista institucional en los Establecimientos Carcelarios a nivel nacional, fortalecida.</v>
          </cell>
          <cell r="O352">
            <v>10</v>
          </cell>
          <cell r="P352">
            <v>1</v>
          </cell>
          <cell r="Q352" t="str">
            <v>Número</v>
          </cell>
          <cell r="R352" t="str">
            <v>Carlos Alberto Zambrano</v>
          </cell>
          <cell r="S352" t="str">
            <v>Jefe de Oficina Asesora</v>
          </cell>
          <cell r="T352" t="str">
            <v>Activo</v>
          </cell>
          <cell r="U352">
            <v>0</v>
          </cell>
          <cell r="V352">
            <v>0</v>
          </cell>
          <cell r="W352">
            <v>0</v>
          </cell>
          <cell r="X352">
            <v>0</v>
          </cell>
          <cell r="Y352">
            <v>0</v>
          </cell>
          <cell r="Z352">
            <v>0</v>
          </cell>
          <cell r="AA352">
            <v>0</v>
          </cell>
          <cell r="AB352">
            <v>0</v>
          </cell>
          <cell r="AC352">
            <v>0</v>
          </cell>
          <cell r="AD352" t="str">
            <v>1</v>
          </cell>
          <cell r="AE352"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ell>
          <cell r="AF352" t="str">
            <v xml:space="preserve">El contrato se encuentra en la carpeta de evidencias OFICO del Drive con el nombre P167 - Contrato No. 125 - Contratación Revista Insitucional. Así como en la AZ con nombre 'Contratos 125 - 2016 Editores CONARTE'. </v>
          </cell>
          <cell r="AG352">
            <v>1048</v>
          </cell>
          <cell r="AH352" t="str">
            <v xml:space="preserve">Proceso de impresión Revista Institucional. </v>
          </cell>
          <cell r="AI352" t="str">
            <v>NO</v>
          </cell>
          <cell r="AJ352">
            <v>42583</v>
          </cell>
          <cell r="AK352">
            <v>42716</v>
          </cell>
          <cell r="AL352">
            <v>34</v>
          </cell>
          <cell r="AM352" t="str">
            <v>Marta Muriel</v>
          </cell>
          <cell r="AN352" t="str">
            <v>Profesional Universitario</v>
          </cell>
          <cell r="AO352" t="str">
            <v>Activo</v>
          </cell>
          <cell r="AP352">
            <v>0</v>
          </cell>
          <cell r="AQ352">
            <v>0</v>
          </cell>
          <cell r="AR352">
            <v>0</v>
          </cell>
          <cell r="AS352">
            <v>30</v>
          </cell>
          <cell r="AT352" t="str">
            <v>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Después del proceso de diseño la imprenta iniciará el proceso de impresión con fehca límite de entrega del 30 de septiembre de 2016.</v>
          </cell>
          <cell r="AU352" t="str">
            <v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v>
          </cell>
          <cell r="AV352">
            <v>100</v>
          </cell>
          <cell r="AW352">
            <v>0.45112781954887216</v>
          </cell>
          <cell r="AX352" t="str">
            <v>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28 de septiembre se recibieron 1000 revistas
- Acta No.0042 Entrega Revista
- Guía de Entrega Revista
- Contrato No. 125</v>
          </cell>
          <cell r="AY352" t="str">
            <v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v>
          </cell>
          <cell r="AZ352">
            <v>100</v>
          </cell>
          <cell r="BA352">
            <v>1</v>
          </cell>
          <cell r="BB352" t="str">
            <v>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28 de septiembre se recibieron 1000 revistas
- Acta No.0042 Entrega Revista
- Guía de Entrega Revista
- Contrato No. 125</v>
          </cell>
          <cell r="BC352" t="str">
            <v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v>
          </cell>
        </row>
        <row r="353">
          <cell r="M353" t="str">
            <v>P167</v>
          </cell>
          <cell r="N353" t="str">
            <v>Revista institucional en los Establecimientos Carcelarios a nivel nacional, fortalecida.</v>
          </cell>
          <cell r="O353">
            <v>10</v>
          </cell>
          <cell r="P353">
            <v>1</v>
          </cell>
          <cell r="Q353" t="str">
            <v>Número</v>
          </cell>
          <cell r="R353" t="str">
            <v>Carlos Alberto Zambrano</v>
          </cell>
          <cell r="S353" t="str">
            <v>Jefe de Oficina Asesora</v>
          </cell>
          <cell r="T353" t="str">
            <v>Activo</v>
          </cell>
          <cell r="U353">
            <v>0</v>
          </cell>
          <cell r="V353">
            <v>0</v>
          </cell>
          <cell r="W353">
            <v>0</v>
          </cell>
          <cell r="X353">
            <v>0</v>
          </cell>
          <cell r="Y353">
            <v>0</v>
          </cell>
          <cell r="Z353">
            <v>0</v>
          </cell>
          <cell r="AA353">
            <v>0</v>
          </cell>
          <cell r="AB353">
            <v>0</v>
          </cell>
          <cell r="AC353">
            <v>0</v>
          </cell>
          <cell r="AD353" t="str">
            <v>1</v>
          </cell>
          <cell r="AE353"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ell>
          <cell r="AF353" t="str">
            <v xml:space="preserve">El contrato se encuentra en la carpeta de evidencias OFICO del Drive con el nombre P167 - Contrato No. 125 - Contratación Revista Insitucional. Así como en la AZ con nombre 'Contratos 125 - 2016 Editores CONARTE'. </v>
          </cell>
          <cell r="AG353">
            <v>1049</v>
          </cell>
          <cell r="AH353" t="str">
            <v xml:space="preserve">Distribución de la Revista Institucional  </v>
          </cell>
          <cell r="AI353" t="str">
            <v>NO</v>
          </cell>
          <cell r="AJ353">
            <v>42583</v>
          </cell>
          <cell r="AK353">
            <v>42716</v>
          </cell>
          <cell r="AL353">
            <v>33</v>
          </cell>
          <cell r="AM353" t="str">
            <v>Marta Muriel</v>
          </cell>
          <cell r="AN353" t="str">
            <v>Profesional Universitario</v>
          </cell>
          <cell r="AO353" t="str">
            <v>Activo</v>
          </cell>
          <cell r="AP353">
            <v>0</v>
          </cell>
          <cell r="AQ353">
            <v>0</v>
          </cell>
          <cell r="AR353">
            <v>0</v>
          </cell>
          <cell r="AS353">
            <v>5</v>
          </cell>
          <cell r="AT353"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v>
          </cell>
          <cell r="AU353" t="str">
            <v xml:space="preserve">El contrato se encuentra en la carpeta de evidencias OFICO del Drive con el nombre P167 - Contrato No. 125 - Contratación Revista Insitucional. Así como en la AZ con nombre 'Contratos 125 - 2016 Editores CONARTE'. </v>
          </cell>
          <cell r="AV353">
            <v>70</v>
          </cell>
          <cell r="AW353">
            <v>0.45112781954887216</v>
          </cell>
          <cell r="AX353"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v>
          </cell>
          <cell r="AY353" t="str">
            <v xml:space="preserve">El contrato se encuentra en la carpeta de evidencias OFICO del Drive con el nombre P167 - Contrato No. 125 - Contratación Revista Insitucional. Así como en la AZ con nombre 'Contratos 125 - 2016 Editores CONARTE'. </v>
          </cell>
          <cell r="AZ353">
            <v>100</v>
          </cell>
          <cell r="BA353">
            <v>1</v>
          </cell>
          <cell r="BB353" t="str">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v>
          </cell>
          <cell r="BC353" t="str">
            <v xml:space="preserve">El contrato se encuentra en la carpeta de evidencias OFICO del Drive con el nombre P167 - Contrato No. 125 - Contratación Revista Insitucional. Así como en la AZ con nombre 'Contratos 125 - 2016 Editores CONARTE'. </v>
          </cell>
        </row>
        <row r="354">
          <cell r="M354" t="str">
            <v>P168</v>
          </cell>
          <cell r="N354" t="str">
            <v>Manual de Comunicación de Crisis elaborado y aprobado</v>
          </cell>
          <cell r="O354">
            <v>5</v>
          </cell>
          <cell r="P354">
            <v>50</v>
          </cell>
          <cell r="Q354" t="str">
            <v>Porcentaje</v>
          </cell>
          <cell r="R354" t="str">
            <v>Carlos Alberto Zambrano</v>
          </cell>
          <cell r="S354" t="str">
            <v>Jefe de Oficina Asesora</v>
          </cell>
          <cell r="T354" t="str">
            <v>Activo</v>
          </cell>
          <cell r="U354">
            <v>50</v>
          </cell>
          <cell r="V354" t="str">
            <v xml:space="preserve">La actividad para este producto se ha realizado con asesoría de la Oficina Asesora de Planeación. </v>
          </cell>
          <cell r="W354" t="str">
            <v xml:space="preserve">Las evidencias reposan en el inercambio de correos electrónicos entre comunicacionorganizacional@inpec.gov.co y angelica.patino@inpec.gov.co. así como en la carpeta de evidencias OFICO del Drive. </v>
          </cell>
          <cell r="X354">
            <v>50</v>
          </cell>
          <cell r="Y354" t="str">
            <v xml:space="preserve">El Manual de Crisis fue elaborado por parte de OFICO, la aprobación se ha realizado por parte de la Oficina Asesora de Planeación mediante un trabajo conjunto con la funcionario Angélica Patiño. </v>
          </cell>
          <cell r="Z354" t="str">
            <v xml:space="preserve">Las evidencias reposan en el inercambio de correos electrónicos entre comunicacionorganizacional@inpec.gov.co y angelica.patino@inpec.gov.co. así como en la carpeta de evidencias OFICO del Drive. </v>
          </cell>
          <cell r="AA354">
            <v>0</v>
          </cell>
          <cell r="AB354" t="str">
            <v>SIN REGISTRO DE SEGUIMIENTO</v>
          </cell>
          <cell r="AC354">
            <v>0</v>
          </cell>
          <cell r="AD354" t="str">
            <v>50</v>
          </cell>
          <cell r="AE354" t="str">
            <v xml:space="preserve">El producto tiene un avance del 50% debido a que el Manual de Crisis se elaboró por parte de OFICO pero no fue aprobado en este período. </v>
          </cell>
          <cell r="AF354" t="str">
            <v xml:space="preserve">Las evidencias reposan en el inercambio de correos electrónicos entre comunicacionorganizacional@inpec.gov.co y angelica.patino@inpec.gov.co. así como en la carpeta de evidencias OFICO del Drive. </v>
          </cell>
          <cell r="AG354">
            <v>1050</v>
          </cell>
          <cell r="AH354" t="str">
            <v>Realizar seguimiento a la aprobación del Manual de Comunicación de Crisis</v>
          </cell>
          <cell r="AI354" t="str">
            <v>NO</v>
          </cell>
          <cell r="AJ354">
            <v>42583</v>
          </cell>
          <cell r="AK354">
            <v>42716</v>
          </cell>
          <cell r="AL354">
            <v>100</v>
          </cell>
          <cell r="AM354" t="str">
            <v>Lina María Pérez Toro</v>
          </cell>
          <cell r="AN354" t="str">
            <v>Profesional Universitario</v>
          </cell>
          <cell r="AO354" t="str">
            <v>Activo</v>
          </cell>
          <cell r="AP354">
            <v>100</v>
          </cell>
          <cell r="AQ354" t="str">
            <v xml:space="preserve">Se realizó el seguimiento a la aprobación del Manual de Crisis. Para dicho seguimiento se realizaron reuniones con Angélica Patiño, profesional de la Oficina de Planeación quien ha brindado asesoría para este procedimiento. </v>
          </cell>
          <cell r="AR354" t="str">
            <v xml:space="preserve">Las evidencias reposan en el inercambio de correos electrónicos entre comunicacionorganizacional@inpec.gov.co y angelica.patino@inpec.gov.co. así como en la carpeta de evidencias OFICO del Drive. </v>
          </cell>
          <cell r="AS354">
            <v>100</v>
          </cell>
          <cell r="AT354" t="str">
            <v xml:space="preserve">Se realizó el seguimiento a la aprobación del Manual de Crisis. Para dicho seguimiento se realizaron reuniones con Angélica Patiño, profesional de la Oficina de Planeación quien ha brindado asesoría para este procedimiento. </v>
          </cell>
          <cell r="AU354" t="str">
            <v xml:space="preserve">Las evidencias reposan en el inercambio de correos electrónicos entre comunicacionorganizacional@inpec.gov.co y angelica.patino@inpec.gov.co. así como en la carpeta de evidencias OFICO del Drive. </v>
          </cell>
          <cell r="AV354">
            <v>100</v>
          </cell>
          <cell r="AW354">
            <v>0.45112781954887216</v>
          </cell>
          <cell r="AX354" t="str">
            <v xml:space="preserve">Se realizó el seguimiento a la aprobación del Manual de Crisis. Para dicho seguimiento se realizaron reuniones con Angélica Patiño, profesional de la Oficina de Planeación quien ha brindado asesoría para este procedimiento. </v>
          </cell>
          <cell r="AY354" t="str">
            <v xml:space="preserve">Las evidencias reposan en el inercambio de correos electrónicos entre comunicacionorganizacional@inpec.gov.co y angelica.patino@inpec.gov.co. así como en la carpeta de evidencias OFICO del Drive. </v>
          </cell>
          <cell r="AZ354">
            <v>100</v>
          </cell>
          <cell r="BA354">
            <v>1</v>
          </cell>
          <cell r="BB354" t="str">
            <v xml:space="preserve">Se realizó el seguimiento a la aprobación del Manual de Crisis. Para dicho seguimiento se realizaron reuniones con Angélica Patiño, profesional de la Oficina de Planeación quien ha brindado asesoría para este procedimiento. </v>
          </cell>
          <cell r="BC354" t="str">
            <v xml:space="preserve">Las evidencias reposan en el inercambio de correos electrónicos entre comunicacionorganizacional@inpec.gov.co y angelica.patino@inpec.gov.co. así como en la carpeta de evidencias OFICO del Drive. </v>
          </cell>
        </row>
        <row r="355">
          <cell r="M355" t="str">
            <v>P169</v>
          </cell>
          <cell r="N355" t="str">
            <v>Videos Institucionales elaborados y editados.</v>
          </cell>
          <cell r="O355">
            <v>15</v>
          </cell>
          <cell r="P355">
            <v>4</v>
          </cell>
          <cell r="Q355" t="str">
            <v>Número</v>
          </cell>
          <cell r="R355" t="str">
            <v>Carlos Alberto Zambrano</v>
          </cell>
          <cell r="S355" t="str">
            <v>Jefe de Oficina Asesora</v>
          </cell>
          <cell r="T355" t="str">
            <v>Activo</v>
          </cell>
          <cell r="U355">
            <v>4</v>
          </cell>
          <cell r="V355" t="str">
            <v>Los vídeos institucionales fueron elaborados y editados en la Sala de Edición de la Oficina Asesora de Comunicaciones, resaltando que la meta eran 4 vídeos anuales y sólo en el I trimestre ya se realizaron 5.</v>
          </cell>
          <cell r="W355" t="str">
            <v>Los vídeos se encuentran en archivos audiovisuales en el equipo de cómputo  311105 ubicado en la Sala de Edición de la Oficina Asesora de Comunicaciones - Bodega y en el canal de youtube institucional https://www.youtube.com/user/Reportajesdelibertad</v>
          </cell>
          <cell r="X355">
            <v>4</v>
          </cell>
          <cell r="Y355" t="str">
            <v>Los vídeos institucionales fueron elaborados y editados en la Sala de Edición de la Oficina Asesora de Comunicaciones, resaltando que la meta eran 4 vídeos anuales y sólo en el I trimestre ya se realizaron 5.</v>
          </cell>
          <cell r="Z355" t="str">
            <v>Los vídeos se encuentran en archivos audiovisuales en el equipo de cómputo  311105 ubicado en la Sala de Edición de la Oficina Asesora de Comunicaciones - Bodega y en el canal de youtube institucional https://www.youtube.com/user/Reportajesdelibertad</v>
          </cell>
          <cell r="AA355">
            <v>4</v>
          </cell>
          <cell r="AB355" t="str">
            <v>Los vídeos institucionales fueron elaborados y editados en la Sala de Edición de la Oficina Asesora de Comunicaciones, resaltando que la meta eran 4 vídeos anuales y sólo en el I trimestre ya se realizaron 5.</v>
          </cell>
          <cell r="AC355" t="str">
            <v>Los vídeos se encuentran en archivos audiovisuales en el equipo de cómputo  311105 ubicado en la Sala de Edición de la Oficina Asesora de Comunicaciones - Bodega y en el canal de youtube institucional https://www.youtube.com/user/Reportajesdelibertad</v>
          </cell>
          <cell r="AD355">
            <v>4</v>
          </cell>
          <cell r="AE355" t="str">
            <v>Los vídeos institucionales fueron elaborados y editados en la Sala de Edición de la Oficina Asesora de Comunicaciones, resaltando que la meta eran 4 vídeos anuales y sólo en el I trimestre ya se realizaron 5.</v>
          </cell>
          <cell r="AF355" t="str">
            <v>Los vídeos se encuentran en archivos audiovisuales en el equipo de cómputo  311105 ubicado en la Sala de Edición de la Oficina Asesora de Comunicaciones - Bodega y en el canal de youtube institucional https://www.youtube.com/user/Reportajesdelibertad</v>
          </cell>
          <cell r="AG355">
            <v>1051</v>
          </cell>
          <cell r="AH355" t="str">
            <v>Preproducción vídeos institucionales</v>
          </cell>
          <cell r="AI355" t="str">
            <v>NO</v>
          </cell>
          <cell r="AJ355">
            <v>42583</v>
          </cell>
          <cell r="AK355">
            <v>42716</v>
          </cell>
          <cell r="AL355">
            <v>50</v>
          </cell>
          <cell r="AM355" t="str">
            <v>Edwards Rodríguez - Néstor Cárdenas</v>
          </cell>
          <cell r="AN355" t="str">
            <v>Dragoneante</v>
          </cell>
          <cell r="AO355" t="str">
            <v>Activo</v>
          </cell>
          <cell r="AP355">
            <v>100</v>
          </cell>
          <cell r="AQ355" t="str">
            <v>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v>
          </cell>
          <cell r="AR355" t="str">
            <v>Los vídeos se encuentran en archivos audiovisuales en el equipo de cómputo  311105 ubicado en la Sala de Edición de la Oficina Asesora de Comunicaciones - Bodega y en el canal de youtube institucional https://www.youtube.com/user/Reportajesdelibertad</v>
          </cell>
          <cell r="AS355">
            <v>100</v>
          </cell>
          <cell r="AT355" t="str">
            <v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v>
          </cell>
          <cell r="AU355" t="str">
            <v>Los vídeos se encuentran en archivos audiovisuales en el equipo de cómputo  311105 ubicado en la Sala de Edición de la Oficina Asesora de Comunicaciones - Bodega y en el canal de youtube institucional https://www.youtube.com/user/Reportajesdelibertad</v>
          </cell>
          <cell r="AV355">
            <v>100</v>
          </cell>
          <cell r="AW355">
            <v>0.45112781954887216</v>
          </cell>
          <cell r="AX355" t="str">
            <v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v>
          </cell>
          <cell r="AY355" t="str">
            <v>Los vídeos se encuentran en archivos audiovisuales en el equipo de cómputo  311105 ubicado en la Sala de Edición de la Oficina Asesora de Comunicaciones - Bodega y en el canal de youtube institucional https://www.youtube.com/user/Reportajesdelibertad</v>
          </cell>
          <cell r="AZ355">
            <v>100</v>
          </cell>
          <cell r="BA355">
            <v>1</v>
          </cell>
          <cell r="BB355" t="str">
            <v>A la fecha se han realizado 18 vídeos institucionales superando la mete propuesta en el Plan de Acción 2016. Las preproducciones de estos vídeos se realizaron a lo largo del año y como resultado se produjeron estos vídeos: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v>
          </cell>
          <cell r="BC355" t="str">
            <v>Los vídeos se encuentran en archivos audiovisuales en el equipo de cómputo  311105 ubicado en la Sala de Edición de la Oficina Asesora de Comunicaciones - Bodega y en el canal de youtube institucional https://www.youtube.com/user/Reportajesdelibertad</v>
          </cell>
        </row>
        <row r="356">
          <cell r="M356" t="str">
            <v>P169</v>
          </cell>
          <cell r="N356" t="str">
            <v>Videos Institucionales elaborados y editados.</v>
          </cell>
          <cell r="O356">
            <v>15</v>
          </cell>
          <cell r="P356">
            <v>4</v>
          </cell>
          <cell r="Q356" t="str">
            <v>Número</v>
          </cell>
          <cell r="R356" t="str">
            <v>Carlos Alberto Zambrano</v>
          </cell>
          <cell r="S356" t="str">
            <v>Jefe de Oficina Asesora</v>
          </cell>
          <cell r="T356" t="str">
            <v>Activo</v>
          </cell>
          <cell r="U356">
            <v>0</v>
          </cell>
          <cell r="V356">
            <v>0</v>
          </cell>
          <cell r="W356">
            <v>0</v>
          </cell>
          <cell r="X356">
            <v>0</v>
          </cell>
          <cell r="Y356">
            <v>0</v>
          </cell>
          <cell r="Z356">
            <v>0</v>
          </cell>
          <cell r="AA356">
            <v>4</v>
          </cell>
          <cell r="AB356" t="str">
            <v>Los vídeos institucionales fueron elaborados y editados en la Sala de Edición de la Oficina Asesora de Comunicaciones, resaltando que la meta eran 4 vídeos anuales y sólo en el I trimestre ya se realizaron 5.</v>
          </cell>
          <cell r="AC356" t="str">
            <v>Los vídeos se encuentran en archivos audiovisuales en el equipo de cómputo  311105 ubicado en la Sala de Edición de la Oficina Asesora de Comunicaciones - Bodega y en el canal de youtube institucional https://www.youtube.com/user/Reportajesdelibertad</v>
          </cell>
          <cell r="AD356">
            <v>4</v>
          </cell>
          <cell r="AE356" t="str">
            <v>Los vídeos institucionales fueron elaborados y editados en la Sala de Edición de la Oficina Asesora de Comunicaciones, resaltando que la meta eran 4 vídeos anuales y sólo en el I trimestre ya se realizaron 5.</v>
          </cell>
          <cell r="AF356" t="str">
            <v>Los vídeos se encuentran en archivos audiovisuales en el equipo de cómputo  311105 ubicado en la Sala de Edición de la Oficina Asesora de Comunicaciones - Bodega y en el canal de youtube institucional https://www.youtube.com/user/Reportajesdelibertad</v>
          </cell>
          <cell r="AG356">
            <v>1052</v>
          </cell>
          <cell r="AH356" t="str">
            <v xml:space="preserve">Edición videos institucionales </v>
          </cell>
          <cell r="AI356" t="str">
            <v>NO</v>
          </cell>
          <cell r="AJ356">
            <v>42583</v>
          </cell>
          <cell r="AK356">
            <v>42716</v>
          </cell>
          <cell r="AL356">
            <v>50</v>
          </cell>
          <cell r="AM356" t="str">
            <v>Edwards Rodríguez - Néstor Cárdenas</v>
          </cell>
          <cell r="AN356" t="str">
            <v>Dragoneante</v>
          </cell>
          <cell r="AO356" t="str">
            <v>Activo</v>
          </cell>
          <cell r="AP356">
            <v>100</v>
          </cell>
          <cell r="AQ356" t="str">
            <v>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v>
          </cell>
          <cell r="AR356" t="str">
            <v>Los vídeos se encuentran en archivos audiovisuales en el equipo de cómputo  311105 ubicado en la Sala de Edición de la Oficina Asesora de Comunicaciones - Bodega</v>
          </cell>
          <cell r="AS356">
            <v>100</v>
          </cell>
          <cell r="AT356" t="str">
            <v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v>
          </cell>
          <cell r="AU356" t="str">
            <v>Los vídeos se encuentran en archivos audiovisuales en el equipo de cómputo  311105 ubicado en la Sala de Edición de la Oficina Asesora de Comunicaciones - Bodega y en el canal de youtube institucional https://www.youtube.com/user/Reportajesdelibertad</v>
          </cell>
          <cell r="AV356">
            <v>100</v>
          </cell>
          <cell r="AW356">
            <v>0.45112781954887216</v>
          </cell>
          <cell r="AX356" t="str">
            <v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v>
          </cell>
          <cell r="AY356" t="str">
            <v>Los vídeos se encuentran en archivos audiovisuales en el equipo de cómputo  311105 ubicado en la Sala de Edición de la Oficina Asesora de Comunicaciones - Bodega y en el canal de youtube institucional https://www.youtube.com/user/Reportajesdelibertad</v>
          </cell>
          <cell r="AZ356">
            <v>100</v>
          </cell>
          <cell r="BA356">
            <v>1</v>
          </cell>
          <cell r="BB356" t="str">
            <v xml:space="preserve"> Las ediciones de estos 18 vídeos intitucionales se realizaron a lo largo de todo el año de trabjo.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v>
          </cell>
          <cell r="BC356" t="str">
            <v>Los vídeos se encuentran en archivos audiovisuales en el equipo de cómputo  311105 ubicado en la Sala de Edición de la Oficina Asesora de Comunicaciones - Bodega y en el canal de youtube institucional https://www.youtube.com/user/Reportajesdelibertad</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357">
          <cell r="M357" t="str">
            <v>P153</v>
          </cell>
          <cell r="N357" t="str">
            <v>Plan de Direccionamiento estratégico con seguimiento anual</v>
          </cell>
          <cell r="O357">
            <v>7</v>
          </cell>
          <cell r="P357">
            <v>1</v>
          </cell>
          <cell r="Q357" t="str">
            <v>Número</v>
          </cell>
          <cell r="R357" t="str">
            <v>Juan Manuel Riaño Vargas</v>
          </cell>
          <cell r="S357" t="str">
            <v>Jefe de Oficina Asesora</v>
          </cell>
          <cell r="T357" t="str">
            <v>Activo</v>
          </cell>
          <cell r="U357">
            <v>0</v>
          </cell>
          <cell r="V357">
            <v>0</v>
          </cell>
          <cell r="W357">
            <v>0</v>
          </cell>
          <cell r="X357">
            <v>1</v>
          </cell>
          <cell r="Y357" t="str">
            <v>Se realzó seguimiento al PDE del año 2015</v>
          </cell>
          <cell r="Z357" t="str">
            <v>-</v>
          </cell>
          <cell r="AA357">
            <v>1</v>
          </cell>
          <cell r="AB357" t="str">
            <v>Se realzó seguimiento al PDE del año 2015</v>
          </cell>
          <cell r="AC357" t="str">
            <v>-</v>
          </cell>
          <cell r="AD357">
            <v>1</v>
          </cell>
          <cell r="AE357" t="str">
            <v>Se realzó seguimiento al PDE del año 2015</v>
          </cell>
          <cell r="AF357" t="str">
            <v>Pendiente ruta de ubicación</v>
          </cell>
          <cell r="AG357">
            <v>617</v>
          </cell>
          <cell r="AH357" t="str">
            <v xml:space="preserve">Elaborar el informe de seguimiento al plan de Direccionamiento estratégico a 31 diciembre de 2015 </v>
          </cell>
          <cell r="AI357" t="str">
            <v>NO</v>
          </cell>
          <cell r="AJ357">
            <v>42371</v>
          </cell>
          <cell r="AK357">
            <v>42490</v>
          </cell>
          <cell r="AL357">
            <v>100</v>
          </cell>
          <cell r="AM357" t="str">
            <v>Emilio Saavedra</v>
          </cell>
          <cell r="AN357" t="str">
            <v>Contratista</v>
          </cell>
          <cell r="AO357" t="str">
            <v>Activo</v>
          </cell>
          <cell r="AP357">
            <v>25</v>
          </cell>
          <cell r="AQ357" t="str">
            <v>Se realizaron calculos de indicadores de Eficacia y gestión de cada uno de los niveles del PDE</v>
          </cell>
          <cell r="AR357" t="str">
            <v xml:space="preserve">Archivo Calculo de Indicadores PDE 2015 Carpeta Evidencias OFPLA Seguimiento I TRIM DRIVE </v>
          </cell>
          <cell r="AS357">
            <v>100</v>
          </cell>
          <cell r="AT357" t="str">
            <v>Se elaboro informe de plan de direccionamiento estrategico de acuerdo con cada uno de los niv eles definidos por su estructura (Factor, Sector y objetivo)</v>
          </cell>
          <cell r="AU357" t="str">
            <v>URL: http://www.inpec.gov.co/portal/page/portal/Inpec/Institucion/PlanesInstitucionales/Plan_Accion_2014/Plan%20Estrat%E9gico</v>
          </cell>
          <cell r="AV357">
            <v>100</v>
          </cell>
          <cell r="AW357">
            <v>1</v>
          </cell>
          <cell r="AX357" t="str">
            <v>Se elaboro informe de plan de direccionamiento estrategico de acuerdo con cada uno de los niv eles definidos por su estructura (Factor, Sector y objetivo)</v>
          </cell>
          <cell r="AY357" t="str">
            <v>URL: http://www.inpec.gov.co/portal/page/portal/Inpec/Institucion/PlanesInstitucionales/Plan_Accion_2014/Plan%20Estrat%E9gico</v>
          </cell>
          <cell r="AZ357">
            <v>100</v>
          </cell>
          <cell r="BA357">
            <v>1</v>
          </cell>
          <cell r="BB357" t="str">
            <v>Se elaboro informe de plan de direccionamiento estrategico de acuerdo con cada uno de los niv eles definidos por su estructura (Factor, Sector y objetivo)</v>
          </cell>
          <cell r="BC357" t="str">
            <v>URL: http://www.inpec.gov.co/portal/page/portal/Inpec/Institucion/PlanesInstitucionales/Plan_Accion_2014/Plan%20Estrat%E9gico</v>
          </cell>
        </row>
        <row r="358">
          <cell r="M358" t="str">
            <v>P153</v>
          </cell>
          <cell r="N358" t="str">
            <v>Plan de Direccionamiento estratégico con seguimiento anual</v>
          </cell>
          <cell r="O358">
            <v>7</v>
          </cell>
          <cell r="P358">
            <v>1</v>
          </cell>
          <cell r="Q358" t="str">
            <v>Número</v>
          </cell>
          <cell r="R358" t="str">
            <v>Juan Manuel Riaño Vargas</v>
          </cell>
          <cell r="S358" t="str">
            <v>Jefe de Oficina Asesora</v>
          </cell>
          <cell r="T358" t="str">
            <v>Activo</v>
          </cell>
          <cell r="U358">
            <v>0</v>
          </cell>
          <cell r="V358">
            <v>0</v>
          </cell>
          <cell r="W358">
            <v>0</v>
          </cell>
          <cell r="X358">
            <v>0</v>
          </cell>
          <cell r="Y358">
            <v>0</v>
          </cell>
          <cell r="Z358">
            <v>0</v>
          </cell>
          <cell r="AA358">
            <v>0</v>
          </cell>
          <cell r="AB358">
            <v>0</v>
          </cell>
          <cell r="AC358">
            <v>0</v>
          </cell>
          <cell r="AD358">
            <v>0</v>
          </cell>
          <cell r="AE358">
            <v>0</v>
          </cell>
          <cell r="AF358">
            <v>0</v>
          </cell>
          <cell r="AG358">
            <v>618</v>
          </cell>
          <cell r="AH358" t="str">
            <v xml:space="preserve">Elaborar el informe de seguimiento al plan de Direccionamiento estratégico a 30 de junio de 2016 </v>
          </cell>
          <cell r="AI358" t="str">
            <v>NO</v>
          </cell>
          <cell r="AJ358">
            <v>42566</v>
          </cell>
          <cell r="AK358">
            <v>42643</v>
          </cell>
          <cell r="AL358">
            <v>0</v>
          </cell>
          <cell r="AM358" t="str">
            <v>Mery Melguizo Báez</v>
          </cell>
          <cell r="AN358" t="str">
            <v>Contratista</v>
          </cell>
          <cell r="AO358" t="str">
            <v>Inactivo</v>
          </cell>
          <cell r="AP358">
            <v>0</v>
          </cell>
          <cell r="AQ358">
            <v>0</v>
          </cell>
          <cell r="AR358">
            <v>0</v>
          </cell>
          <cell r="AS358">
            <v>0</v>
          </cell>
          <cell r="AT358">
            <v>0</v>
          </cell>
          <cell r="AU358">
            <v>0</v>
          </cell>
          <cell r="AV358">
            <v>0</v>
          </cell>
          <cell r="AW358" t="str">
            <v>Actividad inactiva</v>
          </cell>
          <cell r="AX358">
            <v>0</v>
          </cell>
          <cell r="AY358">
            <v>0</v>
          </cell>
          <cell r="AZ358">
            <v>0</v>
          </cell>
          <cell r="BA358" t="str">
            <v>Actividad inactiva</v>
          </cell>
          <cell r="BB358">
            <v>0</v>
          </cell>
          <cell r="BC358">
            <v>0</v>
          </cell>
        </row>
        <row r="359">
          <cell r="M359" t="str">
            <v>P155</v>
          </cell>
          <cell r="N359" t="str">
            <v xml:space="preserve">Indicadores sectoriales, institucionales SINERGIA con seguimiento </v>
          </cell>
          <cell r="O359">
            <v>6</v>
          </cell>
          <cell r="P359">
            <v>100</v>
          </cell>
          <cell r="Q359" t="str">
            <v>Porcentaje</v>
          </cell>
          <cell r="R359" t="str">
            <v>Juan Manuel Riaño Vargas</v>
          </cell>
          <cell r="S359" t="str">
            <v>Jefe de Oficina Asesora</v>
          </cell>
          <cell r="T359" t="str">
            <v>Activo</v>
          </cell>
          <cell r="U359">
            <v>0</v>
          </cell>
          <cell r="V359">
            <v>0</v>
          </cell>
          <cell r="W359">
            <v>0</v>
          </cell>
          <cell r="X359">
            <v>100</v>
          </cell>
          <cell r="Y359" t="str">
            <v>se realizo seguimiento a los indicadores de "asinamiento", "bloqueo", "tecnologia biometrica" y "clasificación en fase"</v>
          </cell>
          <cell r="Z359" t="str">
            <v>-</v>
          </cell>
          <cell r="AA359">
            <v>100</v>
          </cell>
          <cell r="AB359" t="str">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v>
          </cell>
          <cell r="AC359" t="str">
            <v>las evidencias se encuentran cargadas en la carpeta de google drive junto a los soportes de cumplimiento de las actividades del producto</v>
          </cell>
          <cell r="AD359">
            <v>100</v>
          </cell>
          <cell r="AE359" t="str">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ell>
          <cell r="AF359" t="str">
            <v>http://sinergiapp.dnp.gov.co/#IndicEntidadP/132/45/26</v>
          </cell>
          <cell r="AG359">
            <v>619</v>
          </cell>
          <cell r="AH359" t="str">
            <v>Solicitar el primero de cada mes a los responsables de indicadores SINERGIA, los avances cuantitativos y cualitativos.</v>
          </cell>
          <cell r="AI359" t="str">
            <v>NO</v>
          </cell>
          <cell r="AJ359">
            <v>42371</v>
          </cell>
          <cell r="AK359">
            <v>42716</v>
          </cell>
          <cell r="AL359">
            <v>33</v>
          </cell>
          <cell r="AM359" t="str">
            <v>Leonel Ríos Soto</v>
          </cell>
          <cell r="AN359" t="str">
            <v>Oficial Logístico</v>
          </cell>
          <cell r="AO359" t="str">
            <v>Activo</v>
          </cell>
          <cell r="AP359">
            <v>25</v>
          </cell>
          <cell r="AQ359" t="str">
            <v>se llevo a cabo durante los primeros 5 dias de cada mes, los responsables de cada indicador emitieron su avanze tanto cualitativo como cuantitativo</v>
          </cell>
          <cell r="AR359" t="str">
            <v>Correo electronico emitido por los responsables</v>
          </cell>
          <cell r="AS359">
            <v>50</v>
          </cell>
          <cell r="AT359" t="str">
            <v>se llevo a cabo durante los primeros 5 dias de cada mes, los responsables de cada indicador emitieron su avanze tanto cualitativo como cuantitativo</v>
          </cell>
          <cell r="AU359" t="str">
            <v>Correo electronico emitido por los responsables</v>
          </cell>
          <cell r="AV359">
            <v>75</v>
          </cell>
          <cell r="AW359">
            <v>0.78840579710144931</v>
          </cell>
          <cell r="AX359" t="str">
            <v>Se coordino con los responsables de los indicadores SINERGIA el registro de avance en el aplicativo</v>
          </cell>
          <cell r="AY359" t="str">
            <v>http://sinergiapp.dnp.gov.co/#IndicadorProgEntE/26/1174/4416/132</v>
          </cell>
          <cell r="AZ359">
            <v>100</v>
          </cell>
          <cell r="BA359">
            <v>1</v>
          </cell>
          <cell r="BB359" t="str">
            <v>Se coordino con los responsables de los indicadores SINERGIA el registro de avance en el aplicativo</v>
          </cell>
          <cell r="BC359" t="str">
            <v>http://sinergiapp.dnp.gov.co/#IndicEntidadP/132/45/26</v>
          </cell>
        </row>
        <row r="360">
          <cell r="M360" t="str">
            <v>P155</v>
          </cell>
          <cell r="N360" t="str">
            <v xml:space="preserve">Indicadores sectoriales, institucionales SINERGIA con seguimiento </v>
          </cell>
          <cell r="O360">
            <v>6</v>
          </cell>
          <cell r="P360">
            <v>100</v>
          </cell>
          <cell r="Q360" t="str">
            <v>Porcentaje</v>
          </cell>
          <cell r="R360" t="str">
            <v>Juan Manuel Riaño Vargas</v>
          </cell>
          <cell r="S360" t="str">
            <v>Jefe de Oficina Asesora</v>
          </cell>
          <cell r="T360" t="str">
            <v>Activo</v>
          </cell>
          <cell r="U360">
            <v>0</v>
          </cell>
          <cell r="V360">
            <v>0</v>
          </cell>
          <cell r="W360">
            <v>0</v>
          </cell>
          <cell r="X360">
            <v>100</v>
          </cell>
          <cell r="Y360" t="str">
            <v>se realizo seguimiento a los indicadores de "asinamiento", "bloqueo", "tecnologia biometrica" y "clasificación en fase"</v>
          </cell>
          <cell r="Z360" t="str">
            <v>-</v>
          </cell>
          <cell r="AA360">
            <v>100</v>
          </cell>
          <cell r="AB360" t="str">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v>
          </cell>
          <cell r="AC360" t="str">
            <v>las evidencias se encuentran cargadas en la carpeta de google drive junto a los soportes de cumplimiento de las actividades del producto</v>
          </cell>
          <cell r="AD360">
            <v>100</v>
          </cell>
          <cell r="AE360" t="str">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ell>
          <cell r="AF360" t="str">
            <v>http://sinergiapp.dnp.gov.co/#IndicEntidadP/132/45/26</v>
          </cell>
          <cell r="AG360">
            <v>620</v>
          </cell>
          <cell r="AH360" t="str">
            <v>Registrar durante los 10 primeros días de cada mes, en la pagina de SINERGIA los avances cualitativos y cuantitativos de los indicadores del PND.</v>
          </cell>
          <cell r="AI360" t="str">
            <v>NO</v>
          </cell>
          <cell r="AJ360">
            <v>42371</v>
          </cell>
          <cell r="AK360">
            <v>42716</v>
          </cell>
          <cell r="AL360">
            <v>34</v>
          </cell>
          <cell r="AM360" t="str">
            <v>Leonel Ríos Soto</v>
          </cell>
          <cell r="AN360" t="str">
            <v>Oficial Logístico</v>
          </cell>
          <cell r="AO360" t="str">
            <v>Activo</v>
          </cell>
          <cell r="AP360">
            <v>25</v>
          </cell>
          <cell r="AQ360" t="str">
            <v xml:space="preserve"> se llevaron a cabo el registro de los indicadores SINERGIA de acuerdo a los avances reportados por los mismos. Bloqueo de señales 0%,  Biometria 32,1%, Clasificación 130,3% y Racionamiento 55,3% 
</v>
          </cell>
          <cell r="AR360" t="str">
            <v>URL: http://sinergiapp.dnp.gov.co/#IndicEntidad/132/45/26</v>
          </cell>
          <cell r="AS360">
            <v>50</v>
          </cell>
          <cell r="AT360" t="str">
            <v>se llevaron a cabo el registro de los indicadores SINERGIA de acuerdo a los avances reportados por los mismos. I bloqueo de señales 0%; I tratamiento penitenciario 56,2%, I biometria 0%, I hacinamiento -106,18%</v>
          </cell>
          <cell r="AU360" t="str">
            <v>URL: http://sinergiapp.dnp.gov.co/#IndicEntidad/132/45/26</v>
          </cell>
          <cell r="AV360">
            <v>75</v>
          </cell>
          <cell r="AW360">
            <v>0.78840579710144931</v>
          </cell>
          <cell r="AX360" t="str">
            <v>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v>
          </cell>
          <cell r="AY360" t="str">
            <v>Carpeta de evidencias Google Drive</v>
          </cell>
          <cell r="AZ360">
            <v>100</v>
          </cell>
          <cell r="BA360">
            <v>1</v>
          </cell>
          <cell r="BB360" t="str">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ell>
          <cell r="BC360" t="str">
            <v>http://sinergiapp.dnp.gov.co/#IndicEntidadP/132/45/26</v>
          </cell>
        </row>
        <row r="361">
          <cell r="M361" t="str">
            <v>P155</v>
          </cell>
          <cell r="N361" t="str">
            <v xml:space="preserve">Indicadores sectoriales, institucionales SINERGIA con seguimiento </v>
          </cell>
          <cell r="O361">
            <v>6</v>
          </cell>
          <cell r="P361">
            <v>100</v>
          </cell>
          <cell r="Q361" t="str">
            <v>Porcentaje</v>
          </cell>
          <cell r="R361" t="str">
            <v>Juan Manuel Riaño Vargas</v>
          </cell>
          <cell r="S361" t="str">
            <v>Jefe de Oficina Asesora</v>
          </cell>
          <cell r="T361" t="str">
            <v>Activo</v>
          </cell>
          <cell r="U361">
            <v>0</v>
          </cell>
          <cell r="V361">
            <v>0</v>
          </cell>
          <cell r="W361">
            <v>0</v>
          </cell>
          <cell r="X361">
            <v>100</v>
          </cell>
          <cell r="Y361" t="str">
            <v>se realizo seguimiento a los indicadores de "asinamiento", "bloqueo", "tecnologia biometrica" y "clasificación en fase"</v>
          </cell>
          <cell r="Z361" t="str">
            <v>-</v>
          </cell>
          <cell r="AA361">
            <v>100</v>
          </cell>
          <cell r="AB361" t="str">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v>
          </cell>
          <cell r="AC361" t="str">
            <v>las evidencias se encuentran cargadas en la carpeta de google drive junto a los soportes de cumplimiento de las actividades del producto</v>
          </cell>
          <cell r="AD361">
            <v>100</v>
          </cell>
          <cell r="AE361" t="str">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ell>
          <cell r="AF361" t="str">
            <v>http://sinergiapp.dnp.gov.co/#IndicEntidadP/132/45/26</v>
          </cell>
          <cell r="AG361">
            <v>621</v>
          </cell>
          <cell r="AH361" t="str">
            <v xml:space="preserve">Realizar los ajustes de los indicador SINERGIA,  que sean requeridos por DNP </v>
          </cell>
          <cell r="AI361" t="str">
            <v>SI</v>
          </cell>
          <cell r="AJ361">
            <v>42371</v>
          </cell>
          <cell r="AK361">
            <v>42716</v>
          </cell>
          <cell r="AL361">
            <v>33</v>
          </cell>
          <cell r="AM361" t="str">
            <v>Leonel Ríos Soto</v>
          </cell>
          <cell r="AN361" t="str">
            <v>Oficial Logístico</v>
          </cell>
          <cell r="AO361" t="str">
            <v>Activo</v>
          </cell>
          <cell r="AP361">
            <v>100</v>
          </cell>
          <cell r="AQ361" t="str">
            <v>los indicadores sinergia del instituto en el primer semestre fueron aprobados por el DNP sin solicitar ningun ajuste</v>
          </cell>
          <cell r="AR361" t="str">
            <v>URL: http://sinergiapp.dnp.gov.co/#IndicEntidad/132/45/26</v>
          </cell>
          <cell r="AS361">
            <v>100</v>
          </cell>
          <cell r="AT361" t="str">
            <v>los indicadores sinergia del instituto en el primer semestre fueron aprobados por el DNP sin solicitar ningun ajuste</v>
          </cell>
          <cell r="AU361" t="str">
            <v>URL: http://sinergiapp.dnp.gov.co/#IndicEntidad/132/45/26</v>
          </cell>
          <cell r="AV361">
            <v>100</v>
          </cell>
          <cell r="AW361">
            <v>0.78840579710144931</v>
          </cell>
          <cell r="AX361" t="str">
            <v>No se presentaron observaciones por parte del DNP</v>
          </cell>
          <cell r="AY361" t="str">
            <v>No registra evidencia</v>
          </cell>
          <cell r="AZ361">
            <v>100</v>
          </cell>
          <cell r="BA361">
            <v>1</v>
          </cell>
          <cell r="BB361" t="str">
            <v>No se presentaron observaciones por parte del DNP</v>
          </cell>
          <cell r="BC361" t="str">
            <v>No registra evidencia</v>
          </cell>
        </row>
        <row r="362">
          <cell r="M362" t="str">
            <v>P47</v>
          </cell>
          <cell r="N362" t="str">
            <v>Herramientas de planeación formuladas y monitoreadas. (planes de Acción, Plan anticorrupción, FURAG, Modelo integrado de Planeación y Gestión, Plan Indicativo)</v>
          </cell>
          <cell r="O362">
            <v>11</v>
          </cell>
          <cell r="P362">
            <v>100</v>
          </cell>
          <cell r="Q362" t="str">
            <v>Porcentaje</v>
          </cell>
          <cell r="R362" t="str">
            <v>Juan Manuel Riaño Vargas</v>
          </cell>
          <cell r="S362" t="str">
            <v>Jefe de Oficina Asesora</v>
          </cell>
          <cell r="T362" t="str">
            <v>Activo</v>
          </cell>
          <cell r="U362">
            <v>0</v>
          </cell>
          <cell r="V362">
            <v>0</v>
          </cell>
          <cell r="W362">
            <v>0</v>
          </cell>
          <cell r="X362">
            <v>100</v>
          </cell>
          <cell r="Y362" t="str">
            <v>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v>
          </cell>
          <cell r="Z362" t="str">
            <v>-</v>
          </cell>
          <cell r="AA362">
            <v>100</v>
          </cell>
          <cell r="AB362"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2" t="str">
            <v>las evidencias se encuentran cargadas en la carpeta de google drive junto a los soportes de cumplimiento de las actividades del producto</v>
          </cell>
          <cell r="AD362">
            <v>100</v>
          </cell>
          <cell r="AE362"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2" t="str">
            <v>las evidencias se encuentran cargadas en la carpeta de google drive junto a los soportes de cumplimiento de las actividades del producto</v>
          </cell>
          <cell r="AG362">
            <v>622</v>
          </cell>
          <cell r="AH362" t="str">
            <v>Asesorar y acompañar la formulación de Plan de Acción 2016</v>
          </cell>
          <cell r="AI362" t="str">
            <v>NO</v>
          </cell>
          <cell r="AJ362">
            <v>42371</v>
          </cell>
          <cell r="AK362">
            <v>42391</v>
          </cell>
          <cell r="AL362">
            <v>7</v>
          </cell>
          <cell r="AM362" t="str">
            <v>Emilio Saavedra</v>
          </cell>
          <cell r="AN362" t="str">
            <v>Contratista</v>
          </cell>
          <cell r="AO362" t="str">
            <v>Activo</v>
          </cell>
          <cell r="AP362">
            <v>100</v>
          </cell>
          <cell r="AQ362" t="str">
            <v xml:space="preserve">Se asesoró y acompaño a los enlaces de planeación de cada una de las areas en la formulación de los Planes de Acción 2016 </v>
          </cell>
          <cell r="AR362" t="str">
            <v xml:space="preserve">Carpeta Evidencias OFPLA Seguimiento I TRIM DRIVE </v>
          </cell>
          <cell r="AS362">
            <v>100</v>
          </cell>
          <cell r="AT362" t="str">
            <v>Se asesoró y acompaño a los enlaces de planeación de cada una de las areas en la formulación de los Planes de Acción 2016</v>
          </cell>
          <cell r="AU362" t="str">
            <v>Carpeta Evidencias OFPLA Seguimiento I TRIM DRIVE</v>
          </cell>
          <cell r="AV362">
            <v>100</v>
          </cell>
          <cell r="AW362">
            <v>1</v>
          </cell>
          <cell r="AX362" t="str">
            <v>Se asesoró y acompaño a los enlaces de planeación de cada una de las areas en la formulación de los Planes de Acción 2016</v>
          </cell>
          <cell r="AY362" t="str">
            <v>Carpeta Evidencias OFPLA Seguimiento I TRIM DRIVE</v>
          </cell>
          <cell r="AZ362">
            <v>100</v>
          </cell>
          <cell r="BA362">
            <v>1</v>
          </cell>
          <cell r="BB362" t="str">
            <v>Se asesoró y acompaño a los enlaces de planeación de cada una de las areas en la formulación de los Planes de Acción 2016</v>
          </cell>
          <cell r="BC362" t="str">
            <v>Carpeta Evidencias OFPLA Seguimiento I TRIM DRIVE</v>
          </cell>
        </row>
        <row r="363">
          <cell r="M363" t="str">
            <v>P47</v>
          </cell>
          <cell r="N363" t="str">
            <v>Herramientas de planeación formuladas y monitoreadas. (planes de Acción, Plan anticorrupción, FURAG, Modelo integrado de Planeación y Gestión, Plan Indicativo)</v>
          </cell>
          <cell r="O363">
            <v>11</v>
          </cell>
          <cell r="P363">
            <v>100</v>
          </cell>
          <cell r="Q363" t="str">
            <v>Porcentaje</v>
          </cell>
          <cell r="R363" t="str">
            <v>Juan Manuel Riaño Vargas</v>
          </cell>
          <cell r="S363" t="str">
            <v>Jefe de Oficina Asesora</v>
          </cell>
          <cell r="T363" t="str">
            <v>Activo</v>
          </cell>
          <cell r="U363">
            <v>0</v>
          </cell>
          <cell r="V363">
            <v>0</v>
          </cell>
          <cell r="W363">
            <v>0</v>
          </cell>
          <cell r="X363">
            <v>0</v>
          </cell>
          <cell r="Y363">
            <v>0</v>
          </cell>
          <cell r="Z363">
            <v>0</v>
          </cell>
          <cell r="AA363">
            <v>100</v>
          </cell>
          <cell r="AB363"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3" t="str">
            <v>las evidencias se encuentran cargadas en la carpeta de google drive junto a los soportes de cumplimiento de las actividades del producto</v>
          </cell>
          <cell r="AD363">
            <v>100</v>
          </cell>
          <cell r="AE363"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3" t="str">
            <v>las evidencias se encuentran cargadas en la carpeta de google drive junto a los soportes de cumplimiento de las actividades del producto</v>
          </cell>
          <cell r="AG363">
            <v>623</v>
          </cell>
          <cell r="AH363" t="str">
            <v>Consolidar el Plan de Acción Institucional 2016</v>
          </cell>
          <cell r="AI363" t="str">
            <v>NO</v>
          </cell>
          <cell r="AJ363">
            <v>42370</v>
          </cell>
          <cell r="AK363">
            <v>42391</v>
          </cell>
          <cell r="AL363">
            <v>7</v>
          </cell>
          <cell r="AM363" t="str">
            <v>Emilio Saavedra</v>
          </cell>
          <cell r="AN363" t="str">
            <v>Contratista</v>
          </cell>
          <cell r="AO363" t="str">
            <v>Activo</v>
          </cell>
          <cell r="AP363">
            <v>100</v>
          </cell>
          <cell r="AQ363" t="str">
            <v xml:space="preserve">Se revisaron y aprobaron los planes de Acción 2016 que luego fueron consolidados en el Plan de Acción Institucional 2016 que fue publicado en la pagina Web de l INPEC </v>
          </cell>
          <cell r="AR363" t="str">
            <v>Carpeta Evidencias OFPLA Plan Acción Institucional Publicado DRIVE 
Página Web
http://www.inpec.gov.co/portal/page/portal/Inpec/Institucion/PlanesInstitucionales/Plan_Accion_2014/Plan%20de%20Acci%F3n</v>
          </cell>
          <cell r="AS363">
            <v>100</v>
          </cell>
          <cell r="AT363" t="str">
            <v>Se revisaron y aprobaron los planes de Acción 2016 que luego fueron consolidados en el Plan de Acción Institucional 2016 que fue publicado en la pagina Web de l INPEC</v>
          </cell>
          <cell r="AU363" t="str">
            <v>Carpeta Evidencias OFPLA Plan Acción Institucional Publicado DRIVE 
 Página Web
 http://www.inpec.gov.co/portal/page/portal/Inpec/Institucion/PlanesInstitucionales/Plan_Accion_2014/Plan%20de%20Acci%F3n</v>
          </cell>
          <cell r="AV363">
            <v>100</v>
          </cell>
          <cell r="AW363">
            <v>1</v>
          </cell>
          <cell r="AX363" t="str">
            <v>Se revisaron y aprobaron los planes de Acción 2016 que luego fueron consolidados en el Plan de Acción Institucional 2016 que fue publicado en la pagina Web de l INPEC</v>
          </cell>
          <cell r="AY363" t="str">
            <v>Carpeta Evidencias OFPLA Plan Acción Institucional Publicado DRIVE 
 Página Web
 http://www.inpec.gov.co/portal/page/portal/Inpec/Institucion/PlanesInstitucionales/Plan_Accion_2014/Plan%20de%20Acci%F3n</v>
          </cell>
          <cell r="AZ363">
            <v>100</v>
          </cell>
          <cell r="BA363">
            <v>1</v>
          </cell>
          <cell r="BB363" t="str">
            <v>Se revisaron y aprobaron los planes de Acción 2016 que luego fueron consolidados en el Plan de Acción Institucional 2016 que fue publicado en la pagina Web de l INPEC</v>
          </cell>
          <cell r="BC363" t="str">
            <v>Carpeta Evidencias OFPLA Plan Acción Institucional Publicado DRIVE 
 Página Web
 http://www.inpec.gov.co/portal/page/portal/Inpec/Institucion/PlanesInstitucionales/Plan_Accion_2014/Plan%20de%20Acci%F3n</v>
          </cell>
        </row>
        <row r="364">
          <cell r="M364" t="str">
            <v>P47</v>
          </cell>
          <cell r="N364" t="str">
            <v>Herramientas de planeación formuladas y monitoreadas. (planes de Acción, Plan anticorrupción, FURAG, Modelo integrado de Planeación y Gestión, Plan Indicativo)</v>
          </cell>
          <cell r="O364">
            <v>11</v>
          </cell>
          <cell r="P364">
            <v>100</v>
          </cell>
          <cell r="Q364" t="str">
            <v>Porcentaje</v>
          </cell>
          <cell r="R364" t="str">
            <v>Juan Manuel Riaño Vargas</v>
          </cell>
          <cell r="S364" t="str">
            <v>Jefe de Oficina Asesora</v>
          </cell>
          <cell r="T364" t="str">
            <v>Activo</v>
          </cell>
          <cell r="U364">
            <v>0</v>
          </cell>
          <cell r="V364">
            <v>0</v>
          </cell>
          <cell r="W364">
            <v>0</v>
          </cell>
          <cell r="X364">
            <v>0</v>
          </cell>
          <cell r="Y364">
            <v>0</v>
          </cell>
          <cell r="Z364">
            <v>0</v>
          </cell>
          <cell r="AA364">
            <v>100</v>
          </cell>
          <cell r="AB364"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4" t="str">
            <v>las evidencias se encuentran cargadas en la carpeta de google drive junto a los soportes de cumplimiento de las actividades del producto</v>
          </cell>
          <cell r="AD364">
            <v>100</v>
          </cell>
          <cell r="AE364"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4" t="str">
            <v>las evidencias se encuentran cargadas en la carpeta de google drive junto a los soportes de cumplimiento de las actividades del producto</v>
          </cell>
          <cell r="AG364">
            <v>624</v>
          </cell>
          <cell r="AH364" t="str">
            <v xml:space="preserve">Presentar ante el comité de coordinación institucional el Plan de acción Institucional para su aprobación, Publicar y divulgar en la página Web </v>
          </cell>
          <cell r="AI364" t="str">
            <v>NO</v>
          </cell>
          <cell r="AJ364">
            <v>42394</v>
          </cell>
          <cell r="AK364">
            <v>42400</v>
          </cell>
          <cell r="AL364">
            <v>7</v>
          </cell>
          <cell r="AM364" t="str">
            <v>Emilio Saavedra</v>
          </cell>
          <cell r="AN364" t="str">
            <v>Contratista</v>
          </cell>
          <cell r="AO364" t="str">
            <v>Activo</v>
          </cell>
          <cell r="AP364">
            <v>100</v>
          </cell>
          <cell r="AQ364" t="str">
            <v xml:space="preserve">El 28 de enero se presentó ante el comite de cordinación institucional el plan de Acción Institucional, el cual fue aprobado </v>
          </cell>
          <cell r="AR364" t="str">
            <v>Resolución No. XXXXX del 28 de enero de 2016</v>
          </cell>
          <cell r="AS364">
            <v>100</v>
          </cell>
          <cell r="AT364" t="str">
            <v>El 28 de enero se presentó ante el comite de cordinación institucional el plan de Acción Institucional, el cual fue aprobado</v>
          </cell>
          <cell r="AU364" t="str">
            <v>Resolución No. XXXXX del 28 de enero de 2016</v>
          </cell>
          <cell r="AV364">
            <v>100</v>
          </cell>
          <cell r="AW364">
            <v>1</v>
          </cell>
          <cell r="AX364" t="str">
            <v>El 28 de enero se presentó ante el comite de cordinación institucional el plan de Acción Institucional, el cual fue aprobado</v>
          </cell>
          <cell r="AY364" t="str">
            <v>Resolución No. XXXXX del 28 de enero de 2016</v>
          </cell>
          <cell r="AZ364">
            <v>100</v>
          </cell>
          <cell r="BA364">
            <v>1</v>
          </cell>
          <cell r="BB364" t="str">
            <v>El 28 de enero se presentó ante el comite de cordinación institucional el plan de Acción Institucional, el cual fue aprobado</v>
          </cell>
          <cell r="BC364" t="str">
            <v>Resolución No. XXXXX del 28 de enero de 2016</v>
          </cell>
        </row>
        <row r="365">
          <cell r="M365" t="str">
            <v>P47</v>
          </cell>
          <cell r="N365" t="str">
            <v>Herramientas de planeación formuladas y monitoreadas. (planes de Acción, Plan anticorrupción, FURAG, Modelo integrado de Planeación y Gestión, Plan Indicativo)</v>
          </cell>
          <cell r="O365">
            <v>11</v>
          </cell>
          <cell r="P365">
            <v>100</v>
          </cell>
          <cell r="Q365" t="str">
            <v>Porcentaje</v>
          </cell>
          <cell r="R365" t="str">
            <v>Juan Manuel Riaño Vargas</v>
          </cell>
          <cell r="S365" t="str">
            <v>Jefe de Oficina Asesora</v>
          </cell>
          <cell r="T365" t="str">
            <v>Activo</v>
          </cell>
          <cell r="U365">
            <v>0</v>
          </cell>
          <cell r="V365">
            <v>0</v>
          </cell>
          <cell r="W365">
            <v>0</v>
          </cell>
          <cell r="X365">
            <v>0</v>
          </cell>
          <cell r="Y365">
            <v>0</v>
          </cell>
          <cell r="Z365">
            <v>0</v>
          </cell>
          <cell r="AA365">
            <v>100</v>
          </cell>
          <cell r="AB365"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5" t="str">
            <v>las evidencias se encuentran cargadas en la carpeta de google drive junto a los soportes de cumplimiento de las actividades del producto</v>
          </cell>
          <cell r="AD365">
            <v>100</v>
          </cell>
          <cell r="AE365"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5" t="str">
            <v>las evidencias se encuentran cargadas en la carpeta de google drive junto a los soportes de cumplimiento de las actividades del producto</v>
          </cell>
          <cell r="AG365">
            <v>625</v>
          </cell>
          <cell r="AH365" t="str">
            <v>Asesorar y acompañar la formulación de Plan de Acción 2017</v>
          </cell>
          <cell r="AI365" t="str">
            <v>SI</v>
          </cell>
          <cell r="AJ365">
            <v>42658</v>
          </cell>
          <cell r="AK365">
            <v>42716</v>
          </cell>
          <cell r="AL365">
            <v>7</v>
          </cell>
          <cell r="AM365" t="str">
            <v>Emilio Saavedra</v>
          </cell>
          <cell r="AN365" t="str">
            <v>Contratista</v>
          </cell>
          <cell r="AO365" t="str">
            <v>Activo</v>
          </cell>
          <cell r="AP365">
            <v>0</v>
          </cell>
          <cell r="AQ365">
            <v>0</v>
          </cell>
          <cell r="AR365">
            <v>0</v>
          </cell>
          <cell r="AS365">
            <v>0</v>
          </cell>
          <cell r="AT365">
            <v>0</v>
          </cell>
          <cell r="AU365">
            <v>0</v>
          </cell>
          <cell r="AV365">
            <v>0</v>
          </cell>
          <cell r="AW365" t="str">
            <v>Actividad no ha iniciado</v>
          </cell>
          <cell r="AX365">
            <v>0</v>
          </cell>
          <cell r="AY365">
            <v>0</v>
          </cell>
          <cell r="AZ365">
            <v>100</v>
          </cell>
          <cell r="BA365">
            <v>1</v>
          </cell>
          <cell r="BB365" t="str">
            <v>Se realizó el acompañamiento a las dependencias en la formulación de los planes de acción para la vigencia 2017.</v>
          </cell>
          <cell r="BC365" t="str">
            <v>https://drive.google.com/drive/folders/0Bz9BU3gKMyzAVGtBcHZMY0FGamM</v>
          </cell>
        </row>
        <row r="366">
          <cell r="M366" t="str">
            <v>P47</v>
          </cell>
          <cell r="N366" t="str">
            <v>Herramientas de planeación formuladas y monitoreadas. (planes de Acción, Plan anticorrupción, FURAG, Modelo integrado de Planeación y Gestión, Plan Indicativo)</v>
          </cell>
          <cell r="O366">
            <v>11</v>
          </cell>
          <cell r="P366">
            <v>100</v>
          </cell>
          <cell r="Q366" t="str">
            <v>Porcentaje</v>
          </cell>
          <cell r="R366" t="str">
            <v>Juan Manuel Riaño Vargas</v>
          </cell>
          <cell r="S366" t="str">
            <v>Jefe de Oficina Asesora</v>
          </cell>
          <cell r="T366" t="str">
            <v>Activo</v>
          </cell>
          <cell r="U366">
            <v>0</v>
          </cell>
          <cell r="V366">
            <v>0</v>
          </cell>
          <cell r="W366">
            <v>0</v>
          </cell>
          <cell r="X366">
            <v>0</v>
          </cell>
          <cell r="Y366">
            <v>0</v>
          </cell>
          <cell r="Z366">
            <v>0</v>
          </cell>
          <cell r="AA366">
            <v>100</v>
          </cell>
          <cell r="AB366"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6" t="str">
            <v>las evidencias se encuentran cargadas en la carpeta de google drive junto a los soportes de cumplimiento de las actividades del producto</v>
          </cell>
          <cell r="AD366">
            <v>100</v>
          </cell>
          <cell r="AE366"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6" t="str">
            <v>las evidencias se encuentran cargadas en la carpeta de google drive junto a los soportes de cumplimiento de las actividades del producto</v>
          </cell>
          <cell r="AG366">
            <v>626</v>
          </cell>
          <cell r="AH366" t="str">
            <v xml:space="preserve">Elaborar y publicar el informe de gestión  2015 de Plan de Acción </v>
          </cell>
          <cell r="AI366" t="str">
            <v>NO</v>
          </cell>
          <cell r="AJ366">
            <v>42371</v>
          </cell>
          <cell r="AK366">
            <v>42399</v>
          </cell>
          <cell r="AL366">
            <v>7</v>
          </cell>
          <cell r="AM366" t="str">
            <v>Emilio Saavedra</v>
          </cell>
          <cell r="AN366" t="str">
            <v>Contratista</v>
          </cell>
          <cell r="AO366" t="str">
            <v>Activo</v>
          </cell>
          <cell r="AP366">
            <v>100</v>
          </cell>
          <cell r="AQ366" t="str">
            <v xml:space="preserve">Se elaboró y publicó el informe de gestión de 2015 con base en el seguimiento de los planes de acción de cada una de las areas </v>
          </cell>
          <cell r="AR366" t="str">
            <v>http://www.inpec.gov.co/portal/page/portal/Inpec/Institucion/PlanesInstitucionales/Plan_Accion_2014/Plan%20de%20Acci%F3n</v>
          </cell>
          <cell r="AS366">
            <v>100</v>
          </cell>
          <cell r="AT366" t="str">
            <v>Se elaboró y publicó el informe de gestión de 2015 con base en el seguimiento de los planes de acción de cada una de las areas</v>
          </cell>
          <cell r="AU366" t="str">
            <v>http://www.inpec.gov.co/portal/page/portal/Inpec/Institucion/PlanesInstitucionales/Plan_Accion_2014/Plan%20de%20Acci%F3n</v>
          </cell>
          <cell r="AV366">
            <v>100</v>
          </cell>
          <cell r="AW366">
            <v>1</v>
          </cell>
          <cell r="AX366" t="str">
            <v>Se elaboró y publicó el informe de gestión de 2015 con base en el seguimiento de los planes de acción de cada una de las areas</v>
          </cell>
          <cell r="AY366" t="str">
            <v>http://www.inpec.gov.co/portal/page/portal/Inpec/Institucion/PlanesInstitucionales/Plan_Accion_2014/Plan%20de%20Acci%F3n</v>
          </cell>
          <cell r="AZ366">
            <v>100</v>
          </cell>
          <cell r="BA366">
            <v>1</v>
          </cell>
          <cell r="BB366" t="str">
            <v>Se elaboró y publicó el informe de gestión de 2015 con base en el seguimiento de los planes de acción de cada una de las areas</v>
          </cell>
          <cell r="BC366" t="str">
            <v>http://www.inpec.gov.co/portal/page/portal/Inpec/Institucion/PlanesInstitucionales/Plan_Accion_2014/Plan%20de%20Acci%F3n</v>
          </cell>
        </row>
        <row r="367">
          <cell r="M367" t="str">
            <v>P47</v>
          </cell>
          <cell r="N367" t="str">
            <v>Herramientas de planeación formuladas y monitoreadas. (planes de Acción, Plan anticorrupción, FURAG, Modelo integrado de Planeación y Gestión, Plan Indicativo)</v>
          </cell>
          <cell r="O367">
            <v>11</v>
          </cell>
          <cell r="P367">
            <v>100</v>
          </cell>
          <cell r="Q367" t="str">
            <v>Porcentaje</v>
          </cell>
          <cell r="R367" t="str">
            <v>Juan Manuel Riaño Vargas</v>
          </cell>
          <cell r="S367" t="str">
            <v>Jefe de Oficina Asesora</v>
          </cell>
          <cell r="T367" t="str">
            <v>Activo</v>
          </cell>
          <cell r="U367">
            <v>0</v>
          </cell>
          <cell r="V367">
            <v>0</v>
          </cell>
          <cell r="W367">
            <v>0</v>
          </cell>
          <cell r="X367">
            <v>0</v>
          </cell>
          <cell r="Y367">
            <v>0</v>
          </cell>
          <cell r="Z367">
            <v>0</v>
          </cell>
          <cell r="AA367">
            <v>100</v>
          </cell>
          <cell r="AB367"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7" t="str">
            <v>las evidencias se encuentran cargadas en la carpeta de google drive junto a los soportes de cumplimiento de las actividades del producto</v>
          </cell>
          <cell r="AD367">
            <v>100</v>
          </cell>
          <cell r="AE367"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7" t="str">
            <v>las evidencias se encuentran cargadas en la carpeta de google drive junto a los soportes de cumplimiento de las actividades del producto</v>
          </cell>
          <cell r="AG367">
            <v>627</v>
          </cell>
          <cell r="AH367" t="str">
            <v xml:space="preserve">Realizar el acompañamiento para  el registro de seguimiento trimestral  Plan de Acción 2016;  elaborar los informes y publicarlos. </v>
          </cell>
          <cell r="AI367" t="str">
            <v>NO</v>
          </cell>
          <cell r="AJ367">
            <v>42475</v>
          </cell>
          <cell r="AK367">
            <v>42716</v>
          </cell>
          <cell r="AL367">
            <v>7</v>
          </cell>
          <cell r="AM367" t="str">
            <v>Emilio Saavedra</v>
          </cell>
          <cell r="AN367" t="str">
            <v>Contratista</v>
          </cell>
          <cell r="AO367" t="str">
            <v>Activo</v>
          </cell>
          <cell r="AP367">
            <v>0</v>
          </cell>
          <cell r="AQ367">
            <v>0</v>
          </cell>
          <cell r="AR367">
            <v>0</v>
          </cell>
          <cell r="AS367">
            <v>50</v>
          </cell>
          <cell r="AT367" t="str">
            <v>Se realizó acompañamiento para registro de seguimiento del cuarto trimestre del 2015 y primer trimestre del 2016, Se elaboró el informe de seguimiento de cumplimiento plan de acción 2015 y avance de cumplimiento de 1 trimestre</v>
          </cell>
          <cell r="AU367" t="str">
            <v>URL: http://www.inpec.gov.co/portal/page/portal/Inpec/Institucion/PlanesInstitucionales/Plan_Accion_2014/Plan%20de%20Acci%F3n</v>
          </cell>
          <cell r="AV367">
            <v>75</v>
          </cell>
          <cell r="AW367">
            <v>0.69709543568464727</v>
          </cell>
          <cell r="AX367" t="str">
            <v>Se realizó el acompañamiento a las dependencias para el registro del seguimeinto a las dependencias en el III Trimestre de 2016</v>
          </cell>
          <cell r="AY367" t="str">
            <v>https://drive.google.com/drive/folders/0Bz9BU3gKMyzAWU1VUzdTbFZKNG8</v>
          </cell>
          <cell r="AZ367">
            <v>100</v>
          </cell>
          <cell r="BA367">
            <v>1</v>
          </cell>
          <cell r="BB367" t="str">
            <v>El cumplimiento de esta actividad implicó:
1. Envio de correo con las instrucciones para la realización del seguimiento.
2. Capacitación a las dependencias en donde se realizan las aclaraciones correspondientes para la realización del seguimiento.
3. Generación de los indicadores de gestión de las dependencias en referencia al cumplimienot de los planes de acción de las dependencias.</v>
          </cell>
          <cell r="BC367" t="str">
            <v>https://drive.google.com/drive/folders/0Bz9BU3gKMyzARlJucDQxbFM4cDA</v>
          </cell>
        </row>
        <row r="368">
          <cell r="M368" t="str">
            <v>P47</v>
          </cell>
          <cell r="N368" t="str">
            <v>Herramientas de planeación formuladas y monitoreadas. (planes de Acción, Plan anticorrupción, FURAG, Modelo integrado de Planeación y Gestión, Plan Indicativo)</v>
          </cell>
          <cell r="O368">
            <v>11</v>
          </cell>
          <cell r="P368">
            <v>100</v>
          </cell>
          <cell r="Q368" t="str">
            <v>Porcentaje</v>
          </cell>
          <cell r="R368" t="str">
            <v>Juan Manuel Riaño Vargas</v>
          </cell>
          <cell r="S368" t="str">
            <v>Jefe de Oficina Asesora</v>
          </cell>
          <cell r="T368" t="str">
            <v>Activo</v>
          </cell>
          <cell r="U368">
            <v>0</v>
          </cell>
          <cell r="V368">
            <v>0</v>
          </cell>
          <cell r="W368">
            <v>0</v>
          </cell>
          <cell r="X368">
            <v>0</v>
          </cell>
          <cell r="Y368">
            <v>0</v>
          </cell>
          <cell r="Z368">
            <v>0</v>
          </cell>
          <cell r="AA368">
            <v>100</v>
          </cell>
          <cell r="AB368"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8" t="str">
            <v>las evidencias se encuentran cargadas en la carpeta de google drive junto a los soportes de cumplimiento de las actividades del producto</v>
          </cell>
          <cell r="AD368">
            <v>100</v>
          </cell>
          <cell r="AE368"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8" t="str">
            <v>las evidencias se encuentran cargadas en la carpeta de google drive junto a los soportes de cumplimiento de las actividades del producto</v>
          </cell>
          <cell r="AG368">
            <v>628</v>
          </cell>
          <cell r="AH368" t="str">
            <v>Elaborar documento de Plan Anticorrupción y atención al ciudadano 2016</v>
          </cell>
          <cell r="AI368" t="str">
            <v>NO</v>
          </cell>
          <cell r="AJ368">
            <v>42371</v>
          </cell>
          <cell r="AK368">
            <v>42389</v>
          </cell>
          <cell r="AL368">
            <v>7</v>
          </cell>
          <cell r="AM368" t="str">
            <v>Yesica Virgües</v>
          </cell>
          <cell r="AN368" t="str">
            <v>Auxiliar Administrativo</v>
          </cell>
          <cell r="AO368" t="str">
            <v>Activo</v>
          </cell>
          <cell r="AP368">
            <v>100</v>
          </cell>
          <cell r="AQ368" t="str">
            <v>El documento de Plan Anticorrupción y atención al ciudadano 2016 publicado en la web en el LINK:http://www.inpec.gov.co/portal/page/portal/Inpec/ServiciosDeInformacionAlCiudadano/PlanAnticorrupcion/Tab3</v>
          </cell>
          <cell r="AR368" t="str">
            <v>(SCENTRAL/YVirguezr) ESCRITORIO: CARPETA PLANTIC 2016 - DOCUMENTO WORD PLAN ANTICORRUPCION Y ATENCION AL CIUDADANO 2016</v>
          </cell>
          <cell r="AS368">
            <v>100</v>
          </cell>
          <cell r="AT368" t="str">
            <v>El documento de Plan Anticorrupción y atención al ciudadano 2016 publicado en la web en el LINK:http://www.inpec.gov.co/portal/page/portal/Inpec/ServiciosDeInformacionAlCiudadano/PlanAnticorrupcion/Tab3</v>
          </cell>
          <cell r="AU368" t="str">
            <v>(SCENTRAL/YVirguezr) ESCRITORIO: CARPETA PLANTIC 2016 - DOCUMENTO WORD PLAN ANTICORRUPCION Y ATENCION AL CIUDADANO 2016</v>
          </cell>
          <cell r="AV368">
            <v>100</v>
          </cell>
          <cell r="AW368">
            <v>1</v>
          </cell>
          <cell r="AX368" t="str">
            <v>El documento de Plan Anticorrupción y atención al ciudadano 2016 publicado en la web en el LINK:http://www.inpec.gov.co/portal/page/portal/Inpec/ServiciosDeInformacionAlCiudadano/PlanAnticorrupcion/Tab3</v>
          </cell>
          <cell r="AY368" t="str">
            <v>(SCENTRAL/YVirguezr) ESCRITORIO: CARPETA PLANTIC 2016 - DOCUMENTO WORD PLAN ANTICORRUPCION Y ATENCION AL CIUDADANO 2016</v>
          </cell>
          <cell r="AZ368">
            <v>100</v>
          </cell>
          <cell r="BA368">
            <v>1</v>
          </cell>
          <cell r="BB368" t="str">
            <v>El documento de Plan Anticorrupción y atención al ciudadano 2016 publicado en la web en el LINK:http://www.inpec.gov.co/portal/page/portal/Inpec/ServiciosDeInformacionAlCiudadano/PlanAnticorrupcion/Tab3</v>
          </cell>
          <cell r="BC368" t="str">
            <v>(SCENTRAL/YVirguezr) ESCRITORIO: CARPETA PLANTIC 2016 - DOCUMENTO WORD PLAN ANTICORRUPCION Y ATENCION AL CIUDADANO 2016</v>
          </cell>
        </row>
        <row r="369">
          <cell r="M369" t="str">
            <v>P47</v>
          </cell>
          <cell r="N369" t="str">
            <v>Herramientas de planeación formuladas y monitoreadas. (planes de Acción, Plan anticorrupción, FURAG, Modelo integrado de Planeación y Gestión, Plan Indicativo)</v>
          </cell>
          <cell r="O369">
            <v>11</v>
          </cell>
          <cell r="P369">
            <v>100</v>
          </cell>
          <cell r="Q369" t="str">
            <v>Porcentaje</v>
          </cell>
          <cell r="R369" t="str">
            <v>Juan Manuel Riaño Vargas</v>
          </cell>
          <cell r="S369" t="str">
            <v>Jefe de Oficina Asesora</v>
          </cell>
          <cell r="T369" t="str">
            <v>Activo</v>
          </cell>
          <cell r="U369">
            <v>0</v>
          </cell>
          <cell r="V369">
            <v>0</v>
          </cell>
          <cell r="W369">
            <v>0</v>
          </cell>
          <cell r="X369">
            <v>0</v>
          </cell>
          <cell r="Y369">
            <v>0</v>
          </cell>
          <cell r="Z369">
            <v>0</v>
          </cell>
          <cell r="AA369">
            <v>100</v>
          </cell>
          <cell r="AB369"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69" t="str">
            <v>las evidencias se encuentran cargadas en la carpeta de google drive junto a los soportes de cumplimiento de las actividades del producto</v>
          </cell>
          <cell r="AD369">
            <v>100</v>
          </cell>
          <cell r="AE369"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69" t="str">
            <v>las evidencias se encuentran cargadas en la carpeta de google drive junto a los soportes de cumplimiento de las actividades del producto</v>
          </cell>
          <cell r="AG369">
            <v>629</v>
          </cell>
          <cell r="AH369" t="str">
            <v>Difusión del plan de acción y el Plan Anticorrupción a las Direcciones Regionales.</v>
          </cell>
          <cell r="AI369" t="str">
            <v>NO</v>
          </cell>
          <cell r="AJ369">
            <v>42402</v>
          </cell>
          <cell r="AK369">
            <v>42505</v>
          </cell>
          <cell r="AL369">
            <v>7</v>
          </cell>
          <cell r="AM369" t="str">
            <v>Yesica Virgües</v>
          </cell>
          <cell r="AN369" t="str">
            <v>Auxiliar Administrativo</v>
          </cell>
          <cell r="AO369" t="str">
            <v>Activo</v>
          </cell>
          <cell r="AP369">
            <v>100</v>
          </cell>
          <cell r="AQ369" t="str">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v>
          </cell>
          <cell r="AR369" t="str">
            <v>COMUNICADO 008 POR CORREO masivo.inpec@inpec.gov.co POR ASUNTO «​¡CONOZCA LO NUEVO DEL PLAN ANTICORRUPCIÓN Y DE ATENCIÓN AL CIUDADANO! (PLANTIC INPEC2016)​»</v>
          </cell>
          <cell r="AS369">
            <v>100</v>
          </cell>
          <cell r="AT369" t="str">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v>
          </cell>
          <cell r="AU369" t="str">
            <v>COMUNICADO 008 POR CORREO masivo.inpec@inpec.gov.co POR ASUNTO «​¡CONOZCA LO NUEVO DEL PLAN ANTICORRUPCIÓN Y DE ATENCIÓN AL CIUDADANO! (PLANTIC INPEC2016)​»</v>
          </cell>
          <cell r="AV369">
            <v>100</v>
          </cell>
          <cell r="AW369">
            <v>1</v>
          </cell>
          <cell r="AX369" t="str">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v>
          </cell>
          <cell r="AY369" t="str">
            <v>COMUNICADO 008 POR CORREO masivo.inpec@inpec.gov.co POR ASUNTO «​¡CONOZCA LO NUEVO DEL PLAN ANTICORRUPCIÓN Y DE ATENCIÓN AL CIUDADANO! (PLANTIC INPEC2016)​»</v>
          </cell>
          <cell r="AZ369">
            <v>100</v>
          </cell>
          <cell r="BA369">
            <v>1</v>
          </cell>
          <cell r="BB369" t="str">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v>
          </cell>
          <cell r="BC369" t="str">
            <v>COMUNICADO 008 POR CORREO masivo.inpec@inpec.gov.co POR ASUNTO «​¡CONOZCA LO NUEVO DEL PLAN ANTICORRUPCIÓN Y DE ATENCIÓN AL CIUDADANO! (PLANTIC INPEC2016)​»</v>
          </cell>
        </row>
        <row r="370">
          <cell r="M370" t="str">
            <v>P47</v>
          </cell>
          <cell r="N370" t="str">
            <v>Herramientas de planeación formuladas y monitoreadas. (planes de Acción, Plan anticorrupción, FURAG, Modelo integrado de Planeación y Gestión, Plan Indicativo)</v>
          </cell>
          <cell r="O370">
            <v>11</v>
          </cell>
          <cell r="P370">
            <v>100</v>
          </cell>
          <cell r="Q370" t="str">
            <v>Porcentaje</v>
          </cell>
          <cell r="R370" t="str">
            <v>Juan Manuel Riaño Vargas</v>
          </cell>
          <cell r="S370" t="str">
            <v>Jefe de Oficina Asesora</v>
          </cell>
          <cell r="T370" t="str">
            <v>Activo</v>
          </cell>
          <cell r="U370">
            <v>0</v>
          </cell>
          <cell r="V370">
            <v>0</v>
          </cell>
          <cell r="W370">
            <v>0</v>
          </cell>
          <cell r="X370">
            <v>0</v>
          </cell>
          <cell r="Y370">
            <v>0</v>
          </cell>
          <cell r="Z370">
            <v>0</v>
          </cell>
          <cell r="AA370">
            <v>100</v>
          </cell>
          <cell r="AB370"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0" t="str">
            <v>las evidencias se encuentran cargadas en la carpeta de google drive junto a los soportes de cumplimiento de las actividades del producto</v>
          </cell>
          <cell r="AD370">
            <v>100</v>
          </cell>
          <cell r="AE370"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0" t="str">
            <v>las evidencias se encuentran cargadas en la carpeta de google drive junto a los soportes de cumplimiento de las actividades del producto</v>
          </cell>
          <cell r="AG370">
            <v>630</v>
          </cell>
          <cell r="AH370" t="str">
            <v xml:space="preserve">Presentar el PLANTIC 2016 ante el comité institucional de desarrollo administrativo y publicarlo previa aprobación </v>
          </cell>
          <cell r="AI370" t="str">
            <v>NO</v>
          </cell>
          <cell r="AJ370">
            <v>42387</v>
          </cell>
          <cell r="AK370">
            <v>42400</v>
          </cell>
          <cell r="AL370">
            <v>7</v>
          </cell>
          <cell r="AM370" t="str">
            <v>Juan Manuel Riaño Vargas</v>
          </cell>
          <cell r="AN370" t="str">
            <v>Jefe de Oficina Asesora</v>
          </cell>
          <cell r="AO370" t="str">
            <v>Activo</v>
          </cell>
          <cell r="AP370">
            <v>100</v>
          </cell>
          <cell r="AQ370" t="str">
            <v xml:space="preserve">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 </v>
          </cell>
          <cell r="AR370" t="str">
            <v>Acta N°01 del 18 de enero de 2016
Resolución N°1349 del 28 de marzo de 2016
URL: http://www.inpec.gov.co/portal/page/portal/Inpec/ServiciosDeInformacionAlCiudadano/PlanAnticorrupcion/Tab3
Boletin interno N° 0008</v>
          </cell>
          <cell r="AS370">
            <v>100</v>
          </cell>
          <cell r="AT370" t="str">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v>
          </cell>
          <cell r="AU370" t="str">
            <v>Acta N°01 del 18 de enero de 2016
 Resolución N°1349 del 28 de marzo de 2016
 URL: http://www.inpec.gov.co/portal/page/portal/Inpec/ServiciosDeInformacionAlCiudadano/PlanAnticorrupcion/Tab3
 Boletin interno N° 0008</v>
          </cell>
          <cell r="AV370">
            <v>100</v>
          </cell>
          <cell r="AW370">
            <v>1</v>
          </cell>
          <cell r="AX370" t="str">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v>
          </cell>
          <cell r="AY370" t="str">
            <v>Acta N°01 del 18 de enero de 2016
 Resolución N°1349 del 28 de marzo de 2016
 URL: http://www.inpec.gov.co/portal/page/portal/Inpec/ServiciosDeInformacionAlCiudadano/PlanAnticorrupcion/Tab3
 Boletin interno N° 0008</v>
          </cell>
          <cell r="AZ370">
            <v>100</v>
          </cell>
          <cell r="BA370">
            <v>1</v>
          </cell>
          <cell r="BB370" t="str">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v>
          </cell>
          <cell r="BC370" t="str">
            <v>Acta N°01 del 18 de enero de 2016
 Resolución N°1349 del 28 de marzo de 2016
 URL: http://www.inpec.gov.co/portal/page/portal/Inpec/ServiciosDeInformacionAlCiudadano/PlanAnticorrupcion/Tab3
 Boletin interno N° 0008</v>
          </cell>
        </row>
        <row r="371">
          <cell r="M371" t="str">
            <v>P47</v>
          </cell>
          <cell r="N371" t="str">
            <v>Herramientas de planeación formuladas y monitoreadas. (planes de Acción, Plan anticorrupción, FURAG, Modelo integrado de Planeación y Gestión, Plan Indicativo)</v>
          </cell>
          <cell r="O371">
            <v>11</v>
          </cell>
          <cell r="P371">
            <v>100</v>
          </cell>
          <cell r="Q371" t="str">
            <v>Porcentaje</v>
          </cell>
          <cell r="R371" t="str">
            <v>Juan Manuel Riaño Vargas</v>
          </cell>
          <cell r="S371" t="str">
            <v>Jefe de Oficina Asesora</v>
          </cell>
          <cell r="T371" t="str">
            <v>Activo</v>
          </cell>
          <cell r="U371">
            <v>0</v>
          </cell>
          <cell r="V371">
            <v>0</v>
          </cell>
          <cell r="W371">
            <v>0</v>
          </cell>
          <cell r="X371">
            <v>0</v>
          </cell>
          <cell r="Y371">
            <v>0</v>
          </cell>
          <cell r="Z371">
            <v>0</v>
          </cell>
          <cell r="AA371">
            <v>100</v>
          </cell>
          <cell r="AB371"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1" t="str">
            <v>las evidencias se encuentran cargadas en la carpeta de google drive junto a los soportes de cumplimiento de las actividades del producto</v>
          </cell>
          <cell r="AD371">
            <v>100</v>
          </cell>
          <cell r="AE371"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1" t="str">
            <v>las evidencias se encuentran cargadas en la carpeta de google drive junto a los soportes de cumplimiento de las actividades del producto</v>
          </cell>
          <cell r="AG371">
            <v>631</v>
          </cell>
          <cell r="AH371" t="str">
            <v xml:space="preserve">Socializar el Informe de Seguimiento al PLANTIC 2015  ante el comité institucional de desarrollo administrativo y publicarlo previa aprobación </v>
          </cell>
          <cell r="AI371" t="str">
            <v>NO</v>
          </cell>
          <cell r="AJ371">
            <v>42387</v>
          </cell>
          <cell r="AK371">
            <v>42400</v>
          </cell>
          <cell r="AL371">
            <v>7</v>
          </cell>
          <cell r="AM371" t="str">
            <v>Juan Manuel Riaño Vargas</v>
          </cell>
          <cell r="AN371" t="str">
            <v>Jefe de Oficina Asesora</v>
          </cell>
          <cell r="AO371" t="str">
            <v>Activo</v>
          </cell>
          <cell r="AP371">
            <v>100</v>
          </cell>
          <cell r="AQ371" t="str">
            <v xml:space="preserve">La socialización del informe del seguimiento al PLANTIC se realizó ante el Comité Institucional de Desarrollo Administrativo y se aprobó mediante acta N° 01 del 18 de enero del  2016 se encuentra publicado en la página web institucional. </v>
          </cell>
          <cell r="AR371" t="str">
            <v>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v>
          </cell>
          <cell r="AS371">
            <v>100</v>
          </cell>
          <cell r="AT371" t="str">
            <v>La socialización del informe del seguimiento al PLANTIC se realizó ante el Comité Institucional de Desarrollo Administrativo y se aprobó mediante acta N° 01 del 18 de enero del 2016 se encuentra publicado en la página web institucional.</v>
          </cell>
          <cell r="AU371" t="str">
            <v>La socialización del informe del seguimiento al PLANTIC se realizó ante el Comité Institucional de Desarrollo Administrativo y se aprobó mediante acta N° 01 del 18 de enero del 2016 se encuentra publicado en la página web institucional.</v>
          </cell>
          <cell r="AV371">
            <v>100</v>
          </cell>
          <cell r="AW371">
            <v>1</v>
          </cell>
          <cell r="AX371" t="str">
            <v>La socialización del informe del seguimiento al PLANTIC se realizó ante el Comité Institucional de Desarrollo Administrativo y se aprobó mediante acta N° 01 del 18 de enero del 2016 se encuentra publicado en la página web institucional.</v>
          </cell>
          <cell r="AY371" t="str">
            <v>La socialización del informe del seguimiento al PLANTIC se realizó ante el Comité Institucional de Desarrollo Administrativo y se aprobó mediante acta N° 01 del 18 de enero del 2016 se encuentra publicado en la página web institucional.</v>
          </cell>
          <cell r="AZ371">
            <v>100</v>
          </cell>
          <cell r="BA371">
            <v>1</v>
          </cell>
          <cell r="BB371" t="str">
            <v>La socialización del informe del seguimiento al PLANTIC se realizó ante el Comité Institucional de Desarrollo Administrativo y se aprobó mediante acta N° 01 del 18 de enero del 2016 se encuentra publicado en la página web institucional.</v>
          </cell>
          <cell r="BC371" t="str">
            <v>La socialización del informe del seguimiento al PLANTIC se realizó ante el Comité Institucional de Desarrollo Administrativo y se aprobó mediante acta N° 01 del 18 de enero del 2016 se encuentra publicado en la página web institucional.</v>
          </cell>
        </row>
        <row r="372">
          <cell r="M372" t="str">
            <v>P47</v>
          </cell>
          <cell r="N372" t="str">
            <v>Herramientas de planeación formuladas y monitoreadas. (planes de Acción, Plan anticorrupción, FURAG, Modelo integrado de Planeación y Gestión, Plan Indicativo)</v>
          </cell>
          <cell r="O372">
            <v>11</v>
          </cell>
          <cell r="P372">
            <v>100</v>
          </cell>
          <cell r="Q372" t="str">
            <v>Porcentaje</v>
          </cell>
          <cell r="R372" t="str">
            <v>Juan Manuel Riaño Vargas</v>
          </cell>
          <cell r="S372" t="str">
            <v>Jefe de Oficina Asesora</v>
          </cell>
          <cell r="T372" t="str">
            <v>Activo</v>
          </cell>
          <cell r="U372">
            <v>0</v>
          </cell>
          <cell r="V372">
            <v>0</v>
          </cell>
          <cell r="W372">
            <v>0</v>
          </cell>
          <cell r="X372">
            <v>0</v>
          </cell>
          <cell r="Y372">
            <v>0</v>
          </cell>
          <cell r="Z372">
            <v>0</v>
          </cell>
          <cell r="AA372">
            <v>100</v>
          </cell>
          <cell r="AB372"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2" t="str">
            <v>las evidencias se encuentran cargadas en la carpeta de google drive junto a los soportes de cumplimiento de las actividades del producto</v>
          </cell>
          <cell r="AD372">
            <v>100</v>
          </cell>
          <cell r="AE372"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2" t="str">
            <v>las evidencias se encuentran cargadas en la carpeta de google drive junto a los soportes de cumplimiento de las actividades del producto</v>
          </cell>
          <cell r="AG372">
            <v>632</v>
          </cell>
          <cell r="AH372" t="str">
            <v>Realizar 2 Monitoreo al PLANTIC 2016  en coordinación con los responsables de los componentes.</v>
          </cell>
          <cell r="AI372" t="str">
            <v>NO</v>
          </cell>
          <cell r="AJ372">
            <v>42490</v>
          </cell>
          <cell r="AK372">
            <v>42716</v>
          </cell>
          <cell r="AL372">
            <v>7</v>
          </cell>
          <cell r="AM372" t="str">
            <v>Yesica Virgües</v>
          </cell>
          <cell r="AN372" t="str">
            <v>Auxiliar Administrativo</v>
          </cell>
          <cell r="AO372" t="str">
            <v>Activo</v>
          </cell>
          <cell r="AP372">
            <v>0</v>
          </cell>
          <cell r="AQ372" t="str">
            <v>El monitoreo al PLANTIC se encuentra programado para el mes de abril de 2016,</v>
          </cell>
          <cell r="AR372">
            <v>0</v>
          </cell>
          <cell r="AS372">
            <v>50</v>
          </cell>
          <cell r="AT372" t="str">
            <v>Se realizó el primer monitoreo a corte el 15 de abril y el siguiente monitoreo se realizara el 31 de agosto</v>
          </cell>
          <cell r="AU372" t="str">
            <v>Carpeta de evidencias google drive</v>
          </cell>
          <cell r="AV372">
            <v>100</v>
          </cell>
          <cell r="AW372">
            <v>0.67699115044247793</v>
          </cell>
          <cell r="AX372" t="str">
            <v>Monitoreos realizados</v>
          </cell>
          <cell r="AY372" t="str">
            <v>yvirguezr/escritorio/riesgosinstitucionales/plantic/monitoreo PLANTIC</v>
          </cell>
          <cell r="AZ372">
            <v>100</v>
          </cell>
          <cell r="BA372">
            <v>1</v>
          </cell>
          <cell r="BB372" t="str">
            <v>Monitoreos realizados</v>
          </cell>
          <cell r="BC372" t="str">
            <v>yvirguezr/escritorio/riesgosinstitucionales/plantic/monitoreo PLANTIC</v>
          </cell>
        </row>
        <row r="373">
          <cell r="M373" t="str">
            <v>P47</v>
          </cell>
          <cell r="N373" t="str">
            <v>Herramientas de planeación formuladas y monitoreadas. (planes de Acción, Plan anticorrupción, FURAG, Modelo integrado de Planeación y Gestión, Plan Indicativo)</v>
          </cell>
          <cell r="O373">
            <v>11</v>
          </cell>
          <cell r="P373">
            <v>100</v>
          </cell>
          <cell r="Q373" t="str">
            <v>Porcentaje</v>
          </cell>
          <cell r="R373" t="str">
            <v>Juan Manuel Riaño Vargas</v>
          </cell>
          <cell r="S373" t="str">
            <v>Jefe de Oficina Asesora</v>
          </cell>
          <cell r="T373" t="str">
            <v>Activo</v>
          </cell>
          <cell r="U373">
            <v>0</v>
          </cell>
          <cell r="V373">
            <v>0</v>
          </cell>
          <cell r="W373">
            <v>0</v>
          </cell>
          <cell r="X373">
            <v>0</v>
          </cell>
          <cell r="Y373">
            <v>0</v>
          </cell>
          <cell r="Z373">
            <v>0</v>
          </cell>
          <cell r="AA373">
            <v>100</v>
          </cell>
          <cell r="AB373"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3" t="str">
            <v>las evidencias se encuentran cargadas en la carpeta de google drive junto a los soportes de cumplimiento de las actividades del producto</v>
          </cell>
          <cell r="AD373">
            <v>100</v>
          </cell>
          <cell r="AE373"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3" t="str">
            <v>las evidencias se encuentran cargadas en la carpeta de google drive junto a los soportes de cumplimiento de las actividades del producto</v>
          </cell>
          <cell r="AG373">
            <v>633</v>
          </cell>
          <cell r="AH373" t="str">
            <v xml:space="preserve">Asesorar y acompañar el diligenciamiento del formulario FURAG-2015 y enviarlo al DAFP  </v>
          </cell>
          <cell r="AI373" t="str">
            <v>NO</v>
          </cell>
          <cell r="AJ373">
            <v>42394</v>
          </cell>
          <cell r="AK373">
            <v>42415</v>
          </cell>
          <cell r="AL373">
            <v>7</v>
          </cell>
          <cell r="AM373" t="str">
            <v>Elvira Isabel Rowlands</v>
          </cell>
          <cell r="AN373" t="str">
            <v>Profesional Universitario</v>
          </cell>
          <cell r="AO373" t="str">
            <v>Activo</v>
          </cell>
          <cell r="AP373">
            <v>100</v>
          </cell>
          <cell r="AQ373" t="str">
            <v>Se diligencio y se encuentra publicado en la Página de DAFP-Modelo Integrado de Planeación y Gestión-FURAG el 23 de marzo del año en curso.</v>
          </cell>
          <cell r="AR373" t="str">
            <v>https://www.funcionpublica.gov.co/hs/faces/reportes/filtroReporteFurag.jsf?_adf.ctrl-state=844vmwh8a_3</v>
          </cell>
          <cell r="AS373">
            <v>100</v>
          </cell>
          <cell r="AT373" t="str">
            <v>El DAFP publico los resultados del FURAG 2015, en la Página de DAFP-Modelo Integrado de Planeación y Gestión, ocupando el INPEC el primer lugar</v>
          </cell>
          <cell r="AU373" t="str">
            <v>https://www.funcionpublica.gov.co/hs/faces/reportes/filtroReporteFurag.jsf?_adf.ctrl-state=844vmwh8a_3</v>
          </cell>
          <cell r="AV373">
            <v>100</v>
          </cell>
          <cell r="AW373">
            <v>1</v>
          </cell>
          <cell r="AX373" t="str">
            <v>El DAFP publico los resultados del FURAG 2015, en la Página de DAFP-Modelo Integrado de Planeación y Gestión, ocupando el INPEC el primer lugar</v>
          </cell>
          <cell r="AY373" t="str">
            <v>https://www.funcionpublica.gov.co/hs/faces/reportes/filtroReporteFurag.jsf?_adf.ctrl-state=844vmwh8a_3</v>
          </cell>
          <cell r="AZ373">
            <v>100</v>
          </cell>
          <cell r="BA373">
            <v>1</v>
          </cell>
          <cell r="BB373" t="str">
            <v>El DAFP publico los resultados del FURAG 2015, en la Página de DAFP-Modelo Integrado de Planeación y Gestión, ocupando el INPEC el primer lugar</v>
          </cell>
          <cell r="BC373" t="str">
            <v>https://www.funcionpublica.gov.co/hs/faces/reportes/filtroReporteFurag.jsf?_adf.ctrl-state=844vmwh8a_3</v>
          </cell>
        </row>
        <row r="374">
          <cell r="M374" t="str">
            <v>P47</v>
          </cell>
          <cell r="N374" t="str">
            <v>Herramientas de planeación formuladas y monitoreadas. (planes de Acción, Plan anticorrupción, FURAG, Modelo integrado de Planeación y Gestión, Plan Indicativo)</v>
          </cell>
          <cell r="O374">
            <v>11</v>
          </cell>
          <cell r="P374">
            <v>100</v>
          </cell>
          <cell r="Q374" t="str">
            <v>Porcentaje</v>
          </cell>
          <cell r="R374" t="str">
            <v>Juan Manuel Riaño Vargas</v>
          </cell>
          <cell r="S374" t="str">
            <v>Jefe de Oficina Asesora</v>
          </cell>
          <cell r="T374" t="str">
            <v>Activo</v>
          </cell>
          <cell r="U374">
            <v>0</v>
          </cell>
          <cell r="V374">
            <v>0</v>
          </cell>
          <cell r="W374">
            <v>0</v>
          </cell>
          <cell r="X374">
            <v>0</v>
          </cell>
          <cell r="Y374">
            <v>0</v>
          </cell>
          <cell r="Z374">
            <v>0</v>
          </cell>
          <cell r="AA374">
            <v>100</v>
          </cell>
          <cell r="AB374"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4" t="str">
            <v>las evidencias se encuentran cargadas en la carpeta de google drive junto a los soportes de cumplimiento de las actividades del producto</v>
          </cell>
          <cell r="AD374">
            <v>100</v>
          </cell>
          <cell r="AE374"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4" t="str">
            <v>las evidencias se encuentran cargadas en la carpeta de google drive junto a los soportes de cumplimiento de las actividades del producto</v>
          </cell>
          <cell r="AG374">
            <v>634</v>
          </cell>
          <cell r="AH374" t="str">
            <v xml:space="preserve">Generar trimestralmente el Informe de seguimiento del Modelo integrado de Planeación y Gestión y presentarlo ante el ministerio y comité institucional de desarrollo administrativo (IV trim 2015 - I,II,III- 2016) </v>
          </cell>
          <cell r="AI374" t="str">
            <v>NO</v>
          </cell>
          <cell r="AJ374">
            <v>42379</v>
          </cell>
          <cell r="AK374">
            <v>42653</v>
          </cell>
          <cell r="AL374">
            <v>8</v>
          </cell>
          <cell r="AM374" t="str">
            <v>Leonel Ríos Soto</v>
          </cell>
          <cell r="AN374" t="str">
            <v>Oficial Logístico</v>
          </cell>
          <cell r="AO374" t="str">
            <v>Activo</v>
          </cell>
          <cell r="AP374">
            <v>25</v>
          </cell>
          <cell r="AQ374" t="str">
            <v>Se realizo informe trimestral del modelo integrado de planeación y gestión del instituto, este informe corresponde al del IV Trimestre del año 2015</v>
          </cell>
          <cell r="AR374" t="str">
            <v>URL: http://sinergiapp.dnp.gov.co/#IndicEntidad/132/45/26</v>
          </cell>
          <cell r="AS374">
            <v>50</v>
          </cell>
          <cell r="AT374" t="str">
            <v>Se realizo informe trimestral del modelo integrado de planeación y gestión del instituto, este informe corresponde al del II Trimestre del año 2016</v>
          </cell>
          <cell r="AU374" t="str">
            <v>Scentral/Danielrr/Carpeta MIPG/Carpeta I Seguimiento MIPG 2016</v>
          </cell>
          <cell r="AV374">
            <v>75</v>
          </cell>
          <cell r="AW374">
            <v>0.96350364963503654</v>
          </cell>
          <cell r="AX374" t="str">
            <v>Se realizo informe trimestral del modelo integrado de planeación y gestión del instituto, este informe corresponde al del III Trimestre del año 2016</v>
          </cell>
          <cell r="AY374" t="str">
            <v>Scentral/Danielrr/Carpeta MIPG/Carpeta I Seguimiento MIPG 2016</v>
          </cell>
          <cell r="AZ374">
            <v>100</v>
          </cell>
          <cell r="BA374">
            <v>1</v>
          </cell>
          <cell r="BB374" t="str">
            <v>Se realizo informe trimestral del modelo integrado de planeación y gestión del instituto, este informe corresponde al del IV Trimestre del año 2016</v>
          </cell>
          <cell r="BC374" t="str">
            <v>Scentral/Danielrr/Carpeta MIPG/Carpeta I Seguimiento MIPG 2016</v>
          </cell>
        </row>
        <row r="375">
          <cell r="M375" t="str">
            <v>P47</v>
          </cell>
          <cell r="N375" t="str">
            <v>Herramientas de planeación formuladas y monitoreadas. (planes de Acción, Plan anticorrupción, FURAG, Modelo integrado de Planeación y Gestión, Plan Indicativo)</v>
          </cell>
          <cell r="O375">
            <v>11</v>
          </cell>
          <cell r="P375">
            <v>100</v>
          </cell>
          <cell r="Q375" t="str">
            <v>Porcentaje</v>
          </cell>
          <cell r="R375" t="str">
            <v>Juan Manuel Riaño Vargas</v>
          </cell>
          <cell r="S375" t="str">
            <v>Jefe de Oficina Asesora</v>
          </cell>
          <cell r="T375" t="str">
            <v>Activo</v>
          </cell>
          <cell r="U375">
            <v>0</v>
          </cell>
          <cell r="V375">
            <v>0</v>
          </cell>
          <cell r="W375">
            <v>0</v>
          </cell>
          <cell r="X375">
            <v>0</v>
          </cell>
          <cell r="Y375">
            <v>0</v>
          </cell>
          <cell r="Z375">
            <v>0</v>
          </cell>
          <cell r="AA375">
            <v>100</v>
          </cell>
          <cell r="AB375" t="str">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C375" t="str">
            <v>las evidencias se encuentran cargadas en la carpeta de google drive junto a los soportes de cumplimiento de las actividades del producto</v>
          </cell>
          <cell r="AD375">
            <v>100</v>
          </cell>
          <cell r="AE375" t="str">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ell>
          <cell r="AF375" t="str">
            <v>las evidencias se encuentran cargadas en la carpeta de google drive junto a los soportes de cumplimiento de las actividades del producto</v>
          </cell>
          <cell r="AG375">
            <v>635</v>
          </cell>
          <cell r="AH375" t="str">
            <v>Revisar con las dependencias el plan Indicativo, realizar los ajustes aprobados y publicarlo</v>
          </cell>
          <cell r="AI375" t="str">
            <v>NO</v>
          </cell>
          <cell r="AJ375">
            <v>42370</v>
          </cell>
          <cell r="AK375">
            <v>42399</v>
          </cell>
          <cell r="AL375">
            <v>8</v>
          </cell>
          <cell r="AM375" t="str">
            <v>Emilio Saavedra</v>
          </cell>
          <cell r="AN375" t="str">
            <v>Contratista</v>
          </cell>
          <cell r="AO375" t="str">
            <v>Activo</v>
          </cell>
          <cell r="AP375">
            <v>100</v>
          </cell>
          <cell r="AQ375" t="str">
            <v xml:space="preserve">Se revisó, ajustó y publicó el plan Indicativo 2015 con base en el plan de direccionaminto estratégico y la formulación de los planes de acción de cada una de las areas </v>
          </cell>
          <cell r="AR375" t="str">
            <v>http://www.inpec.gov.co/portal/page/portal/Inpec/Institucion/PlanesInstitucionales/Plan_Accion_2014/Plan%20de%20Acci%F3n</v>
          </cell>
          <cell r="AS375">
            <v>100</v>
          </cell>
          <cell r="AT375" t="str">
            <v>Se revisó, ajustó y publicó el plan Indicativo 2015 con base en el plan de direccionaminto estratégico y la formulación de los planes de acción de cada una de las areas</v>
          </cell>
          <cell r="AU375" t="str">
            <v>http://www.inpec.gov.co/portal/page/portal/Inpec/Institucion/PlanesInstitucionales/Plan_Accion_2014/Plan%20de%20Acci%F3n</v>
          </cell>
          <cell r="AV375">
            <v>100</v>
          </cell>
          <cell r="AW375">
            <v>1</v>
          </cell>
          <cell r="AX375" t="str">
            <v>Se revisó, ajustó y publicó el plan Indicativo 2015 con base en el plan de direccionaminto estratégico y la formulación de los planes de acción de cada una de las areas</v>
          </cell>
          <cell r="AY375" t="str">
            <v>http://www.inpec.gov.co/portal/page/portal/Inpec/Institucion/PlanesInstitucionales/Plan_Accion_2014/Plan%20de%20Acci%F3n</v>
          </cell>
          <cell r="AZ375">
            <v>100</v>
          </cell>
          <cell r="BA375">
            <v>1</v>
          </cell>
          <cell r="BB375" t="str">
            <v>Se revisó, ajustó y publicó el plan Indicativo 2015 con base en el plan de direccionaminto estratégico y la formulación de los planes de acción de cada una de las areas</v>
          </cell>
          <cell r="BC375" t="str">
            <v>http://www.inpec.gov.co/portal/page/portal/Inpec/Institucion/PlanesInstitucionales/Plan_Accion_2014/Plan%20de%20Acci%F3n</v>
          </cell>
        </row>
        <row r="376">
          <cell r="M376" t="str">
            <v>P51</v>
          </cell>
          <cell r="N376" t="str">
            <v>Instrumentos para la operación Estadística del INPEC adicionados e Implementados.</v>
          </cell>
          <cell r="O376">
            <v>7</v>
          </cell>
          <cell r="P376">
            <v>1</v>
          </cell>
          <cell r="Q376" t="str">
            <v>Número</v>
          </cell>
          <cell r="R376" t="str">
            <v>Juan Manuel Riaño Vargas</v>
          </cell>
          <cell r="S376" t="str">
            <v>Jefe de Oficina Asesora</v>
          </cell>
          <cell r="T376" t="str">
            <v>Activo</v>
          </cell>
          <cell r="U376">
            <v>0</v>
          </cell>
          <cell r="V376">
            <v>0</v>
          </cell>
          <cell r="W376">
            <v>0</v>
          </cell>
          <cell r="X376">
            <v>1</v>
          </cell>
          <cell r="Y376" t="str">
            <v>Se tiene el instrumento del Tablero virtual de extranjeros, Delitos y reinsidencia</v>
          </cell>
          <cell r="Z376" t="str">
            <v>-</v>
          </cell>
          <cell r="AA376">
            <v>1</v>
          </cell>
          <cell r="AB376"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C376" t="str">
            <v>las evidencias se encuentran cargadas en la carpeta de google drive junto a los soportes de cumplimiento de las actividades del producto</v>
          </cell>
          <cell r="AD376">
            <v>1</v>
          </cell>
          <cell r="AE376"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F376" t="str">
            <v>las evidencias se encuentran cargadas en la carpeta de google drive junto a los soportes de cumplimiento de las actividades del producto</v>
          </cell>
          <cell r="AG376">
            <v>636</v>
          </cell>
          <cell r="AH376" t="str">
            <v>Diseñar las variables que serán revisadas en el tablero virtual</v>
          </cell>
          <cell r="AI376" t="str">
            <v>NO</v>
          </cell>
          <cell r="AJ376">
            <v>42370</v>
          </cell>
          <cell r="AK376">
            <v>42400</v>
          </cell>
          <cell r="AL376">
            <v>33</v>
          </cell>
          <cell r="AM376" t="str">
            <v xml:space="preserve">Luis Eduardo Castro </v>
          </cell>
          <cell r="AN376" t="str">
            <v>Profesional Especializado</v>
          </cell>
          <cell r="AO376" t="str">
            <v>Activo</v>
          </cell>
          <cell r="AP376">
            <v>100</v>
          </cell>
          <cell r="AQ376" t="str">
            <v xml:space="preserve">se remitieron dos variables para incorporar al tablero virtual de datos, sujeto a incorporación en el tablero virtual de datos por la firma Jaspersof contratada entre otras para tal fin </v>
          </cell>
          <cell r="AR376" t="str">
            <v>Se envío carpeta comprimida con evidencias (Correos electronicos, actas, BBP con las variables solicitadas, conversaciones y demas soportes)los cuales fueron enviados al grupo administracion de la informacion.</v>
          </cell>
          <cell r="AS376">
            <v>100</v>
          </cell>
          <cell r="AT376" t="str">
            <v>se remitieron dos variables para incorporar al tablero virtual de datos, sujeto a incorporación en el tablero virtual de datos por la firma Jaspersof contratada entre otras para tal fin</v>
          </cell>
          <cell r="AU376" t="str">
            <v>Se envío carpeta comprimida con evidencias (Correos electronicos, actas, BBP con las variables solicitadas, conversaciones y demas soportes)los cuales fueron enviados al grupo administracion de la informacion.</v>
          </cell>
          <cell r="AV376">
            <v>100</v>
          </cell>
          <cell r="AW376">
            <v>1</v>
          </cell>
          <cell r="AX376" t="str">
            <v>se remitieron dos variables para incorporar al tablero virtual de datos, sujeto a incorporación en el tablero virtual de datos por la firma Jaspersof contratada entre otras para tal fin</v>
          </cell>
          <cell r="AY376" t="str">
            <v>Se envío carpeta comprimida con evidencias (Correos electronicos, actas, BBP con las variables solicitadas, conversaciones y demas soportes)los cuales fueron enviados al grupo administracion de la informacion.</v>
          </cell>
          <cell r="AZ376">
            <v>100</v>
          </cell>
          <cell r="BA376">
            <v>1</v>
          </cell>
          <cell r="BB376" t="str">
            <v>se remitieron dos variables para incorporar al tablero virtual de datos, sujeto a incorporación en el tablero virtual de datos por la firma Jaspersof contratada entre otras para tal fin</v>
          </cell>
          <cell r="BC376" t="str">
            <v>Se envío carpeta comprimida con evidencias (Correos electronicos, actas, BBP con las variables solicitadas, conversaciones y demas soportes)los cuales fueron enviados al grupo administracion de la informacion.</v>
          </cell>
        </row>
        <row r="377">
          <cell r="M377" t="str">
            <v>P51</v>
          </cell>
          <cell r="N377" t="str">
            <v>Instrumentos para la operación Estadística del INPEC adicionados e Implementados.</v>
          </cell>
          <cell r="O377">
            <v>7</v>
          </cell>
          <cell r="P377">
            <v>1</v>
          </cell>
          <cell r="Q377" t="str">
            <v>Número</v>
          </cell>
          <cell r="R377" t="str">
            <v>Juan Manuel Riaño Vargas</v>
          </cell>
          <cell r="S377" t="str">
            <v>Jefe de Oficina Asesora</v>
          </cell>
          <cell r="T377" t="str">
            <v>Activo</v>
          </cell>
          <cell r="U377">
            <v>0</v>
          </cell>
          <cell r="V377">
            <v>0</v>
          </cell>
          <cell r="W377">
            <v>0</v>
          </cell>
          <cell r="X377">
            <v>0</v>
          </cell>
          <cell r="Y377">
            <v>0</v>
          </cell>
          <cell r="Z377">
            <v>0</v>
          </cell>
          <cell r="AA377">
            <v>1</v>
          </cell>
          <cell r="AB377"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C377" t="str">
            <v>las evidencias se encuentran cargadas en la carpeta de google drive junto a los soportes de cumplimiento de las actividades del producto</v>
          </cell>
          <cell r="AD377">
            <v>1</v>
          </cell>
          <cell r="AE377"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F377" t="str">
            <v>las evidencias se encuentran cargadas en la carpeta de google drive junto a los soportes de cumplimiento de las actividades del producto</v>
          </cell>
          <cell r="AG377">
            <v>637</v>
          </cell>
          <cell r="AH377" t="str">
            <v>Solicitar el desarrollo del tablero virtual</v>
          </cell>
          <cell r="AI377" t="str">
            <v>NO</v>
          </cell>
          <cell r="AJ377">
            <v>42401</v>
          </cell>
          <cell r="AK377">
            <v>42429</v>
          </cell>
          <cell r="AL377">
            <v>34</v>
          </cell>
          <cell r="AM377" t="str">
            <v xml:space="preserve">Luis Eduardo Castro </v>
          </cell>
          <cell r="AN377" t="str">
            <v>Profesional Especializado</v>
          </cell>
          <cell r="AO377" t="str">
            <v>Activo</v>
          </cell>
          <cell r="AP377">
            <v>0</v>
          </cell>
          <cell r="AQ377" t="str">
            <v xml:space="preserve">depende de la contratación con la firma Jaspersof a cargo de la oficina de sistema de información </v>
          </cell>
          <cell r="AR377" t="str">
            <v>Con la entrega de los BBP se solicita el desarrollo de los proyectos recidencia, extranjeros y delitos los cuales ya fuero desarrollados por el grupo administracion de la informacion.</v>
          </cell>
          <cell r="AS377">
            <v>100</v>
          </cell>
          <cell r="AT377" t="str">
            <v>La Oficina Asesora de Planeacion en Conjunto con la Oficina de Sistema realizan los BBP Proyecto BI Jaspersoft INPEC de los tableros de control Reincidencia, Extranjeros y Delitos en las tres modalidades (Intramural, Delitos y Vigilancia electronica)</v>
          </cell>
          <cell r="AU377" t="str">
            <v>Con la entrega de los BBP se solicita el desarrollo de los proyectos recidencia, extranjeros y delitos los cuales ya fueron desarrollados por el grupo administracion de la informacion.</v>
          </cell>
          <cell r="AV377">
            <v>100</v>
          </cell>
          <cell r="AW377">
            <v>1</v>
          </cell>
          <cell r="AX377" t="str">
            <v>La Oficina Asesora de Planeacion en Conjunto con la Oficina de Sistema realizan los BBP Proyecto BI Jaspersoft INPEC de los tableros de control Reincidencia, Extranjeros y Delitos en las tres modalidades (Intramural, Delitos y Vigilancia electronica)</v>
          </cell>
          <cell r="AY377" t="str">
            <v>Con la entrega de los BBP se solicita el desarrollo de los proyectos recidencia, extranjeros y delitos los cuales ya fueron desarrollados por el grupo administracion de la informacion.</v>
          </cell>
          <cell r="AZ377">
            <v>100</v>
          </cell>
          <cell r="BA377">
            <v>1</v>
          </cell>
          <cell r="BB377" t="str">
            <v>La Oficina Asesora de Planeacion en Conjunto con la Oficina de Sistema realizan los BBP Proyecto BI Jaspersoft INPEC de los tableros de control Reincidencia, Extranjeros y Delitos en las tres modalidades (Intramural, Delitos y Vigilancia electronica)</v>
          </cell>
          <cell r="BC377" t="str">
            <v>Con la entrega de los BBP se solicita el desarrollo de los proyectos recidencia, extranjeros y delitos los cuales ya fueron desarrollados por el grupo administracion de la informacion.</v>
          </cell>
        </row>
        <row r="378">
          <cell r="M378" t="str">
            <v>P51</v>
          </cell>
          <cell r="N378" t="str">
            <v>Instrumentos para la operación Estadística del INPEC adicionados e Implementados.</v>
          </cell>
          <cell r="O378">
            <v>7</v>
          </cell>
          <cell r="P378">
            <v>1</v>
          </cell>
          <cell r="Q378" t="str">
            <v>Número</v>
          </cell>
          <cell r="R378" t="str">
            <v>Juan Manuel Riaño Vargas</v>
          </cell>
          <cell r="S378" t="str">
            <v>Jefe de Oficina Asesora</v>
          </cell>
          <cell r="T378" t="str">
            <v>Activo</v>
          </cell>
          <cell r="U378">
            <v>0</v>
          </cell>
          <cell r="V378">
            <v>0</v>
          </cell>
          <cell r="W378">
            <v>0</v>
          </cell>
          <cell r="X378">
            <v>0</v>
          </cell>
          <cell r="Y378">
            <v>0</v>
          </cell>
          <cell r="Z378">
            <v>0</v>
          </cell>
          <cell r="AA378">
            <v>1</v>
          </cell>
          <cell r="AB378"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C378" t="str">
            <v>las evidencias se encuentran cargadas en la carpeta de google drive junto a los soportes de cumplimiento de las actividades del producto</v>
          </cell>
          <cell r="AD378">
            <v>1</v>
          </cell>
          <cell r="AE378" t="str">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ell>
          <cell r="AF378" t="str">
            <v>las evidencias se encuentran cargadas en la carpeta de google drive junto a los soportes de cumplimiento de las actividades del producto</v>
          </cell>
          <cell r="AG378">
            <v>638</v>
          </cell>
          <cell r="AH378" t="str">
            <v>Realizar la implementación de la aplicación en coordinación con la Oficina de Sistemas de Información.</v>
          </cell>
          <cell r="AI378" t="str">
            <v>NO</v>
          </cell>
          <cell r="AJ378">
            <v>42430</v>
          </cell>
          <cell r="AK378">
            <v>42716</v>
          </cell>
          <cell r="AL378">
            <v>33</v>
          </cell>
          <cell r="AM378" t="str">
            <v xml:space="preserve">Luis Eduardo Castro </v>
          </cell>
          <cell r="AN378" t="str">
            <v>Profesional Especializado</v>
          </cell>
          <cell r="AO378" t="str">
            <v>Activo</v>
          </cell>
          <cell r="AP378">
            <v>30</v>
          </cell>
          <cell r="AQ378" t="str">
            <v xml:space="preserve">depende de la contratación con la firma Jaspersof a cargo de la oficina de sistema de información. En el momento en proceso de contratación con la firma Jaspersof </v>
          </cell>
          <cell r="AR378" t="str">
            <v>Los proyectos rencidencia, extranjeros fueron terminados en el primer trimestre del año en curso y se encuentran publicados en el sitio web http://www.inpec.gov.co/portal/page/portal/Inpec/Institucion/Estad%EDsticas/Estadisticas/Tab1</v>
          </cell>
          <cell r="AS378">
            <v>80</v>
          </cell>
          <cell r="AT378" t="str">
            <v>Se realiza acta de cierre de los proyectos Reincidencia, Extranjeros y Delitos en las tres modalidades (Intramural, Delitos y Vigilancia electronica ) los cuales son publicados en la pagina web del Instituto.</v>
          </cell>
          <cell r="AU378" t="str">
            <v>Los proyectos rencidencia, extranjeros fueron terminados en el primer trimestre del año en curso y se encuentran publicados en el sitio web http://www.inpec.gov.co/portal/page/portal/Inpec/Institucion/Estad%EDsticas/Estadisticas/Tab1</v>
          </cell>
          <cell r="AV378">
            <v>100</v>
          </cell>
          <cell r="AW378">
            <v>0.74475524475524479</v>
          </cell>
          <cell r="AX378" t="str">
            <v xml:space="preserve">Junto con la oficina de sistemas se realiza el cierre de los proyectos Reincidencia, Extranjeros y Delitos  en las tres modalidades (Intramural, Domiciliaria y Vigilancia electronica ) los cuales son publicados en la pagina web del Instituto.  </v>
          </cell>
          <cell r="AY378" t="str">
            <v xml:space="preserve">EXTRANJEROS:
http://186.179.97.228:8080/jasperserver-pro/dashboard/viewer.html?&amp;j_username=inpec_user&amp;j_password=inpec#/public/Extranjeros/Dashboards/Extranjeros_Nacional
DELITOS:
http://186.179.97.228:8080/jasperserver-pro/flow.html?_flowId=dashboardRuntimeFlow&amp;dashboardResource=/public/Delitos/Dashboards/Tablero_Delitos_Colombia&amp;j_username=inpec_user&amp;j_password=inpec
REINCIDENCIA:
http://186.179.97.228:8080/jasperserver-pro/dashboard/viewer.html?&amp;j_username=inpec_user&amp;j_password=inpec#/public/Reincidencia/Dashboards/Reincidencia_Nacional
</v>
          </cell>
          <cell r="AZ378">
            <v>100</v>
          </cell>
          <cell r="BA378">
            <v>1</v>
          </cell>
          <cell r="BB378" t="str">
            <v xml:space="preserve">Junto con la oficina de sistemas se realiza el cierre de los proyectos Reincidencia, Extranjeros y Delitos  en las tres modalidades (Intramural, Domiciliaria y Vigilancia electronica ) los cuales son publicados en la pagina web del Instituto.  </v>
          </cell>
          <cell r="BC378" t="str">
            <v xml:space="preserve">EXTRANJEROS:
http://186.179.97.228:8080/jasperserver-pro/dashboard/viewer.html?&amp;j_username=inpec_user&amp;j_password=inpec#/public/Extranjeros/Dashboards/Extranjeros_Nacional
DELITOS:
http://186.179.97.228:8080/jasperserver-pro/flow.html?_flowId=dashboardRuntimeFlow&amp;dashboardResource=/public/Delitos/Dashboards/Tablero_Delitos_Colombia&amp;j_username=inpec_user&amp;j_password=inpec
REINCIDENCIA:
http://186.179.97.228:8080/jasperserver-pro/dashboard/viewer.html?&amp;j_username=inpec_user&amp;j_password=inpec#/public/Reincidencia/Dashboards/Reincidencia_Nacional
</v>
          </cell>
        </row>
        <row r="379">
          <cell r="M379" t="str">
            <v>P37</v>
          </cell>
          <cell r="N379" t="str">
            <v xml:space="preserve">Estrategias para soportar la Transparencia, participación y servicio al Ciudadano presentadas </v>
          </cell>
          <cell r="O379">
            <v>7</v>
          </cell>
          <cell r="P379">
            <v>3</v>
          </cell>
          <cell r="Q379" t="str">
            <v>Número</v>
          </cell>
          <cell r="R379" t="str">
            <v>Juan Manuel Riaño Vargas</v>
          </cell>
          <cell r="S379" t="str">
            <v>Jefe de Oficina Asesora</v>
          </cell>
          <cell r="T379" t="str">
            <v>Activo</v>
          </cell>
          <cell r="U379">
            <v>0</v>
          </cell>
          <cell r="V379">
            <v>0</v>
          </cell>
          <cell r="W379">
            <v>0</v>
          </cell>
          <cell r="X379">
            <v>2</v>
          </cell>
          <cell r="Y379" t="str">
            <v>se divulgo el mapa de riesgos de corrupción y se realizaron acciones programadas para el ejercicio de la rendición de cuentas</v>
          </cell>
          <cell r="Z379" t="str">
            <v>-</v>
          </cell>
          <cell r="AA379">
            <v>3</v>
          </cell>
          <cell r="AB379"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C379" t="str">
            <v>las evidencias se encuentran cargadas en la carpeta de google drive junto a los soportes de cumplimiento de las actividades del producto</v>
          </cell>
          <cell r="AD379">
            <v>3</v>
          </cell>
          <cell r="AE379"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F379" t="str">
            <v>las evidencias se encuentran cargadas en la carpeta de google drive junto a los soportes de cumplimiento de las actividades del producto</v>
          </cell>
          <cell r="AG379">
            <v>639</v>
          </cell>
          <cell r="AH379" t="str">
            <v>Divulgar el mapa de riesgos de corrupción a través de la canales de comunicación del instituto</v>
          </cell>
          <cell r="AI379" t="str">
            <v>NO</v>
          </cell>
          <cell r="AJ379">
            <v>42430</v>
          </cell>
          <cell r="AK379">
            <v>42461</v>
          </cell>
          <cell r="AL379">
            <v>25</v>
          </cell>
          <cell r="AM379" t="str">
            <v>Yesica Virgües</v>
          </cell>
          <cell r="AN379" t="str">
            <v>Auxiliar Administrativo</v>
          </cell>
          <cell r="AO379" t="str">
            <v>Activo</v>
          </cell>
          <cell r="AP379">
            <v>40</v>
          </cell>
          <cell r="AQ379" t="str">
            <v>Mapa publicado en la web en el enlace http://www.inpec.gov.co/portal/page/portal/Inpec/ServiciosDeInformacionAlCiudadano/PlanAnticorrupcion/Tab3/PLANTIC%20INPEC%202016.pdf en espera de respuesta por parte de Oficina Asesora de comunicaciones para la participacion en TWITTER  , FACEBOOK Y CHAT</v>
          </cell>
          <cell r="AR379" t="str">
            <v>http://www.inpec.gov.co/portal/page/portal/Inpec/ServiciosDeInformacionAlCiudadano/PlanAnticorrupcion/Tab3</v>
          </cell>
          <cell r="AS379">
            <v>100</v>
          </cell>
          <cell r="AT379" t="str">
            <v>Mapa publicado en la web en el enlace http://www.inpec.gov.co/portal/page/portal/Inpec/ServiciosDeInformacionAlCiudadano/PlanAnticorrupcion/Tab3/PLANTIC%20INPEC%202016.pdf en espera de respuesta por parte de Oficina Asesora de comunicaciones para la participacion en TWITTER , FACEBOOK Y CHAT</v>
          </cell>
          <cell r="AU379" t="str">
            <v>http://www.inpec.gov.co/portal/page/portal/Inpec/ServiciosDeInformacionAlCiudadano/PlanAnticorrupcion/Tab3</v>
          </cell>
          <cell r="AV379">
            <v>100</v>
          </cell>
          <cell r="AW379">
            <v>1</v>
          </cell>
          <cell r="AX379" t="str">
            <v>Mapa publicado en la web en el enlace http://www.inpec.gov.co/portal/page/portal/Inpec/ServiciosDeInformacionAlCiudadano/PlanAnticorrupcion/Tab3/PLANTIC%20INPEC%202016.pdf en espera de respuesta por parte de Oficina Asesora de comunicaciones para la participacion en TWITTER , FACEBOOK Y CHAT</v>
          </cell>
          <cell r="AY379" t="str">
            <v>ESTUDIO AFRODESCENDIENTES E INDIGENAS
http://www.inpec.gov.co/portal/page/portal/Inpec/Institucion/Estad%EDsticas/Estadisticas/Informes%20y%20Boletines%20Estad%EDsticos/Estudio%20Afrodescendientes%20e%20Indigenas_0.pdf</v>
          </cell>
          <cell r="AZ379">
            <v>100</v>
          </cell>
          <cell r="BA379">
            <v>1</v>
          </cell>
          <cell r="BB379" t="str">
            <v>Mapa publicado en la web en el enlace http://www.inpec.gov.co/portal/page/portal/Inpec/ServiciosDeInformacionAlCiudadano/PlanAnticorrupcion/Tab3/PLANTIC%20INPEC%202016.pdf en espera de respuesta por parte de Oficina Asesora de comunicaciones para la participacion en TWITTER , FACEBOOK Y CHAT</v>
          </cell>
          <cell r="BC379" t="str">
            <v>ESTUDIO AFRODESCENDIENTES E INDIGENAS
http://www.inpec.gov.co/portal/page/portal/Inpec/Institucion/Estad%EDsticas/Estadisticas/Informes%20y%20Boletines%20Estad%EDsticos/Estudio%20Afrodescendientes%20e%20Indigenas_0.pdf</v>
          </cell>
        </row>
        <row r="380">
          <cell r="M380" t="str">
            <v>P37</v>
          </cell>
          <cell r="N380" t="str">
            <v xml:space="preserve">Estrategias para soportar la Transparencia, participación y servicio al Ciudadano presentadas </v>
          </cell>
          <cell r="O380">
            <v>7</v>
          </cell>
          <cell r="P380">
            <v>3</v>
          </cell>
          <cell r="Q380" t="str">
            <v>Número</v>
          </cell>
          <cell r="R380" t="str">
            <v>Juan Manuel Riaño Vargas</v>
          </cell>
          <cell r="S380" t="str">
            <v>Jefe de Oficina Asesora</v>
          </cell>
          <cell r="T380" t="str">
            <v>Activo</v>
          </cell>
          <cell r="U380">
            <v>0</v>
          </cell>
          <cell r="V380">
            <v>0</v>
          </cell>
          <cell r="W380">
            <v>0</v>
          </cell>
          <cell r="X380">
            <v>0</v>
          </cell>
          <cell r="Y380">
            <v>0</v>
          </cell>
          <cell r="Z380">
            <v>0</v>
          </cell>
          <cell r="AA380">
            <v>3</v>
          </cell>
          <cell r="AB380"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C380" t="str">
            <v>las evidencias se encuentran cargadas en la carpeta de google drive junto a los soportes de cumplimiento de las actividades del producto</v>
          </cell>
          <cell r="AD380">
            <v>3</v>
          </cell>
          <cell r="AE380"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F380" t="str">
            <v>las evidencias se encuentran cargadas en la carpeta de google drive junto a los soportes de cumplimiento de las actividades del producto</v>
          </cell>
          <cell r="AG380">
            <v>0</v>
          </cell>
          <cell r="AH380" t="str">
            <v xml:space="preserve">Realizar las acciones programas para el Ejercicio de Audiencia de rendición de cuentas </v>
          </cell>
          <cell r="AI380" t="str">
            <v>NO</v>
          </cell>
          <cell r="AJ380">
            <v>42401</v>
          </cell>
          <cell r="AK380">
            <v>42613</v>
          </cell>
          <cell r="AL380">
            <v>50</v>
          </cell>
          <cell r="AM380" t="str">
            <v>Johanna Velasco Atuesta</v>
          </cell>
          <cell r="AN380" t="str">
            <v>Profesional Universitario</v>
          </cell>
          <cell r="AO380" t="str">
            <v>Activo</v>
          </cell>
          <cell r="AP380">
            <v>10</v>
          </cell>
          <cell r="AQ380" t="str">
            <v>Se realizo mediante Resolución N° 1607 del 6 de abril del 2016, Aprobación y adopción de la guia de rendición de cuentas</v>
          </cell>
          <cell r="AR380" t="str">
            <v>-Resolución N° 1607 del 6 de abril del 2017
- Guia de rendición de cuentas codigo PE-PI-G04</v>
          </cell>
          <cell r="AS380">
            <v>40</v>
          </cell>
          <cell r="AT380" t="str">
            <v>Acta N° 07 del 21 de abril del 2016, del comité institucional de desarrollo administrativo, donde se presenta la primera acción del diagnostico del estado de la rendicion de cuentas del 2014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Acta N° 09 del 16 de junio del 2016 del comité institucional de desarrollo administrativo, se define la fecha de la audiencia publica de rendición de cuentas de la vigencia 2015 
 se realiza actualización de la información del proceso RDC en la pagina web institucional</v>
          </cell>
          <cell r="AU380" t="str">
            <v>Acta N° 7,8 y 9 del comité institucional de desarrollo administrativo
 URL: http://www.inpec.gov.co/portal/page/portal/Inpec/Institucion/InformesDeGestion/RendicionDeCuentas/Informe</v>
          </cell>
          <cell r="AV380">
            <v>100</v>
          </cell>
          <cell r="AW380">
            <v>1</v>
          </cell>
          <cell r="AX380" t="str">
            <v>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v>
          </cell>
          <cell r="AY380" t="str">
            <v>Acta N° 265 del 30 de septiembre del 2016
Acta N° 181 del 07 de julio del 2016
Acta N° 193 del 13 de julio del 2016
Acta N° 199 del 19 de julio del 2016
Acta N° 202 del 21 de julio del 2016
Acta N° 206 del 28 de julio del 2016
Acta N° 207 del 28 de julio del 2016</v>
          </cell>
          <cell r="AZ380">
            <v>100</v>
          </cell>
          <cell r="BA380">
            <v>1</v>
          </cell>
          <cell r="BB380" t="str">
            <v>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v>
          </cell>
          <cell r="BC380" t="str">
            <v>Acta N° 265 del 30 de septiembre del 2016
Acta N° 181 del 07 de julio del 2016
Acta N° 193 del 13 de julio del 2016
Acta N° 199 del 19 de julio del 2016
Acta N° 202 del 21 de julio del 2016
Acta N° 206 del 28 de julio del 2016
Acta N° 207 del 28 de julio del 2016</v>
          </cell>
        </row>
        <row r="381">
          <cell r="M381" t="str">
            <v>P37</v>
          </cell>
          <cell r="N381" t="str">
            <v xml:space="preserve">Estrategias para soportar la Transparencia, participación y servicio al Ciudadano presentadas </v>
          </cell>
          <cell r="O381">
            <v>7</v>
          </cell>
          <cell r="P381">
            <v>3</v>
          </cell>
          <cell r="Q381" t="str">
            <v>Número</v>
          </cell>
          <cell r="R381" t="str">
            <v>Juan Manuel Riaño Vargas</v>
          </cell>
          <cell r="S381" t="str">
            <v>Jefe de Oficina Asesora</v>
          </cell>
          <cell r="T381" t="str">
            <v>Activo</v>
          </cell>
          <cell r="U381">
            <v>0</v>
          </cell>
          <cell r="V381">
            <v>0</v>
          </cell>
          <cell r="W381">
            <v>0</v>
          </cell>
          <cell r="X381">
            <v>0</v>
          </cell>
          <cell r="Y381">
            <v>0</v>
          </cell>
          <cell r="Z381">
            <v>0</v>
          </cell>
          <cell r="AA381">
            <v>0</v>
          </cell>
          <cell r="AB381">
            <v>0</v>
          </cell>
          <cell r="AC381">
            <v>0</v>
          </cell>
          <cell r="AD381">
            <v>0</v>
          </cell>
          <cell r="AE381">
            <v>0</v>
          </cell>
          <cell r="AF381">
            <v>0</v>
          </cell>
          <cell r="AG381">
            <v>641</v>
          </cell>
          <cell r="AH381" t="str">
            <v xml:space="preserve">Adoptar  a través de acto administrativo los tres instrumentos de gestión de la información:  Inventario de activos; esquema de publicación y el índice de información clasificada y reservada  </v>
          </cell>
          <cell r="AI381" t="str">
            <v>NO</v>
          </cell>
          <cell r="AJ381">
            <v>42401</v>
          </cell>
          <cell r="AK381">
            <v>42613</v>
          </cell>
          <cell r="AL381">
            <v>25</v>
          </cell>
          <cell r="AM381" t="str">
            <v>Elvira Rowlands</v>
          </cell>
          <cell r="AN381" t="str">
            <v>Profesional Universitario</v>
          </cell>
          <cell r="AO381" t="str">
            <v>Inactivo</v>
          </cell>
          <cell r="AP381">
            <v>0</v>
          </cell>
          <cell r="AQ381" t="str">
            <v xml:space="preserve">El estudio se encuentra en proceso de elaboración </v>
          </cell>
          <cell r="AR381" t="str">
            <v>Se esta trabajando en el estudio (hay tiempo de presentarlo hasta el 31de agosto del año en curso)</v>
          </cell>
          <cell r="AS381">
            <v>0</v>
          </cell>
          <cell r="AT381" t="str">
            <v>Para este trimestre no se reporta avance de esta actividad</v>
          </cell>
          <cell r="AU381">
            <v>0</v>
          </cell>
          <cell r="AV381">
            <v>100</v>
          </cell>
          <cell r="AW381" t="str">
            <v>Actividad inactiva</v>
          </cell>
          <cell r="AX381">
            <v>0</v>
          </cell>
          <cell r="AY381">
            <v>0</v>
          </cell>
          <cell r="AZ381">
            <v>0</v>
          </cell>
          <cell r="BA381" t="str">
            <v>Actividad inactiva</v>
          </cell>
          <cell r="BB381">
            <v>0</v>
          </cell>
          <cell r="BC381">
            <v>0</v>
          </cell>
        </row>
        <row r="382">
          <cell r="M382" t="str">
            <v>P37</v>
          </cell>
          <cell r="N382" t="str">
            <v xml:space="preserve">Estrategias para soportar la Transparencia, participación y servicio al Ciudadano presentadas </v>
          </cell>
          <cell r="O382">
            <v>7</v>
          </cell>
          <cell r="P382">
            <v>3</v>
          </cell>
          <cell r="Q382" t="str">
            <v>Número</v>
          </cell>
          <cell r="R382" t="str">
            <v>Juan Manuel Riaño Vargas</v>
          </cell>
          <cell r="S382" t="str">
            <v>Jefe de Oficina Asesora</v>
          </cell>
          <cell r="T382" t="str">
            <v>Activo</v>
          </cell>
          <cell r="U382">
            <v>0</v>
          </cell>
          <cell r="V382">
            <v>0</v>
          </cell>
          <cell r="W382">
            <v>0</v>
          </cell>
          <cell r="X382">
            <v>0</v>
          </cell>
          <cell r="Y382">
            <v>0</v>
          </cell>
          <cell r="Z382">
            <v>0</v>
          </cell>
          <cell r="AA382">
            <v>3</v>
          </cell>
          <cell r="AB382"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C382" t="str">
            <v>las evidencias se encuentran cargadas en la carpeta de google drive junto a los soportes de cumplimiento de las actividades del producto</v>
          </cell>
          <cell r="AD382">
            <v>3</v>
          </cell>
          <cell r="AE382" t="str">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ell>
          <cell r="AF382" t="str">
            <v>las evidencias se encuentran cargadas en la carpeta de google drive junto a los soportes de cumplimiento de las actividades del producto</v>
          </cell>
          <cell r="AG382">
            <v>642</v>
          </cell>
          <cell r="AH382" t="str">
            <v>Actualizar y publicar el Estudio de Caracterización de la población reclusa indígena y afrodescendiente a cargo del INPEC.</v>
          </cell>
          <cell r="AI382" t="str">
            <v>NO</v>
          </cell>
          <cell r="AJ382">
            <v>42552</v>
          </cell>
          <cell r="AK382">
            <v>42613</v>
          </cell>
          <cell r="AL382">
            <v>25</v>
          </cell>
          <cell r="AM382" t="str">
            <v xml:space="preserve">Luis Eduardo Castro </v>
          </cell>
          <cell r="AN382" t="str">
            <v>Profesional Especializado</v>
          </cell>
          <cell r="AO382" t="str">
            <v>Activo</v>
          </cell>
          <cell r="AP382">
            <v>0</v>
          </cell>
          <cell r="AQ382" t="str">
            <v xml:space="preserve">El estudio se encuentra en proceso de elaboración </v>
          </cell>
          <cell r="AR382" t="str">
            <v>Se esta trabajando en el estudio (hay tiempo de presentarlo hasta el 31de agosto del año en curso)</v>
          </cell>
          <cell r="AS382">
            <v>0</v>
          </cell>
          <cell r="AT382" t="str">
            <v>Para este trimestre no se reporta avance de esta actividad</v>
          </cell>
          <cell r="AU382">
            <v>0</v>
          </cell>
          <cell r="AV382">
            <v>100</v>
          </cell>
          <cell r="AW382">
            <v>1</v>
          </cell>
          <cell r="AX382" t="str">
            <v>Se realiza documento "CARACTERIZACIÓN DE LA POBLACIÓN RECLUSA INDIGENA Y
AFROCOLOMBIANA A CARGO DEL INPEC" 
el cual  incluye tres secciones: Las dos primeras se enfocan en el análisis y descripción
de resultados de las variables sociodemográficas, perfil delictivo y situación jurídica de los
grupos objeto de estudio, construyendo la caracterización de cada uno por separado. La
tercera sección se ocupa de realizar comparaciones intergrupales para establecer diferencias
entre los mismos y finalizar el documento con las conclusiones obtenidas del análisis realizado</v>
          </cell>
          <cell r="AY382" t="str">
            <v xml:space="preserve">ESTUDIO AFRODESCENDIENTES E INDIGENAS
http://www.inpec.gov.co/portal/page/portal/Inpec/Institucion/Estad%EDsticas/Estadisticas/Informes%20y%20Boletines%20Estad%EDsticos/Estudio%20Afrodescendientes%20e%20Indigenas_0.pdf
</v>
          </cell>
          <cell r="AZ382">
            <v>100</v>
          </cell>
          <cell r="BA382">
            <v>1</v>
          </cell>
          <cell r="BB382" t="str">
            <v>Se realiza documento "CARACTERIZACIÓN DE LA POBLACIÓN RECLUSA INDIGENA Y
AFROCOLOMBIANA A CARGO DEL INPEC" 
el cual  incluye tres secciones: Las dos primeras se enfocan en el análisis y descripción
de resultados de las variables sociodemográficas, perfil delictivo y situación jurídica de los
grupos objeto de estudio, construyendo la caracterización de cada uno por separado. La
tercera sección se ocupa de realizar comparaciones intergrupales para establecer diferencias
entre los mismos y finalizar el documento con las conclusiones obtenidas del análisis realizado</v>
          </cell>
          <cell r="BC382" t="str">
            <v xml:space="preserve">ESTUDIO AFRODESCENDIENTES E INDIGENAS
http://www.inpec.gov.co/portal/page/portal/Inpec/Institucion/Estad%EDsticas/Estadisticas/Informes%20y%20Boletines%20Estad%EDsticos/Estudio%20Afrodescendientes%20e%20Indigenas_0.pdf
</v>
          </cell>
        </row>
        <row r="383">
          <cell r="M383" t="str">
            <v>P159</v>
          </cell>
          <cell r="N383" t="str">
            <v>Ejercicio de rendición de cuentas realizado</v>
          </cell>
          <cell r="O383">
            <v>6</v>
          </cell>
          <cell r="P383">
            <v>1</v>
          </cell>
          <cell r="Q383" t="str">
            <v>Número</v>
          </cell>
          <cell r="R383" t="str">
            <v>Juan Manuel Riaño Vargas</v>
          </cell>
          <cell r="S383" t="str">
            <v>Jefe de Oficina Asesora</v>
          </cell>
          <cell r="T383" t="str">
            <v>Activo</v>
          </cell>
          <cell r="U383">
            <v>0</v>
          </cell>
          <cell r="V383">
            <v>0</v>
          </cell>
          <cell r="W383">
            <v>0</v>
          </cell>
          <cell r="X383" t="str">
            <v>-</v>
          </cell>
          <cell r="Y383" t="str">
            <v>El ejercicio de rendición de cuentas se realizara el 30 de septiembre</v>
          </cell>
          <cell r="Z383" t="str">
            <v>-</v>
          </cell>
          <cell r="AA383">
            <v>1</v>
          </cell>
          <cell r="AB383"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C383" t="str">
            <v>las evidencias se encuentran cargadas en la carpeta de google drive junto a los soportes de cumplimiento de las actividades del producto</v>
          </cell>
          <cell r="AD383">
            <v>1</v>
          </cell>
          <cell r="AE383"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F383" t="str">
            <v>las evidencias se encuentran cargadas en la carpeta de google drive junto a los soportes de cumplimiento de las actividades del producto</v>
          </cell>
          <cell r="AG383">
            <v>652</v>
          </cell>
          <cell r="AH383" t="str">
            <v xml:space="preserve">Estructurar la Guía de Rendición de Cuentas del Instituto de acuerdo a lineamientos DAFP. </v>
          </cell>
          <cell r="AI383" t="str">
            <v>NO</v>
          </cell>
          <cell r="AJ383">
            <v>42370</v>
          </cell>
          <cell r="AK383">
            <v>42490</v>
          </cell>
          <cell r="AL383">
            <v>20</v>
          </cell>
          <cell r="AM383" t="str">
            <v>Johanna Velasco Atuesta</v>
          </cell>
          <cell r="AN383" t="str">
            <v>Profesional Universitario</v>
          </cell>
          <cell r="AO383" t="str">
            <v>Activo</v>
          </cell>
          <cell r="AP383">
            <v>0</v>
          </cell>
          <cell r="AQ383" t="str">
            <v>Se realizo mediante Resolución N° 1607 del 6 de abril del 2016, Aprobación y adopción de la guia de rendición de cuentas</v>
          </cell>
          <cell r="AR383" t="str">
            <v>-Resolución N° 1607 del 6 de abril del 2017
- Guia de rendición de cuentas codigo PE-PI-G04</v>
          </cell>
          <cell r="AS383">
            <v>100</v>
          </cell>
          <cell r="AT383" t="str">
            <v>Se realizo mediante Resolución N° 1607 del 6 de abril del 2016, Aprobación y adopción de la guia de rendición de cuentas</v>
          </cell>
          <cell r="AU383" t="str">
            <v>-Resolución N° 1607 del 6 de abril del 2017
 - Guia de rendición de cuentas codigo PE-PI-G04</v>
          </cell>
          <cell r="AV383">
            <v>100</v>
          </cell>
          <cell r="AW383">
            <v>1</v>
          </cell>
          <cell r="AX383" t="str">
            <v>Se realizo mediante Resolución N° 1607 del 6 de abril del 2016, Aprobación y adopción de la guia de rendición de cuentas</v>
          </cell>
          <cell r="AY383" t="str">
            <v>ESTUDIO AFRODESCENDIENTES E INDIGENAS
http://www.inpec.gov.co/portal/page/portal/Inpec/Institucion/Estad%EDsticas/Estadisticas/Informes%20y%20Boletines%20Estad%EDsticos/Estudio%20Afrodescendientes%20e%20Indigenas_0.pdf</v>
          </cell>
          <cell r="AZ383">
            <v>100</v>
          </cell>
          <cell r="BA383">
            <v>1</v>
          </cell>
          <cell r="BB383" t="str">
            <v>Se realizo mediante Resolución N° 1607 del 6 de abril del 2016, Aprobación y adopción de la guia de rendición de cuentas</v>
          </cell>
          <cell r="BC383" t="str">
            <v>ESTUDIO AFRODESCENDIENTES E INDIGENAS
http://www.inpec.gov.co/portal/page/portal/Inpec/Institucion/Estad%EDsticas/Estadisticas/Informes%20y%20Boletines%20Estad%EDsticos/Estudio%20Afrodescendientes%20e%20Indigenas_0.pdf</v>
          </cell>
        </row>
        <row r="384">
          <cell r="M384" t="str">
            <v>P159</v>
          </cell>
          <cell r="N384" t="str">
            <v>Ejercicio de rendición de cuentas realizado</v>
          </cell>
          <cell r="O384">
            <v>6</v>
          </cell>
          <cell r="P384">
            <v>1</v>
          </cell>
          <cell r="Q384" t="str">
            <v>Número</v>
          </cell>
          <cell r="R384" t="str">
            <v>Juan Manuel Riaño Vargas</v>
          </cell>
          <cell r="S384" t="str">
            <v>Jefe de Oficina Asesora</v>
          </cell>
          <cell r="T384" t="str">
            <v>Activo</v>
          </cell>
          <cell r="U384">
            <v>0</v>
          </cell>
          <cell r="V384">
            <v>0</v>
          </cell>
          <cell r="W384">
            <v>0</v>
          </cell>
          <cell r="X384">
            <v>0</v>
          </cell>
          <cell r="Y384">
            <v>0</v>
          </cell>
          <cell r="Z384">
            <v>0</v>
          </cell>
          <cell r="AA384">
            <v>1</v>
          </cell>
          <cell r="AB384"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C384" t="str">
            <v>las evidencias se encuentran cargadas en la carpeta de google drive junto a los soportes de cumplimiento de las actividades del producto</v>
          </cell>
          <cell r="AD384">
            <v>1</v>
          </cell>
          <cell r="AE384"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F384" t="str">
            <v>las evidencias se encuentran cargadas en la carpeta de google drive junto a los soportes de cumplimiento de las actividades del producto</v>
          </cell>
          <cell r="AG384">
            <v>653</v>
          </cell>
          <cell r="AH384" t="str">
            <v>Realizar el análisis del estado de la rendición de cuentas en la entidad.</v>
          </cell>
          <cell r="AI384" t="str">
            <v>NO</v>
          </cell>
          <cell r="AJ384">
            <v>42370</v>
          </cell>
          <cell r="AK384">
            <v>42536</v>
          </cell>
          <cell r="AL384">
            <v>15</v>
          </cell>
          <cell r="AM384" t="str">
            <v>Johanna Velasco Atuesta</v>
          </cell>
          <cell r="AN384" t="str">
            <v>Profesional Universitario</v>
          </cell>
          <cell r="AO384" t="str">
            <v>Activo</v>
          </cell>
          <cell r="AP384">
            <v>0</v>
          </cell>
          <cell r="AQ384" t="str">
            <v>Para el 20 de abril del 2016 se ha citado a comite institucional de desarrollo administrativo para presentar el lineamiento metodologio de analisis del estudio de rendición de cuentas de la entidad a fin de ser aprobado por dicho comite .</v>
          </cell>
          <cell r="AR384">
            <v>0</v>
          </cell>
          <cell r="AS384">
            <v>100</v>
          </cell>
          <cell r="AT384" t="str">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ell>
          <cell r="AU384" t="str">
            <v>Acta N° 07 y 08 del comité institucional de desarrollo administrativo y URL: http://www.inpec.gov.co/portal/page/portal/Inpec/Institucion/InformesDeGestion/RendicionDeCuentas/Informe</v>
          </cell>
          <cell r="AV384">
            <v>100</v>
          </cell>
          <cell r="AW384">
            <v>1</v>
          </cell>
          <cell r="AX384" t="str">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ell>
          <cell r="AY384" t="str">
            <v>Acta N° 07 y 08 del comité institucional de desarrollo administrativo y URL: http://www.inpec.gov.co/portal/page/portal/Inpec/Institucion/InformesDeGestion/RendicionDeCuentas/Informe</v>
          </cell>
          <cell r="AZ384">
            <v>100</v>
          </cell>
          <cell r="BA384">
            <v>1</v>
          </cell>
          <cell r="BB384" t="str">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ell>
          <cell r="BC384" t="str">
            <v>Acta N° 07 y 08 del comité institucional de desarrollo administrativo y URL: http://www.inpec.gov.co/portal/page/portal/Inpec/Institucion/InformesDeGestion/RendicionDeCuentas/Informe</v>
          </cell>
        </row>
        <row r="385">
          <cell r="M385" t="str">
            <v>P159</v>
          </cell>
          <cell r="N385" t="str">
            <v>Ejercicio de rendición de cuentas realizado</v>
          </cell>
          <cell r="O385">
            <v>6</v>
          </cell>
          <cell r="P385">
            <v>1</v>
          </cell>
          <cell r="Q385" t="str">
            <v>Número</v>
          </cell>
          <cell r="R385" t="str">
            <v>Juan Manuel Riaño Vargas</v>
          </cell>
          <cell r="S385" t="str">
            <v>Jefe de Oficina Asesora</v>
          </cell>
          <cell r="T385" t="str">
            <v>Activo</v>
          </cell>
          <cell r="U385">
            <v>0</v>
          </cell>
          <cell r="V385">
            <v>0</v>
          </cell>
          <cell r="W385">
            <v>0</v>
          </cell>
          <cell r="X385">
            <v>0</v>
          </cell>
          <cell r="Y385">
            <v>0</v>
          </cell>
          <cell r="Z385">
            <v>0</v>
          </cell>
          <cell r="AA385">
            <v>1</v>
          </cell>
          <cell r="AB385"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C385" t="str">
            <v>las evidencias se encuentran cargadas en la carpeta de google drive junto a los soportes de cumplimiento de las actividades del producto</v>
          </cell>
          <cell r="AD385">
            <v>1</v>
          </cell>
          <cell r="AE385"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F385" t="str">
            <v>las evidencias se encuentran cargadas en la carpeta de google drive junto a los soportes de cumplimiento de las actividades del producto</v>
          </cell>
          <cell r="AG385">
            <v>654</v>
          </cell>
          <cell r="AH385" t="str">
            <v xml:space="preserve">Desarrollar las acciones programas para el Ejercicio de audiencia pública de rendición de cuentas. </v>
          </cell>
          <cell r="AI385" t="str">
            <v>NO</v>
          </cell>
          <cell r="AJ385">
            <v>42490</v>
          </cell>
          <cell r="AK385">
            <v>42613</v>
          </cell>
          <cell r="AL385">
            <v>15</v>
          </cell>
          <cell r="AM385" t="str">
            <v>Johanna Velasco Atuesta</v>
          </cell>
          <cell r="AN385" t="str">
            <v>Profesional Universitario</v>
          </cell>
          <cell r="AO385" t="str">
            <v>Activo</v>
          </cell>
          <cell r="AP385">
            <v>0</v>
          </cell>
          <cell r="AQ385" t="str">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v>
          </cell>
          <cell r="AR385">
            <v>0</v>
          </cell>
          <cell r="AS385">
            <v>50</v>
          </cell>
          <cell r="AT385" t="str">
            <v>Mediante Acta N°07 del comité institucional de desarrollo administrativo del 21 de abril del 2016 se presenta la guia de rendición de cuentas y los 4 componentes que debe implementar la entidad a fin de dar cumplimiento.
 Mediante Acta N° 113 del 12 de mayo del 2016 se reunen en la oficina de planeación GATEC, OFICO, OFISI, GREPU Y DIRES para acordar fechas de entrega del analisis del estado de la rendición de cuentas
 mediante Acta N° 08 se presenta a comite la estrategia de rendicion de cuentas, el analisis del estado de rendición de cuentas, los resultados de la encuesta de opinion publica y se socializa las estrategias de RDC para que se seleccionen 
 Se publica en pagina web cronograma RDC preliminar</v>
          </cell>
          <cell r="AU385" t="str">
            <v>Acta N° 07 y 08 del comité institucional de desarrollo administrativo, Acta N° 113 del 12 de mayo del 2016 y URL: http://www.inpec.gov.co/portal/page/portal/Inpec/Institucion/InformesDeGestion/RendicionDeCuentas/Informe</v>
          </cell>
          <cell r="AV385">
            <v>100</v>
          </cell>
          <cell r="AW385">
            <v>1</v>
          </cell>
          <cell r="AX385" t="str">
            <v>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v>
          </cell>
          <cell r="AY385" t="str">
            <v>Acta N° 265 del 30 de septiembre del 2016
Acta N° 181 del 07 de julio del 2016
Acta N° 193 del 13 de julio del 2016
Acta N° 199 del 19 de julio del 2016
Acta N° 202 del 21 de julio del 2016
Acta N° 206 del 28 de julio del 2016
Acta N° 207 del 28 de julio del 2016</v>
          </cell>
          <cell r="AZ385">
            <v>100</v>
          </cell>
          <cell r="BA385">
            <v>1</v>
          </cell>
          <cell r="BB385" t="str">
            <v>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v>
          </cell>
          <cell r="BC385" t="str">
            <v>Acta N° 265 del 30 de septiembre del 2016
Acta N° 181 del 07 de julio del 2016
Acta N° 193 del 13 de julio del 2016
Acta N° 199 del 19 de julio del 2016
Acta N° 202 del 21 de julio del 2016
Acta N° 206 del 28 de julio del 2016
Acta N° 207 del 28 de julio del 2016</v>
          </cell>
        </row>
        <row r="386">
          <cell r="M386" t="str">
            <v>P159</v>
          </cell>
          <cell r="N386" t="str">
            <v>Ejercicio de rendición de cuentas realizado</v>
          </cell>
          <cell r="O386">
            <v>6</v>
          </cell>
          <cell r="P386">
            <v>1</v>
          </cell>
          <cell r="Q386" t="str">
            <v>Número</v>
          </cell>
          <cell r="R386" t="str">
            <v>Juan Manuel Riaño Vargas</v>
          </cell>
          <cell r="S386" t="str">
            <v>Jefe de Oficina Asesora</v>
          </cell>
          <cell r="T386" t="str">
            <v>Activo</v>
          </cell>
          <cell r="U386">
            <v>0</v>
          </cell>
          <cell r="V386">
            <v>0</v>
          </cell>
          <cell r="W386">
            <v>0</v>
          </cell>
          <cell r="X386">
            <v>0</v>
          </cell>
          <cell r="Y386">
            <v>0</v>
          </cell>
          <cell r="Z386">
            <v>0</v>
          </cell>
          <cell r="AA386">
            <v>1</v>
          </cell>
          <cell r="AB386"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C386" t="str">
            <v>las evidencias se encuentran cargadas en la carpeta de google drive junto a los soportes de cumplimiento de las actividades del producto</v>
          </cell>
          <cell r="AD386">
            <v>1</v>
          </cell>
          <cell r="AE386" t="str">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ell>
          <cell r="AF386" t="str">
            <v>las evidencias se encuentran cargadas en la carpeta de google drive junto a los soportes de cumplimiento de las actividades del producto</v>
          </cell>
          <cell r="AG386">
            <v>655</v>
          </cell>
          <cell r="AH386" t="str">
            <v>Efectuar la evaluación interna y externa del proceso de rendición de cuentas.</v>
          </cell>
          <cell r="AI386" t="str">
            <v>NO</v>
          </cell>
          <cell r="AJ386">
            <v>42491</v>
          </cell>
          <cell r="AK386">
            <v>42716</v>
          </cell>
          <cell r="AL386">
            <v>50</v>
          </cell>
          <cell r="AM386" t="str">
            <v>Johanna Velasco Atuesta</v>
          </cell>
          <cell r="AN386" t="str">
            <v>Profesional Universitario</v>
          </cell>
          <cell r="AO386" t="str">
            <v>Activo</v>
          </cell>
          <cell r="AP386">
            <v>0</v>
          </cell>
          <cell r="AQ386" t="str">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v>
          </cell>
          <cell r="AR386">
            <v>0</v>
          </cell>
          <cell r="AS386">
            <v>33</v>
          </cell>
          <cell r="AT386" t="str">
            <v>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v>
          </cell>
          <cell r="AU386" t="str">
            <v>Acta N°09 del comité institucional de desarrollo administrativo</v>
          </cell>
          <cell r="AV386">
            <v>100</v>
          </cell>
          <cell r="AW386">
            <v>0.67555555555555558</v>
          </cell>
          <cell r="AX386" t="str">
            <v xml:space="preserve">En el Informe de mesas de dialogo se encuentran descritos los resultados realizados por los grupos de interes en cada una de las 6 mesas 
En el informe RDC se encuentra los resultados de la evaluación de la audiencia publica </v>
          </cell>
          <cell r="AY386" t="str">
            <v>Informe de Audiencia Publica Rendición de Cuentas Vigencia 2015: http://www.inpec.gov.co/portal/page/portal/Inpec/Institucion/InformesDeGestion/RendicionDeCuentas/Informe/INFORME%20AUDIENCIA%20P%DABLICA%20DE%20RDC%202015.pdf
Informe Final Mesas de Dialogo 2015: http://www.inpec.gov.co/portal/page/portal/Inpec/Institucion/InformesDeGestion/RendicionDeCuentas/Informe/INFORME%20MESAS%20DE%20DI%C1LOGO.pdf</v>
          </cell>
          <cell r="AZ386">
            <v>100</v>
          </cell>
          <cell r="BA386">
            <v>1</v>
          </cell>
          <cell r="BB386" t="str">
            <v xml:space="preserve">En el Informe de mesas de dialogo se encuentran descritos los resultados realizados por los grupos de interes en cada una de las 6 mesas 
En el informe RDC se encuentra los resultados de la evaluación de la audiencia publica </v>
          </cell>
          <cell r="BC386" t="str">
            <v>Informe de Audiencia Publica Rendición de Cuentas Vigencia 2015: http://www.inpec.gov.co/portal/page/portal/Inpec/Institucion/InformesDeGestion/RendicionDeCuentas/Informe/INFORME%20AUDIENCIA%20P%DABLICA%20DE%20RDC%202015.pdf
Informe Final Mesas de Dialogo 2015: http://www.inpec.gov.co/portal/page/portal/Inpec/Institucion/InformesDeGestion/RendicionDeCuentas/Informe/INFORME%20MESAS%20DE%20DI%C1LOGO.pdf</v>
          </cell>
        </row>
        <row r="387">
          <cell r="M387" t="str">
            <v>P159</v>
          </cell>
          <cell r="N387" t="str">
            <v>Ejercicio de rendición de cuentas realizado</v>
          </cell>
          <cell r="O387">
            <v>6</v>
          </cell>
          <cell r="P387">
            <v>1</v>
          </cell>
          <cell r="Q387" t="str">
            <v>Número</v>
          </cell>
          <cell r="R387" t="str">
            <v>Juan Manuel Riaño Vargas</v>
          </cell>
          <cell r="S387" t="str">
            <v>Jefe de Oficina Asesora</v>
          </cell>
          <cell r="T387" t="str">
            <v>Activo</v>
          </cell>
          <cell r="U387">
            <v>0</v>
          </cell>
          <cell r="V387">
            <v>0</v>
          </cell>
          <cell r="W387">
            <v>0</v>
          </cell>
          <cell r="X387">
            <v>0</v>
          </cell>
          <cell r="Y387">
            <v>0</v>
          </cell>
          <cell r="Z387">
            <v>0</v>
          </cell>
          <cell r="AA387">
            <v>0</v>
          </cell>
          <cell r="AB387">
            <v>0</v>
          </cell>
          <cell r="AC387">
            <v>0</v>
          </cell>
          <cell r="AD387">
            <v>0</v>
          </cell>
          <cell r="AE387">
            <v>0</v>
          </cell>
          <cell r="AF387">
            <v>0</v>
          </cell>
          <cell r="AG387">
            <v>656</v>
          </cell>
          <cell r="AH387" t="str">
            <v>Elaborar un (1) informe de resultados, logros y dificultades de la Audiencia pública con publicación en la página web.</v>
          </cell>
          <cell r="AI387" t="str">
            <v>NO</v>
          </cell>
          <cell r="AJ387">
            <v>42566</v>
          </cell>
          <cell r="AK387">
            <v>42716</v>
          </cell>
          <cell r="AL387">
            <v>15</v>
          </cell>
          <cell r="AM387" t="str">
            <v>Johanna Velasco Atuesta</v>
          </cell>
          <cell r="AN387" t="str">
            <v>Profesional Universitario</v>
          </cell>
          <cell r="AO387" t="str">
            <v>Inactivo</v>
          </cell>
          <cell r="AP387">
            <v>0</v>
          </cell>
          <cell r="AQ387" t="str">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v>
          </cell>
          <cell r="AR387">
            <v>0</v>
          </cell>
          <cell r="AS387">
            <v>0</v>
          </cell>
          <cell r="AT387">
            <v>0</v>
          </cell>
          <cell r="AU387">
            <v>0</v>
          </cell>
          <cell r="AV387">
            <v>0</v>
          </cell>
          <cell r="AW387" t="str">
            <v>Actividad inactiva</v>
          </cell>
          <cell r="AX387">
            <v>0</v>
          </cell>
          <cell r="AY387">
            <v>0</v>
          </cell>
          <cell r="AZ387">
            <v>0</v>
          </cell>
          <cell r="BA387" t="str">
            <v>Actividad inactiva</v>
          </cell>
          <cell r="BB387">
            <v>0</v>
          </cell>
          <cell r="BC387">
            <v>0</v>
          </cell>
        </row>
        <row r="388">
          <cell r="M388" t="str">
            <v>P159</v>
          </cell>
          <cell r="N388" t="str">
            <v>Ejercicio de rendición de cuentas realizado</v>
          </cell>
          <cell r="O388">
            <v>6</v>
          </cell>
          <cell r="P388">
            <v>1</v>
          </cell>
          <cell r="Q388" t="str">
            <v>Número</v>
          </cell>
          <cell r="R388" t="str">
            <v>Juan Manuel Riaño Vargas</v>
          </cell>
          <cell r="S388" t="str">
            <v>Jefe de Oficina Asesora</v>
          </cell>
          <cell r="T388" t="str">
            <v>Activo</v>
          </cell>
          <cell r="U388">
            <v>0</v>
          </cell>
          <cell r="V388">
            <v>0</v>
          </cell>
          <cell r="W388">
            <v>0</v>
          </cell>
          <cell r="X388">
            <v>0</v>
          </cell>
          <cell r="Y388">
            <v>0</v>
          </cell>
          <cell r="Z388">
            <v>0</v>
          </cell>
          <cell r="AA388">
            <v>0</v>
          </cell>
          <cell r="AB388">
            <v>0</v>
          </cell>
          <cell r="AC388">
            <v>0</v>
          </cell>
          <cell r="AD388">
            <v>0</v>
          </cell>
          <cell r="AE388">
            <v>0</v>
          </cell>
          <cell r="AF388">
            <v>0</v>
          </cell>
          <cell r="AG388">
            <v>657</v>
          </cell>
          <cell r="AH388" t="str">
            <v>Diseñar el plan de mejoramiento de rendición de cuentas.</v>
          </cell>
          <cell r="AI388" t="str">
            <v>NO</v>
          </cell>
          <cell r="AJ388">
            <v>42598</v>
          </cell>
          <cell r="AK388">
            <v>42716</v>
          </cell>
          <cell r="AL388">
            <v>20</v>
          </cell>
          <cell r="AM388" t="str">
            <v>Johanna Velasco Atuesta</v>
          </cell>
          <cell r="AN388" t="str">
            <v>Profesional Universitario</v>
          </cell>
          <cell r="AO388" t="str">
            <v>Inactivo</v>
          </cell>
          <cell r="AP388">
            <v>0</v>
          </cell>
          <cell r="AQ388" t="str">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v>
          </cell>
          <cell r="AR388">
            <v>0</v>
          </cell>
          <cell r="AS388">
            <v>0</v>
          </cell>
          <cell r="AT388">
            <v>0</v>
          </cell>
          <cell r="AU388">
            <v>0</v>
          </cell>
          <cell r="AV388">
            <v>0</v>
          </cell>
          <cell r="AW388" t="str">
            <v>Actividad inactiva</v>
          </cell>
          <cell r="AX388">
            <v>0</v>
          </cell>
          <cell r="AY388">
            <v>0</v>
          </cell>
          <cell r="AZ388">
            <v>0</v>
          </cell>
          <cell r="BA388" t="str">
            <v>Actividad inactiva</v>
          </cell>
          <cell r="BB388">
            <v>0</v>
          </cell>
          <cell r="BC388">
            <v>0</v>
          </cell>
        </row>
        <row r="389">
          <cell r="M389" t="str">
            <v>P206</v>
          </cell>
          <cell r="N389" t="str">
            <v>Sistema de Gestión de la Calidad Nivel Nacional  implementado y en mantenimiento</v>
          </cell>
          <cell r="O389">
            <v>7</v>
          </cell>
          <cell r="P389">
            <v>80</v>
          </cell>
          <cell r="Q389" t="str">
            <v>Porcentaje</v>
          </cell>
          <cell r="R389" t="str">
            <v>Juan Manuel Riaño Vargas</v>
          </cell>
          <cell r="S389" t="str">
            <v>Jefe de Oficina Asesora</v>
          </cell>
          <cell r="T389" t="str">
            <v>Activo</v>
          </cell>
          <cell r="U389">
            <v>0</v>
          </cell>
          <cell r="V389">
            <v>0</v>
          </cell>
          <cell r="W389">
            <v>0</v>
          </cell>
          <cell r="X389">
            <v>46</v>
          </cell>
          <cell r="Y389" t="str">
            <v>Sistema de gestion de la calidad implementado y con mantenimiento en un 46% el resultado equivale al cumplimiento hasta la fecha respecto a las actividades planificadas para este producto</v>
          </cell>
          <cell r="Z389" t="str">
            <v>-</v>
          </cell>
          <cell r="AA389">
            <v>80</v>
          </cell>
          <cell r="AB389"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89" t="str">
            <v>las evidencias se encuentran cargadas en la carpeta de google drive junto a los soportes de cumplimiento de las actividades del producto</v>
          </cell>
          <cell r="AD389">
            <v>80</v>
          </cell>
          <cell r="AE389" t="str">
            <v xml:space="preserve">Se realizó la implementación de los siguientes módulos: Manual de Calidad, Mapa de Procesos, Documentación.  En el aplicativo Isolución. </v>
          </cell>
          <cell r="AF389" t="str">
            <v>Pantallazos de lo publicado en el aplicativo Isolución de cada uno de los Módulos, Home, Mapa de Procesos y Manual del Sistema de Gestión Integrado. Adjunto archivo magnetico carpeta  P206-659.</v>
          </cell>
          <cell r="AG389">
            <v>658</v>
          </cell>
          <cell r="AH389" t="str">
            <v xml:space="preserve">Elaborar el Manual del Sistema de Gestión Integrado  </v>
          </cell>
          <cell r="AI389" t="str">
            <v>NO</v>
          </cell>
          <cell r="AJ389">
            <v>42401</v>
          </cell>
          <cell r="AK389">
            <v>42551</v>
          </cell>
          <cell r="AL389">
            <v>15</v>
          </cell>
          <cell r="AM389" t="str">
            <v>Angélica Patiño</v>
          </cell>
          <cell r="AN389" t="str">
            <v>Profesional Especializado</v>
          </cell>
          <cell r="AO389" t="str">
            <v>Activo</v>
          </cell>
          <cell r="AP389">
            <v>100</v>
          </cell>
          <cell r="AQ389" t="str">
            <v>El manual se encuentra elaborado y aprobado mediante resolución 1489 del 01 de abril de 2016</v>
          </cell>
          <cell r="AR389" t="str">
            <v>Ruta virtual de la calidad
 http://rutavirtual.inpec.gov.co/moodle/course/view.php?id=1414</v>
          </cell>
          <cell r="AS389">
            <v>100</v>
          </cell>
          <cell r="AT389" t="str">
            <v>El manual se encuentra elaborado y aprobado mediante resolución 1489 del 01 de abril de 2016</v>
          </cell>
          <cell r="AU389" t="str">
            <v>Ruta virtual de la calidad
  http://rutavirtual.inpec.gov.co/moodle/course/view.php?id=1414</v>
          </cell>
          <cell r="AV389">
            <v>100</v>
          </cell>
          <cell r="AW389">
            <v>1</v>
          </cell>
          <cell r="AX389" t="str">
            <v>El manual se encuentra elaborado y aprobado mediante resolución 1489 del 01 de abril de 2016</v>
          </cell>
          <cell r="AY389" t="str">
            <v>Ruta virtual de la calidad
  http://rutavirtual.inpec.gov.co/moodle/course/view.php?id=1414</v>
          </cell>
          <cell r="AZ389">
            <v>100</v>
          </cell>
          <cell r="BA389">
            <v>1</v>
          </cell>
          <cell r="BB389" t="str">
            <v>El manual se encuentra elaborado y aprobado mediante resolución 1489 del 01 de abril de 2016</v>
          </cell>
          <cell r="BC389" t="str">
            <v>Ruta virtual de la calidad
  http://rutavirtual.inpec.gov.co/moodle/course/view.php?id=1414</v>
          </cell>
        </row>
        <row r="390">
          <cell r="M390" t="str">
            <v>P206</v>
          </cell>
          <cell r="N390" t="str">
            <v>Sistema de Gestión de la Calidad Nivel Nacional  implementado y en mantenimiento</v>
          </cell>
          <cell r="O390">
            <v>7</v>
          </cell>
          <cell r="P390">
            <v>80</v>
          </cell>
          <cell r="Q390" t="str">
            <v>Porcentaje</v>
          </cell>
          <cell r="R390" t="str">
            <v>Juan Manuel Riaño Vargas</v>
          </cell>
          <cell r="S390" t="str">
            <v>Jefe de Oficina Asesora</v>
          </cell>
          <cell r="T390" t="str">
            <v>Activo</v>
          </cell>
          <cell r="U390">
            <v>0</v>
          </cell>
          <cell r="V390">
            <v>0</v>
          </cell>
          <cell r="W390">
            <v>0</v>
          </cell>
          <cell r="X390">
            <v>0</v>
          </cell>
          <cell r="Y390">
            <v>0</v>
          </cell>
          <cell r="Z390">
            <v>0</v>
          </cell>
          <cell r="AA390">
            <v>80</v>
          </cell>
          <cell r="AB390"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90" t="str">
            <v>las evidencias se encuentran cargadas en la carpeta de google drive junto a los soportes de cumplimiento de las actividades del producto</v>
          </cell>
          <cell r="AD390">
            <v>80</v>
          </cell>
          <cell r="AE390" t="str">
            <v xml:space="preserve">Se realizó la implementación de los siguientes módulos: Manual de Calidad, Mapa de Procesos, Documentación.  En el aplicativo Isolución. </v>
          </cell>
          <cell r="AF390" t="str">
            <v>Pantallazos de lo publicado en el aplicativo Isolución de cada uno de los Módulos, Home, Mapa de Procesos y Manual del Sistema de Gestión Integrado. Adjunto archivo magnetico carpeta  P206-659.</v>
          </cell>
          <cell r="AG390">
            <v>659</v>
          </cell>
          <cell r="AH390" t="str">
            <v xml:space="preserve">Implementar los módulos, manual,  proceso y documentación del aplicativo Solución en la sede central </v>
          </cell>
          <cell r="AI390" t="str">
            <v>NO</v>
          </cell>
          <cell r="AJ390">
            <v>42430</v>
          </cell>
          <cell r="AK390">
            <v>42716</v>
          </cell>
          <cell r="AL390">
            <v>15</v>
          </cell>
          <cell r="AM390" t="str">
            <v>Angélica Patiño</v>
          </cell>
          <cell r="AN390" t="str">
            <v>Profesional Especializado</v>
          </cell>
          <cell r="AO390" t="str">
            <v>Activo</v>
          </cell>
          <cell r="AP390">
            <v>25</v>
          </cell>
          <cell r="AQ390" t="str">
            <v>aprobación de procedimiento de control de documentos mediante resolución 1489 del 01 de abril de 2016</v>
          </cell>
          <cell r="AR390" t="str">
            <v>Ruta virtual de la calidad 
 http://rutavirtual.inpec.gov.co/moodle/course/view.php?id=1415</v>
          </cell>
          <cell r="AS390">
            <v>50</v>
          </cell>
          <cell r="AT390" t="str">
            <v>* Mediante Resolución No. 2673 del 31 de mayo de 2016, se realizó la adopción del software de ISOlución. 
 * A través de Boletín interno No. 015 se realizó la socialización a nivel institucional del aplicativo ISOlución. 
 * Se han realizado capacitaciones en el uso del modulo documentación a los integrantes del equipo operativo calidad MECI de 8 procesos</v>
          </cell>
          <cell r="AU390" t="str">
            <v>Se remite mediante correo electronico
 Actividad 
 No. 0 1</v>
          </cell>
          <cell r="AV390">
            <v>75</v>
          </cell>
          <cell r="AW390">
            <v>0.74475524475524479</v>
          </cell>
          <cell r="AX390" t="str">
            <v xml:space="preserve">Se realizó la implementación de los siguientes módulos: Manual de Calidad, Mapa de Procesos, Documentación.  En el aplicativo Isolución. </v>
          </cell>
          <cell r="AY390" t="str">
            <v>Pantallazos de lo publicado en el aplicativo Isolución de cada uno de los Módulos, Home, Mapa de Procesos y Manual del Sistema de Gestión Integrado. Adjunto archivo magnetico carpeta  P206-659.</v>
          </cell>
          <cell r="AZ390">
            <v>100</v>
          </cell>
          <cell r="BA390">
            <v>1</v>
          </cell>
          <cell r="BB390" t="str">
            <v xml:space="preserve">Se realizó la implementación de los siguientes módulos: Manual de Calidad, Mapa de Procesos, Documentación.  En el aplicativo Isolución. </v>
          </cell>
          <cell r="BC390" t="str">
            <v>Pantallazos de lo publicado en el aplicativo Isolución de cada uno de los Módulos, Home, Mapa de Procesos y Manual del Sistema de Gestión Integrado. Adjunto archivo magnetico carpeta  P206-659.</v>
          </cell>
        </row>
        <row r="391">
          <cell r="M391" t="str">
            <v>P206</v>
          </cell>
          <cell r="N391" t="str">
            <v>Sistema de Gestión de la Calidad Nivel Nacional  implementado y en mantenimiento</v>
          </cell>
          <cell r="O391">
            <v>7</v>
          </cell>
          <cell r="P391">
            <v>80</v>
          </cell>
          <cell r="Q391" t="str">
            <v>Porcentaje</v>
          </cell>
          <cell r="R391" t="str">
            <v>Juan Manuel Riaño Vargas</v>
          </cell>
          <cell r="S391" t="str">
            <v>Jefe de Oficina Asesora</v>
          </cell>
          <cell r="T391" t="str">
            <v>Activo</v>
          </cell>
          <cell r="U391">
            <v>0</v>
          </cell>
          <cell r="V391">
            <v>0</v>
          </cell>
          <cell r="W391">
            <v>0</v>
          </cell>
          <cell r="X391">
            <v>0</v>
          </cell>
          <cell r="Y391">
            <v>0</v>
          </cell>
          <cell r="Z391">
            <v>0</v>
          </cell>
          <cell r="AA391">
            <v>80</v>
          </cell>
          <cell r="AB391"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91" t="str">
            <v>las evidencias se encuentran cargadas en la carpeta de google drive junto a los soportes de cumplimiento de las actividades del producto</v>
          </cell>
          <cell r="AD391">
            <v>80</v>
          </cell>
          <cell r="AE391" t="str">
            <v xml:space="preserve">Se realizó la implementación de los siguientes módulos: Manual de Calidad, Mapa de Procesos, Documentación.  En el aplicativo Isolución. </v>
          </cell>
          <cell r="AF391" t="str">
            <v>Pantallazos de lo publicado en el aplicativo Isolución de cada uno de los Módulos, Home, Mapa de Procesos y Manual del Sistema de Gestión Integrado. Adjunto archivo magnetico carpeta  P206-659.</v>
          </cell>
          <cell r="AG391">
            <v>660</v>
          </cell>
          <cell r="AH391" t="str">
            <v xml:space="preserve">Capacitar al equipo operativo calidad - meci, en el uso del modulo de documentación </v>
          </cell>
          <cell r="AI391" t="str">
            <v>NO</v>
          </cell>
          <cell r="AJ391">
            <v>42430</v>
          </cell>
          <cell r="AK391">
            <v>42716</v>
          </cell>
          <cell r="AL391">
            <v>15</v>
          </cell>
          <cell r="AM391" t="str">
            <v>Angélica Patiño</v>
          </cell>
          <cell r="AN391" t="str">
            <v>Profesional Especializado</v>
          </cell>
          <cell r="AO391" t="str">
            <v>Activo</v>
          </cell>
          <cell r="AP391">
            <v>0</v>
          </cell>
          <cell r="AQ391" t="str">
            <v>La actividad estan programada para el mes de abril</v>
          </cell>
          <cell r="AR391" t="str">
            <v>N.A</v>
          </cell>
          <cell r="AS391">
            <v>50</v>
          </cell>
          <cell r="AT391" t="str">
            <v>* A traves de comunicación , se programo la capacitación al Equipo operativo Calidad MECI de los procesos. 
 * Mediante correo electronico se realizó la citación al equipo operativo calidad MECI de cada proceso 
 * Se han realizado 8 capacitaciones en el uso del modulo documentación a los integrantes del equipo operativo calidad MECI de 8 procesos</v>
          </cell>
          <cell r="AU391" t="str">
            <v>Se remite mediante correo electronico 
 Actividad 
 No. 02</v>
          </cell>
          <cell r="AV391">
            <v>75</v>
          </cell>
          <cell r="AW391">
            <v>0.74475524475524479</v>
          </cell>
          <cell r="AX391" t="str">
            <v>Se efectuaron capacitaciones por proceso al Equipo Operativo Calidad MECI, en la Oficina Asesora de Planeación: 
*Gestión del Conocimiento Institucional, acta No.179 (1/07/2016).
*Gestión Documental, acta No.182 (8/07/2016).
*Planificación Institucional, acta No.187 (13/07/2016).
*Gestión Legal, acta No.192 (15/07/2016).
*Seguridad Penitenciaria, acta No.196 (19/07/2016).
*Logística y Abastecimiento, acta No.203 (22/07/2016).
*Comunicación Estratégica, acta No.204 (26/07/2016).
*Gestión Disciplinaria, acta No. 208 (29/07/2016).
*Gestión Financiera, acta No.212 (5/08/2016).
*Planificación Institucional, acta No.221 (23/082016).
*Gestión Talento Humano, acta No. 225 (26/08/2016).</v>
          </cell>
          <cell r="AY391" t="str">
            <v>Actas Nos.179,182,187,192,196,203,204,208, 212,221, 225, realizadas por el contratista Esteban Mancera.   Adjunto archivo magnetico carpeta  P206-660.</v>
          </cell>
          <cell r="AZ391">
            <v>100</v>
          </cell>
          <cell r="BA391">
            <v>1</v>
          </cell>
          <cell r="BB391" t="str">
            <v>Se efectuaron capacitaciones por proceso al Equipo Operativo Calidad MECI, en la Oficina Asesora de Planeación: 
*Gestión del Conocimiento Institucional, acta No.179 (1/07/2016).
*Gestión Documental, acta No.182 (8/07/2016).
*Planificación Institucional, acta No.187 (13/07/2016).
*Gestión Legal, acta No.192 (15/07/2016).
*Seguridad Penitenciaria, acta No.196 (19/07/2016).
*Logística y Abastecimiento, acta No.203 (22/07/2016).
*Comunicación Estratégica, acta No.204 (26/07/2016).
*Gestión Disciplinaria, acta No. 208 (29/07/2016).
*Gestión Financiera, acta No.212 (5/08/2016).
*Planificación Institucional, acta No.221 (23/082016).
*Gestión Talento Humano, acta No. 225 (26/08/2016).</v>
          </cell>
          <cell r="BC391" t="str">
            <v>Actas Nos.179,182,187,192,196,203,204,208, 212,221, 225, realizadas por el contratista Esteban Mancera.   Adjunto archivo magnetico carpeta  P206-660.</v>
          </cell>
        </row>
        <row r="392">
          <cell r="M392" t="str">
            <v>P206</v>
          </cell>
          <cell r="N392" t="str">
            <v>Sistema de Gestión de la Calidad Nivel Nacional  implementado y en mantenimiento</v>
          </cell>
          <cell r="O392">
            <v>7</v>
          </cell>
          <cell r="P392">
            <v>80</v>
          </cell>
          <cell r="Q392" t="str">
            <v>Porcentaje</v>
          </cell>
          <cell r="R392" t="str">
            <v>Juan Manuel Riaño Vargas</v>
          </cell>
          <cell r="S392" t="str">
            <v>Jefe de Oficina Asesora</v>
          </cell>
          <cell r="T392" t="str">
            <v>Activo</v>
          </cell>
          <cell r="U392">
            <v>0</v>
          </cell>
          <cell r="V392">
            <v>0</v>
          </cell>
          <cell r="W392">
            <v>0</v>
          </cell>
          <cell r="X392">
            <v>0</v>
          </cell>
          <cell r="Y392">
            <v>0</v>
          </cell>
          <cell r="Z392">
            <v>0</v>
          </cell>
          <cell r="AA392">
            <v>80</v>
          </cell>
          <cell r="AB392"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92" t="str">
            <v>las evidencias se encuentran cargadas en la carpeta de google drive junto a los soportes de cumplimiento de las actividades del producto</v>
          </cell>
          <cell r="AD392">
            <v>80</v>
          </cell>
          <cell r="AE392" t="str">
            <v xml:space="preserve">Se realizó la implementación de los siguientes módulos: Manual de Calidad, Mapa de Procesos, Documentación.  En el aplicativo Isolución. </v>
          </cell>
          <cell r="AF392" t="str">
            <v>Pantallazos de lo publicado en el aplicativo Isolución de cada uno de los Módulos, Home, Mapa de Procesos y Manual del Sistema de Gestión Integrado. Adjunto archivo magnetico carpeta  P206-659.</v>
          </cell>
          <cell r="AG392">
            <v>661</v>
          </cell>
          <cell r="AH392" t="str">
            <v>Elaborar  el Procedimiento Revisión del Sistema de Gestión de la Calidad.</v>
          </cell>
          <cell r="AI392" t="str">
            <v>NO</v>
          </cell>
          <cell r="AJ392">
            <v>42430</v>
          </cell>
          <cell r="AK392">
            <v>42716</v>
          </cell>
          <cell r="AL392">
            <v>15</v>
          </cell>
          <cell r="AM392" t="str">
            <v>Angélica Patiño</v>
          </cell>
          <cell r="AN392" t="str">
            <v>Profesional Especializado</v>
          </cell>
          <cell r="AO392" t="str">
            <v>Activo</v>
          </cell>
          <cell r="AP392">
            <v>50</v>
          </cell>
          <cell r="AQ392" t="str">
            <v>Se realizo la revisión del Procedimiento Revisión del Sistema de Gestión de la Calidad, con el fin de identificar la necesidades de mejora</v>
          </cell>
          <cell r="AR392" t="str">
            <v>C:\DOCUMENTOS EN REVISIÓN\PROCESO PLANIFICACIÓN INSTITUCIONAL\2016\Procedimiento Revisión del Sistema de Gestión de la Calidad</v>
          </cell>
          <cell r="AS392">
            <v>100</v>
          </cell>
          <cell r="AT392" t="str">
            <v>Mediante Resolución No. 2324 del 02 de mayo de 2016, se aprobo y adopto el procedimiento PE-PI-P06 V01 Revisión por la Dirección del Sistema de Gestión Integrado</v>
          </cell>
          <cell r="AU392" t="str">
            <v>Se remite mediante correo electronico
 Actividad 
 No. 03</v>
          </cell>
          <cell r="AV392">
            <v>100</v>
          </cell>
          <cell r="AW392">
            <v>0.74475524475524479</v>
          </cell>
          <cell r="AX392" t="str">
            <v>Mediante Resolución No. 2324 del 02 de mayo de 2016, se aprobo y adopto el procedimiento PE-PI-P06 V01 Revisión por la Dirección del Sistema de Gestión Integrado</v>
          </cell>
          <cell r="AY392" t="str">
            <v>Se remite mediante correo electronico
 Actividad 
 No. 03</v>
          </cell>
          <cell r="AZ392">
            <v>100</v>
          </cell>
          <cell r="BA392">
            <v>1</v>
          </cell>
          <cell r="BB392" t="str">
            <v>Mediante Resolución No. 2324 del 02 de mayo de 2016, se aprobo y adopto el procedimiento PE-PI-P06 V01 Revisión por la Dirección del Sistema de Gestión Integrado</v>
          </cell>
          <cell r="BC392" t="str">
            <v>Se remite mediante correo electronico
 Actividad 
 No. 03</v>
          </cell>
        </row>
        <row r="393">
          <cell r="M393" t="str">
            <v>P206</v>
          </cell>
          <cell r="N393" t="str">
            <v>Sistema de Gestión de la Calidad Nivel Nacional  implementado y en mantenimiento</v>
          </cell>
          <cell r="O393">
            <v>7</v>
          </cell>
          <cell r="P393">
            <v>80</v>
          </cell>
          <cell r="Q393" t="str">
            <v>Porcentaje</v>
          </cell>
          <cell r="R393" t="str">
            <v>Juan Manuel Riaño Vargas</v>
          </cell>
          <cell r="S393" t="str">
            <v>Jefe de Oficina Asesora</v>
          </cell>
          <cell r="T393" t="str">
            <v>Activo</v>
          </cell>
          <cell r="U393">
            <v>0</v>
          </cell>
          <cell r="V393">
            <v>0</v>
          </cell>
          <cell r="W393">
            <v>0</v>
          </cell>
          <cell r="X393">
            <v>0</v>
          </cell>
          <cell r="Y393">
            <v>0</v>
          </cell>
          <cell r="Z393">
            <v>0</v>
          </cell>
          <cell r="AA393">
            <v>80</v>
          </cell>
          <cell r="AB393"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93" t="str">
            <v>las evidencias se encuentran cargadas en la carpeta de google drive junto a los soportes de cumplimiento de las actividades del producto</v>
          </cell>
          <cell r="AD393">
            <v>80</v>
          </cell>
          <cell r="AE393" t="str">
            <v xml:space="preserve">Se realizó la implementación de los siguientes módulos: Manual de Calidad, Mapa de Procesos, Documentación.  En el aplicativo Isolución. </v>
          </cell>
          <cell r="AF393" t="str">
            <v>Pantallazos de lo publicado en el aplicativo Isolución de cada uno de los Módulos, Home, Mapa de Procesos y Manual del Sistema de Gestión Integrado. Adjunto archivo magnetico carpeta  P206-659.</v>
          </cell>
          <cell r="AG393">
            <v>662</v>
          </cell>
          <cell r="AH393" t="str">
            <v>Revisar el Procedimiento Identificación, Tratamiento y Seguimiento del Producto/Servicio No Conforme.</v>
          </cell>
          <cell r="AI393" t="str">
            <v>NO</v>
          </cell>
          <cell r="AJ393">
            <v>42430</v>
          </cell>
          <cell r="AK393">
            <v>42716</v>
          </cell>
          <cell r="AL393">
            <v>20</v>
          </cell>
          <cell r="AM393" t="str">
            <v>Angélica Patiño</v>
          </cell>
          <cell r="AN393" t="str">
            <v>Profesional Especializado</v>
          </cell>
          <cell r="AO393" t="str">
            <v>Activo</v>
          </cell>
          <cell r="AP393">
            <v>25</v>
          </cell>
          <cell r="AQ393" t="str">
            <v>Se realizo una revisión inicial al Procedimiento Identificación, Tratamiento y Seguimiento del Producto/Servicio No Conforme.</v>
          </cell>
          <cell r="AR393" t="str">
            <v>:\DOCUMENTOS EN REVISIÓN\PROCESO PLANIFICACIÓN INSTITUCIONAL\2016\Procedimiento Identificación, Tratamiento y Seguimiento del ProductoServicio No Conforme</v>
          </cell>
          <cell r="AS393">
            <v>100</v>
          </cell>
          <cell r="AT393" t="str">
            <v>Mediante Resolución No. 2324 del 02 de mayo de 2016, se aprobo y adopto el procedimiento PE-PI-P05 V01 Identificación, Tratamiento y Seguimiento al Servicio no Conforme documento PDF</v>
          </cell>
          <cell r="AU393" t="str">
            <v>Se remite mediante correo electronico
 Actividad 
 No. 04</v>
          </cell>
          <cell r="AV393">
            <v>100</v>
          </cell>
          <cell r="AW393">
            <v>0.74475524475524479</v>
          </cell>
          <cell r="AX393" t="str">
            <v>Mediante Resolución No. 2324 del 02 de mayo de 2016, se aprobo y adopto el procedimiento PE-PI-P05 V01 Identificación, Tratamiento y Seguimiento al Servicio no Conforme documento PDF</v>
          </cell>
          <cell r="AY393" t="str">
            <v>Se remite mediante correo electronico
 Actividad 
 No. 04</v>
          </cell>
          <cell r="AZ393">
            <v>100</v>
          </cell>
          <cell r="BA393">
            <v>1</v>
          </cell>
          <cell r="BB393" t="str">
            <v>Mediante Resolución No. 2324 del 02 de mayo de 2016, se aprobo y adopto el procedimiento PE-PI-P05 V01 Identificación, Tratamiento y Seguimiento al Servicio no Conforme documento PDF</v>
          </cell>
          <cell r="BC393" t="str">
            <v>Se remite mediante correo electronico
 Actividad 
 No. 04</v>
          </cell>
        </row>
        <row r="394">
          <cell r="M394" t="str">
            <v>P206</v>
          </cell>
          <cell r="N394" t="str">
            <v>Sistema de Gestión de la Calidad Nivel Nacional  implementado y en mantenimiento</v>
          </cell>
          <cell r="O394">
            <v>7</v>
          </cell>
          <cell r="P394">
            <v>80</v>
          </cell>
          <cell r="Q394" t="str">
            <v>Porcentaje</v>
          </cell>
          <cell r="R394" t="str">
            <v>Juan Manuel Riaño Vargas</v>
          </cell>
          <cell r="S394" t="str">
            <v>Jefe de Oficina Asesora</v>
          </cell>
          <cell r="T394" t="str">
            <v>Activo</v>
          </cell>
          <cell r="U394">
            <v>0</v>
          </cell>
          <cell r="V394">
            <v>0</v>
          </cell>
          <cell r="W394">
            <v>0</v>
          </cell>
          <cell r="X394">
            <v>0</v>
          </cell>
          <cell r="Y394">
            <v>0</v>
          </cell>
          <cell r="Z394">
            <v>0</v>
          </cell>
          <cell r="AA394">
            <v>80</v>
          </cell>
          <cell r="AB394" t="str">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v>
          </cell>
          <cell r="AC394" t="str">
            <v>las evidencias se encuentran cargadas en la carpeta de google drive junto a los soportes de cumplimiento de las actividades del producto</v>
          </cell>
          <cell r="AD394">
            <v>80</v>
          </cell>
          <cell r="AE394" t="str">
            <v xml:space="preserve">Se realizó la implementación de los siguientes módulos: Manual de Calidad, Mapa de Procesos, Documentación.  En el aplicativo Isolución. </v>
          </cell>
          <cell r="AF394" t="str">
            <v>Pantallazos de lo publicado en el aplicativo Isolución de cada uno de los Módulos, Home, Mapa de Procesos y Manual del Sistema de Gestión Integrado. Adjunto archivo magnetico carpeta  P206-659.</v>
          </cell>
          <cell r="AG394">
            <v>663</v>
          </cell>
          <cell r="AH394" t="str">
            <v xml:space="preserve">Actualizar el proceso de Planificación Institucional vinculando indicadores de eficiencia. </v>
          </cell>
          <cell r="AI394" t="str">
            <v>NO</v>
          </cell>
          <cell r="AJ394">
            <v>42370</v>
          </cell>
          <cell r="AK394">
            <v>42460</v>
          </cell>
          <cell r="AL394">
            <v>20</v>
          </cell>
          <cell r="AM394" t="str">
            <v>Leonel Ríos Soto</v>
          </cell>
          <cell r="AN394" t="str">
            <v>Oficial Logístico</v>
          </cell>
          <cell r="AO394" t="str">
            <v>Activo</v>
          </cell>
          <cell r="AP394">
            <v>100</v>
          </cell>
          <cell r="AQ394" t="str">
            <v>se presento borrador para revisión del manual de indicadores del instituto por medio de correo institucional al jefe de la oficina asesora de planeación }</v>
          </cell>
          <cell r="AR394" t="str">
            <v>URL: http://sinergiapp.dnp.gov.co/#IndicEntidad/132/45/26</v>
          </cell>
          <cell r="AS394">
            <v>100</v>
          </cell>
          <cell r="AT394" t="str">
            <v>se presento borrador para revisión del manual de indicadores del instituto por medio de correo institucional al jefe de la oficina asesora de planeación }</v>
          </cell>
          <cell r="AU394" t="str">
            <v>URL: http://sinergiapp.dnp.gov.co/#IndicEntidad/132/45/26</v>
          </cell>
          <cell r="AV394">
            <v>100</v>
          </cell>
          <cell r="AW394">
            <v>1</v>
          </cell>
          <cell r="AX394" t="str">
            <v>se presento borrador para revisión del manual de indicadores del instituto por medio de correo institucional al jefe de la oficina asesora de planeación</v>
          </cell>
          <cell r="AY394" t="str">
            <v>URL: http://sinergiapp.dnp.gov.co/#IndicEntidad/132/45/26</v>
          </cell>
          <cell r="AZ394">
            <v>100</v>
          </cell>
          <cell r="BA394">
            <v>1</v>
          </cell>
          <cell r="BB394" t="str">
            <v>se presento borrador para revisión del manual de indicadores del instituto por medio de correo institucional al jefe de la oficina asesora de planeación</v>
          </cell>
          <cell r="BC394" t="str">
            <v>URL: http://sinergiapp.dnp.gov.co/#IndicEntidad/132/45/26</v>
          </cell>
        </row>
        <row r="395">
          <cell r="M395" t="str">
            <v>P81</v>
          </cell>
          <cell r="N395" t="str">
            <v>SGI actualizado acorde con las necesidades identificadas</v>
          </cell>
          <cell r="O395">
            <v>7</v>
          </cell>
          <cell r="P395">
            <v>55</v>
          </cell>
          <cell r="Q395" t="str">
            <v>Porcentaje</v>
          </cell>
          <cell r="R395" t="str">
            <v>Juan Manuel Riaño Vargas</v>
          </cell>
          <cell r="S395" t="str">
            <v>Jefe de Oficina Asesora</v>
          </cell>
          <cell r="T395" t="str">
            <v>Activo</v>
          </cell>
          <cell r="U395">
            <v>0</v>
          </cell>
          <cell r="V395">
            <v>0</v>
          </cell>
          <cell r="W395">
            <v>0</v>
          </cell>
          <cell r="X395">
            <v>40</v>
          </cell>
          <cell r="Y395" t="str">
            <v>SGI actualizado acorde con las necesidades identificadas en un 40% el resultado equivale al cumplimiento hasta la fecha respecto a las actividades planificadas para este producto</v>
          </cell>
          <cell r="Z395" t="str">
            <v>-</v>
          </cell>
          <cell r="AA395">
            <v>55</v>
          </cell>
          <cell r="AB395" t="str">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ell>
          <cell r="AC395" t="str">
            <v>las evidencias se encuentran cargadas en la carpeta de google drive junto a los soportes de cumplimiento de las actividades del producto</v>
          </cell>
          <cell r="AD395">
            <v>55</v>
          </cell>
          <cell r="AE395" t="str">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ell>
          <cell r="AF395" t="str">
            <v>las evidencias se encuentran cargadas en la carpeta de google drive junto a los soportes de cumplimiento de las actividades del producto</v>
          </cell>
          <cell r="AG395">
            <v>664</v>
          </cell>
          <cell r="AH395" t="str">
            <v>Realizar mesas de trabajo con los integrantes del equipo operativo Calidad -MECI, para la revisión de documentos del SGI</v>
          </cell>
          <cell r="AI395" t="str">
            <v>SI</v>
          </cell>
          <cell r="AJ395">
            <v>42370</v>
          </cell>
          <cell r="AK395">
            <v>42716</v>
          </cell>
          <cell r="AL395">
            <v>50</v>
          </cell>
          <cell r="AM395" t="str">
            <v>Angélica Patiño</v>
          </cell>
          <cell r="AN395" t="str">
            <v>Profesional Especializado</v>
          </cell>
          <cell r="AO395" t="str">
            <v>Activo</v>
          </cell>
          <cell r="AP395">
            <v>100</v>
          </cell>
          <cell r="AQ395" t="str">
            <v>Se realizaron XXX mesas de trabajo con los integrantes del equipo operativo calidad MECI desde el mes de febrero a la fecha</v>
          </cell>
          <cell r="AR395" t="str">
            <v>Las actas digitalizadas Se envian por correo electronico a Daniel</v>
          </cell>
          <cell r="AS395">
            <v>100</v>
          </cell>
          <cell r="AT395" t="str">
            <v>Se realizaron 31 mesas de trabajo con los integrantes del equipo operativo calidad MECI durante el trimestre</v>
          </cell>
          <cell r="AU395" t="str">
            <v>Se remite mediante correo electronico
 Actividad 
 No. 05</v>
          </cell>
          <cell r="AV395">
            <v>100</v>
          </cell>
          <cell r="AW395">
            <v>0.78901734104046239</v>
          </cell>
          <cell r="AX395" t="str">
            <v>Durante el trimestre se brindo asesoría presencial y  a traves del aplicativo institucional Isolución en la elaboración de diferentes documentos (guías, procedimientos, políticas, formatos etc), necesarios para la gestión y desarrollo de cada proceso.</v>
          </cell>
          <cell r="AY395" t="str">
            <v>Actas No. 188, 238, 249,252 del SGI revisión de documentos, y reportes el aplicativo Isolución, del módulo de tareas un  total de 86.   Adjunto archivo magnetico carpeta  P81-664</v>
          </cell>
          <cell r="AZ395">
            <v>100</v>
          </cell>
          <cell r="BA395">
            <v>1</v>
          </cell>
          <cell r="BB395" t="str">
            <v>Durante el trimestre se brindo asesoría presencial y  a traves del aplicativo institucional Isolución en la elaboración de diferentes documentos (guías, procedimientos, políticas, formatos etc), necesarios para la gestión y desarrollo de cada proceso.</v>
          </cell>
          <cell r="BC395" t="str">
            <v>Actas No. 188, 238, 249,252 del SGI revisión de documentos, y reportes el aplicativo Isolución, del módulo de tareas un  total de 86.   Adjunto archivo magnetico carpeta  P81-664</v>
          </cell>
        </row>
        <row r="396">
          <cell r="M396" t="str">
            <v>P81</v>
          </cell>
          <cell r="N396" t="str">
            <v>SGI actualizado acorde con las necesidades identificadas</v>
          </cell>
          <cell r="O396">
            <v>7</v>
          </cell>
          <cell r="P396">
            <v>55</v>
          </cell>
          <cell r="Q396" t="str">
            <v>Porcentaje</v>
          </cell>
          <cell r="R396" t="str">
            <v>Juan Manuel Riaño Vargas</v>
          </cell>
          <cell r="S396" t="str">
            <v>Jefe de Oficina Asesora</v>
          </cell>
          <cell r="T396" t="str">
            <v>Activo</v>
          </cell>
          <cell r="U396">
            <v>0</v>
          </cell>
          <cell r="V396">
            <v>0</v>
          </cell>
          <cell r="W396">
            <v>0</v>
          </cell>
          <cell r="X396">
            <v>0</v>
          </cell>
          <cell r="Y396">
            <v>0</v>
          </cell>
          <cell r="Z396">
            <v>0</v>
          </cell>
          <cell r="AA396">
            <v>55</v>
          </cell>
          <cell r="AB396" t="str">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ell>
          <cell r="AC396" t="str">
            <v>las evidencias se encuentran cargadas en la carpeta de google drive junto a los soportes de cumplimiento de las actividades del producto</v>
          </cell>
          <cell r="AD396">
            <v>55</v>
          </cell>
          <cell r="AE396" t="str">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ell>
          <cell r="AF396" t="str">
            <v>las evidencias se encuentran cargadas en la carpeta de google drive junto a los soportes de cumplimiento de las actividades del producto</v>
          </cell>
          <cell r="AG396">
            <v>665</v>
          </cell>
          <cell r="AH396" t="str">
            <v>Atender las solicitudes de revisión de documentos del SGI, radicadas a la Oficina Asesora de Planeación</v>
          </cell>
          <cell r="AI396" t="str">
            <v>SI</v>
          </cell>
          <cell r="AJ396">
            <v>42370</v>
          </cell>
          <cell r="AK396">
            <v>42716</v>
          </cell>
          <cell r="AL396">
            <v>50</v>
          </cell>
          <cell r="AM396" t="str">
            <v>Angélica Patiño</v>
          </cell>
          <cell r="AN396" t="str">
            <v>Profesional Especializado</v>
          </cell>
          <cell r="AO396" t="str">
            <v>Activo</v>
          </cell>
          <cell r="AP396">
            <v>100</v>
          </cell>
          <cell r="AQ396" t="str">
            <v>Se realizo de la siguiente manera: 
 * Solicitudesfisicas recibidas y atendidas 17
 * Solicitudes correo electronico: 
 * Reuniones: 24</v>
          </cell>
          <cell r="AR396" t="str">
            <v>Actas digitalizadas</v>
          </cell>
          <cell r="AS396">
            <v>100</v>
          </cell>
          <cell r="AT396" t="str">
            <v>Se realizo de la siguiente manera: 
  * Solicitudesfisicas recibidas y atendidas 26
  * Solicitudes correo electronico: 10
  * Reuniones: 31</v>
          </cell>
          <cell r="AU396" t="str">
            <v>Se remite mediante correo electronico
 Actividad 
 No. 05</v>
          </cell>
          <cell r="AV396">
            <v>100</v>
          </cell>
          <cell r="AW396">
            <v>0.78901734104046239</v>
          </cell>
          <cell r="AX396" t="str">
            <v>Las revisiones de los documentos (guías, procedimientos, políticas, formatos etc) se recepcionan por el aplicativo Isolución, y el avance del documento se evidencia en el estado actual que puede ser;aprobado, borrador y revisión.</v>
          </cell>
          <cell r="AY396" t="str">
            <v>Pantallazos del aplicativo Isolución de los documentos en diferentes estados: aprobados, borrador y  revisión en el trimestre).   Adjunto archivo magnetico carpeta  P81-665</v>
          </cell>
          <cell r="AZ396">
            <v>100</v>
          </cell>
          <cell r="BA396">
            <v>1</v>
          </cell>
          <cell r="BB396" t="str">
            <v>Las revisiones de los documentos (guías, procedimientos, políticas, formatos etc) se recepcionan por el aplicativo Isolución, y el avance del documento se evidencia en el estado actual que puede ser;aprobado, borrador y revisión.</v>
          </cell>
          <cell r="BC396" t="str">
            <v>Pantallazos del aplicativo Isolución de los documentos en diferentes estados: aprobados, borrador y  revisión en el trimestre).   Adjunto archivo magnetico carpeta  P81-665</v>
          </cell>
        </row>
        <row r="397">
          <cell r="M397" t="str">
            <v>P212</v>
          </cell>
          <cell r="N397" t="str">
            <v xml:space="preserve">MECI actualizado </v>
          </cell>
          <cell r="O397">
            <v>7</v>
          </cell>
          <cell r="P397">
            <v>80</v>
          </cell>
          <cell r="Q397" t="str">
            <v>Porcentaje</v>
          </cell>
          <cell r="R397" t="str">
            <v>Juan Manuel Riaño Vargas</v>
          </cell>
          <cell r="S397" t="str">
            <v>Jefe de Oficina Asesora</v>
          </cell>
          <cell r="T397" t="str">
            <v>Activo</v>
          </cell>
          <cell r="U397">
            <v>0</v>
          </cell>
          <cell r="V397">
            <v>0</v>
          </cell>
          <cell r="W397">
            <v>0</v>
          </cell>
          <cell r="X397">
            <v>91</v>
          </cell>
          <cell r="Y397" t="str">
            <v>El valor asignado corresponde al porcentaje de avance del MECI en ISOLUCION</v>
          </cell>
          <cell r="Z397" t="str">
            <v>-</v>
          </cell>
          <cell r="AA397">
            <v>80</v>
          </cell>
          <cell r="AB397" t="str">
            <v>La actualización de MECI y sus productos se encuentra en un 91,37% de cumplimiento</v>
          </cell>
          <cell r="AC397" t="str">
            <v>las evidencias se encuentran cargadas en la carpeta de google drive junto a los soportes de cumplimiento de las actividades del producto</v>
          </cell>
          <cell r="AD397">
            <v>100</v>
          </cell>
          <cell r="AE397" t="str">
            <v xml:space="preserve">Se realizo la migración al aplicativo ISOLUCION </v>
          </cell>
          <cell r="AF397" t="str">
            <v>pantallazos de lo publicado en el aplicativo Isolución modulo MECI</v>
          </cell>
          <cell r="AG397">
            <v>666</v>
          </cell>
          <cell r="AH397" t="str">
            <v>Presentación de Informe Estado actual de la actualización del MECI por parte del representante MECI ante la Dirección.</v>
          </cell>
          <cell r="AI397" t="str">
            <v>NO</v>
          </cell>
          <cell r="AJ397">
            <v>42400</v>
          </cell>
          <cell r="AK397">
            <v>42429</v>
          </cell>
          <cell r="AL397">
            <v>10</v>
          </cell>
          <cell r="AM397" t="str">
            <v>Angélica Patiño</v>
          </cell>
          <cell r="AN397" t="str">
            <v>Profesional Especializado</v>
          </cell>
          <cell r="AO397" t="str">
            <v>Activo</v>
          </cell>
          <cell r="AP397">
            <v>10</v>
          </cell>
          <cell r="AQ397" t="str">
            <v>Se solicito el espacio en la agenda del General pero no fue posible realizar la presentación</v>
          </cell>
          <cell r="AR397" t="str">
            <v>N.A</v>
          </cell>
          <cell r="AS397">
            <v>10</v>
          </cell>
          <cell r="AT397" t="str">
            <v>En el primer trimestre se solicito el espacio en la agenda del General pero no fue posible realizar la presentación</v>
          </cell>
          <cell r="AU397" t="str">
            <v>N.A</v>
          </cell>
          <cell r="AV397">
            <v>100</v>
          </cell>
          <cell r="AW397">
            <v>1</v>
          </cell>
          <cell r="AX397" t="str">
            <v>El informe del estado actual del MECI fue presentado por el Jefe de la Oficina Asesora de Planeación, ante el Comité Institucional de Desarrollo Administrativo mediante acta No.10 del 27/07/2016.</v>
          </cell>
          <cell r="AY397" t="str">
            <v>Acta No.10 Comité Institucional de Desarrollo Administrativo (27/07/2016).   Adjunto archivo magnetico carpeta  P212-666</v>
          </cell>
          <cell r="AZ397">
            <v>100</v>
          </cell>
          <cell r="BA397">
            <v>1</v>
          </cell>
          <cell r="BB397" t="str">
            <v>El informe del estado actual del MECI fue presentado por el Jefe de la Oficina Asesora de Planeación, ante el Comité Institucional de Desarrollo Administrativo mediante acta No.10 del 27/07/2016.</v>
          </cell>
          <cell r="BC397" t="str">
            <v>Acta No.10 Comité Institucional de Desarrollo Administrativo (27/07/2016).   Adjunto archivo magnetico carpeta  P212-666</v>
          </cell>
        </row>
        <row r="398">
          <cell r="M398" t="str">
            <v>P212</v>
          </cell>
          <cell r="N398" t="str">
            <v xml:space="preserve">MECI actualizado </v>
          </cell>
          <cell r="O398">
            <v>7</v>
          </cell>
          <cell r="P398">
            <v>80</v>
          </cell>
          <cell r="Q398" t="str">
            <v>Porcentaje</v>
          </cell>
          <cell r="R398" t="str">
            <v>Juan Manuel Riaño Vargas</v>
          </cell>
          <cell r="S398" t="str">
            <v>Jefe de Oficina Asesora</v>
          </cell>
          <cell r="T398" t="str">
            <v>Activo</v>
          </cell>
          <cell r="U398">
            <v>0</v>
          </cell>
          <cell r="V398">
            <v>0</v>
          </cell>
          <cell r="W398">
            <v>0</v>
          </cell>
          <cell r="X398">
            <v>0</v>
          </cell>
          <cell r="Y398">
            <v>0</v>
          </cell>
          <cell r="Z398">
            <v>0</v>
          </cell>
          <cell r="AA398">
            <v>80</v>
          </cell>
          <cell r="AB398" t="str">
            <v>La actualización de MECI y sus productos se encuentra en un 91,37% de cumplimiento</v>
          </cell>
          <cell r="AC398" t="str">
            <v>las evidencias se encuentran cargadas en la carpeta de google drive junto a los soportes de cumplimiento de las actividades del producto</v>
          </cell>
          <cell r="AD398">
            <v>100</v>
          </cell>
          <cell r="AE398" t="str">
            <v xml:space="preserve">Se realizo la migración al aplicativo ISOLUCION </v>
          </cell>
          <cell r="AF398" t="str">
            <v>pantallazos de lo publicado en el aplicativo Isolución modulo MECI</v>
          </cell>
          <cell r="AG398">
            <v>667</v>
          </cell>
          <cell r="AH398" t="str">
            <v>Solicitud para presentación del Avance implementación MECI ante el Comité de Coordinación de control Interno</v>
          </cell>
          <cell r="AI398" t="str">
            <v>NO</v>
          </cell>
          <cell r="AJ398">
            <v>42402</v>
          </cell>
          <cell r="AK398">
            <v>42459</v>
          </cell>
          <cell r="AL398">
            <v>15</v>
          </cell>
          <cell r="AM398" t="str">
            <v>Angélica Patiño</v>
          </cell>
          <cell r="AN398" t="str">
            <v>Profesional Especializado</v>
          </cell>
          <cell r="AO398" t="str">
            <v>Activo</v>
          </cell>
          <cell r="AP398">
            <v>10</v>
          </cell>
          <cell r="AQ398" t="str">
            <v>Se solicito el espacio en la agenda del General pero no fue posible realizar la presentación</v>
          </cell>
          <cell r="AR398" t="str">
            <v>N.A</v>
          </cell>
          <cell r="AS398">
            <v>10</v>
          </cell>
          <cell r="AT398" t="str">
            <v>En el primer trimestre se solicito el espacio en la agenda del General pero no fue posible realizar la presentación</v>
          </cell>
          <cell r="AU398" t="str">
            <v>N.A</v>
          </cell>
          <cell r="AV398">
            <v>100</v>
          </cell>
          <cell r="AW398">
            <v>1</v>
          </cell>
          <cell r="AX398" t="str">
            <v>Se realizo presentación del avance de la implementación del MECI en el comité de coordinación de control interno, mediante acta N° 003-2016</v>
          </cell>
          <cell r="AY398" t="str">
            <v>Acta N° 003 - 2016</v>
          </cell>
          <cell r="AZ398">
            <v>100</v>
          </cell>
          <cell r="BA398">
            <v>1</v>
          </cell>
          <cell r="BB398" t="str">
            <v>Se realizo presentación del avance de la implementación del MECI en el comité de coordinación de control interno, mediante acta N° 003-2016</v>
          </cell>
          <cell r="BC398" t="str">
            <v>Acta N° 003 - 2016</v>
          </cell>
        </row>
        <row r="399">
          <cell r="M399" t="str">
            <v>P212</v>
          </cell>
          <cell r="N399" t="str">
            <v xml:space="preserve">MECI actualizado </v>
          </cell>
          <cell r="O399">
            <v>7</v>
          </cell>
          <cell r="P399">
            <v>80</v>
          </cell>
          <cell r="Q399" t="str">
            <v>Porcentaje</v>
          </cell>
          <cell r="R399" t="str">
            <v>Juan Manuel Riaño Vargas</v>
          </cell>
          <cell r="S399" t="str">
            <v>Jefe de Oficina Asesora</v>
          </cell>
          <cell r="T399" t="str">
            <v>Activo</v>
          </cell>
          <cell r="U399">
            <v>0</v>
          </cell>
          <cell r="V399">
            <v>0</v>
          </cell>
          <cell r="W399">
            <v>0</v>
          </cell>
          <cell r="X399">
            <v>0</v>
          </cell>
          <cell r="Y399">
            <v>0</v>
          </cell>
          <cell r="Z399">
            <v>0</v>
          </cell>
          <cell r="AA399">
            <v>80</v>
          </cell>
          <cell r="AB399" t="str">
            <v>La actualización de MECI y sus productos se encuentra en un 91,37% de cumplimiento</v>
          </cell>
          <cell r="AC399" t="str">
            <v>las evidencias se encuentran cargadas en la carpeta de google drive junto a los soportes de cumplimiento de las actividades del producto</v>
          </cell>
          <cell r="AD399">
            <v>100</v>
          </cell>
          <cell r="AE399" t="str">
            <v xml:space="preserve">Se realizo la migración al aplicativo ISOLUCION </v>
          </cell>
          <cell r="AF399" t="str">
            <v>pantallazos de lo publicado en el aplicativo Isolución modulo MECI</v>
          </cell>
          <cell r="AG399">
            <v>668</v>
          </cell>
          <cell r="AH399" t="str">
            <v>Realizar sensibilización con el equipo operativo MECI</v>
          </cell>
          <cell r="AI399" t="str">
            <v>NO</v>
          </cell>
          <cell r="AJ399">
            <v>42401</v>
          </cell>
          <cell r="AK399">
            <v>42460</v>
          </cell>
          <cell r="AL399">
            <v>15</v>
          </cell>
          <cell r="AM399" t="str">
            <v>Angélica Patiño</v>
          </cell>
          <cell r="AN399" t="str">
            <v>Profesional Especializado</v>
          </cell>
          <cell r="AO399" t="str">
            <v>Activo</v>
          </cell>
          <cell r="AP399">
            <v>100</v>
          </cell>
          <cell r="AQ399" t="str">
            <v>El 31 de marzo se realizó sensibilización en el tema de MECI y sistema de gestión de calidad al equipo opoerativo calidad MECI</v>
          </cell>
          <cell r="AR399" t="str">
            <v>Acta de capacitación realizada el 31 de marzo al Equipo Calidad MECI</v>
          </cell>
          <cell r="AS399">
            <v>100</v>
          </cell>
          <cell r="AT399" t="str">
            <v>El 31 de marzo se realizó sensibilización en el tema de MECI y sistema de gestión de calidad al equipo opoerativo calidad MECI</v>
          </cell>
          <cell r="AU399" t="str">
            <v>Acta de capacitación realizada el 31 de marzo al Equipo Calidad MECI</v>
          </cell>
          <cell r="AV399">
            <v>100</v>
          </cell>
          <cell r="AW399">
            <v>1</v>
          </cell>
          <cell r="AX399" t="str">
            <v>El 31 de marzo se realizó sensibilización en el tema de MECI y sistema de gestión de calidad al equipo opoerativo calidad MECI</v>
          </cell>
          <cell r="AY399" t="str">
            <v>Acta de capacitación realizada el 31 de marzo al Equipo Calidad MECI</v>
          </cell>
          <cell r="AZ399">
            <v>100</v>
          </cell>
          <cell r="BA399">
            <v>1</v>
          </cell>
          <cell r="BB399" t="str">
            <v>El 31 de marzo se realizó sensibilización en el tema de MECI y sistema de gestión de calidad al equipo opoerativo calidad MECI</v>
          </cell>
          <cell r="BC399" t="str">
            <v>Acta de capacitación realizada el 31 de marzo al Equipo Calidad MECI</v>
          </cell>
        </row>
        <row r="400">
          <cell r="M400" t="str">
            <v>P212</v>
          </cell>
          <cell r="N400" t="str">
            <v xml:space="preserve">MECI actualizado </v>
          </cell>
          <cell r="O400">
            <v>7</v>
          </cell>
          <cell r="P400">
            <v>80</v>
          </cell>
          <cell r="Q400" t="str">
            <v>Porcentaje</v>
          </cell>
          <cell r="R400" t="str">
            <v>Juan Manuel Riaño Vargas</v>
          </cell>
          <cell r="S400" t="str">
            <v>Jefe de Oficina Asesora</v>
          </cell>
          <cell r="T400" t="str">
            <v>Activo</v>
          </cell>
          <cell r="U400">
            <v>0</v>
          </cell>
          <cell r="V400">
            <v>0</v>
          </cell>
          <cell r="W400">
            <v>0</v>
          </cell>
          <cell r="X400">
            <v>0</v>
          </cell>
          <cell r="Y400">
            <v>0</v>
          </cell>
          <cell r="Z400">
            <v>0</v>
          </cell>
          <cell r="AA400">
            <v>80</v>
          </cell>
          <cell r="AB400" t="str">
            <v>La actualización de MECI y sus productos se encuentra en un 91,37% de cumplimiento</v>
          </cell>
          <cell r="AC400" t="str">
            <v>las evidencias se encuentran cargadas en la carpeta de google drive junto a los soportes de cumplimiento de las actividades del producto</v>
          </cell>
          <cell r="AD400">
            <v>100</v>
          </cell>
          <cell r="AE400" t="str">
            <v xml:space="preserve">Se realizo la migración al aplicativo ISOLUCION </v>
          </cell>
          <cell r="AF400" t="str">
            <v>pantallazos de lo publicado en el aplicativo Isolución modulo MECI</v>
          </cell>
          <cell r="AG400">
            <v>669</v>
          </cell>
          <cell r="AH400" t="str">
            <v>Realizar Talleres de Autoevaluación.</v>
          </cell>
          <cell r="AI400" t="str">
            <v>NO</v>
          </cell>
          <cell r="AJ400">
            <v>42401</v>
          </cell>
          <cell r="AK400">
            <v>42716</v>
          </cell>
          <cell r="AL400">
            <v>15</v>
          </cell>
          <cell r="AM400" t="str">
            <v>Angélica Patiño</v>
          </cell>
          <cell r="AN400" t="str">
            <v>Profesional Especializado</v>
          </cell>
          <cell r="AO400" t="str">
            <v>Activo</v>
          </cell>
          <cell r="AP400">
            <v>25</v>
          </cell>
          <cell r="AQ400" t="str">
            <v>se realizaron 12 mesas de trabajo con los integrantes del equipo operativo calidad MECI de los proceso con el fin de explicar la implementación del formato de autoevaluación</v>
          </cell>
          <cell r="AR400" t="str">
            <v>12 Actas de reunion con equipo operativo calidad MECI</v>
          </cell>
          <cell r="AS400">
            <v>50</v>
          </cell>
          <cell r="AT400" t="str">
            <v>se realizaron 10mesas de trabajo con los integrantes del equipo operativo calidad MECI de los proceso con el fin de explicar la implementación del formato de autoevaluación</v>
          </cell>
          <cell r="AU400" t="str">
            <v>10 Acta de reunion</v>
          </cell>
          <cell r="AV400">
            <v>75</v>
          </cell>
          <cell r="AW400">
            <v>0.7682539682539683</v>
          </cell>
          <cell r="AX400" t="str">
            <v>Se desarrollaron talleres de capacitación para el diligenciamiento del formato de la autoevaluación del proceso del S.G.I., a los siguientes procesos:
*Logística y Abastecimiento, acta No.190 (14/07/2016).
*Gestión Financiera, acta No. 214 (9/08/2016).
*Logística y Abastecimiento, acta No.216 (12/08/2016).
*Gestión Documental, acta No.217 (16/08/2016).</v>
          </cell>
          <cell r="AY400" t="str">
            <v>Actas Nos.190, 214, 216, y 217 de capacitacion al Equipo Operativo Calidad MECI, en Autoevaluación.   Adjunto archivo magnetico carpeta  P212-669</v>
          </cell>
          <cell r="AZ400">
            <v>100</v>
          </cell>
          <cell r="BA400">
            <v>1</v>
          </cell>
          <cell r="BB400" t="str">
            <v>Se desarrollaron talleres de capacitación para el diligenciamiento del formato de la autoevaluación del proceso del S.G.I., a los siguientes procesos:
*Logística y Abastecimiento, acta No.190 (14/07/2016).
*Gestión Financiera, acta No. 214 (9/08/2016).
*Logística y Abastecimiento, acta No.216 (12/08/2016).
*Gestión Documental, acta No.217 (16/08/2016).</v>
          </cell>
          <cell r="BC400" t="str">
            <v>Actas Nos.190, 214, 216, y 217 de capacitacion al Equipo Operativo Calidad MECI, en Autoevaluación.   Adjunto archivo magnetico carpeta  P212-669</v>
          </cell>
        </row>
        <row r="401">
          <cell r="M401" t="str">
            <v>P212</v>
          </cell>
          <cell r="N401" t="str">
            <v xml:space="preserve">MECI actualizado </v>
          </cell>
          <cell r="O401">
            <v>7</v>
          </cell>
          <cell r="P401">
            <v>80</v>
          </cell>
          <cell r="Q401" t="str">
            <v>Porcentaje</v>
          </cell>
          <cell r="R401" t="str">
            <v>Juan Manuel Riaño Vargas</v>
          </cell>
          <cell r="S401" t="str">
            <v>Jefe de Oficina Asesora</v>
          </cell>
          <cell r="T401" t="str">
            <v>Activo</v>
          </cell>
          <cell r="U401">
            <v>0</v>
          </cell>
          <cell r="V401">
            <v>0</v>
          </cell>
          <cell r="W401">
            <v>0</v>
          </cell>
          <cell r="X401">
            <v>0</v>
          </cell>
          <cell r="Y401">
            <v>0</v>
          </cell>
          <cell r="Z401">
            <v>0</v>
          </cell>
          <cell r="AA401">
            <v>80</v>
          </cell>
          <cell r="AB401" t="str">
            <v>La actualización de MECI y sus productos se encuentra en un 91,37% de cumplimiento</v>
          </cell>
          <cell r="AC401" t="str">
            <v>las evidencias se encuentran cargadas en la carpeta de google drive junto a los soportes de cumplimiento de las actividades del producto</v>
          </cell>
          <cell r="AD401">
            <v>100</v>
          </cell>
          <cell r="AE401" t="str">
            <v xml:space="preserve">Se realizo la migración al aplicativo ISOLUCION </v>
          </cell>
          <cell r="AF401" t="str">
            <v>pantallazos de lo publicado en el aplicativo Isolución modulo MECI</v>
          </cell>
          <cell r="AG401">
            <v>670</v>
          </cell>
          <cell r="AH401" t="str">
            <v>Aplicar encuesta de autoevaluación a lideres de proceso</v>
          </cell>
          <cell r="AI401" t="str">
            <v>NO</v>
          </cell>
          <cell r="AJ401">
            <v>42401</v>
          </cell>
          <cell r="AK401">
            <v>42716</v>
          </cell>
          <cell r="AL401">
            <v>15</v>
          </cell>
          <cell r="AM401" t="str">
            <v>Angélica Patiño</v>
          </cell>
          <cell r="AN401" t="str">
            <v>Profesional Especializado</v>
          </cell>
          <cell r="AO401" t="str">
            <v>Activo</v>
          </cell>
          <cell r="AP401">
            <v>20</v>
          </cell>
          <cell r="AQ401" t="str">
            <v>se envio comunicación 8110-OFPLA-037 2016IE001087 solicitando a los dueños del proceso solicitandoles se iniciara el proceso de autoevaluación</v>
          </cell>
          <cell r="AR401" t="str">
            <v>Comunicación 8110-OFPLA-037 2016IE001087</v>
          </cell>
          <cell r="AS401">
            <v>50</v>
          </cell>
          <cell r="AT401" t="str">
            <v>Mediante comunicación 8110-OFPLA-00393 del 01 de junio de 2016 se solicito la segunda autoevaluación</v>
          </cell>
          <cell r="AU401" t="str">
            <v>1 comunicación</v>
          </cell>
          <cell r="AV401">
            <v>75</v>
          </cell>
          <cell r="AW401">
            <v>0.7682539682539683</v>
          </cell>
          <cell r="AX401" t="str">
            <v xml:space="preserve">Se solicito a los líderes de cada proceso la autoevaluación correspondiente al período de julio a septiembre del año en curso. </v>
          </cell>
          <cell r="AY401" t="str">
            <v>Oficio de solicitud de autoevaluacion .  Adjunto archivo magnetico carpeta  P212-670</v>
          </cell>
          <cell r="AZ401">
            <v>100</v>
          </cell>
          <cell r="BA401">
            <v>1</v>
          </cell>
          <cell r="BB401" t="str">
            <v>Se  solicito la autoevaluación a los dueños de proceso del periodo correspondiete al cuatro trimestre</v>
          </cell>
          <cell r="BC401" t="str">
            <v>Oficio de solicitud de autoevaluacion .  Adjunto archivo magnetico carpeta  P212-670</v>
          </cell>
        </row>
        <row r="402">
          <cell r="M402" t="str">
            <v>P212</v>
          </cell>
          <cell r="N402" t="str">
            <v xml:space="preserve">MECI actualizado </v>
          </cell>
          <cell r="O402">
            <v>7</v>
          </cell>
          <cell r="P402">
            <v>80</v>
          </cell>
          <cell r="Q402" t="str">
            <v>Porcentaje</v>
          </cell>
          <cell r="R402" t="str">
            <v>Juan Manuel Riaño Vargas</v>
          </cell>
          <cell r="S402" t="str">
            <v>Jefe de Oficina Asesora</v>
          </cell>
          <cell r="T402" t="str">
            <v>Activo</v>
          </cell>
          <cell r="U402">
            <v>0</v>
          </cell>
          <cell r="V402">
            <v>0</v>
          </cell>
          <cell r="W402">
            <v>0</v>
          </cell>
          <cell r="X402">
            <v>0</v>
          </cell>
          <cell r="Y402">
            <v>0</v>
          </cell>
          <cell r="Z402">
            <v>0</v>
          </cell>
          <cell r="AA402">
            <v>80</v>
          </cell>
          <cell r="AB402" t="str">
            <v>La actualización de MECI y sus productos se encuentra en un 91,37% de cumplimiento</v>
          </cell>
          <cell r="AC402" t="str">
            <v>las evidencias se encuentran cargadas en la carpeta de google drive junto a los soportes de cumplimiento de las actividades del producto</v>
          </cell>
          <cell r="AD402">
            <v>100</v>
          </cell>
          <cell r="AE402" t="str">
            <v xml:space="preserve">Se realizo la migración al aplicativo ISOLUCION </v>
          </cell>
          <cell r="AF402" t="str">
            <v>pantallazos de lo publicado en el aplicativo Isolución modulo MECI</v>
          </cell>
          <cell r="AG402">
            <v>671</v>
          </cell>
          <cell r="AH402" t="str">
            <v>Realizar matriz de responsabilidades de comunicaciones</v>
          </cell>
          <cell r="AI402" t="str">
            <v>NO</v>
          </cell>
          <cell r="AJ402">
            <v>42401</v>
          </cell>
          <cell r="AK402">
            <v>42716</v>
          </cell>
          <cell r="AL402">
            <v>15</v>
          </cell>
          <cell r="AM402" t="str">
            <v>Elvira Isabel Rowlands</v>
          </cell>
          <cell r="AN402" t="str">
            <v>Profesional Especializado</v>
          </cell>
          <cell r="AO402" t="str">
            <v>Activo</v>
          </cell>
          <cell r="AP402">
            <v>25</v>
          </cell>
          <cell r="AQ402" t="str">
            <v xml:space="preserve">Se realizo matriz de responsabilidades de comunicaciones  </v>
          </cell>
          <cell r="AR402">
            <v>0</v>
          </cell>
          <cell r="AS402">
            <v>50</v>
          </cell>
          <cell r="AT402" t="str">
            <v>Se estan realizando ajustes a  la matriz de responsabilidades de comunicaciones</v>
          </cell>
          <cell r="AU402" t="str">
            <v>Carpeta de evidencias Google Drive</v>
          </cell>
          <cell r="AV402">
            <v>75</v>
          </cell>
          <cell r="AW402">
            <v>0.7682539682539683</v>
          </cell>
          <cell r="AX402" t="str">
            <v xml:space="preserve">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v>
          </cell>
          <cell r="AY402" t="str">
            <v>Carpeta de evidencias Google Drive</v>
          </cell>
          <cell r="AZ402">
            <v>100</v>
          </cell>
          <cell r="BA402">
            <v>1</v>
          </cell>
          <cell r="BB402" t="str">
            <v>Se presento la matrix de comunicaciones por parte de la profesional Elvira Rowlands para su aprobación por parte del grupo desarrollo administrativo</v>
          </cell>
          <cell r="BC402" t="str">
            <v>Planes Oficina Asesora de Planeación</v>
          </cell>
        </row>
        <row r="403">
          <cell r="M403" t="str">
            <v>P212</v>
          </cell>
          <cell r="N403" t="str">
            <v xml:space="preserve">MECI actualizado </v>
          </cell>
          <cell r="O403">
            <v>7</v>
          </cell>
          <cell r="P403">
            <v>80</v>
          </cell>
          <cell r="Q403" t="str">
            <v>Porcentaje</v>
          </cell>
          <cell r="R403" t="str">
            <v>Juan Manuel Riaño Vargas</v>
          </cell>
          <cell r="S403" t="str">
            <v>Jefe de Oficina Asesora</v>
          </cell>
          <cell r="T403" t="str">
            <v>Activo</v>
          </cell>
          <cell r="U403">
            <v>0</v>
          </cell>
          <cell r="V403">
            <v>0</v>
          </cell>
          <cell r="W403">
            <v>0</v>
          </cell>
          <cell r="X403">
            <v>0</v>
          </cell>
          <cell r="Y403">
            <v>0</v>
          </cell>
          <cell r="Z403">
            <v>0</v>
          </cell>
          <cell r="AA403">
            <v>80</v>
          </cell>
          <cell r="AB403" t="str">
            <v>La actualización de MECI y sus productos se encuentra en un 91,37% de cumplimiento</v>
          </cell>
          <cell r="AC403" t="str">
            <v>las evidencias se encuentran cargadas en la carpeta de google drive junto a los soportes de cumplimiento de las actividades del producto</v>
          </cell>
          <cell r="AD403">
            <v>100</v>
          </cell>
          <cell r="AE403" t="str">
            <v xml:space="preserve">Se realizo la migración al aplicativo ISOLUCION </v>
          </cell>
          <cell r="AF403" t="str">
            <v>pantallazos de lo publicado en el aplicativo Isolución modulo MECI</v>
          </cell>
          <cell r="AG403">
            <v>672</v>
          </cell>
          <cell r="AH403" t="str">
            <v>Realizar 3 monitoreaos anuales de avance de implementación MECI</v>
          </cell>
          <cell r="AI403" t="str">
            <v>NO</v>
          </cell>
          <cell r="AJ403">
            <v>42401</v>
          </cell>
          <cell r="AK403">
            <v>42716</v>
          </cell>
          <cell r="AL403">
            <v>15</v>
          </cell>
          <cell r="AM403" t="str">
            <v>Angélica Patiño</v>
          </cell>
          <cell r="AN403" t="str">
            <v>Profesional Especializado</v>
          </cell>
          <cell r="AO403" t="str">
            <v>Activo</v>
          </cell>
          <cell r="AP403">
            <v>25</v>
          </cell>
          <cell r="AQ403" t="str">
            <v>Se emitio informe de avance de estado del MECI en correo electronico del 15 de marzo de 2016</v>
          </cell>
          <cell r="AR403" t="str">
            <v>Se remite la evidencia pos Correo electronico a Daniel Alberto Rodriguez</v>
          </cell>
          <cell r="AS403">
            <v>50</v>
          </cell>
          <cell r="AT403" t="str">
            <v>* Mediante Resolución No. 2673 del 31 de mayo de 2016, se realizó la adopción del software de ISOlución.
 * El software cuenta con un modulo de MECI, desde el cual se puede monitorea cnstantemente el avance de implementación del mismo.</v>
          </cell>
          <cell r="AU403" t="str">
            <v>Se remite mediante correo electronico
 Actividad 
 No. 06</v>
          </cell>
          <cell r="AV403">
            <v>75</v>
          </cell>
          <cell r="AW403">
            <v>0.7682539682539683</v>
          </cell>
          <cell r="AX403" t="str">
            <v>Se realizó el cargue de la información al estado del MECI, en el aplicativo Isolución.</v>
          </cell>
          <cell r="AY403" t="str">
            <v>Pantallazo en el aplicativo Isolución del estado MECI.  Adjunto archivo magnetico carpeta  P212-672</v>
          </cell>
          <cell r="AZ403">
            <v>100</v>
          </cell>
          <cell r="BA403">
            <v>1</v>
          </cell>
          <cell r="BB403" t="str">
            <v xml:space="preserve">La información al estado del MECI se encuentra en el aplicativo Isolución Versión 3. </v>
          </cell>
          <cell r="BC403" t="str">
            <v>Pantallazo en el aplicativo Isolución del estado MECI.  Adjunto archivo magnetico carpeta  P212-672</v>
          </cell>
        </row>
        <row r="404">
          <cell r="M404" t="str">
            <v>P215</v>
          </cell>
          <cell r="N404" t="str">
            <v>Programación y seguimiento a la Ejecución Presupuestal realizada</v>
          </cell>
          <cell r="O404">
            <v>7</v>
          </cell>
          <cell r="P404">
            <v>1</v>
          </cell>
          <cell r="Q404" t="str">
            <v>Número</v>
          </cell>
          <cell r="R404" t="str">
            <v>Juan Manuel Riaño Vargas</v>
          </cell>
          <cell r="S404" t="str">
            <v>Jefe de Oficina Asesora</v>
          </cell>
          <cell r="T404" t="str">
            <v>Activo</v>
          </cell>
          <cell r="U404">
            <v>0</v>
          </cell>
          <cell r="V404">
            <v>0</v>
          </cell>
          <cell r="W404">
            <v>0</v>
          </cell>
          <cell r="X404">
            <v>1</v>
          </cell>
          <cell r="Y404" t="str">
            <v>Se realizó seguimiento a la ejecución presupuestal y se realizarón 2 modificaciones</v>
          </cell>
          <cell r="Z404" t="str">
            <v>-</v>
          </cell>
          <cell r="AA404">
            <v>1</v>
          </cell>
          <cell r="AB404" t="str">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v>
          </cell>
          <cell r="AC404" t="str">
            <v>las evidencias se encuentran cargadas en la carpeta de google drive junto a los soportes de cumplimiento de las actividades del producto</v>
          </cell>
          <cell r="AD404">
            <v>1</v>
          </cell>
          <cell r="AE404" t="str">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ell>
          <cell r="AF404" t="str">
            <v>las evidencias se encuentran cargadas en la carpeta de google drive junto a los soportes de cumplimiento de las actividades del producto</v>
          </cell>
          <cell r="AG404">
            <v>673</v>
          </cell>
          <cell r="AH404" t="str">
            <v>Elaboración Actos Administrativos de desagregación y Asignación Presupuestal</v>
          </cell>
          <cell r="AI404" t="str">
            <v>SI</v>
          </cell>
          <cell r="AJ404">
            <v>42370</v>
          </cell>
          <cell r="AK404">
            <v>42389</v>
          </cell>
          <cell r="AL404">
            <v>25</v>
          </cell>
          <cell r="AM404" t="str">
            <v>Javier Vega Pulido</v>
          </cell>
          <cell r="AN404" t="str">
            <v>Profesional Especializado</v>
          </cell>
          <cell r="AO404" t="str">
            <v>Activo</v>
          </cell>
          <cell r="AP404">
            <v>100</v>
          </cell>
          <cell r="AQ404" t="str">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v>
          </cell>
          <cell r="AR404" t="str">
            <v>Resolucion 000001 a 000008 del 02 de enero de 2016</v>
          </cell>
          <cell r="AS404">
            <v>100</v>
          </cell>
          <cell r="AT404" t="str">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v>
          </cell>
          <cell r="AU404" t="str">
            <v>Resolucion 000001 a 000008 del 02 de enero de 2016</v>
          </cell>
          <cell r="AV404">
            <v>100</v>
          </cell>
          <cell r="AW404">
            <v>1</v>
          </cell>
          <cell r="AX404" t="str">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v>
          </cell>
          <cell r="AY404" t="str">
            <v>Resolucion 000001 a 000008 del 02 de enero de 2016</v>
          </cell>
          <cell r="AZ404">
            <v>100</v>
          </cell>
          <cell r="BA404">
            <v>1</v>
          </cell>
          <cell r="BB404" t="str">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v>
          </cell>
          <cell r="BC404" t="str">
            <v>Resolucion 000001 a 000008 del 02 de enero de 2016</v>
          </cell>
        </row>
        <row r="405">
          <cell r="M405" t="str">
            <v>P215</v>
          </cell>
          <cell r="N405" t="str">
            <v>Programación y seguimiento a la Ejecución Presupuestal realizada</v>
          </cell>
          <cell r="O405">
            <v>7</v>
          </cell>
          <cell r="P405">
            <v>1</v>
          </cell>
          <cell r="Q405" t="str">
            <v>Número</v>
          </cell>
          <cell r="R405" t="str">
            <v>Juan Manuel Riaño Vargas</v>
          </cell>
          <cell r="S405" t="str">
            <v>Jefe de Oficina Asesora</v>
          </cell>
          <cell r="T405" t="str">
            <v>Activo</v>
          </cell>
          <cell r="U405">
            <v>0</v>
          </cell>
          <cell r="V405">
            <v>0</v>
          </cell>
          <cell r="W405">
            <v>0</v>
          </cell>
          <cell r="X405">
            <v>0</v>
          </cell>
          <cell r="Y405">
            <v>0</v>
          </cell>
          <cell r="Z405">
            <v>0</v>
          </cell>
          <cell r="AA405">
            <v>1</v>
          </cell>
          <cell r="AB405" t="str">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v>
          </cell>
          <cell r="AC405" t="str">
            <v>las evidencias se encuentran cargadas en la carpeta de google drive junto a los soportes de cumplimiento de las actividades del producto</v>
          </cell>
          <cell r="AD405">
            <v>1</v>
          </cell>
          <cell r="AE405" t="str">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ell>
          <cell r="AF405" t="str">
            <v>las evidencias se encuentran cargadas en la carpeta de google drive junto a los soportes de cumplimiento de las actividades del producto</v>
          </cell>
          <cell r="AG405">
            <v>674</v>
          </cell>
          <cell r="AH405" t="str">
            <v xml:space="preserve">Informe de Seguimiento mensual a la ejecución Presupuestal </v>
          </cell>
          <cell r="AI405" t="str">
            <v>NO</v>
          </cell>
          <cell r="AJ405">
            <v>42370</v>
          </cell>
          <cell r="AK405">
            <v>42716</v>
          </cell>
          <cell r="AL405">
            <v>25</v>
          </cell>
          <cell r="AM405" t="str">
            <v>Javier Vega Pulido</v>
          </cell>
          <cell r="AN405" t="str">
            <v>Profesional Especializado</v>
          </cell>
          <cell r="AO405" t="str">
            <v>Activo</v>
          </cell>
          <cell r="AP405">
            <v>25</v>
          </cell>
          <cell r="AQ405" t="str">
            <v xml:space="preserve">se elaboraron informes de ejecución presupuestal de funcionamiento e inversión de los meses de enero, febrero y marzo de 2016 </v>
          </cell>
          <cell r="AR405" t="str">
            <v>Carpeta ejecución presupuestal 2016: 3 informes ( Enero, Febrero y Marzo)</v>
          </cell>
          <cell r="AS405">
            <v>50</v>
          </cell>
          <cell r="AT405" t="str">
            <v>Se elaboro informe de ejecución presupuestal de funcionamiento de inversión de los meses de Abril, Mayo y Junio</v>
          </cell>
          <cell r="AU405" t="str">
            <v>Carpeta ejecución presupuestal 2016: 3 informes ( Abril, Mayo y Junio)</v>
          </cell>
          <cell r="AV405">
            <v>75</v>
          </cell>
          <cell r="AW405">
            <v>0.78901734104046239</v>
          </cell>
          <cell r="AX405" t="str">
            <v>Se elabora y se publica un informe mensual de ejecución presupuestal</v>
          </cell>
          <cell r="AY405" t="str">
            <v>Carpeta de evidencias Google Drive</v>
          </cell>
          <cell r="AZ405">
            <v>100</v>
          </cell>
          <cell r="BA405">
            <v>1</v>
          </cell>
          <cell r="BB405" t="str">
            <v>Se elabora y se publica un informe mensual de ejecución presupuestal</v>
          </cell>
          <cell r="BC405" t="str">
            <v>Carpeta de evidencias Google Drive</v>
          </cell>
        </row>
        <row r="406">
          <cell r="M406" t="str">
            <v>P215</v>
          </cell>
          <cell r="N406" t="str">
            <v>Programación y seguimiento a la Ejecución Presupuestal realizada</v>
          </cell>
          <cell r="O406">
            <v>7</v>
          </cell>
          <cell r="P406">
            <v>1</v>
          </cell>
          <cell r="Q406" t="str">
            <v>Número</v>
          </cell>
          <cell r="R406" t="str">
            <v>Juan Manuel Riaño Vargas</v>
          </cell>
          <cell r="S406" t="str">
            <v>Jefe de Oficina Asesora</v>
          </cell>
          <cell r="T406" t="str">
            <v>Activo</v>
          </cell>
          <cell r="U406">
            <v>0</v>
          </cell>
          <cell r="V406">
            <v>0</v>
          </cell>
          <cell r="W406">
            <v>0</v>
          </cell>
          <cell r="X406">
            <v>0</v>
          </cell>
          <cell r="Y406">
            <v>0</v>
          </cell>
          <cell r="Z406">
            <v>0</v>
          </cell>
          <cell r="AA406">
            <v>1</v>
          </cell>
          <cell r="AB406" t="str">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v>
          </cell>
          <cell r="AC406" t="str">
            <v>las evidencias se encuentran cargadas en la carpeta de google drive junto a los soportes de cumplimiento de las actividades del producto</v>
          </cell>
          <cell r="AD406">
            <v>1</v>
          </cell>
          <cell r="AE406" t="str">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ell>
          <cell r="AF406" t="str">
            <v>las evidencias se encuentran cargadas en la carpeta de google drive junto a los soportes de cumplimiento de las actividades del producto</v>
          </cell>
          <cell r="AG406">
            <v>675</v>
          </cell>
          <cell r="AH406" t="str">
            <v>Realizar el 100% de las modificaciones presupuestales solicitadas y viabilizadas.</v>
          </cell>
          <cell r="AI406" t="str">
            <v>SI</v>
          </cell>
          <cell r="AJ406">
            <v>42370</v>
          </cell>
          <cell r="AK406">
            <v>42716</v>
          </cell>
          <cell r="AL406">
            <v>25</v>
          </cell>
          <cell r="AM406" t="str">
            <v>Javier Vega Pulido</v>
          </cell>
          <cell r="AN406" t="str">
            <v>Profesional Especializado</v>
          </cell>
          <cell r="AO406" t="str">
            <v>Activo</v>
          </cell>
          <cell r="AP406">
            <v>100</v>
          </cell>
          <cell r="AQ406" t="str">
            <v xml:space="preserve">Se han elaborado dos modificaciones presupuestales por valor de $ 1.462, 7 Millones y 197, 3 Millones respectivamente </v>
          </cell>
          <cell r="AR406" t="str">
            <v>Mediante resoluciones 000340 de Enero 29 de 2016 se realizaron las modificaciones presupuestales ( $ 1.462, 7 Millones) y 001076 de marzo 9 de 2016 (197,3 Millones)</v>
          </cell>
          <cell r="AS406">
            <v>100</v>
          </cell>
          <cell r="AT406" t="str">
            <v>Se han elaborado tres modificaciones presupuestales por valor de 133,2 Millones, 134.5 Millones y 205,2 Millones respectivamente</v>
          </cell>
          <cell r="AU406" t="str">
            <v>Resoluciones 002076, 002572 y 003134 de abril 22, mayo 25 y junio 22 del 2016 respectivamente</v>
          </cell>
          <cell r="AV406">
            <v>100</v>
          </cell>
          <cell r="AW406">
            <v>0.78901734104046239</v>
          </cell>
          <cell r="AX406" t="str">
            <v xml:space="preserve">Se han elaborado cuatro modificaciones presupuestales por valor de $ 61.3 Millones, $76,7 Millones, $1,818,0 millones, $4,085,0 millones de fechas 27 de julio, 29 de agosto, 15 y 27 de septiembre respectivamente </v>
          </cell>
          <cell r="AY406" t="str">
            <v>Carpeta de evidencias Google Drive</v>
          </cell>
          <cell r="AZ406">
            <v>100</v>
          </cell>
          <cell r="BA406">
            <v>1</v>
          </cell>
          <cell r="BB406" t="str">
            <v xml:space="preserve">Se han elaborado cuatro modificaciones presupuestales por valor de $ 61.3 Millones, $76,7 Millones, $1,818,0 millones, $4,085,0 millones de fechas 27 de julio, 29 de agosto, 15 y 27 de septiembre respectivamente </v>
          </cell>
          <cell r="BC406" t="str">
            <v>Carpeta de evidencias Google Drive</v>
          </cell>
        </row>
        <row r="407">
          <cell r="M407" t="str">
            <v>P215</v>
          </cell>
          <cell r="N407" t="str">
            <v>Programación y seguimiento a la Ejecución Presupuestal realizada</v>
          </cell>
          <cell r="O407">
            <v>7</v>
          </cell>
          <cell r="P407">
            <v>1</v>
          </cell>
          <cell r="Q407" t="str">
            <v>Número</v>
          </cell>
          <cell r="R407" t="str">
            <v>Juan Manuel Riaño Vargas</v>
          </cell>
          <cell r="S407" t="str">
            <v>Jefe de Oficina Asesora</v>
          </cell>
          <cell r="T407" t="str">
            <v>Activo</v>
          </cell>
          <cell r="U407">
            <v>0</v>
          </cell>
          <cell r="V407">
            <v>0</v>
          </cell>
          <cell r="W407">
            <v>0</v>
          </cell>
          <cell r="X407">
            <v>0</v>
          </cell>
          <cell r="Y407">
            <v>0</v>
          </cell>
          <cell r="Z407">
            <v>0</v>
          </cell>
          <cell r="AA407">
            <v>1</v>
          </cell>
          <cell r="AB407" t="str">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v>
          </cell>
          <cell r="AC407" t="str">
            <v>las evidencias se encuentran cargadas en la carpeta de google drive junto a los soportes de cumplimiento de las actividades del producto</v>
          </cell>
          <cell r="AD407">
            <v>1</v>
          </cell>
          <cell r="AE407" t="str">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ell>
          <cell r="AF407" t="str">
            <v>las evidencias se encuentran cargadas en la carpeta de google drive junto a los soportes de cumplimiento de las actividades del producto</v>
          </cell>
          <cell r="AG407">
            <v>676</v>
          </cell>
          <cell r="AH407" t="str">
            <v>Realizar el 100% de las modificaciones del Plan Anual de Adquisiciones solicitadas y viabilizadas.</v>
          </cell>
          <cell r="AI407" t="str">
            <v>SI</v>
          </cell>
          <cell r="AJ407">
            <v>42581</v>
          </cell>
          <cell r="AK407">
            <v>42716</v>
          </cell>
          <cell r="AL407">
            <v>25</v>
          </cell>
          <cell r="AM407" t="str">
            <v>Javier Vega Pulido</v>
          </cell>
          <cell r="AN407" t="str">
            <v>Profesional Especializado</v>
          </cell>
          <cell r="AO407" t="str">
            <v>Activo</v>
          </cell>
          <cell r="AP407">
            <v>100</v>
          </cell>
          <cell r="AQ407" t="str">
            <v>No hay modificaciones al plan anual de adquisiciones a la fecha</v>
          </cell>
          <cell r="AR407" t="str">
            <v>No registra evidencia</v>
          </cell>
          <cell r="AS407">
            <v>100</v>
          </cell>
          <cell r="AT407" t="str">
            <v>No hay modificaciones al plan anual de adquisiciones a la fecha</v>
          </cell>
          <cell r="AU407" t="str">
            <v>No registra evidencia</v>
          </cell>
          <cell r="AV407">
            <v>100</v>
          </cell>
          <cell r="AW407">
            <v>0.45925925925925926</v>
          </cell>
          <cell r="AX407" t="str">
            <v>Se efectuó una modificación al plan anual de adquisiciones en el mes de julio de 2016</v>
          </cell>
          <cell r="AY407" t="str">
            <v>Carpeta de evidencias Google Drive</v>
          </cell>
          <cell r="AZ407">
            <v>100</v>
          </cell>
          <cell r="BA407">
            <v>1</v>
          </cell>
          <cell r="BB407" t="str">
            <v>Se efectuó una modificación al plan anual de adquisiciones en el mes de julio de 2016</v>
          </cell>
          <cell r="BC407" t="str">
            <v>Carpeta de evidencias Google Drive</v>
          </cell>
        </row>
        <row r="408">
          <cell r="M408" t="str">
            <v>P216</v>
          </cell>
          <cell r="N408" t="str">
            <v>Proyectos de Inversión formulados y con seguimiento</v>
          </cell>
          <cell r="O408">
            <v>7</v>
          </cell>
          <cell r="P408">
            <v>100</v>
          </cell>
          <cell r="Q408" t="str">
            <v>Porcentaje</v>
          </cell>
          <cell r="R408" t="str">
            <v>Juan Manuel Riaño Vargas</v>
          </cell>
          <cell r="S408" t="str">
            <v>Jefe de Oficina Asesora</v>
          </cell>
          <cell r="T408" t="str">
            <v>Activo</v>
          </cell>
          <cell r="U408">
            <v>0</v>
          </cell>
          <cell r="V408">
            <v>0</v>
          </cell>
          <cell r="W408">
            <v>0</v>
          </cell>
          <cell r="X408">
            <v>1</v>
          </cell>
          <cell r="Y408" t="str">
            <v>se formulo el proyecto de sustancias psicoactivas y 6 proyectos con seguimiento</v>
          </cell>
          <cell r="Z408" t="str">
            <v>-</v>
          </cell>
          <cell r="AA408">
            <v>100</v>
          </cell>
          <cell r="AB408" t="str">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v>
          </cell>
          <cell r="AC408" t="str">
            <v>Las evidencias se encuentran cargadas en la carpeta de google drive junto a los soportes de cumplimiento de las actividades del producto</v>
          </cell>
          <cell r="AD408">
            <v>100</v>
          </cell>
          <cell r="AE408" t="str">
            <v>Se realizo el seguimiento correspondiente al perido de cuarto trimestre, para los meses de octubre y noviembre pendiente del mes de diciembre pendiente del cierre presupuestal va hasta el 20 de enero del 2017</v>
          </cell>
          <cell r="AF408" t="str">
            <v>Carpeta en DRIVE</v>
          </cell>
          <cell r="AG408">
            <v>677</v>
          </cell>
          <cell r="AH408" t="str">
            <v>Registrar en el Banco de Programas y Proyectos de Inversión los proyectos aprobados por el DNP.</v>
          </cell>
          <cell r="AI408" t="str">
            <v>SI</v>
          </cell>
          <cell r="AJ408">
            <v>42370</v>
          </cell>
          <cell r="AK408">
            <v>42716</v>
          </cell>
          <cell r="AL408">
            <v>33</v>
          </cell>
          <cell r="AM408" t="str">
            <v>Leonel Ríos Soto</v>
          </cell>
          <cell r="AN408" t="str">
            <v>Oficial Logístico</v>
          </cell>
          <cell r="AO408" t="str">
            <v>Activo</v>
          </cell>
          <cell r="AP408">
            <v>100</v>
          </cell>
          <cell r="AQ408" t="str">
            <v xml:space="preserve">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v>
          </cell>
          <cell r="AR408" t="str">
            <v>Carpeta proyectos de inversión 2015</v>
          </cell>
          <cell r="AS408">
            <v>100</v>
          </cell>
          <cell r="AT408" t="str">
            <v xml:space="preserve">se dio cumplimiento a las observaciones emitidas por el DNP para el cierre a corte de 31 de mayo, de 7 proyectos "Desarrollo tecnologico" " modelo educativo", "herramientas de evaluacion", "carceles para la paz", "gestion documental", "atención al ciudadano" y "promocion y prevencion de SPA", los cuales quedaron uno en observación, dos fueron aprobados, y cuatro en concepto ´previo </v>
          </cell>
          <cell r="AU408" t="str">
            <v>Carpeta proyectos de inversión 2015</v>
          </cell>
          <cell r="AV408">
            <v>100</v>
          </cell>
          <cell r="AW408">
            <v>0.78901734104046239</v>
          </cell>
          <cell r="AX408" t="str">
            <v>se aprobo con concepto favorable los proyecto de implemtnación de mecanismos para mejofrar la prestación del servicio al ciudadano y  herramientas de evaluación</v>
          </cell>
          <cell r="AY408" t="str">
            <v>Carpeta de evidencias Google Drive</v>
          </cell>
          <cell r="AZ408">
            <v>100</v>
          </cell>
          <cell r="BA408">
            <v>1</v>
          </cell>
          <cell r="BB408" t="str">
            <v>se aprobo con concepto favorable los proyecto de implemtnación de mecanismos para mejofrar la prestación del servicio al ciudadano y  herramientas de evaluación</v>
          </cell>
          <cell r="BC408" t="str">
            <v>Carpeta de evidencias Google Drive</v>
          </cell>
        </row>
        <row r="409">
          <cell r="M409" t="str">
            <v>P216</v>
          </cell>
          <cell r="N409" t="str">
            <v>Proyectos de Inversión formulados y con seguimiento</v>
          </cell>
          <cell r="O409">
            <v>7</v>
          </cell>
          <cell r="P409">
            <v>100</v>
          </cell>
          <cell r="Q409" t="str">
            <v>Porcentaje</v>
          </cell>
          <cell r="R409" t="str">
            <v>Juan Manuel Riaño Vargas</v>
          </cell>
          <cell r="S409" t="str">
            <v>Jefe de Oficina Asesora</v>
          </cell>
          <cell r="T409" t="str">
            <v>Activo</v>
          </cell>
          <cell r="U409">
            <v>0</v>
          </cell>
          <cell r="V409">
            <v>0</v>
          </cell>
          <cell r="W409">
            <v>0</v>
          </cell>
          <cell r="X409">
            <v>1</v>
          </cell>
          <cell r="Y409" t="str">
            <v>se formulo el proyecto de sustancias psicoactivas y 6 proyectos con seguimiento</v>
          </cell>
          <cell r="Z409" t="str">
            <v>-</v>
          </cell>
          <cell r="AA409">
            <v>100</v>
          </cell>
          <cell r="AB409" t="str">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v>
          </cell>
          <cell r="AC409" t="str">
            <v>Las evidencias se encuentran cargadas en la carpeta de google drive junto a los soportes de cumplimiento de las actividades del producto</v>
          </cell>
          <cell r="AD409">
            <v>100</v>
          </cell>
          <cell r="AE409" t="str">
            <v>Se realizo el seguimiento correspondiente al perido de cuarto trimestre, para los meses de octubre y noviembre pendiente del mes de diciembre pendiente del cierre presupuestal va hasta el 20 de enero del 2017</v>
          </cell>
          <cell r="AF409" t="str">
            <v>Carpeta en DRIVE</v>
          </cell>
          <cell r="AG409">
            <v>678</v>
          </cell>
          <cell r="AH409" t="str">
            <v xml:space="preserve">Asesoría y acompañamiento en la formulación de nuevos proyectos </v>
          </cell>
          <cell r="AI409" t="str">
            <v>SI</v>
          </cell>
          <cell r="AJ409">
            <v>42370</v>
          </cell>
          <cell r="AK409">
            <v>42716</v>
          </cell>
          <cell r="AL409">
            <v>34</v>
          </cell>
          <cell r="AM409" t="str">
            <v>Leonel Ríos Soto</v>
          </cell>
          <cell r="AN409" t="str">
            <v>Oficial Logístico</v>
          </cell>
          <cell r="AO409" t="str">
            <v>Activo</v>
          </cell>
          <cell r="AP409">
            <v>100</v>
          </cell>
          <cell r="AQ409" t="str">
            <v>se acompaño en la formulación del nuevo proyecto de Prevencion, uso indebido de sustancias psicoactivas en los ERON</v>
          </cell>
          <cell r="AR409" t="str">
            <v>Carpeta proyectos de inversión 2016</v>
          </cell>
          <cell r="AS409">
            <v>100</v>
          </cell>
          <cell r="AT409" t="str">
            <v>el DNP genero su aprobación para el proyecto de sustancias psicoactivas</v>
          </cell>
          <cell r="AU409" t="str">
            <v>Carpeta proyectos de inversión 2016</v>
          </cell>
          <cell r="AV409">
            <v>100</v>
          </cell>
          <cell r="AW409">
            <v>0.78901734104046239</v>
          </cell>
          <cell r="AX409" t="str">
            <v>Se presentaron para levantamiento de previo concepto los proyectos de gestión documental, modelo educativo, desarrollo tecnologico y carceles para la paz</v>
          </cell>
          <cell r="AY409" t="str">
            <v>No registra evidencia</v>
          </cell>
          <cell r="AZ409">
            <v>100</v>
          </cell>
          <cell r="BA409">
            <v>1</v>
          </cell>
          <cell r="BB409" t="str">
            <v>Se presentaron para levantamiento de previo concepto los proyectos de gestión documental, modelo educativo, desarrollo tecnologico y carceles para la paz</v>
          </cell>
          <cell r="BC409" t="str">
            <v>No registra evidencia</v>
          </cell>
        </row>
        <row r="410">
          <cell r="M410" t="str">
            <v>P216</v>
          </cell>
          <cell r="N410" t="str">
            <v>Proyectos de Inversión formulados y con seguimiento</v>
          </cell>
          <cell r="O410">
            <v>7</v>
          </cell>
          <cell r="P410">
            <v>100</v>
          </cell>
          <cell r="Q410" t="str">
            <v>Porcentaje</v>
          </cell>
          <cell r="R410" t="str">
            <v>Juan Manuel Riaño Vargas</v>
          </cell>
          <cell r="S410" t="str">
            <v>Jefe de Oficina Asesora</v>
          </cell>
          <cell r="T410" t="str">
            <v>Activo</v>
          </cell>
          <cell r="U410">
            <v>0</v>
          </cell>
          <cell r="V410">
            <v>0</v>
          </cell>
          <cell r="W410">
            <v>0</v>
          </cell>
          <cell r="X410">
            <v>1</v>
          </cell>
          <cell r="Y410" t="str">
            <v>se formulo el proyecto de sustancias psicoactivas y 6 proyectos con seguimiento</v>
          </cell>
          <cell r="Z410" t="str">
            <v>-</v>
          </cell>
          <cell r="AA410">
            <v>100</v>
          </cell>
          <cell r="AB410" t="str">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v>
          </cell>
          <cell r="AC410" t="str">
            <v>Las evidencias se encuentran cargadas en la carpeta de google drive junto a los soportes de cumplimiento de las actividades del producto</v>
          </cell>
          <cell r="AD410">
            <v>100</v>
          </cell>
          <cell r="AE410" t="str">
            <v>Se realizo el seguimiento correspondiente al perido de cuarto trimestre, para los meses de octubre y noviembre pendiente del mes de diciembre pendiente del cierre presupuestal va hasta el 20 de enero del 2017</v>
          </cell>
          <cell r="AF410" t="str">
            <v>Carpeta en DRIVE</v>
          </cell>
          <cell r="AG410">
            <v>679</v>
          </cell>
          <cell r="AH410" t="str">
            <v>Verificar y validar el seguimiento en el aplicativo SPI mensualmente</v>
          </cell>
          <cell r="AI410" t="str">
            <v>NO</v>
          </cell>
          <cell r="AJ410">
            <v>42370</v>
          </cell>
          <cell r="AK410">
            <v>42716</v>
          </cell>
          <cell r="AL410">
            <v>33</v>
          </cell>
          <cell r="AM410" t="str">
            <v>Leonel Ríos Soto</v>
          </cell>
          <cell r="AN410" t="str">
            <v>Oficial Logístico</v>
          </cell>
          <cell r="AO410" t="str">
            <v>Activo</v>
          </cell>
          <cell r="AP410">
            <v>25</v>
          </cell>
          <cell r="AQ410" t="str">
            <v>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v>
          </cell>
          <cell r="AR410" t="str">
            <v>Aplicativo SPI, seguimientos proyectos de inversión, entidad INPEC</v>
          </cell>
          <cell r="AS410">
            <v>50</v>
          </cell>
          <cell r="AT410" t="str">
            <v>Se registro el seguimiento de 6 proyectos</v>
          </cell>
          <cell r="AU410" t="str">
            <v>Aplicativo SPI, seguimientos proyectos de inversión, entidad INPEC</v>
          </cell>
          <cell r="AV410">
            <v>75</v>
          </cell>
          <cell r="AW410">
            <v>0.78901734104046239</v>
          </cell>
          <cell r="AX410" t="str">
            <v>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v>
          </cell>
          <cell r="AY410" t="str">
            <v>Carpeta de evidencias Google Drive</v>
          </cell>
          <cell r="AZ410">
            <v>100</v>
          </cell>
          <cell r="BA410">
            <v>1</v>
          </cell>
          <cell r="BB410" t="str">
            <v>Se llevo acabo el registro de los proyectos de inversión vigentes, reportando el siguiente avance: implementación mecanismos para mejorar la calidad del servicio al ciudadano un avance en gestión del 100%; gestión documental un avance en gestión 17,50%; Desarrollo tecnológico avance en gestión del 16,60% y modelo educativo, herramientas de evaluación y cárceles para la paz un avance en gestión del 0% a corte noviembre por cuanto el cierre presupuestal solo se da hasta el 20 de enero del 2017</v>
          </cell>
          <cell r="BC410" t="str">
            <v>aplicativo SPI</v>
          </cell>
        </row>
        <row r="411">
          <cell r="M411" t="str">
            <v>P50</v>
          </cell>
          <cell r="N411" t="str">
            <v xml:space="preserve">Instrumentos de ejecución presupuestal formulados y  monitoreados </v>
          </cell>
          <cell r="O411">
            <v>7</v>
          </cell>
          <cell r="P411">
            <v>2</v>
          </cell>
          <cell r="Q411" t="str">
            <v>Número</v>
          </cell>
          <cell r="R411" t="str">
            <v>Juan Manuel Riaño Vargas</v>
          </cell>
          <cell r="S411" t="str">
            <v>Jefe de Oficina Asesora</v>
          </cell>
          <cell r="T411" t="str">
            <v>Activo</v>
          </cell>
          <cell r="U411">
            <v>0</v>
          </cell>
          <cell r="V411">
            <v>0</v>
          </cell>
          <cell r="W411">
            <v>0</v>
          </cell>
          <cell r="X411">
            <v>2</v>
          </cell>
          <cell r="Y411" t="str">
            <v>Se realizo seguimiento a los compromisos y obligaciones presupuestales, y se realizó informe bimensual de seguimiento presupuestal de recursos propios</v>
          </cell>
          <cell r="Z411" t="str">
            <v>-</v>
          </cell>
          <cell r="AA411">
            <v>2</v>
          </cell>
          <cell r="AB411" t="str">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v>
          </cell>
          <cell r="AC411">
            <v>0</v>
          </cell>
          <cell r="AD411">
            <v>2</v>
          </cell>
          <cell r="AE411" t="str">
            <v>Se realizo seguimiento a los compromisos y obligaciones presupuestales, y se realizó informe bimensual de seguimiento presupuestal de recursos propios</v>
          </cell>
          <cell r="AF411" t="str">
            <v>https://drive.google.com/drive/folders/0Bz9BU3gKMyzAaWU5OFlPWTVSdkU</v>
          </cell>
          <cell r="AG411">
            <v>680</v>
          </cell>
          <cell r="AH411" t="str">
            <v xml:space="preserve">Informe bimensual de seguimiento de Compromisos y Obligaciones presupuestales por Regional y sus Establecimientos de Reclusión adscritos </v>
          </cell>
          <cell r="AI411" t="str">
            <v>NO</v>
          </cell>
          <cell r="AJ411">
            <v>42436</v>
          </cell>
          <cell r="AK411">
            <v>42716</v>
          </cell>
          <cell r="AL411">
            <v>50</v>
          </cell>
          <cell r="AM411" t="str">
            <v>Javier Vega Pulido</v>
          </cell>
          <cell r="AN411" t="str">
            <v>Profesional Especializado</v>
          </cell>
          <cell r="AO411" t="str">
            <v>Activo</v>
          </cell>
          <cell r="AP411">
            <v>17</v>
          </cell>
          <cell r="AQ411" t="str">
            <v>se elaboro Informe bimensual de seguimiento de Compromisos y Obligaciones presupuestales por Regional y sus Establecimientos de Reclusión adscritos</v>
          </cell>
          <cell r="AR411" t="str">
            <v>mediante comunicación 8110 OFPLA 000173 de marzo 07 de 2016 se envio a la dirección general, dirección de gestión corporativa y dirección de atención y tratamiento el informe correspondiente</v>
          </cell>
          <cell r="AS411">
            <v>50</v>
          </cell>
          <cell r="AT411" t="str">
            <v>se elaboro Informe bimensual de seguimiento de Compromisos y Obligaciones presupuestales por Regional y sus Establecimientos de Reclusión adscritos</v>
          </cell>
          <cell r="AU411" t="str">
            <v>mediante comunicación 8110 OFPLA 000332 de Mayo 05 y 000406 de Junio 07 del 2016 se envio a la dirección general, dirección de gestión corporativa y dirección de atención y tratamiento el informe correspondiente</v>
          </cell>
          <cell r="AV411">
            <v>67</v>
          </cell>
          <cell r="AW411">
            <v>0.73928571428571432</v>
          </cell>
          <cell r="AX411" t="str">
            <v>se elaboro Informe bimensual de seguimiento de Compromisos y Obligaciones presupuestales por Regional y sus Establecimientos de Reclusión adscritos</v>
          </cell>
          <cell r="AY411" t="str">
            <v>mediante comunicaciones 8110 OFPLA 00553 de agosto 04 de 2016 y 00638 de septiembre 08 de 2016,  se enviaron a la dirección general, dirección de gestión corporativa y dirección de atención y tratamiento los informes correspondientes.</v>
          </cell>
          <cell r="AZ411">
            <v>100</v>
          </cell>
          <cell r="BA411">
            <v>1</v>
          </cell>
          <cell r="BB411" t="str">
            <v>Se elabora y se publica un informe mensual de ejecución presupuestal</v>
          </cell>
          <cell r="BC411" t="str">
            <v>Carpeta de evidencias Google Drive</v>
          </cell>
        </row>
        <row r="412">
          <cell r="M412" t="str">
            <v>P50</v>
          </cell>
          <cell r="N412" t="str">
            <v xml:space="preserve">Instrumentos de ejecución presupuestal formulados y  monitoreados </v>
          </cell>
          <cell r="O412">
            <v>7</v>
          </cell>
          <cell r="P412">
            <v>2</v>
          </cell>
          <cell r="Q412" t="str">
            <v>Número</v>
          </cell>
          <cell r="R412" t="str">
            <v>Juan Manuel Riaño Vargas</v>
          </cell>
          <cell r="S412" t="str">
            <v>Jefe de Oficina Asesora</v>
          </cell>
          <cell r="T412" t="str">
            <v>Activo</v>
          </cell>
          <cell r="U412">
            <v>0</v>
          </cell>
          <cell r="V412">
            <v>0</v>
          </cell>
          <cell r="W412">
            <v>0</v>
          </cell>
          <cell r="X412">
            <v>2</v>
          </cell>
          <cell r="Y412" t="str">
            <v>Se realizo seguimiento a los compromisos y obligaciones presupuestales, y se realizó informe bimensual de seguimiento presupuestal de recursos propios</v>
          </cell>
          <cell r="Z412" t="str">
            <v>-</v>
          </cell>
          <cell r="AA412">
            <v>2</v>
          </cell>
          <cell r="AB412" t="str">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v>
          </cell>
          <cell r="AC412">
            <v>0</v>
          </cell>
          <cell r="AD412">
            <v>2</v>
          </cell>
          <cell r="AE412" t="str">
            <v>Se realizo seguimiento a los compromisos y obligaciones presupuestales, y se realizó informe bimensual de seguimiento presupuestal de recursos propios</v>
          </cell>
          <cell r="AF412" t="str">
            <v>https://drive.google.com/drive/folders/0Bz9BU3gKMyzAaWU5OFlPWTVSdkU</v>
          </cell>
          <cell r="AG412">
            <v>681</v>
          </cell>
          <cell r="AH412" t="str">
            <v>Informe bimensual de Seguimiento presupuestal de recursos propios - cajas especiales por proyectos productivos x Regional y Establecimiento de Reclusión</v>
          </cell>
          <cell r="AI412" t="str">
            <v>NO</v>
          </cell>
          <cell r="AJ412">
            <v>42436</v>
          </cell>
          <cell r="AK412">
            <v>42716</v>
          </cell>
          <cell r="AL412">
            <v>50</v>
          </cell>
          <cell r="AM412" t="str">
            <v>Javier Vega Pulido</v>
          </cell>
          <cell r="AN412" t="str">
            <v>Profesional Especializado</v>
          </cell>
          <cell r="AO412" t="str">
            <v>Activo</v>
          </cell>
          <cell r="AP412">
            <v>17</v>
          </cell>
          <cell r="AQ412" t="str">
            <v>se elaboro Informe bimensual de Seguimiento presupuestal de recursos propios - cajas especiales por proyectos productivos x Regional y Establecimiento de Reclusión</v>
          </cell>
          <cell r="AR412" t="str">
            <v>mediante comunicación 8110 OFPLA 000173 de marzo 07 de 2016 se envio a la dirección general, dirección de gestión corporativa y dirección de atención y tratamiento el informe correspondiente</v>
          </cell>
          <cell r="AS412">
            <v>50</v>
          </cell>
          <cell r="AT412" t="str">
            <v>se elaboro Informe bimensual de Seguimiento presupuestal de recursos propios - cajas especiales por proyectos productivos x Regional y Establecimiento de Reclusión</v>
          </cell>
          <cell r="AU412" t="str">
            <v>mediante comunicación 8110 OFPLA 000332 de Mayo 05 y 000406 de Junio 07 del 2016 se envio a la dirección general, dirección de gestión corporativa y dirección de atención y tratamiento el informe correspondiente</v>
          </cell>
          <cell r="AV412">
            <v>67</v>
          </cell>
          <cell r="AW412">
            <v>0.73928571428571432</v>
          </cell>
          <cell r="AX412" t="str">
            <v>se elaboro Informe bimensual de Seguimiento presupuestal de recursos propios - cajas especiales por proyectos productivos x Regional y Establecimiento de Reclusión</v>
          </cell>
          <cell r="AY412" t="str">
            <v>mediante comunicaciones 8110 OFPLA 00553 de agosto 04 de 2016 y 00638 de septiembre 08 de 2016,  se enviaron a la dirección general, dirección de gestión corporativa y dirección de atención y tratamiento los informes correspondientes.</v>
          </cell>
          <cell r="AZ412">
            <v>100</v>
          </cell>
          <cell r="BA412">
            <v>1</v>
          </cell>
          <cell r="BB412" t="str">
            <v>Se elaboró Informe bimestral de seguimiento presupuestal de recursos propios por actividades productivas por Regional y Establecimiento de Reclusión</v>
          </cell>
          <cell r="BC412" t="str">
            <v>Mediante comunicaciones 8110-OFPLA-00752 Rad 2016IE0027950  y 8110-OFPLA-00810 Rad 2016IE0031118 de de noviembre 04 y  diciembre 07 de 2016, se envió a la Dirección General, Dirección de Gestión Corporativa y Dirección de Atención y Tratamiento los informes correspondientes.</v>
          </cell>
        </row>
        <row r="413">
          <cell r="M413" t="str">
            <v>P250</v>
          </cell>
          <cell r="N413" t="str">
            <v>Fases de la política de racionalización de tramites (identificación, priorización y racionalización de tramites) implementadas</v>
          </cell>
          <cell r="O413">
            <v>6</v>
          </cell>
          <cell r="P413">
            <v>10</v>
          </cell>
          <cell r="Q413" t="str">
            <v>Porcentaje</v>
          </cell>
          <cell r="R413" t="str">
            <v>Sandra Patricia Cárdenas Briceño</v>
          </cell>
          <cell r="S413" t="str">
            <v>Subdirector Técnico</v>
          </cell>
          <cell r="T413" t="str">
            <v>Activo</v>
          </cell>
          <cell r="U413">
            <v>0</v>
          </cell>
          <cell r="V413">
            <v>0</v>
          </cell>
          <cell r="W413">
            <v>0</v>
          </cell>
          <cell r="X413">
            <v>35</v>
          </cell>
          <cell r="Y413" t="str">
            <v>la politica de racionalización de tramites se encuentra implementada en un 35%</v>
          </cell>
          <cell r="Z413" t="str">
            <v>-</v>
          </cell>
          <cell r="AA413">
            <v>0</v>
          </cell>
          <cell r="AB413">
            <v>0</v>
          </cell>
          <cell r="AC413">
            <v>0</v>
          </cell>
          <cell r="AD413">
            <v>0</v>
          </cell>
          <cell r="AE413">
            <v>0</v>
          </cell>
          <cell r="AF413">
            <v>0</v>
          </cell>
          <cell r="AG413">
            <v>682</v>
          </cell>
          <cell r="AH413" t="str">
            <v xml:space="preserve">Elabora un inventario de tramites de los procesos misionales </v>
          </cell>
          <cell r="AI413" t="str">
            <v>NO</v>
          </cell>
          <cell r="AJ413">
            <v>42402</v>
          </cell>
          <cell r="AK413">
            <v>42490</v>
          </cell>
          <cell r="AL413">
            <v>33</v>
          </cell>
          <cell r="AM413" t="str">
            <v>Elvira Isabel Rowlands</v>
          </cell>
          <cell r="AN413" t="str">
            <v>Profesional Universitario</v>
          </cell>
          <cell r="AO413" t="str">
            <v>Inactivo</v>
          </cell>
          <cell r="AP413">
            <v>50</v>
          </cell>
          <cell r="AQ413" t="str">
            <v>Se encuentra en revisión por parte del jefe de la oficina asesora de planeación</v>
          </cell>
          <cell r="AR413" t="str">
            <v>(SCENTRAL/EIROWLANDSG) - escritorio/carpeta DIAGNOSTICO/documento word/ELABORAR DIASGOSTICO Y PRIORIZAR TRAMITES</v>
          </cell>
          <cell r="AS413">
            <v>50</v>
          </cell>
          <cell r="AT413" t="str">
            <v>SE REALIZO ESTUDIO Y SE PRESENTO PROPUESTA PARA REVISIÓN, UNA VEZ APROBADA SE HARA LA SOLICITUD AL DAFP PARA SU APROBACIÓN Y FUTURA PUBLICACIÓN</v>
          </cell>
          <cell r="AU413" t="str">
            <v>(SCENTRAL/EIROWLANDSG) - escritorio/carpeta DIAGNOSTICO/documento word/ELABORAR DIASGOSTICO Y PRIORIZAR TRAMITES</v>
          </cell>
          <cell r="AV413">
            <v>0</v>
          </cell>
          <cell r="AW413" t="str">
            <v>Actividad inactiva</v>
          </cell>
          <cell r="AX413">
            <v>0</v>
          </cell>
          <cell r="AY413">
            <v>0</v>
          </cell>
          <cell r="AZ413">
            <v>0</v>
          </cell>
          <cell r="BA413" t="str">
            <v>Actividad inactiva</v>
          </cell>
          <cell r="BB413">
            <v>0</v>
          </cell>
          <cell r="BC413">
            <v>0</v>
          </cell>
        </row>
        <row r="414">
          <cell r="M414" t="str">
            <v>P250</v>
          </cell>
          <cell r="N414" t="str">
            <v>Fases de la política de racionalización de tramites (identificación, priorización y racionalización de tramites) implementadas</v>
          </cell>
          <cell r="O414">
            <v>6</v>
          </cell>
          <cell r="P414">
            <v>10</v>
          </cell>
          <cell r="Q414" t="str">
            <v>Porcentaje</v>
          </cell>
          <cell r="R414" t="str">
            <v>Sandra Patricia Cárdenas Briceño</v>
          </cell>
          <cell r="S414" t="str">
            <v>Subdirector Técnico</v>
          </cell>
          <cell r="T414" t="str">
            <v>Activo</v>
          </cell>
          <cell r="U414">
            <v>0</v>
          </cell>
          <cell r="V414">
            <v>0</v>
          </cell>
          <cell r="W414">
            <v>0</v>
          </cell>
          <cell r="X414">
            <v>0</v>
          </cell>
          <cell r="Y414">
            <v>0</v>
          </cell>
          <cell r="Z414">
            <v>0</v>
          </cell>
          <cell r="AA414">
            <v>0</v>
          </cell>
          <cell r="AB414">
            <v>0</v>
          </cell>
          <cell r="AC414">
            <v>0</v>
          </cell>
          <cell r="AD414">
            <v>0</v>
          </cell>
          <cell r="AE414">
            <v>0</v>
          </cell>
          <cell r="AF414">
            <v>0</v>
          </cell>
          <cell r="AG414">
            <v>683</v>
          </cell>
          <cell r="AH414" t="str">
            <v xml:space="preserve">Realizar un listado numerado por orden de importancia con los nombres de cada tramite a intervenir </v>
          </cell>
          <cell r="AI414" t="str">
            <v>NO</v>
          </cell>
          <cell r="AJ414">
            <v>42492</v>
          </cell>
          <cell r="AK414">
            <v>42613</v>
          </cell>
          <cell r="AL414">
            <v>34</v>
          </cell>
          <cell r="AM414" t="str">
            <v>Elvira Isabel Rowlands</v>
          </cell>
          <cell r="AN414" t="str">
            <v>Profesional Universitario</v>
          </cell>
          <cell r="AO414" t="str">
            <v>Inactivo</v>
          </cell>
          <cell r="AP414">
            <v>50</v>
          </cell>
          <cell r="AQ414" t="str">
            <v>se esta priorizando el VISITEL</v>
          </cell>
          <cell r="AR414" t="str">
            <v>(SCENTRAL/EIROWLANDSG) - escritorio/carpeta DIAGNOSTICO/documento word/ELABORAR DIASGOSTICO Y PRIORIZAR TRAMITES</v>
          </cell>
          <cell r="AS414">
            <v>25</v>
          </cell>
          <cell r="AT414" t="str">
            <v>Se actualizo y se encuentra en revision en el DAFP la OPA "ASIGNACIÓN DE VISITAS A INTERNOS",</v>
          </cell>
          <cell r="AU414" t="str">
            <v>http://www.suit.gov.co/registro-web/faces/home.jsf?_adf.ctrl-state=hnxdb9q96_3</v>
          </cell>
          <cell r="AV414">
            <v>0</v>
          </cell>
          <cell r="AW414" t="str">
            <v>Actividad inactiva</v>
          </cell>
          <cell r="AX414">
            <v>0</v>
          </cell>
          <cell r="AY414">
            <v>0</v>
          </cell>
          <cell r="AZ414">
            <v>0</v>
          </cell>
          <cell r="BA414" t="str">
            <v>Actividad inactiva</v>
          </cell>
          <cell r="BB414">
            <v>0</v>
          </cell>
          <cell r="BC414">
            <v>0</v>
          </cell>
        </row>
        <row r="415">
          <cell r="M415" t="str">
            <v>P250</v>
          </cell>
          <cell r="N415" t="str">
            <v>Fases de la política de racionalización de tramites (identificación, priorización y racionalización de tramites) implementadas</v>
          </cell>
          <cell r="O415">
            <v>6</v>
          </cell>
          <cell r="P415">
            <v>10</v>
          </cell>
          <cell r="Q415" t="str">
            <v>Porcentaje</v>
          </cell>
          <cell r="R415" t="str">
            <v>Sandra Patricia Cárdenas Briceño</v>
          </cell>
          <cell r="S415" t="str">
            <v>Subdirector Técnico</v>
          </cell>
          <cell r="T415" t="str">
            <v>Activo</v>
          </cell>
          <cell r="U415">
            <v>0</v>
          </cell>
          <cell r="V415">
            <v>0</v>
          </cell>
          <cell r="W415">
            <v>0</v>
          </cell>
          <cell r="X415">
            <v>0</v>
          </cell>
          <cell r="Y415">
            <v>0</v>
          </cell>
          <cell r="Z415">
            <v>0</v>
          </cell>
          <cell r="AA415">
            <v>0</v>
          </cell>
          <cell r="AB415">
            <v>0</v>
          </cell>
          <cell r="AC415">
            <v>0</v>
          </cell>
          <cell r="AD415">
            <v>0</v>
          </cell>
          <cell r="AE415">
            <v>0</v>
          </cell>
          <cell r="AF415">
            <v>0</v>
          </cell>
          <cell r="AG415">
            <v>684</v>
          </cell>
          <cell r="AH415" t="str">
            <v xml:space="preserve">Implementar la acción normativa para mejorar los trámites </v>
          </cell>
          <cell r="AI415" t="str">
            <v>NO</v>
          </cell>
          <cell r="AJ415">
            <v>42615</v>
          </cell>
          <cell r="AK415">
            <v>42716</v>
          </cell>
          <cell r="AL415">
            <v>33</v>
          </cell>
          <cell r="AM415" t="str">
            <v>Elvira Isabel Rowlands</v>
          </cell>
          <cell r="AN415" t="str">
            <v>Profesional Universitario</v>
          </cell>
          <cell r="AO415" t="str">
            <v>Inactivo</v>
          </cell>
          <cell r="AP415">
            <v>50</v>
          </cell>
          <cell r="AQ415" t="str">
            <v>se realizo propuesta, la cual se encuentra en proceso de aprobación</v>
          </cell>
          <cell r="AR415" t="str">
            <v>(SCENTRAL/EIROWLANDSG) - escritorio/carpeta DIAGNOSTICO/documento word/ELABORAR DIASGOSTICO Y PRIORIZAR TRAMITES</v>
          </cell>
          <cell r="AS415">
            <v>0</v>
          </cell>
          <cell r="AT415">
            <v>0</v>
          </cell>
          <cell r="AU415">
            <v>0</v>
          </cell>
          <cell r="AV415">
            <v>0</v>
          </cell>
          <cell r="AW415" t="str">
            <v>Actividad inactiva</v>
          </cell>
          <cell r="AX415">
            <v>0</v>
          </cell>
          <cell r="AY415">
            <v>0</v>
          </cell>
          <cell r="AZ415">
            <v>0</v>
          </cell>
          <cell r="BA415" t="str">
            <v>Actividad inactiva</v>
          </cell>
          <cell r="BB415">
            <v>0</v>
          </cell>
          <cell r="BC415">
            <v>0</v>
          </cell>
        </row>
        <row r="416">
          <cell r="M416" t="str">
            <v>P251</v>
          </cell>
          <cell r="N416" t="str">
            <v>Mapa de riesgo de corrupción estructurado, divulgado, monitoreado y revisado</v>
          </cell>
          <cell r="O416">
            <v>7</v>
          </cell>
          <cell r="P416">
            <v>100</v>
          </cell>
          <cell r="Q416" t="str">
            <v>Porcentaje</v>
          </cell>
          <cell r="R416" t="str">
            <v>Sandra Patricia Cárdenas Briceño</v>
          </cell>
          <cell r="S416" t="str">
            <v>Subdirector Técnico</v>
          </cell>
          <cell r="T416" t="str">
            <v>Activo</v>
          </cell>
          <cell r="U416">
            <v>0</v>
          </cell>
          <cell r="V416">
            <v>0</v>
          </cell>
          <cell r="W416">
            <v>0</v>
          </cell>
          <cell r="X416">
            <v>5</v>
          </cell>
          <cell r="Y416" t="str">
            <v>Se realizó estructuración, divulgación, revisión y el 1 de 3 monitoreos al mapa de riesgo de corrupción</v>
          </cell>
          <cell r="Z416" t="str">
            <v>-</v>
          </cell>
          <cell r="AA416">
            <v>100</v>
          </cell>
          <cell r="AB416"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16" t="str">
            <v>las evidencias se encuentran cargadas en la carpeta de google drive junto a los soportes de cumplimiento de las actividades del producto</v>
          </cell>
          <cell r="AD416">
            <v>100</v>
          </cell>
          <cell r="AE416"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16" t="str">
            <v>Carpeta en DRIVE</v>
          </cell>
          <cell r="AG416">
            <v>685</v>
          </cell>
          <cell r="AH416" t="str">
            <v xml:space="preserve">Identificar los riesgos de corrupción de los Procesos Estratégicos, Misionales, Apoyo y Evaluación, Determinar factores externos e internos de corrupción que afectan la institución. </v>
          </cell>
          <cell r="AI416" t="str">
            <v>NO</v>
          </cell>
          <cell r="AJ416">
            <v>42371</v>
          </cell>
          <cell r="AK416">
            <v>42460</v>
          </cell>
          <cell r="AL416">
            <v>17</v>
          </cell>
          <cell r="AM416" t="str">
            <v>Yesica Virgües</v>
          </cell>
          <cell r="AN416" t="str">
            <v>Auxiliar Administrativo</v>
          </cell>
          <cell r="AO416" t="str">
            <v>Activo</v>
          </cell>
          <cell r="AP416">
            <v>100</v>
          </cell>
          <cell r="AQ416" t="str">
            <v xml:space="preserve">Se identificaron 16 riesgos para los procesOs Estrategicos(2) Misionales(5) Apoyo(8) y Evaluación(1) </v>
          </cell>
          <cell r="AR416" t="str">
            <v>(SCENTRAL/YVirguezr) ESCRITORIO: RIEGOS- CORRUPCION- MAPA DE RIESGOS DE CORRUPCION (2)</v>
          </cell>
          <cell r="AS416">
            <v>100</v>
          </cell>
          <cell r="AT416" t="str">
            <v>Se identificaron 16 riesgos para los procesOs Estrategicos(2) Misionales(5) Apoyo(8) y Evaluación(1)</v>
          </cell>
          <cell r="AU416" t="str">
            <v>(SCENTRAL/YVirguezr) ESCRITORIO: RIEGOS- CORRUPCION- MAPA DE RIESGOS DE CORRUPCION (2)</v>
          </cell>
          <cell r="AV416">
            <v>100</v>
          </cell>
          <cell r="AW416">
            <v>1</v>
          </cell>
          <cell r="AX416" t="str">
            <v>Se identificaron 16 riesgos para los procesOs Estrategicos(2) Misionales(5) Apoyo(8) y Evaluación(1)</v>
          </cell>
          <cell r="AY416" t="str">
            <v>(SCENTRAL/YVirguezr) ESCRITORIO: RIEGOS- CORRUPCION- MAPA DE RIESGOS DE CORRUPCION (2)</v>
          </cell>
          <cell r="AZ416">
            <v>100</v>
          </cell>
          <cell r="BA416">
            <v>1</v>
          </cell>
          <cell r="BB416" t="str">
            <v>Se identificaron 16 riesgos para los procesOs Estrategicos(2) Misionales(5) Apoyo(8) y Evaluación(1)</v>
          </cell>
          <cell r="BC416" t="str">
            <v>(SCENTRAL/YVirguezr) ESCRITORIO: RIEGOS- CORRUPCION- MAPA DE RIESGOS DE CORRUPCION (2)</v>
          </cell>
        </row>
        <row r="417">
          <cell r="M417" t="str">
            <v>P251</v>
          </cell>
          <cell r="N417" t="str">
            <v>Mapa de riesgo de corrupción estructurado, divulgado, monitoreado y revisado</v>
          </cell>
          <cell r="O417">
            <v>7</v>
          </cell>
          <cell r="P417">
            <v>100</v>
          </cell>
          <cell r="Q417" t="str">
            <v>Porcentaje</v>
          </cell>
          <cell r="R417" t="str">
            <v>Sandra Patricia Cárdenas Briceño</v>
          </cell>
          <cell r="S417" t="str">
            <v>Subdirector Técnico</v>
          </cell>
          <cell r="T417" t="str">
            <v>Activo</v>
          </cell>
          <cell r="U417">
            <v>0</v>
          </cell>
          <cell r="V417">
            <v>0</v>
          </cell>
          <cell r="W417">
            <v>0</v>
          </cell>
          <cell r="X417">
            <v>5</v>
          </cell>
          <cell r="Y417" t="str">
            <v>Se realizó estructuración, divulgación, revisión y el 1 de 3 monitoreos al mapa de riesgo de corrupción</v>
          </cell>
          <cell r="Z417" t="str">
            <v>-</v>
          </cell>
          <cell r="AA417">
            <v>100</v>
          </cell>
          <cell r="AB417"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17" t="str">
            <v>las evidencias se encuentran cargadas en la carpeta de google drive junto a los soportes de cumplimiento de las actividades del producto</v>
          </cell>
          <cell r="AD417">
            <v>100</v>
          </cell>
          <cell r="AE417"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17" t="str">
            <v>Carpeta en DRIVE</v>
          </cell>
          <cell r="AG417">
            <v>686</v>
          </cell>
          <cell r="AH417" t="str">
            <v xml:space="preserve">Valorar el riesgo de Corrupción, determinando la probabilidad de materialización y sus consecuencias o su impacto; definiendo las acciones para evitar o reducirlo; realizando su medición. </v>
          </cell>
          <cell r="AI417" t="str">
            <v>NO</v>
          </cell>
          <cell r="AJ417">
            <v>42371</v>
          </cell>
          <cell r="AK417">
            <v>42460</v>
          </cell>
          <cell r="AL417">
            <v>17</v>
          </cell>
          <cell r="AM417" t="str">
            <v>Yesica Virgües</v>
          </cell>
          <cell r="AN417" t="str">
            <v>Auxiliar Administrativo</v>
          </cell>
          <cell r="AO417" t="str">
            <v>Activo</v>
          </cell>
          <cell r="AP417">
            <v>100</v>
          </cell>
          <cell r="AQ417" t="str">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v>
          </cell>
          <cell r="AR417" t="str">
            <v>(SCENTRAL/YVirguezr) ESCRITORIO: RIEGOS- CORRUPCION- MAPA DE RIESGOS DE CORRUPCION (2)</v>
          </cell>
          <cell r="AS417">
            <v>100</v>
          </cell>
          <cell r="AT417" t="str">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v>
          </cell>
          <cell r="AU417" t="str">
            <v>(SCENTRAL/YVirguezr) ESCRITORIO: RIEGOS- CORRUPCION- MAPA DE RIESGOS DE CORRUPCION (2)</v>
          </cell>
          <cell r="AV417">
            <v>100</v>
          </cell>
          <cell r="AW417">
            <v>1</v>
          </cell>
          <cell r="AX417" t="str">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v>
          </cell>
          <cell r="AY417" t="str">
            <v>(SCENTRAL/YVirguezr) ESCRITORIO: RIEGOS- CORRUPCION- MAPA DE RIESGOS DE CORRUPCION (2)</v>
          </cell>
          <cell r="AZ417">
            <v>100</v>
          </cell>
          <cell r="BA417">
            <v>1</v>
          </cell>
          <cell r="BB417" t="str">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v>
          </cell>
          <cell r="BC417" t="str">
            <v>(SCENTRAL/YVirguezr) ESCRITORIO: RIEGOS- CORRUPCION- MAPA DE RIESGOS DE CORRUPCION (2)</v>
          </cell>
        </row>
        <row r="418">
          <cell r="M418" t="str">
            <v>P251</v>
          </cell>
          <cell r="N418" t="str">
            <v>Mapa de riesgo de corrupción estructurado, divulgado, monitoreado y revisado</v>
          </cell>
          <cell r="O418">
            <v>7</v>
          </cell>
          <cell r="P418">
            <v>100</v>
          </cell>
          <cell r="Q418" t="str">
            <v>Porcentaje</v>
          </cell>
          <cell r="R418" t="str">
            <v>Sandra Patricia Cárdenas Briceño</v>
          </cell>
          <cell r="S418" t="str">
            <v>Subdirector Técnico</v>
          </cell>
          <cell r="T418" t="str">
            <v>Activo</v>
          </cell>
          <cell r="U418">
            <v>0</v>
          </cell>
          <cell r="V418">
            <v>0</v>
          </cell>
          <cell r="W418">
            <v>0</v>
          </cell>
          <cell r="X418">
            <v>5</v>
          </cell>
          <cell r="Y418" t="str">
            <v>Se realizó estructuración, divulgación, revisión y el 1 de 3 monitoreos al mapa de riesgo de corrupción</v>
          </cell>
          <cell r="Z418" t="str">
            <v>-</v>
          </cell>
          <cell r="AA418">
            <v>100</v>
          </cell>
          <cell r="AB418"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18" t="str">
            <v>las evidencias se encuentran cargadas en la carpeta de google drive junto a los soportes de cumplimiento de las actividades del producto</v>
          </cell>
          <cell r="AD418">
            <v>100</v>
          </cell>
          <cell r="AE418"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18" t="str">
            <v>Carpeta en DRIVE</v>
          </cell>
          <cell r="AG418">
            <v>687</v>
          </cell>
          <cell r="AH418" t="str">
            <v xml:space="preserve">Socializar el Mapa de riesgos al 100% de los servidores públicos del INPEC,  publicarlo en la página web  y demás medios de comunicación  </v>
          </cell>
          <cell r="AI418" t="str">
            <v>NO</v>
          </cell>
          <cell r="AJ418">
            <v>42371</v>
          </cell>
          <cell r="AK418">
            <v>42460</v>
          </cell>
          <cell r="AL418">
            <v>16</v>
          </cell>
          <cell r="AM418" t="str">
            <v>Yesica Virgües</v>
          </cell>
          <cell r="AN418" t="str">
            <v>Auxiliar Administrativo</v>
          </cell>
          <cell r="AO418" t="str">
            <v>Activo</v>
          </cell>
          <cell r="AP418">
            <v>50</v>
          </cell>
          <cell r="AQ418" t="str">
            <v>El mapa de Riesgos esta publicado en la web se esta a la espera de aprobacion de circular para socializar a los servidores publicos.</v>
          </cell>
          <cell r="AR418" t="str">
            <v>http://www.inpec.gov.co/portal/page/portal/Inpec/ServiciosDeInformacionAlCiudadano/PlanAnticorrupcion/Tab3</v>
          </cell>
          <cell r="AS418">
            <v>100</v>
          </cell>
          <cell r="AT418" t="str">
            <v>El mapa de Riesgos se socializo al 100% y se encuentra publicado en la pagina web</v>
          </cell>
          <cell r="AU418" t="str">
            <v>http://www.inpec.gov.co/portal/page/portal/Inpec/ServiciosDeInformacionAlCiudadano/PlanAnticorrupcion/Tab3</v>
          </cell>
          <cell r="AV418">
            <v>100</v>
          </cell>
          <cell r="AW418">
            <v>1</v>
          </cell>
          <cell r="AX418" t="str">
            <v>El mapa de Riesgos se socializo al 100% y se encuentra publicado en la pagina web</v>
          </cell>
          <cell r="AY418" t="str">
            <v>http://www.inpec.gov.co/portal/page/portal/Inpec/ServiciosDeInformacionAlCiudadano/PlanAnticorrupcion/Tab3</v>
          </cell>
          <cell r="AZ418">
            <v>100</v>
          </cell>
          <cell r="BA418">
            <v>1</v>
          </cell>
          <cell r="BB418" t="str">
            <v>El mapa de Riesgos se socializo al 100% y se encuentra publicado en la pagina web</v>
          </cell>
          <cell r="BC418" t="str">
            <v>http://www.inpec.gov.co/portal/page/portal/Inpec/ServiciosDeInformacionAlCiudadano/PlanAnticorrupcion/Tab3</v>
          </cell>
        </row>
        <row r="419">
          <cell r="M419" t="str">
            <v>P251</v>
          </cell>
          <cell r="N419" t="str">
            <v>Mapa de riesgo de corrupción estructurado, divulgado, monitoreado y revisado</v>
          </cell>
          <cell r="O419">
            <v>7</v>
          </cell>
          <cell r="P419">
            <v>100</v>
          </cell>
          <cell r="Q419" t="str">
            <v>Porcentaje</v>
          </cell>
          <cell r="R419" t="str">
            <v>Sandra Patricia Cárdenas Briceño</v>
          </cell>
          <cell r="S419" t="str">
            <v>Subdirector Técnico</v>
          </cell>
          <cell r="T419" t="str">
            <v>Activo</v>
          </cell>
          <cell r="U419">
            <v>0</v>
          </cell>
          <cell r="V419">
            <v>0</v>
          </cell>
          <cell r="W419">
            <v>0</v>
          </cell>
          <cell r="X419">
            <v>5</v>
          </cell>
          <cell r="Y419" t="str">
            <v>Se realizó estructuración, divulgación, revisión y el 1 de 3 monitoreos al mapa de riesgo de corrupción</v>
          </cell>
          <cell r="Z419" t="str">
            <v>-</v>
          </cell>
          <cell r="AA419">
            <v>100</v>
          </cell>
          <cell r="AB419"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19" t="str">
            <v>las evidencias se encuentran cargadas en la carpeta de google drive junto a los soportes de cumplimiento de las actividades del producto</v>
          </cell>
          <cell r="AD419">
            <v>100</v>
          </cell>
          <cell r="AE419"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19" t="str">
            <v>Carpeta en DRIVE</v>
          </cell>
          <cell r="AG419">
            <v>688</v>
          </cell>
          <cell r="AH419" t="str">
            <v xml:space="preserve">Consolidar el Mapa de Riesgos de Corrupción en la matriz  propuesta por la Secretaría de la Transparencia  y realizar los ajustes y modificaciones necesarios. </v>
          </cell>
          <cell r="AI419" t="str">
            <v>NO</v>
          </cell>
          <cell r="AJ419">
            <v>42371</v>
          </cell>
          <cell r="AK419">
            <v>42460</v>
          </cell>
          <cell r="AL419">
            <v>17</v>
          </cell>
          <cell r="AM419" t="str">
            <v>Yesica Virgües</v>
          </cell>
          <cell r="AN419" t="str">
            <v>Auxiliar Administrativo</v>
          </cell>
          <cell r="AO419" t="str">
            <v>Activo</v>
          </cell>
          <cell r="AP419">
            <v>100</v>
          </cell>
          <cell r="AQ419" t="str">
            <v>La construccion del mapa se realizo bajo los lineamientos establecidos en  la guia para la gestión del Riesgo de corrupcion  propuesta por la Secretaría de la Transparencia asi como la matriz propuesta</v>
          </cell>
          <cell r="AR419" t="str">
            <v>http://www.secretariatransparencia.gov.co/secretaria/Documents/guia-gestion-riesgo-corrupcion-2015.pdf</v>
          </cell>
          <cell r="AS419">
            <v>100</v>
          </cell>
          <cell r="AT419" t="str">
            <v>La construccion del mapa se realizo bajo los lineamientos establecidos en la guia para la gestión del Riesgo de corrupcion propuesta por la Secretaría de la Transparencia asi como la matriz propuesta</v>
          </cell>
          <cell r="AU419" t="str">
            <v>http://www.secretariatransparencia.gov.co/secretaria/Documents/guia-gestion-riesgo-corrupcion-2015.pdf</v>
          </cell>
          <cell r="AV419">
            <v>100</v>
          </cell>
          <cell r="AW419">
            <v>1</v>
          </cell>
          <cell r="AX419" t="str">
            <v>La construccion del mapa se realizo bajo los lineamientos establecidos en la guia para la gestión del Riesgo de corrupcion propuesta por la Secretaría de la Transparencia asi como la matriz propuesta</v>
          </cell>
          <cell r="AY419" t="str">
            <v>http://www.secretariatransparencia.gov.co/secretaria/Documents/guia-gestion-riesgo-corrupcion-2015.pdf</v>
          </cell>
          <cell r="AZ419">
            <v>100</v>
          </cell>
          <cell r="BA419">
            <v>1</v>
          </cell>
          <cell r="BB419" t="str">
            <v>La construccion del mapa se realizo bajo los lineamientos establecidos en la guia para la gestión del Riesgo de corrupcion propuesta por la Secretaría de la Transparencia asi como la matriz propuesta</v>
          </cell>
          <cell r="BC419" t="str">
            <v>http://www.secretariatransparencia.gov.co/secretaria/Documents/guia-gestion-riesgo-corrupcion-2015.pdf</v>
          </cell>
        </row>
        <row r="420">
          <cell r="M420" t="str">
            <v>P251</v>
          </cell>
          <cell r="N420" t="str">
            <v>Mapa de riesgo de corrupción estructurado, divulgado, monitoreado y revisado</v>
          </cell>
          <cell r="O420">
            <v>7</v>
          </cell>
          <cell r="P420">
            <v>100</v>
          </cell>
          <cell r="Q420" t="str">
            <v>Porcentaje</v>
          </cell>
          <cell r="R420" t="str">
            <v>Sandra Patricia Cárdenas Briceño</v>
          </cell>
          <cell r="S420" t="str">
            <v>Subdirector Técnico</v>
          </cell>
          <cell r="T420" t="str">
            <v>Activo</v>
          </cell>
          <cell r="U420">
            <v>0</v>
          </cell>
          <cell r="V420">
            <v>0</v>
          </cell>
          <cell r="W420">
            <v>0</v>
          </cell>
          <cell r="X420">
            <v>5</v>
          </cell>
          <cell r="Y420" t="str">
            <v>Se realizó estructuración, divulgación, revisión y el 1 de 3 monitoreos al mapa de riesgo de corrupción</v>
          </cell>
          <cell r="Z420" t="str">
            <v>-</v>
          </cell>
          <cell r="AA420">
            <v>100</v>
          </cell>
          <cell r="AB420"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20" t="str">
            <v>las evidencias se encuentran cargadas en la carpeta de google drive junto a los soportes de cumplimiento de las actividades del producto</v>
          </cell>
          <cell r="AD420">
            <v>100</v>
          </cell>
          <cell r="AE420"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20" t="str">
            <v>Carpeta en DRIVE</v>
          </cell>
          <cell r="AG420">
            <v>689</v>
          </cell>
          <cell r="AH420" t="str">
            <v xml:space="preserve">Realizar proceso para involucrar a regionales y la ciudadanía en la construcción del mapa de riesgos de Corrupción. </v>
          </cell>
          <cell r="AI420" t="str">
            <v>NO</v>
          </cell>
          <cell r="AJ420">
            <v>42371</v>
          </cell>
          <cell r="AK420">
            <v>42460</v>
          </cell>
          <cell r="AL420">
            <v>17</v>
          </cell>
          <cell r="AM420" t="str">
            <v>Yesica Virgües</v>
          </cell>
          <cell r="AN420" t="str">
            <v>Auxiliar Administrativo</v>
          </cell>
          <cell r="AO420" t="str">
            <v>Activo</v>
          </cell>
          <cell r="AP420">
            <v>100</v>
          </cell>
          <cell r="AQ420" t="str">
            <v>Se realiza encuesta participativa para la ciudadania Tienen el fin de conocer la Percepción de las personas respecto a l mapa de Riesgos y al Plan anticorrupción publicado por el instituto</v>
          </cell>
          <cell r="AR420" t="str">
            <v>http://www.inpec.gov.co/portal/page/portal/Inpec/ServiciosDeInformacionAlCiudadano/PlanAnticorrupcion</v>
          </cell>
          <cell r="AS420">
            <v>100</v>
          </cell>
          <cell r="AT420" t="str">
            <v>Se realiza encuesta participativa para la ciudadania Tienen el fin de conocer la Percepción de las personas respecto a l mapa de Riesgos y al Plan anticorrupción publicado por el instituto</v>
          </cell>
          <cell r="AU420" t="str">
            <v>http://www.inpec.gov.co/portal/page/portal/Inpec/ServiciosDeInformacionAlCiudadano/PlanAnticorrupcion</v>
          </cell>
          <cell r="AV420">
            <v>100</v>
          </cell>
          <cell r="AW420">
            <v>1</v>
          </cell>
          <cell r="AX420" t="str">
            <v>Se realiza encuesta participativa para la ciudadania Tienen el fin de conocer la Percepción de las personas respecto a l mapa de Riesgos y al Plan anticorrupción publicado por el instituto</v>
          </cell>
          <cell r="AY420" t="str">
            <v>http://www.inpec.gov.co/portal/page/portal/Inpec/ServiciosDeInformacionAlCiudadano/PlanAnticorrupcion</v>
          </cell>
          <cell r="AZ420">
            <v>100</v>
          </cell>
          <cell r="BA420">
            <v>1</v>
          </cell>
          <cell r="BB420" t="str">
            <v>Se realiza encuesta participativa para la ciudadania Tienen el fin de conocer la Percepción de las personas respecto a l mapa de Riesgos y al Plan anticorrupción publicado por el instituto</v>
          </cell>
          <cell r="BC420" t="str">
            <v>http://www.inpec.gov.co/portal/page/portal/Inpec/ServiciosDeInformacionAlCiudadano/PlanAnticorrupcion</v>
          </cell>
        </row>
        <row r="421">
          <cell r="M421" t="str">
            <v>P251</v>
          </cell>
          <cell r="N421" t="str">
            <v>Mapa de riesgo de corrupción estructurado, divulgado, monitoreado y revisado</v>
          </cell>
          <cell r="O421">
            <v>7</v>
          </cell>
          <cell r="P421">
            <v>100</v>
          </cell>
          <cell r="Q421" t="str">
            <v>Porcentaje</v>
          </cell>
          <cell r="R421" t="str">
            <v>Sandra Patricia Cárdenas Briceño</v>
          </cell>
          <cell r="S421" t="str">
            <v>Subdirector Técnico</v>
          </cell>
          <cell r="T421" t="str">
            <v>Activo</v>
          </cell>
          <cell r="U421">
            <v>0</v>
          </cell>
          <cell r="V421">
            <v>0</v>
          </cell>
          <cell r="W421">
            <v>0</v>
          </cell>
          <cell r="X421">
            <v>5</v>
          </cell>
          <cell r="Y421" t="str">
            <v>Se realizó estructuración, divulgación, revisión y el 1 de 3 monitoreos al mapa de riesgo de corrupción</v>
          </cell>
          <cell r="Z421" t="str">
            <v>-</v>
          </cell>
          <cell r="AA421">
            <v>100</v>
          </cell>
          <cell r="AB421"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C421" t="str">
            <v>las evidencias se encuentran cargadas en la carpeta de google drive junto a los soportes de cumplimiento de las actividades del producto</v>
          </cell>
          <cell r="AD421">
            <v>100</v>
          </cell>
          <cell r="AE421" t="str">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ell>
          <cell r="AF421" t="str">
            <v>Carpeta en DRIVE</v>
          </cell>
          <cell r="AG421">
            <v>690</v>
          </cell>
          <cell r="AH421" t="str">
            <v>Realizar 3 Monitoreo a la ejecución de las actividades asociadas al mapa de riesgos,  la efectividad de los controles establecidos y establecer los ajustes de acuerdo al  informe semestral de Defensoría del Pueblo y PGN.</v>
          </cell>
          <cell r="AI421" t="str">
            <v>NO</v>
          </cell>
          <cell r="AJ421">
            <v>42371</v>
          </cell>
          <cell r="AK421">
            <v>42460</v>
          </cell>
          <cell r="AL421">
            <v>16</v>
          </cell>
          <cell r="AM421" t="str">
            <v>Yesica Virgües</v>
          </cell>
          <cell r="AN421" t="str">
            <v>Auxiliar Administrativo</v>
          </cell>
          <cell r="AO421" t="str">
            <v>Activo</v>
          </cell>
          <cell r="AP421">
            <v>0</v>
          </cell>
          <cell r="AQ421" t="str">
            <v>Se tiene programado iniciar el monitoreo en la semana del 18 de abril al 22 de abril</v>
          </cell>
          <cell r="AR421">
            <v>0</v>
          </cell>
          <cell r="AS421">
            <v>33</v>
          </cell>
          <cell r="AT421" t="str">
            <v>se realizo el primer monitoreo no ejecutado con corte al 30 de abril y presentado a la oficina de control interno</v>
          </cell>
          <cell r="AU421" t="str">
            <v>Carpeta de evidencias google drive</v>
          </cell>
          <cell r="AV421">
            <v>66</v>
          </cell>
          <cell r="AW421">
            <v>1</v>
          </cell>
          <cell r="AX421" t="str">
            <v>Se han realizado 2 monitoreos a la efectividad de los controles y acciones planteados en el mapa de Riesgos de Corrupción.</v>
          </cell>
          <cell r="AY421" t="str">
            <v xml:space="preserve">yvirguezr/escritorio/riesgosinstitucionales/corrupción/monitoreo </v>
          </cell>
          <cell r="AZ421">
            <v>100</v>
          </cell>
          <cell r="BA421">
            <v>1</v>
          </cell>
          <cell r="BB421" t="str">
            <v>Se han realizado 3 monitoreos a la efectividad de los controles y acciones planteados en el mapa de Riesgos de Corrupción.</v>
          </cell>
          <cell r="BC421" t="str">
            <v>Carpeta de evidencias google drive</v>
          </cell>
        </row>
        <row r="422">
          <cell r="M422" t="str">
            <v>P84</v>
          </cell>
          <cell r="N422" t="str">
            <v>Solicitudes de conciliación prejudicial y/o judicial estudiadas y presentadas al comité</v>
          </cell>
          <cell r="O422">
            <v>11</v>
          </cell>
          <cell r="P422">
            <v>92</v>
          </cell>
          <cell r="Q422" t="str">
            <v>Porcentaje</v>
          </cell>
          <cell r="R422" t="str">
            <v xml:space="preserve">Grupo de demanda y conciliaciones </v>
          </cell>
          <cell r="S422" t="str">
            <v>Jefe de Oficina</v>
          </cell>
          <cell r="T422" t="str">
            <v>Activo</v>
          </cell>
          <cell r="U422">
            <v>0</v>
          </cell>
          <cell r="V422">
            <v>0</v>
          </cell>
          <cell r="W422">
            <v>0</v>
          </cell>
          <cell r="X422">
            <v>0</v>
          </cell>
          <cell r="Y422">
            <v>0</v>
          </cell>
          <cell r="Z422">
            <v>0</v>
          </cell>
          <cell r="AA422">
            <v>0</v>
          </cell>
          <cell r="AB422"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C422" t="str">
            <v xml:space="preserve">Carpeta compartida DRIVE (OFAJU- EVIDENCIAS) P84_ACT918 Y 919 </v>
          </cell>
          <cell r="AD422">
            <v>0</v>
          </cell>
          <cell r="AE422">
            <v>0</v>
          </cell>
          <cell r="AF422">
            <v>0</v>
          </cell>
          <cell r="AG422">
            <v>918</v>
          </cell>
          <cell r="AH422" t="str">
            <v xml:space="preserve">Revisar estudiar y elaboración de ficha de las  conciliaciones y sentencias que serán presentadas al comité </v>
          </cell>
          <cell r="AI422" t="str">
            <v>SI</v>
          </cell>
          <cell r="AJ422">
            <v>42370</v>
          </cell>
          <cell r="AK422">
            <v>42716</v>
          </cell>
          <cell r="AL422">
            <v>60</v>
          </cell>
          <cell r="AM422" t="str">
            <v xml:space="preserve">ABOGADOS GUPOR DEMANDAS Y CONCILIACIONES </v>
          </cell>
          <cell r="AN422" t="str">
            <v>Profesional Universitario</v>
          </cell>
          <cell r="AO422" t="str">
            <v>Activo</v>
          </cell>
          <cell r="AP422">
            <v>100</v>
          </cell>
          <cell r="AQ422" t="str">
            <v>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v>
          </cell>
          <cell r="AR422" t="str">
            <v>Archivo compartido DRIVE( EVIDENCIAS OFAJU) P84_ACT918</v>
          </cell>
          <cell r="AS422">
            <v>100</v>
          </cell>
          <cell r="AT422" t="str">
            <v>Se presentaron 200 solicitudes de conciliación a las cuales se les realizo la ficha las cuales fueron presentadas al comite mediante los ordenes de dia correspondientes a los comites del segundo trimestre</v>
          </cell>
          <cell r="AU422" t="str">
            <v>Archivo compartido DRIVE(  EVIDENCIAS OFAJU II TRIM) P84_ACT918</v>
          </cell>
          <cell r="AV422">
            <v>71</v>
          </cell>
          <cell r="AW422">
            <v>0.78901734104046239</v>
          </cell>
          <cell r="AX422"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Y422" t="str">
            <v xml:space="preserve">Carpeta compartida DRIVE (OFAJU- EVIDENCIAS) P84_ACT918 Y 919 </v>
          </cell>
          <cell r="AZ422">
            <v>0</v>
          </cell>
          <cell r="BA422">
            <v>1</v>
          </cell>
          <cell r="BB422">
            <v>0</v>
          </cell>
          <cell r="BC422">
            <v>0</v>
          </cell>
        </row>
        <row r="423">
          <cell r="M423" t="str">
            <v>P84</v>
          </cell>
          <cell r="N423" t="str">
            <v>Solicitudes de conciliación prejudicial y/o judicial estudiadas y presentadas al comité</v>
          </cell>
          <cell r="O423">
            <v>11</v>
          </cell>
          <cell r="P423">
            <v>92</v>
          </cell>
          <cell r="Q423" t="str">
            <v>Porcentaje</v>
          </cell>
          <cell r="R423" t="str">
            <v xml:space="preserve">Grupo de demanda y conciliaciones </v>
          </cell>
          <cell r="S423" t="str">
            <v>Jefe de Oficina</v>
          </cell>
          <cell r="T423" t="str">
            <v>Activo</v>
          </cell>
          <cell r="U423">
            <v>0</v>
          </cell>
          <cell r="V423">
            <v>0</v>
          </cell>
          <cell r="W423">
            <v>0</v>
          </cell>
          <cell r="X423">
            <v>0</v>
          </cell>
          <cell r="Y423">
            <v>0</v>
          </cell>
          <cell r="Z423">
            <v>0</v>
          </cell>
          <cell r="AA423">
            <v>0</v>
          </cell>
          <cell r="AB423"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C423" t="str">
            <v xml:space="preserve">Carpeta compartida DRIVE (OFAJU- EVIDENCIAS) P84_ACT918 Y 919 </v>
          </cell>
          <cell r="AD423">
            <v>0</v>
          </cell>
          <cell r="AE423">
            <v>0</v>
          </cell>
          <cell r="AF423">
            <v>0</v>
          </cell>
          <cell r="AG423">
            <v>919</v>
          </cell>
          <cell r="AH423" t="str">
            <v xml:space="preserve">Presentar  al Comité de conciliaciones los casos para su decisión </v>
          </cell>
          <cell r="AI423" t="str">
            <v>SI</v>
          </cell>
          <cell r="AJ423">
            <v>42382</v>
          </cell>
          <cell r="AK423">
            <v>42716</v>
          </cell>
          <cell r="AL423">
            <v>40</v>
          </cell>
          <cell r="AM423" t="str">
            <v xml:space="preserve">ABOGADOS GUPOR DEMANDAS Y CONCILIACIONES </v>
          </cell>
          <cell r="AN423" t="str">
            <v>Profesional Universitario</v>
          </cell>
          <cell r="AO423" t="str">
            <v>Activo</v>
          </cell>
          <cell r="AP423">
            <v>75</v>
          </cell>
          <cell r="AQ423" t="str">
            <v>de las 90 solicitudes de conciliacion del año anterior y de las del I trimestre 2016 se estudiaron y presentaron al comite 281 quedando pendiente 71 conciliaciones para el siguiente trimestre .</v>
          </cell>
          <cell r="AR423" t="str">
            <v>Archivo compartido DRIVE( EVIDENCIAS OFAJU) P84_ACT919</v>
          </cell>
          <cell r="AS423">
            <v>100</v>
          </cell>
          <cell r="AT423" t="str">
            <v>Se presentaron 200 solicitudes de conciliación en las que se incluyen las 71 pendientes en el reporte anterior, realizando las ficha acada una de estas y  las cuales fueron presentadas al comite mediante los ordenes de dia correspondientes a los comites del segundo trimestre</v>
          </cell>
          <cell r="AU423" t="str">
            <v>Archivo compartido DRIVE(  EVIDENCIAS OFAJU II TRIM) P84_ACT919</v>
          </cell>
          <cell r="AV423">
            <v>71</v>
          </cell>
          <cell r="AW423">
            <v>0.78143712574850299</v>
          </cell>
          <cell r="AX423"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Y423" t="str">
            <v xml:space="preserve">Carpeta compartida DRIVE (OFAJU- EVIDENCIAS) P84_ACT918 Y 919 </v>
          </cell>
          <cell r="AZ423">
            <v>0</v>
          </cell>
          <cell r="BA423">
            <v>1</v>
          </cell>
          <cell r="BB423">
            <v>0</v>
          </cell>
          <cell r="BC423">
            <v>0</v>
          </cell>
        </row>
        <row r="424">
          <cell r="M424" t="str">
            <v>P192</v>
          </cell>
          <cell r="N424" t="str">
            <v xml:space="preserve">Demandas judiciales registradas en el aplicativo EKOGUI según requerimientos  impartidos por el Ministerio de Justicia y del Derecho </v>
          </cell>
          <cell r="O424">
            <v>11</v>
          </cell>
          <cell r="P424">
            <v>100</v>
          </cell>
          <cell r="Q424" t="str">
            <v>Porcentaje</v>
          </cell>
          <cell r="R424" t="str">
            <v xml:space="preserve">Grupo de demanda y conciliaciones </v>
          </cell>
          <cell r="S424" t="str">
            <v>Profesional Universitario</v>
          </cell>
          <cell r="T424" t="str">
            <v>Activo</v>
          </cell>
          <cell r="U424">
            <v>0</v>
          </cell>
          <cell r="V424">
            <v>0</v>
          </cell>
          <cell r="W424">
            <v>0</v>
          </cell>
          <cell r="X424">
            <v>0</v>
          </cell>
          <cell r="Y424">
            <v>0</v>
          </cell>
          <cell r="Z424">
            <v>0</v>
          </cell>
          <cell r="AA424">
            <v>0</v>
          </cell>
          <cell r="AB424" t="str">
            <v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v>
          </cell>
          <cell r="AC424" t="str">
            <v xml:space="preserve">Carpeta compartida DRIVE( OFAJU- EVIDENCIAS) P192_ACT920 </v>
          </cell>
          <cell r="AD424">
            <v>0</v>
          </cell>
          <cell r="AE424">
            <v>0</v>
          </cell>
          <cell r="AF424">
            <v>0</v>
          </cell>
          <cell r="AG424">
            <v>920</v>
          </cell>
          <cell r="AH424" t="str">
            <v>Alimentar el aplicativo EKOGUI con la información y las actuaciones relevantes del proceso judicial.</v>
          </cell>
          <cell r="AI424" t="str">
            <v>SI</v>
          </cell>
          <cell r="AJ424">
            <v>42370</v>
          </cell>
          <cell r="AK424">
            <v>42716</v>
          </cell>
          <cell r="AL424">
            <v>100</v>
          </cell>
          <cell r="AM424" t="str">
            <v>Abogados y apoderados</v>
          </cell>
          <cell r="AN424" t="str">
            <v>Profesional Universitario</v>
          </cell>
          <cell r="AO424" t="str">
            <v>Activo</v>
          </cell>
          <cell r="AP424">
            <v>0</v>
          </cell>
          <cell r="AQ424" t="str">
            <v>consiste en el reporte trimestral del aplicativo EKOGUI donde se evidencia los cambios en cuanto procesos nuevo o terminados. Pendiente por definir cambio de actividad</v>
          </cell>
          <cell r="AR424" t="str">
            <v>Archivo compartido DRIVE( EVIDENCIAS OFAJU) P192_ACT920</v>
          </cell>
          <cell r="AS424">
            <v>100</v>
          </cell>
          <cell r="AT424" t="str">
            <v>correponde a la descarga del aplicativo EKOGUI del dia 1 de julio Y archivo comparativo con la descarga del 30 marzo, donde se evidencia el registro de los procesos nuevos realizado por los funcionarios a cargo.</v>
          </cell>
          <cell r="AU424" t="str">
            <v>Archivo compartido DRIVE(  EVIDENCIAS OFAJU II TRIM) P192_ACT920</v>
          </cell>
          <cell r="AV424">
            <v>100</v>
          </cell>
          <cell r="AW424">
            <v>0.78901734104046239</v>
          </cell>
          <cell r="AX424" t="str">
            <v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v>
          </cell>
          <cell r="AY424" t="str">
            <v xml:space="preserve">Carpeta compartida DRIVE( OFAJU- EVIDENCIAS) P192_ACT920 </v>
          </cell>
          <cell r="AZ424">
            <v>0</v>
          </cell>
          <cell r="BA424">
            <v>1</v>
          </cell>
          <cell r="BB424">
            <v>0</v>
          </cell>
          <cell r="BC424">
            <v>0</v>
          </cell>
        </row>
        <row r="425">
          <cell r="M425" t="str">
            <v>P220</v>
          </cell>
          <cell r="N425" t="str">
            <v>Acciones de Tutela notificadas, registradas en el aplicativo SIJUR y contestadas.</v>
          </cell>
          <cell r="O425">
            <v>12</v>
          </cell>
          <cell r="P425">
            <v>100</v>
          </cell>
          <cell r="Q425" t="str">
            <v>Porcentaje</v>
          </cell>
          <cell r="R425" t="str">
            <v xml:space="preserve">Grupo de Tutelas </v>
          </cell>
          <cell r="S425" t="str">
            <v>Profesional Universitario</v>
          </cell>
          <cell r="T425" t="str">
            <v>Activo</v>
          </cell>
          <cell r="U425">
            <v>0</v>
          </cell>
          <cell r="V425">
            <v>0</v>
          </cell>
          <cell r="W425">
            <v>0</v>
          </cell>
          <cell r="X425">
            <v>0</v>
          </cell>
          <cell r="Y425">
            <v>0</v>
          </cell>
          <cell r="Z425">
            <v>0</v>
          </cell>
          <cell r="AA425">
            <v>0</v>
          </cell>
          <cell r="AB425"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5" t="str">
            <v xml:space="preserve">Archivo compartido DRIVE (OFAJU- EVIDENCIAS) P219_ACT924 </v>
          </cell>
          <cell r="AD425">
            <v>0</v>
          </cell>
          <cell r="AE425">
            <v>0</v>
          </cell>
          <cell r="AF425">
            <v>0</v>
          </cell>
          <cell r="AG425">
            <v>921</v>
          </cell>
          <cell r="AH425" t="str">
            <v>Recibir y clasificar las acciones de tutela notificadas en la OFAJU a través de los diferentes medios (correo electrónico, correspondencia y fax).</v>
          </cell>
          <cell r="AI425" t="str">
            <v>SI</v>
          </cell>
          <cell r="AJ425">
            <v>42370</v>
          </cell>
          <cell r="AK425">
            <v>42716</v>
          </cell>
          <cell r="AL425">
            <v>10</v>
          </cell>
          <cell r="AM425" t="str">
            <v xml:space="preserve">Funcionarios designados </v>
          </cell>
          <cell r="AN425" t="str">
            <v>Técnico Administrativo</v>
          </cell>
          <cell r="AO425" t="str">
            <v>Activo</v>
          </cell>
          <cell r="AP425">
            <v>100</v>
          </cell>
          <cell r="AQ425" t="str">
            <v>Corresponde acciones de tutela notificadas a la sede central tanto en medio fisico como magnetico durante el periodo comprendido entre el 01 de enero y el 31 de marzo hogaño. Fuente base de datos control TUTELAS 2016</v>
          </cell>
          <cell r="AR425" t="str">
            <v>Archivo compartido DRIVE( EVIDENCIAS OFAJU) P219_ACT921</v>
          </cell>
          <cell r="AS425">
            <v>100</v>
          </cell>
          <cell r="AT425" t="str">
            <v>Corresponde a 2454 acciones de tutela notificadas a la sede central tanto en medio fisico como magnetico durante el periodo comprendido entre el 01 de Abril y el 30 de junio hogaño. Fuente base de datos excel inplementada en el grupo de tutelas denominada; TUTELAS 2016</v>
          </cell>
          <cell r="AU425" t="str">
            <v>Archivo compartido DRIVE(  EVIDENCIAS OFAJU II TRIM) P219_ACT921</v>
          </cell>
          <cell r="AV425">
            <v>100</v>
          </cell>
          <cell r="AW425">
            <v>0.78901734104046239</v>
          </cell>
          <cell r="AX425" t="str">
            <v xml:space="preserve">Corresponde a 2287 se realiza el registro  del medio de recepción (mensajeria ó correo electronico), en la columna E  base de datos excel manejada en el Grupo de Tutelas denominada "TUTELAS 2016"  de las 2291 Acciones de Tutela del periodo reportado. </v>
          </cell>
          <cell r="AY425" t="str">
            <v>Archivo compartido DRIVE (OFAJU- EVIDENCIAS) P219_ACT921</v>
          </cell>
          <cell r="AZ425">
            <v>0</v>
          </cell>
          <cell r="BA425">
            <v>1</v>
          </cell>
          <cell r="BB425">
            <v>0</v>
          </cell>
          <cell r="BC425">
            <v>0</v>
          </cell>
        </row>
        <row r="426">
          <cell r="M426" t="str">
            <v>P220</v>
          </cell>
          <cell r="N426" t="str">
            <v>Acciones de Tutela notificadas, registradas en el aplicativo SIJUR y contestadas.</v>
          </cell>
          <cell r="O426">
            <v>12</v>
          </cell>
          <cell r="P426">
            <v>100</v>
          </cell>
          <cell r="Q426" t="str">
            <v>Porcentaje</v>
          </cell>
          <cell r="R426" t="str">
            <v xml:space="preserve">Grupo de Tutelas </v>
          </cell>
          <cell r="S426" t="str">
            <v>Profesional Universitario</v>
          </cell>
          <cell r="T426" t="str">
            <v>Activo</v>
          </cell>
          <cell r="U426">
            <v>0</v>
          </cell>
          <cell r="V426">
            <v>0</v>
          </cell>
          <cell r="W426">
            <v>0</v>
          </cell>
          <cell r="X426">
            <v>0</v>
          </cell>
          <cell r="Y426">
            <v>0</v>
          </cell>
          <cell r="Z426">
            <v>0</v>
          </cell>
          <cell r="AA426">
            <v>0</v>
          </cell>
          <cell r="AB426"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6" t="str">
            <v xml:space="preserve">Archivo compartido DRIVE (OFAJU- EVIDENCIAS) P219_ACT924 </v>
          </cell>
          <cell r="AD426">
            <v>0</v>
          </cell>
          <cell r="AE426">
            <v>0</v>
          </cell>
          <cell r="AF426">
            <v>0</v>
          </cell>
          <cell r="AG426">
            <v>922</v>
          </cell>
          <cell r="AH426" t="str">
            <v>registrar en el aplicativo SIJUR las acciones de tutela notificadas en la OFAJU a través de los diferentes medios (correo electrónico, correspondencia y fax).</v>
          </cell>
          <cell r="AI426" t="str">
            <v>SI</v>
          </cell>
          <cell r="AJ426">
            <v>42370</v>
          </cell>
          <cell r="AK426">
            <v>42716</v>
          </cell>
          <cell r="AL426">
            <v>10</v>
          </cell>
          <cell r="AM426" t="str">
            <v xml:space="preserve">Funcionarios designados </v>
          </cell>
          <cell r="AN426" t="str">
            <v>Profesional Universitario</v>
          </cell>
          <cell r="AO426" t="str">
            <v>Activo</v>
          </cell>
          <cell r="AP426">
            <v>100</v>
          </cell>
          <cell r="AQ426" t="str">
            <v>Corresponde acciones de tutela notificadas a la sede central durante el periodo comprendido entre el 01 de enero y el 31 de marzo hogaño. Según reporte 6 de Abril 2016 SIJUR</v>
          </cell>
          <cell r="AR426" t="str">
            <v>Archivo compartido DRIVE( EVIDENCIAS OFAJU) P219_ACT922</v>
          </cell>
          <cell r="AS426">
            <v>100</v>
          </cell>
          <cell r="AT426" t="str">
            <v>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v>
          </cell>
          <cell r="AU426" t="str">
            <v>Archivo compartido DRIVE(  EVIDENCIAS OFAJU II TRIM) P219_ACT922</v>
          </cell>
          <cell r="AV426">
            <v>100</v>
          </cell>
          <cell r="AW426">
            <v>0.78901734104046239</v>
          </cell>
          <cell r="AX426" t="str">
            <v>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v>
          </cell>
          <cell r="AY426" t="str">
            <v xml:space="preserve">Archivos  compartido DRIVE (OFAJU- EVIDENCIAS) P219_ACT922 </v>
          </cell>
          <cell r="AZ426">
            <v>0</v>
          </cell>
          <cell r="BA426">
            <v>1</v>
          </cell>
          <cell r="BB426">
            <v>0</v>
          </cell>
          <cell r="BC426">
            <v>0</v>
          </cell>
        </row>
        <row r="427">
          <cell r="M427" t="str">
            <v>P220</v>
          </cell>
          <cell r="N427" t="str">
            <v>Acciones de Tutela notificadas, registradas en el aplicativo SIJUR y contestadas.</v>
          </cell>
          <cell r="O427">
            <v>12</v>
          </cell>
          <cell r="P427">
            <v>100</v>
          </cell>
          <cell r="Q427" t="str">
            <v>Porcentaje</v>
          </cell>
          <cell r="R427" t="str">
            <v xml:space="preserve">Grupo de Tutelas </v>
          </cell>
          <cell r="S427" t="str">
            <v>Profesional Universitario</v>
          </cell>
          <cell r="T427" t="str">
            <v>Activo</v>
          </cell>
          <cell r="U427">
            <v>0</v>
          </cell>
          <cell r="V427">
            <v>0</v>
          </cell>
          <cell r="W427">
            <v>0</v>
          </cell>
          <cell r="X427">
            <v>0</v>
          </cell>
          <cell r="Y427">
            <v>0</v>
          </cell>
          <cell r="Z427">
            <v>0</v>
          </cell>
          <cell r="AA427">
            <v>0</v>
          </cell>
          <cell r="AB427"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7" t="str">
            <v xml:space="preserve">Archivo compartido DRIVE (OFAJU- EVIDENCIAS) P219_ACT924 </v>
          </cell>
          <cell r="AD427">
            <v>0</v>
          </cell>
          <cell r="AE427">
            <v>0</v>
          </cell>
          <cell r="AF427">
            <v>0</v>
          </cell>
          <cell r="AG427">
            <v>923</v>
          </cell>
          <cell r="AH427" t="str">
            <v>Asignar a los funcionarios las acciones de tutela notificadas en la OFAJU a través de los diferentes medios (correo electrónico, correspondencia y fax), para el respectivo trámite de respuesta.</v>
          </cell>
          <cell r="AI427" t="str">
            <v>SI</v>
          </cell>
          <cell r="AJ427">
            <v>42370</v>
          </cell>
          <cell r="AK427">
            <v>42716</v>
          </cell>
          <cell r="AL427">
            <v>10</v>
          </cell>
          <cell r="AM427" t="str">
            <v xml:space="preserve">Funcionarios designados </v>
          </cell>
          <cell r="AN427" t="str">
            <v>Profesional Universitario</v>
          </cell>
          <cell r="AO427" t="str">
            <v>Activo</v>
          </cell>
          <cell r="AP427">
            <v>100</v>
          </cell>
          <cell r="AQ427" t="str">
            <v>Corresponde a la asignación de tutelas para dar respuesta por parte de los profesionales , para lo cual se lleva un registro de planillas por cada abogado en su respectiva carpeta.</v>
          </cell>
          <cell r="AR427" t="str">
            <v>Carpetas asignación de tutelas por abogado, Ubicado en el archivo de la dependencia.</v>
          </cell>
          <cell r="AS427">
            <v>100</v>
          </cell>
          <cell r="AT427" t="str">
            <v>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v>
          </cell>
          <cell r="AU427" t="str">
            <v>Archivo compartido DRIVE(  EVIDENCIAS OFAJU II TRIM) P219_ACT923 y carpetas fisicas en archivo del grupo de Tutelas</v>
          </cell>
          <cell r="AV427">
            <v>100</v>
          </cell>
          <cell r="AW427">
            <v>0.78901734104046239</v>
          </cell>
          <cell r="AX427" t="str">
            <v>Corresponde a 2291 Acciones de  tutelas del periodo reportado de las cuales de realizo el registro de asignación a 2285 a los profesionales para dar tramite de respuesta, en la columna N de la base de datos excel manejada en el Grupo de Tutelas denominada "TUTELAS 2016", se realiza dicho registro, el cual tiene como soporte las planillas en medio fisico donde se registra el numero de la carpeta de tutela, fecha, hora de entrega y firma de quien recibe.</v>
          </cell>
          <cell r="AY427" t="str">
            <v xml:space="preserve">Archivo compartido DRIVE (OFAJU- EVIDENCIAS) P219_ACT923 </v>
          </cell>
          <cell r="AZ427">
            <v>0</v>
          </cell>
          <cell r="BA427">
            <v>1</v>
          </cell>
          <cell r="BB427">
            <v>0</v>
          </cell>
          <cell r="BC427">
            <v>0</v>
          </cell>
        </row>
        <row r="428">
          <cell r="M428" t="str">
            <v>P220</v>
          </cell>
          <cell r="N428" t="str">
            <v>Acciones de Tutela notificadas, registradas en el aplicativo SIJUR y contestadas.</v>
          </cell>
          <cell r="O428">
            <v>12</v>
          </cell>
          <cell r="P428">
            <v>100</v>
          </cell>
          <cell r="Q428" t="str">
            <v>Porcentaje</v>
          </cell>
          <cell r="R428" t="str">
            <v xml:space="preserve">Grupo de Tutelas </v>
          </cell>
          <cell r="S428" t="str">
            <v>Profesional Universitario</v>
          </cell>
          <cell r="T428" t="str">
            <v>Activo</v>
          </cell>
          <cell r="U428">
            <v>0</v>
          </cell>
          <cell r="V428">
            <v>0</v>
          </cell>
          <cell r="W428">
            <v>0</v>
          </cell>
          <cell r="X428">
            <v>0</v>
          </cell>
          <cell r="Y428">
            <v>0</v>
          </cell>
          <cell r="Z428">
            <v>0</v>
          </cell>
          <cell r="AA428">
            <v>0</v>
          </cell>
          <cell r="AB428"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8" t="str">
            <v xml:space="preserve">Archivo compartido DRIVE (OFAJU- EVIDENCIAS) P219_ACT924 </v>
          </cell>
          <cell r="AD428">
            <v>0</v>
          </cell>
          <cell r="AE428">
            <v>0</v>
          </cell>
          <cell r="AF428">
            <v>0</v>
          </cell>
          <cell r="AG428">
            <v>924</v>
          </cell>
          <cell r="AH428" t="str">
            <v>Elaborar escrito dando contestación  a las acciones de tutela  y remitir a la Autoridad Judicial correspondiente a traves de los diferente medios (correo electrónico, correspondencia y fax).</v>
          </cell>
          <cell r="AI428" t="str">
            <v>SI</v>
          </cell>
          <cell r="AJ428">
            <v>42370</v>
          </cell>
          <cell r="AK428">
            <v>42716</v>
          </cell>
          <cell r="AL428">
            <v>70</v>
          </cell>
          <cell r="AM428" t="str">
            <v xml:space="preserve">Funcionarios designados </v>
          </cell>
          <cell r="AN428" t="str">
            <v>Técnico Administrativo</v>
          </cell>
          <cell r="AO428" t="str">
            <v>Activo</v>
          </cell>
          <cell r="AP428">
            <v>100</v>
          </cell>
          <cell r="AQ428" t="str">
            <v>Corresponde al Oficio que da tramite de respuesta debidamente enviado y archivado en las las carpetas de las tutelas del numero; 1/2016 a la 1705/2016.</v>
          </cell>
          <cell r="AR428" t="str">
            <v>Archivo fisico de tutelas ubicado en la dependencia.</v>
          </cell>
          <cell r="AS428">
            <v>100</v>
          </cell>
          <cell r="AT428" t="str">
            <v>Corresponde al Oficio que da tramite de respuesta debidamente enviado y archivado en las las carpetas de las tutelas del numero; 1706/2016 a la 4159/2016.</v>
          </cell>
          <cell r="AU428" t="str">
            <v>carpetas de la N° 1706 a la 4159 del 2016, ubicadas en el archivo fisico de tutelas ubicado en la dependencia.</v>
          </cell>
          <cell r="AV428">
            <v>85</v>
          </cell>
          <cell r="AW428">
            <v>0.78901734104046239</v>
          </cell>
          <cell r="AX428"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Y428" t="str">
            <v xml:space="preserve">Archivo compartido DRIVE (OFAJU- EVIDENCIAS) P219_ACT924 </v>
          </cell>
          <cell r="AZ428">
            <v>0</v>
          </cell>
          <cell r="BA428">
            <v>1</v>
          </cell>
          <cell r="BB428">
            <v>0</v>
          </cell>
          <cell r="BC428">
            <v>0</v>
          </cell>
        </row>
        <row r="429">
          <cell r="M429" t="str">
            <v>P139</v>
          </cell>
          <cell r="N429" t="str">
            <v xml:space="preserve">Conceptos jurídicos en materia de régimen penitenciario y carcelario, administrativo y legal. solicitados y resueltos </v>
          </cell>
          <cell r="O429">
            <v>11</v>
          </cell>
          <cell r="P429">
            <v>83</v>
          </cell>
          <cell r="Q429" t="str">
            <v>Porcentaje</v>
          </cell>
          <cell r="R429" t="str">
            <v xml:space="preserve">Grupo de Recursos y Conceptos </v>
          </cell>
          <cell r="S429" t="str">
            <v>Profesional Universitario</v>
          </cell>
          <cell r="T429" t="str">
            <v>Activo</v>
          </cell>
          <cell r="U429">
            <v>0</v>
          </cell>
          <cell r="V429">
            <v>0</v>
          </cell>
          <cell r="W429">
            <v>0</v>
          </cell>
          <cell r="X429">
            <v>0</v>
          </cell>
          <cell r="Y429">
            <v>0</v>
          </cell>
          <cell r="Z429">
            <v>0</v>
          </cell>
          <cell r="AA429">
            <v>0</v>
          </cell>
          <cell r="AB429" t="str">
            <v>Se Recibió un total de 78 solicitudes de concepto jurídico discriminados así: Julio 33, Agosto 24 y septiembre 21. Estos  se registraron en la base de datos implementada en el GRECO, archivo excel "RELACIÓN CONCEPTOS POR MES 2016"</v>
          </cell>
          <cell r="AC429" t="str">
            <v xml:space="preserve">Archivo compartido DRIVE (OFAJU- EVIDENCIAS) P139_ACT925 , 926Y 927 </v>
          </cell>
          <cell r="AD429">
            <v>0</v>
          </cell>
          <cell r="AE429">
            <v>0</v>
          </cell>
          <cell r="AF429">
            <v>0</v>
          </cell>
          <cell r="AG429">
            <v>925</v>
          </cell>
          <cell r="AH429" t="str">
            <v xml:space="preserve">Registrar en la base de datos las solicitudes de conceptos jurídicos y aplicación de las normas  de acuerdo a orden de llegada. </v>
          </cell>
          <cell r="AI429" t="str">
            <v>SI</v>
          </cell>
          <cell r="AJ429">
            <v>42370</v>
          </cell>
          <cell r="AK429">
            <v>42716</v>
          </cell>
          <cell r="AL429">
            <v>20</v>
          </cell>
          <cell r="AM429" t="str">
            <v>Técnico Administrativo</v>
          </cell>
          <cell r="AN429" t="str">
            <v>Técnico Administrativo</v>
          </cell>
          <cell r="AO429" t="str">
            <v>Activo</v>
          </cell>
          <cell r="AP429">
            <v>100</v>
          </cell>
          <cell r="AQ429" t="str">
            <v>Se recibieron 48 conceptos y se registradon 48 en la base de datos requerimientos de conceptos.</v>
          </cell>
          <cell r="AR429" t="str">
            <v>Base de datos y/o archivo físico</v>
          </cell>
          <cell r="AS429">
            <v>100</v>
          </cell>
          <cell r="AT429" t="str">
            <v>Se recibieron 118 conceptos y los cuales se registraron en la base de datos implementada en el GRECO, archivo excel "RELACIÓN CONCEPTOS POR MES 2016"</v>
          </cell>
          <cell r="AU429" t="str">
            <v>Archivo compartido DRIVE( EVIDENCIAS OFAJU II TRIM) P139_ACT925-926, tomado del archivo excel "RELACIÓN CONCEPTOS POR MES 2016" de la dependencia.</v>
          </cell>
          <cell r="AV429">
            <v>100</v>
          </cell>
          <cell r="AW429">
            <v>0.78901734104046239</v>
          </cell>
          <cell r="AX429" t="str">
            <v>Se Recibió un total de 78 solicitudes de concepto jurídico discriminados así: Julio 33, Agosto 24 y septiembre 21. Estos  se registraron en la base de datos implementada en el GRECO, archivo excel "RELACIÓN CONCEPTOS POR MES 2016"</v>
          </cell>
          <cell r="AY429" t="str">
            <v xml:space="preserve">Archivo compartido DRIVE (OFAJU- EVIDENCIAS) P139_ACT925 , 926Y 927 </v>
          </cell>
          <cell r="AZ429">
            <v>0</v>
          </cell>
          <cell r="BA429">
            <v>1</v>
          </cell>
          <cell r="BB429">
            <v>0</v>
          </cell>
          <cell r="BC429">
            <v>0</v>
          </cell>
        </row>
        <row r="430">
          <cell r="M430" t="str">
            <v>P139</v>
          </cell>
          <cell r="N430" t="str">
            <v xml:space="preserve">Conceptos jurídicos en materia de régimen penitenciario y carcelario, administrativo y legal. solicitados y resueltos </v>
          </cell>
          <cell r="O430">
            <v>11</v>
          </cell>
          <cell r="P430">
            <v>83</v>
          </cell>
          <cell r="Q430" t="str">
            <v>Porcentaje</v>
          </cell>
          <cell r="R430" t="str">
            <v xml:space="preserve">Grupo de Recursos y Conceptos </v>
          </cell>
          <cell r="S430" t="str">
            <v>Profesional Universitario</v>
          </cell>
          <cell r="T430" t="str">
            <v>Activo</v>
          </cell>
          <cell r="U430">
            <v>0</v>
          </cell>
          <cell r="V430">
            <v>0</v>
          </cell>
          <cell r="W430">
            <v>0</v>
          </cell>
          <cell r="X430">
            <v>0</v>
          </cell>
          <cell r="Y430">
            <v>0</v>
          </cell>
          <cell r="Z430">
            <v>0</v>
          </cell>
          <cell r="AA430">
            <v>0</v>
          </cell>
          <cell r="AB430" t="str">
            <v>Se Recibió un total de 78 solicitudes de concepto jurídico discriminados así: Julio 33, Agosto 24 y septiembre 21. Estos  se registraron en la base de datos implementada en el GRECO, archivo excel "RELACIÓN CONCEPTOS POR MES 2016"</v>
          </cell>
          <cell r="AC430" t="str">
            <v xml:space="preserve">Archivo compartido DRIVE (OFAJU- EVIDENCIAS) P139_ACT925 , 926Y 927 </v>
          </cell>
          <cell r="AD430">
            <v>0</v>
          </cell>
          <cell r="AE430">
            <v>0</v>
          </cell>
          <cell r="AF430">
            <v>0</v>
          </cell>
          <cell r="AG430">
            <v>926</v>
          </cell>
          <cell r="AH430" t="str">
            <v xml:space="preserve">Asignar los conceptos jurídicos por parte del coordinador a los profesionales del grupo de acuerdo a la temática a tratar </v>
          </cell>
          <cell r="AI430" t="str">
            <v>SI</v>
          </cell>
          <cell r="AJ430">
            <v>42370</v>
          </cell>
          <cell r="AK430">
            <v>42716</v>
          </cell>
          <cell r="AL430">
            <v>20</v>
          </cell>
          <cell r="AM430" t="str">
            <v>Profesional Universitario</v>
          </cell>
          <cell r="AN430" t="str">
            <v>Profesional Universitario</v>
          </cell>
          <cell r="AO430" t="str">
            <v>Activo</v>
          </cell>
          <cell r="AP430">
            <v>100</v>
          </cell>
          <cell r="AQ430" t="str">
            <v>Se recibieron 48 solicitudes de conceptos y se asignaron 48 solicitudes de conceptos.</v>
          </cell>
          <cell r="AR430" t="str">
            <v>Base de datos y/o archivo físico</v>
          </cell>
          <cell r="AS430">
            <v>100</v>
          </cell>
          <cell r="AT430" t="str">
            <v>Se recibieron 118 conceptos y los cuales se asigno a los diferentes Abogados de la dependencia para el respectivo tramite, se realizo el  registro en la base de datos implementada en el GRECO, archivo excel "RELACIÓN CONCEPTOS POR MES 2016"</v>
          </cell>
          <cell r="AU430" t="str">
            <v>Archivo compartido DRIVE( EVIDENCIAS OFAJU II TRIM ) P139_ACT925-926, tomado del archivo excel "RELACIÓN CONCEPTOS POR MES 2016" de la dependencia.</v>
          </cell>
          <cell r="AV430">
            <v>100</v>
          </cell>
          <cell r="AW430">
            <v>0.78901734104046239</v>
          </cell>
          <cell r="AX430" t="str">
            <v>Corresponde a 78 solicitudes de conceptos , con el registro de asignación a  los profesionales   (2 abogados de planta y 4 contratistas) para dar tramite de respuesta, en la columna F de la base de datos implementada en el GRECO, archivo excel "RELACIÓN CONCEPTOS POR MES 2016" .</v>
          </cell>
          <cell r="AY430" t="str">
            <v xml:space="preserve">Archivo compartido DRIVE (OFAJU- EVIDENCIAS) P139_ACT925 , 926Y 927 </v>
          </cell>
          <cell r="AZ430">
            <v>0</v>
          </cell>
          <cell r="BA430">
            <v>1</v>
          </cell>
          <cell r="BB430">
            <v>0</v>
          </cell>
          <cell r="BC430">
            <v>0</v>
          </cell>
        </row>
        <row r="431">
          <cell r="M431" t="str">
            <v>P139</v>
          </cell>
          <cell r="N431" t="str">
            <v xml:space="preserve">Conceptos jurídicos en materia de régimen penitenciario y carcelario, administrativo y legal. solicitados y resueltos </v>
          </cell>
          <cell r="O431">
            <v>11</v>
          </cell>
          <cell r="P431">
            <v>83</v>
          </cell>
          <cell r="Q431" t="str">
            <v>Porcentaje</v>
          </cell>
          <cell r="R431" t="str">
            <v xml:space="preserve">Grupo de Recursos y Conceptos </v>
          </cell>
          <cell r="S431" t="str">
            <v>Profesional Universitario</v>
          </cell>
          <cell r="T431" t="str">
            <v>Activo</v>
          </cell>
          <cell r="U431">
            <v>0</v>
          </cell>
          <cell r="V431">
            <v>0</v>
          </cell>
          <cell r="W431">
            <v>0</v>
          </cell>
          <cell r="X431">
            <v>0</v>
          </cell>
          <cell r="Y431">
            <v>0</v>
          </cell>
          <cell r="Z431">
            <v>0</v>
          </cell>
          <cell r="AA431">
            <v>0</v>
          </cell>
          <cell r="AB431" t="str">
            <v>Se Recibió un total de 78 solicitudes de concepto jurídico discriminados así: Julio 33, Agosto 24 y septiembre 21. Estos  se registraron en la base de datos implementada en el GRECO, archivo excel "RELACIÓN CONCEPTOS POR MES 2016"</v>
          </cell>
          <cell r="AC431" t="str">
            <v xml:space="preserve">Archivo compartido DRIVE (OFAJU- EVIDENCIAS) P139_ACT925 , 926Y 927 </v>
          </cell>
          <cell r="AD431">
            <v>0</v>
          </cell>
          <cell r="AE431">
            <v>0</v>
          </cell>
          <cell r="AF431">
            <v>0</v>
          </cell>
          <cell r="AG431">
            <v>927</v>
          </cell>
          <cell r="AH431" t="str">
            <v>Realizar los conceptos jurídicos de apoyo y orientación solicitados por las diferentes áreas que lo requieran</v>
          </cell>
          <cell r="AI431" t="str">
            <v>SI</v>
          </cell>
          <cell r="AJ431">
            <v>42370</v>
          </cell>
          <cell r="AK431">
            <v>42716</v>
          </cell>
          <cell r="AL431">
            <v>60</v>
          </cell>
          <cell r="AM431" t="str">
            <v>Profesional Universitario</v>
          </cell>
          <cell r="AN431" t="str">
            <v>Profesional Universitario</v>
          </cell>
          <cell r="AO431" t="str">
            <v>Activo</v>
          </cell>
          <cell r="AP431">
            <v>58</v>
          </cell>
          <cell r="AQ431" t="str">
            <v>Se recibieron 48 solicitudes de conceptos. Se finalizaron 28 solicitudes.</v>
          </cell>
          <cell r="AR431" t="str">
            <v>Base de datos y/o archivo físico</v>
          </cell>
          <cell r="AS431">
            <v>29</v>
          </cell>
          <cell r="AT431" t="str">
            <v>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v>
          </cell>
          <cell r="AU431" t="str">
            <v>Archivo compartido DRIVE (EVIDENCIAS OFAJU II TRIM)P139_ACT927,tomado del archivo excel "RELACIÓN CONCEPTOS POR MES 2016" de la dependencia.</v>
          </cell>
          <cell r="AV431">
            <v>20</v>
          </cell>
          <cell r="AW431">
            <v>0.78901734104046239</v>
          </cell>
          <cell r="AX431" t="str">
            <v xml:space="preserve">se tenian pendientes 132 conceptos pendientes del segundo trimestre y se recibieron 78 solicitudes en el 3er. Trimestre, para un total de  210 se finalizaron 42 los registros se relacionan en la base de datos implementada en el GRECO, archivo excel "RELACIÓN CONCEPTOS POR MES 2016" </v>
          </cell>
          <cell r="AY431" t="str">
            <v xml:space="preserve">Archivo compartido DRIVE (OFAJU- EVIDENCIAS) P139_ACT925 , 926Y 927 </v>
          </cell>
          <cell r="AZ431">
            <v>0</v>
          </cell>
          <cell r="BA431">
            <v>1</v>
          </cell>
          <cell r="BB431">
            <v>0</v>
          </cell>
          <cell r="BC431">
            <v>0</v>
          </cell>
        </row>
        <row r="432">
          <cell r="M432" t="str">
            <v>P221</v>
          </cell>
          <cell r="N432" t="str">
            <v>Procesos de jurisdicción coactiva gestionados de las vigencias  2005-2015</v>
          </cell>
          <cell r="O432">
            <v>11</v>
          </cell>
          <cell r="P432">
            <v>11</v>
          </cell>
          <cell r="Q432" t="str">
            <v>Porcentaje</v>
          </cell>
          <cell r="R432" t="str">
            <v xml:space="preserve">Grupo demandas y conciliaciones </v>
          </cell>
          <cell r="S432" t="str">
            <v>Profesional Universitario</v>
          </cell>
          <cell r="T432" t="str">
            <v>Activo</v>
          </cell>
          <cell r="U432">
            <v>0</v>
          </cell>
          <cell r="V432">
            <v>0</v>
          </cell>
          <cell r="W432">
            <v>0</v>
          </cell>
          <cell r="X432">
            <v>0</v>
          </cell>
          <cell r="Y432">
            <v>0</v>
          </cell>
          <cell r="Z432">
            <v>0</v>
          </cell>
          <cell r="AA432">
            <v>0</v>
          </cell>
          <cell r="AB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C432" t="str">
            <v xml:space="preserve">Archivo compartido DRIVE (OFAJU- EVIDENCIAS) P221_ACT928  Y  930 </v>
          </cell>
          <cell r="AD432">
            <v>0</v>
          </cell>
          <cell r="AE432">
            <v>0</v>
          </cell>
          <cell r="AF432">
            <v>0</v>
          </cell>
          <cell r="AG432">
            <v>928</v>
          </cell>
          <cell r="AH432" t="str">
            <v xml:space="preserve">Revisar los procesos adeudados al INPEC y  clasificar cada uno de los procesos. </v>
          </cell>
          <cell r="AI432" t="str">
            <v>NO</v>
          </cell>
          <cell r="AJ432">
            <v>42370</v>
          </cell>
          <cell r="AK432">
            <v>42716</v>
          </cell>
          <cell r="AL432">
            <v>40</v>
          </cell>
          <cell r="AM432" t="str">
            <v>Profesional Asignado</v>
          </cell>
          <cell r="AN432" t="str">
            <v>Profesional Universitario</v>
          </cell>
          <cell r="AO432" t="str">
            <v>Activo</v>
          </cell>
          <cell r="AP432">
            <v>100</v>
          </cell>
          <cell r="AQ432" t="str">
            <v>se asigno funcionaria a Alejandra Patricia Restrepo Martines desde el dia 12 de enero de 2016 CON EL FIN DE DESARROLLAR LA ACTIVIDAD , copia archivo 8 de Abril/16</v>
          </cell>
          <cell r="AR432" t="str">
            <v>Archivo compartido DRIVE( EVIDENCIAS OFAJU) P221_ACT928-929</v>
          </cell>
          <cell r="AS432">
            <v>100</v>
          </cell>
          <cell r="AT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U432" t="str">
            <v>Archivo compartido DRIVE( EVIDENCIAS OFAJU II ) P221_ACT928</v>
          </cell>
          <cell r="AV432">
            <v>75</v>
          </cell>
          <cell r="AW432">
            <v>0.78901734104046239</v>
          </cell>
          <cell r="AX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Y432" t="str">
            <v xml:space="preserve">Archivo compartido DRIVE (OFAJU- EVIDENCIAS) P221_ACT928  Y  930 </v>
          </cell>
          <cell r="AZ432">
            <v>0</v>
          </cell>
          <cell r="BA432">
            <v>1</v>
          </cell>
          <cell r="BB432">
            <v>0</v>
          </cell>
          <cell r="BC432">
            <v>0</v>
          </cell>
        </row>
        <row r="433">
          <cell r="M433" t="str">
            <v>P221</v>
          </cell>
          <cell r="N433" t="str">
            <v>Procesos de jurisdicción coactiva gestionados de las vigencias  2005-2015</v>
          </cell>
          <cell r="O433">
            <v>11</v>
          </cell>
          <cell r="P433">
            <v>11</v>
          </cell>
          <cell r="Q433" t="str">
            <v>Porcentaje</v>
          </cell>
          <cell r="R433" t="str">
            <v xml:space="preserve">Grupo demandas y conciliaciones </v>
          </cell>
          <cell r="S433" t="str">
            <v>Profesional Universitario</v>
          </cell>
          <cell r="T433" t="str">
            <v>Activo</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t="str">
            <v xml:space="preserve">Realizar una clasificación de cada uno de los procesos. </v>
          </cell>
          <cell r="AI433" t="str">
            <v>NO</v>
          </cell>
          <cell r="AJ433">
            <v>42370</v>
          </cell>
          <cell r="AK433">
            <v>42716</v>
          </cell>
          <cell r="AL433">
            <v>40</v>
          </cell>
          <cell r="AM433" t="str">
            <v>Profesional Asignado</v>
          </cell>
          <cell r="AN433" t="str">
            <v>Profesional Universitario</v>
          </cell>
          <cell r="AO433" t="str">
            <v>Inactivo</v>
          </cell>
          <cell r="AP433">
            <v>100</v>
          </cell>
          <cell r="AQ433" t="str">
            <v>Se levanto el inventario total de procesos y se determino el tramite a seguir con cada uno de ellos. 
 Se levanto la informacion de actos administrativos pendientes por cobro persuacivo o apertura de cobro coactivo.
 Se hizo solicitud de documentacion para la conformacion del titulo que presta merito ejecutivo.
 Se libro mandamiento de pago dentro del proceso coactivo 086 del 2005. 
 Se celebro acuerdo de pago y se recupero la cartera completa del proceso.
 Se inicio cobro persuacivo a la deudora Marlen Claro Duran con quien se esta en tramite para celebracion de acuerdo de pago
 Se arch8ivaron dos procesos por perdida de fuerza ejecutoria del acto administrativo del año 2004.
 Se ha avanzado en un 15%.</v>
          </cell>
          <cell r="AR433" t="str">
            <v>Archivo compartido DRIVE( EVIDENCIAS OFAJU) P221_ACT928-929</v>
          </cell>
          <cell r="AS433">
            <v>0</v>
          </cell>
          <cell r="AT433">
            <v>0</v>
          </cell>
          <cell r="AU433">
            <v>0</v>
          </cell>
          <cell r="AV433">
            <v>0</v>
          </cell>
          <cell r="AW433" t="str">
            <v>Actividad inactiva</v>
          </cell>
          <cell r="AX433">
            <v>0</v>
          </cell>
          <cell r="AY433">
            <v>0</v>
          </cell>
          <cell r="AZ433">
            <v>0</v>
          </cell>
          <cell r="BA433" t="str">
            <v>Actividad inactiva</v>
          </cell>
          <cell r="BB433">
            <v>0</v>
          </cell>
          <cell r="BC433">
            <v>0</v>
          </cell>
        </row>
        <row r="434">
          <cell r="M434" t="str">
            <v>P221</v>
          </cell>
          <cell r="N434" t="str">
            <v>Procesos de jurisdicción coactiva gestionados de las vigencias  2005-2015</v>
          </cell>
          <cell r="O434">
            <v>11</v>
          </cell>
          <cell r="P434">
            <v>11</v>
          </cell>
          <cell r="Q434" t="str">
            <v>Porcentaje</v>
          </cell>
          <cell r="R434" t="str">
            <v xml:space="preserve">Grupo demandas y conciliaciones </v>
          </cell>
          <cell r="S434" t="str">
            <v>Profesional Universitario</v>
          </cell>
          <cell r="T434" t="str">
            <v>Activo</v>
          </cell>
          <cell r="U434">
            <v>0</v>
          </cell>
          <cell r="V434">
            <v>0</v>
          </cell>
          <cell r="W434">
            <v>0</v>
          </cell>
          <cell r="X434">
            <v>0</v>
          </cell>
          <cell r="Y434">
            <v>0</v>
          </cell>
          <cell r="Z434">
            <v>0</v>
          </cell>
          <cell r="AA434">
            <v>0</v>
          </cell>
          <cell r="AB434"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C434" t="str">
            <v xml:space="preserve">Archivo compartido DRIVE (OFAJU- EVIDENCIAS) P221_ACT928  Y  930 </v>
          </cell>
          <cell r="AD434">
            <v>0</v>
          </cell>
          <cell r="AE434">
            <v>0</v>
          </cell>
          <cell r="AF434">
            <v>0</v>
          </cell>
          <cell r="AG434">
            <v>930</v>
          </cell>
          <cell r="AH434" t="str">
            <v>culminar la elaboración de procedimiento de cobro coactivo</v>
          </cell>
          <cell r="AI434" t="str">
            <v>NO</v>
          </cell>
          <cell r="AJ434">
            <v>42370</v>
          </cell>
          <cell r="AK434">
            <v>42716</v>
          </cell>
          <cell r="AL434">
            <v>20</v>
          </cell>
          <cell r="AM434" t="str">
            <v>Profesional Asignado</v>
          </cell>
          <cell r="AN434" t="str">
            <v>Profesional asignado</v>
          </cell>
          <cell r="AO434" t="str">
            <v>Activo</v>
          </cell>
          <cell r="AP434">
            <v>75</v>
          </cell>
          <cell r="AQ434" t="str">
            <v>se ha revisado las normas que regulan el procedimiento del cobro coactivo y se ha avanzado en un 75%, Avance enviado 7 de abril de 2016, 16:5, Ingeniera Angelica Maria Patiño Garcia, Oficina Asesora de Planeación</v>
          </cell>
          <cell r="AR434" t="str">
            <v>Archivo compartido DRIVE( EVIDENCIAS OFAJU) P230_ACT930</v>
          </cell>
          <cell r="AS434">
            <v>0</v>
          </cell>
          <cell r="AT434" t="str">
            <v>Debido a cargas laborales no se tuvo avance en este trimestre en esta actividad</v>
          </cell>
          <cell r="AU434" t="str">
            <v>N.A</v>
          </cell>
          <cell r="AV434">
            <v>0</v>
          </cell>
          <cell r="AW434">
            <v>0.78901734104046239</v>
          </cell>
          <cell r="AX434" t="str">
            <v>Debido a cargas laborales no se tuvo avance en este trimestre en esta actividad</v>
          </cell>
          <cell r="AY434" t="str">
            <v xml:space="preserve">Archivo compartido DRIVE (OFAJU- EVIDENCIAS) P221_ACT928  Y  930 </v>
          </cell>
          <cell r="AZ434">
            <v>0</v>
          </cell>
          <cell r="BA434">
            <v>1</v>
          </cell>
          <cell r="BB434">
            <v>0</v>
          </cell>
          <cell r="BC434">
            <v>0</v>
          </cell>
        </row>
        <row r="435">
          <cell r="M435" t="str">
            <v>P93</v>
          </cell>
          <cell r="N435" t="str">
            <v xml:space="preserve">Mesas de trabajo para evaluar el avance y las complejidades presentadas en el estudio de los procesos disciplinarios, realizadas mensualmente </v>
          </cell>
          <cell r="O435">
            <v>11</v>
          </cell>
          <cell r="P435">
            <v>12</v>
          </cell>
          <cell r="Q435" t="str">
            <v>Número</v>
          </cell>
          <cell r="R435" t="str">
            <v xml:space="preserve">Grupo de Recursos y Conceptos </v>
          </cell>
          <cell r="S435" t="str">
            <v>Profesional Universitario</v>
          </cell>
          <cell r="T435" t="str">
            <v>Activo</v>
          </cell>
          <cell r="U435">
            <v>0</v>
          </cell>
          <cell r="V435">
            <v>0</v>
          </cell>
          <cell r="W435">
            <v>0</v>
          </cell>
          <cell r="X435">
            <v>0</v>
          </cell>
          <cell r="Y435">
            <v>0</v>
          </cell>
          <cell r="Z435">
            <v>0</v>
          </cell>
          <cell r="AA435">
            <v>0</v>
          </cell>
          <cell r="AB435" t="str">
            <v>Se realizaron tres (3) mesas de trabajo durante el tercer trimestre. Para un total de 11 mesas de trabajo a la fecha de las 12 mesas propuestas</v>
          </cell>
          <cell r="AC435" t="str">
            <v>Archivo compartido DRIVE (OFAJU- EVIDENCIAS) P93_ACT931  Y 932</v>
          </cell>
          <cell r="AD435">
            <v>0</v>
          </cell>
          <cell r="AE435">
            <v>0</v>
          </cell>
          <cell r="AF435">
            <v>0</v>
          </cell>
          <cell r="AG435">
            <v>931</v>
          </cell>
          <cell r="AH435" t="str">
            <v xml:space="preserve">Realizar las mesas de trabajo mensuales levantando las respectiva acta como soporte de registro de calidad </v>
          </cell>
          <cell r="AI435" t="str">
            <v>NO</v>
          </cell>
          <cell r="AJ435">
            <v>42370</v>
          </cell>
          <cell r="AK435">
            <v>42716</v>
          </cell>
          <cell r="AL435">
            <v>50</v>
          </cell>
          <cell r="AM435" t="str">
            <v>Profesional Asignado</v>
          </cell>
          <cell r="AN435" t="str">
            <v>Profesional Universitario</v>
          </cell>
          <cell r="AO435" t="str">
            <v>Activo</v>
          </cell>
          <cell r="AP435">
            <v>100</v>
          </cell>
          <cell r="AQ435" t="str">
            <v>Se realizaron 3 mesas de trabajo.</v>
          </cell>
          <cell r="AR435" t="str">
            <v>Archivo físico</v>
          </cell>
          <cell r="AS435">
            <v>100</v>
          </cell>
          <cell r="AT435" t="str">
            <v>se desarrollaron 5 mesas de trabajo donde se evaluo el avance y las complejidades presentadas en el estudio de los procesos disciplinarios.</v>
          </cell>
          <cell r="AU435" t="str">
            <v>Archivo compartido DRIVE (EVIDENCIAS OFAJU II TRIM)P93_ACT931-932, actas de reunion escaneadas archivo fisico en la dependencia.</v>
          </cell>
          <cell r="AV435">
            <v>92</v>
          </cell>
          <cell r="AW435">
            <v>0.78901734104046239</v>
          </cell>
          <cell r="AX435" t="str">
            <v>Se realizaron tres (3) mesas de trabajo durante el tercer trimestre. Para un total de 11 mesas de trabajo a la fecha de las 12 mesas propuestas</v>
          </cell>
          <cell r="AY435" t="str">
            <v>Archivo compartido DRIVE (OFAJU- EVIDENCIAS) P93_ACT931  Y 932</v>
          </cell>
          <cell r="AZ435">
            <v>0</v>
          </cell>
          <cell r="BA435">
            <v>1</v>
          </cell>
          <cell r="BB435">
            <v>0</v>
          </cell>
          <cell r="BC435">
            <v>0</v>
          </cell>
        </row>
        <row r="436">
          <cell r="M436" t="str">
            <v>P93</v>
          </cell>
          <cell r="N436" t="str">
            <v xml:space="preserve">Mesas de trabajo para evaluar el avance y las complejidades presentadas en el estudio de los procesos disciplinarios, realizadas mensualmente </v>
          </cell>
          <cell r="O436">
            <v>11</v>
          </cell>
          <cell r="P436">
            <v>12</v>
          </cell>
          <cell r="Q436" t="str">
            <v>Número</v>
          </cell>
          <cell r="R436" t="str">
            <v xml:space="preserve">Grupo de Recursos y Conceptos </v>
          </cell>
          <cell r="S436" t="str">
            <v>Profesional Universitario</v>
          </cell>
          <cell r="T436" t="str">
            <v>Activo</v>
          </cell>
          <cell r="U436">
            <v>0</v>
          </cell>
          <cell r="V436">
            <v>0</v>
          </cell>
          <cell r="W436">
            <v>0</v>
          </cell>
          <cell r="X436">
            <v>0</v>
          </cell>
          <cell r="Y436">
            <v>0</v>
          </cell>
          <cell r="Z436">
            <v>0</v>
          </cell>
          <cell r="AA436">
            <v>0</v>
          </cell>
          <cell r="AB436" t="str">
            <v>Se realizaron tres (3) mesas de trabajo durante el tercer trimestre. Para un total de 11 mesas de trabajo a la fecha de las 12 mesas propuestas</v>
          </cell>
          <cell r="AC436" t="str">
            <v>Archivo compartido DRIVE (OFAJU- EVIDENCIAS) P93_ACT931  Y 932</v>
          </cell>
          <cell r="AD436">
            <v>0</v>
          </cell>
          <cell r="AE436">
            <v>0</v>
          </cell>
          <cell r="AF436">
            <v>0</v>
          </cell>
          <cell r="AG436">
            <v>932</v>
          </cell>
          <cell r="AH436" t="str">
            <v>Recopilar la normatividad vigente como sustento jurídico de las discusiones de casos especiales dentro de los procesos disciplinarios</v>
          </cell>
          <cell r="AI436" t="str">
            <v>NO</v>
          </cell>
          <cell r="AJ436">
            <v>42370</v>
          </cell>
          <cell r="AK436">
            <v>42716</v>
          </cell>
          <cell r="AL436">
            <v>50</v>
          </cell>
          <cell r="AM436" t="str">
            <v>Profesional Asignado</v>
          </cell>
          <cell r="AN436" t="str">
            <v>Profesional Universitario</v>
          </cell>
          <cell r="AO436" t="str">
            <v>Activo</v>
          </cell>
          <cell r="AP436">
            <v>100</v>
          </cell>
          <cell r="AQ436" t="str">
            <v>Se realizaron 3 mesas de trabajo.</v>
          </cell>
          <cell r="AR436" t="str">
            <v>Archivo físico</v>
          </cell>
          <cell r="AS436">
            <v>100</v>
          </cell>
          <cell r="AT436" t="str">
            <v>se desarrollaron 5 mesas de trabajo donde se evaluo el avance y las complejidades presentadas en el estudio de los procesos disciplinarios.</v>
          </cell>
          <cell r="AU436" t="str">
            <v>Archivo compartido DRIVE (EVIDENCIAS OFAJU II TRIM)P93_ACT931-932, actas de reunion escaneadas archivo fisico en la dependencia.</v>
          </cell>
          <cell r="AV436">
            <v>92</v>
          </cell>
          <cell r="AW436">
            <v>0.78901734104046239</v>
          </cell>
          <cell r="AX436" t="str">
            <v>Se realizaron tres (3) mesas de trabajo durante el tercer trimestre. Para un total de 11 mesas de trabajo a la fecha de las 12 mesas propuestas</v>
          </cell>
          <cell r="AY436" t="str">
            <v>Archivo compartido DRIVE (OFAJU- EVIDENCIAS) P93_ACT931  Y 932</v>
          </cell>
          <cell r="AZ436">
            <v>0</v>
          </cell>
          <cell r="BA436">
            <v>1</v>
          </cell>
          <cell r="BB436">
            <v>0</v>
          </cell>
          <cell r="BC436">
            <v>0</v>
          </cell>
        </row>
        <row r="437">
          <cell r="M437" t="str">
            <v>P88</v>
          </cell>
          <cell r="N437" t="str">
            <v>Base de datos de los procesos disciplinarios en segunda instancia que alerte sobre los vencimientos de los tiempos para resolver, crear y actualizada</v>
          </cell>
          <cell r="O437">
            <v>11</v>
          </cell>
          <cell r="P437">
            <v>1</v>
          </cell>
          <cell r="Q437" t="str">
            <v>Número</v>
          </cell>
          <cell r="R437" t="str">
            <v xml:space="preserve">Grupo de Recursos y Conceptos </v>
          </cell>
          <cell r="S437" t="str">
            <v>Profesional Especializado</v>
          </cell>
          <cell r="T437" t="str">
            <v>Activo</v>
          </cell>
          <cell r="U437">
            <v>0</v>
          </cell>
          <cell r="V437">
            <v>0</v>
          </cell>
          <cell r="W437">
            <v>0</v>
          </cell>
          <cell r="X437">
            <v>0</v>
          </cell>
          <cell r="Y437">
            <v>0</v>
          </cell>
          <cell r="Z437">
            <v>0</v>
          </cell>
          <cell r="AA437">
            <v>0</v>
          </cell>
          <cell r="AB437" t="str">
            <v>SIN REGISTRO DE SEGUIMIENTO</v>
          </cell>
          <cell r="AC437">
            <v>0</v>
          </cell>
          <cell r="AD437">
            <v>0</v>
          </cell>
          <cell r="AE437">
            <v>0</v>
          </cell>
          <cell r="AF437">
            <v>0</v>
          </cell>
          <cell r="AG437">
            <v>933</v>
          </cell>
          <cell r="AH437" t="str">
            <v>Mantener actualizada la base de datos que permita dar alerta de los términos en los procesos disciplinarios que cursan en segunda instancia</v>
          </cell>
          <cell r="AI437" t="str">
            <v>NO</v>
          </cell>
          <cell r="AJ437">
            <v>42370</v>
          </cell>
          <cell r="AK437">
            <v>42716</v>
          </cell>
          <cell r="AL437">
            <v>100</v>
          </cell>
          <cell r="AM437" t="str">
            <v>Secretaria Grupo Recursos y Conceptos</v>
          </cell>
          <cell r="AN437" t="str">
            <v>Técnico Administrativo</v>
          </cell>
          <cell r="AO437" t="str">
            <v>Activo</v>
          </cell>
          <cell r="AP437">
            <v>100</v>
          </cell>
          <cell r="AQ437" t="str">
            <v>Se registraron los 22 procesos disciplinarios llegados al grupo para fallo segunda instancia, en la base de datos de seguimiento de términos.</v>
          </cell>
          <cell r="AR437" t="str">
            <v>Base de datos digital</v>
          </cell>
          <cell r="AS437">
            <v>100</v>
          </cell>
          <cell r="AT437" t="str">
            <v>Se registraron los 30 procesos disciplinarios llegados al grupo para fallo segunda instancia, en la base de datos excel "PROCESOS DISCIPLINARIOS 2016-ACTUAL"</v>
          </cell>
          <cell r="AU437" t="str">
            <v>Archivo compartido DRIVE (EVIDENCIAS OFAJU II TRIM)P88_ACT933,tomado del archivo excel "PROCESOS DISCIPLINARIOS 2016-ACTUAL" de la dependencia.</v>
          </cell>
          <cell r="AV437">
            <v>100</v>
          </cell>
          <cell r="AW437">
            <v>0.78901734104046239</v>
          </cell>
          <cell r="AX437" t="str">
            <v>Se recibieron en el grupo 24 expdientes de investigaciones disciplinarias, los cuales fueron radicados conforme a su orden de llegada y asignados a los abogados sustanciadores, registros en la base de datos excel "PROCESOS DISCIPLINARIOS 2016-ACTUAL"</v>
          </cell>
          <cell r="AY437" t="str">
            <v>Archivo compartido DRIVE (OFAJU- EVIDENCIAS) P39_ACT934,935  Y 936</v>
          </cell>
          <cell r="AZ437">
            <v>0</v>
          </cell>
          <cell r="BA437">
            <v>1</v>
          </cell>
          <cell r="BB437">
            <v>0</v>
          </cell>
          <cell r="BC437">
            <v>0</v>
          </cell>
        </row>
        <row r="438">
          <cell r="M438" t="str">
            <v>P39</v>
          </cell>
          <cell r="N438" t="str">
            <v>Fallos de segunda instancia dentro de los procesos disciplinarios que se surten en contra de los funcionarios públicos, proyectados y presentados</v>
          </cell>
          <cell r="O438">
            <v>11</v>
          </cell>
          <cell r="P438">
            <v>140</v>
          </cell>
          <cell r="Q438" t="str">
            <v>Número</v>
          </cell>
          <cell r="R438" t="str">
            <v xml:space="preserve">Grupo de Recursos y Conceptos </v>
          </cell>
          <cell r="S438" t="str">
            <v>Jefe de Oficina</v>
          </cell>
          <cell r="T438" t="str">
            <v>Activo</v>
          </cell>
          <cell r="U438">
            <v>0</v>
          </cell>
          <cell r="V438">
            <v>0</v>
          </cell>
          <cell r="W438">
            <v>0</v>
          </cell>
          <cell r="X438">
            <v>0</v>
          </cell>
          <cell r="Y438">
            <v>0</v>
          </cell>
          <cell r="Z438">
            <v>0</v>
          </cell>
          <cell r="AA438">
            <v>0</v>
          </cell>
          <cell r="AB438" t="str">
            <v xml:space="preserve">Fueron estudiados por los abogados sustanciadores los 29 expedientes pendientes del trimestre anterior más los 24 expedientes llegados. </v>
          </cell>
          <cell r="AC438" t="str">
            <v>Archivo compartido DRIVE (OFAJU- EVIDENCIAS) P39_ACT934,935  Y 936</v>
          </cell>
          <cell r="AD438">
            <v>0</v>
          </cell>
          <cell r="AE438">
            <v>0</v>
          </cell>
          <cell r="AF438">
            <v>0</v>
          </cell>
          <cell r="AG438">
            <v>934</v>
          </cell>
          <cell r="AH438" t="str">
            <v>Registrar en la base de datos los expedientes de los procesos disciplinarios de acuerdo a orden de llegada y asignación a los abogados del grupo</v>
          </cell>
          <cell r="AI438" t="str">
            <v>SI</v>
          </cell>
          <cell r="AJ438">
            <v>42370</v>
          </cell>
          <cell r="AK438">
            <v>42716</v>
          </cell>
          <cell r="AL438">
            <v>20</v>
          </cell>
          <cell r="AM438" t="str">
            <v>Técnico Administrativo</v>
          </cell>
          <cell r="AN438" t="str">
            <v>Técnico Administrativo</v>
          </cell>
          <cell r="AO438" t="str">
            <v>Activo</v>
          </cell>
          <cell r="AP438">
            <v>100</v>
          </cell>
          <cell r="AQ438" t="str">
            <v>Se registraron los 22 procesos disciplinarios llegados al grupo para fallo segunda instancia, y se asignaron a los abogados</v>
          </cell>
          <cell r="AR438" t="str">
            <v>Base de datos digital</v>
          </cell>
          <cell r="AS438">
            <v>100</v>
          </cell>
          <cell r="AT438" t="str">
            <v xml:space="preserve"> Para el segundo trimestre se recibieron 30 fallos de segunda instancia,los cuales se registraron en la base de datos junto con la asignación de cada uno de estos a los Abogados responsables.</v>
          </cell>
          <cell r="AU438" t="str">
            <v>Archivo compartido DRIVE (EVIDENCIAS OFAJU II TRIM)P39_ACT934-935,tomado del archivo excel "PROCESOS DISCIPLINARIOS 2016-ACTUAL" de la dependencia.</v>
          </cell>
          <cell r="AV438">
            <v>100</v>
          </cell>
          <cell r="AW438">
            <v>0.78901734104046239</v>
          </cell>
          <cell r="AX438" t="str">
            <v>Se recibieron 24 expedientes disciplinarios para fallos de segunda instancia, los cuales fueron registrados en la base de datos excel "PROCESOS DISCIPLINARIOS 2016-ACTUAL"</v>
          </cell>
          <cell r="AY438" t="str">
            <v>Archivo compartido DRIVE (OFAJU- EVIDENCIAS) P39_ACT934,935  Y 936</v>
          </cell>
          <cell r="AZ438">
            <v>0</v>
          </cell>
          <cell r="BA438">
            <v>1</v>
          </cell>
          <cell r="BB438">
            <v>0</v>
          </cell>
          <cell r="BC438">
            <v>0</v>
          </cell>
        </row>
        <row r="439">
          <cell r="M439" t="str">
            <v>P39</v>
          </cell>
          <cell r="N439" t="str">
            <v>Fallos de segunda instancia dentro de los procesos disciplinarios que se surten en contra de los funcionarios públicos, proyectados y presentados</v>
          </cell>
          <cell r="O439">
            <v>11</v>
          </cell>
          <cell r="P439">
            <v>140</v>
          </cell>
          <cell r="Q439" t="str">
            <v>Número</v>
          </cell>
          <cell r="R439" t="str">
            <v xml:space="preserve">Grupo de Recursos y Conceptos </v>
          </cell>
          <cell r="S439" t="str">
            <v>Jefe de Oficina</v>
          </cell>
          <cell r="T439" t="str">
            <v>Activo</v>
          </cell>
          <cell r="U439">
            <v>0</v>
          </cell>
          <cell r="V439">
            <v>0</v>
          </cell>
          <cell r="W439">
            <v>0</v>
          </cell>
          <cell r="X439">
            <v>0</v>
          </cell>
          <cell r="Y439">
            <v>0</v>
          </cell>
          <cell r="Z439">
            <v>0</v>
          </cell>
          <cell r="AA439">
            <v>0</v>
          </cell>
          <cell r="AB439" t="str">
            <v xml:space="preserve">Fueron estudiados por los abogados sustanciadores los 29 expedientes pendientes del trimestre anterior más los 24 expedientes llegados. </v>
          </cell>
          <cell r="AC439" t="str">
            <v>Archivo compartido DRIVE (OFAJU- EVIDENCIAS) P39_ACT934,935  Y 936</v>
          </cell>
          <cell r="AD439">
            <v>0</v>
          </cell>
          <cell r="AE439">
            <v>0</v>
          </cell>
          <cell r="AF439">
            <v>0</v>
          </cell>
          <cell r="AG439">
            <v>935</v>
          </cell>
          <cell r="AH439" t="str">
            <v>Estudiar los procesos disciplinarios de conocimiento de la segunda instancia del Instituto</v>
          </cell>
          <cell r="AI439" t="str">
            <v>SI</v>
          </cell>
          <cell r="AJ439">
            <v>42370</v>
          </cell>
          <cell r="AK439">
            <v>42716</v>
          </cell>
          <cell r="AL439">
            <v>40</v>
          </cell>
          <cell r="AM439" t="str">
            <v>Abogados Grupo Recursos y Conceptos</v>
          </cell>
          <cell r="AN439" t="str">
            <v>Profesional Universitario</v>
          </cell>
          <cell r="AO439" t="str">
            <v>Activo</v>
          </cell>
          <cell r="AP439">
            <v>42</v>
          </cell>
          <cell r="AQ439" t="str">
            <v>Del año 2015, quedaron 41 procesos pendientes por finalizar, sumado a los 22 procesos recibidos en el año 2016, para un total de 63 procesos en estudio. 
 De los 63 procesos se han estudiado 37 procesos.</v>
          </cell>
          <cell r="AR439" t="str">
            <v>Base de datos y/o archivo físico</v>
          </cell>
          <cell r="AS439">
            <v>55.71</v>
          </cell>
          <cell r="AT439" t="str">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v>
          </cell>
          <cell r="AU439" t="str">
            <v>Archivo compartido DRIVE (EVIDENCIAS OFAJU II TRIM)P39_ACT934-935,tomado del archivo excel "PROCESOS DISCIPLINARIOS 2016-ACTUAL" de la dependencia.</v>
          </cell>
          <cell r="AV439">
            <v>100</v>
          </cell>
          <cell r="AW439">
            <v>0.78901734104046239</v>
          </cell>
          <cell r="AX439" t="str">
            <v xml:space="preserve">Fueron estudiados por los abogados sustanciadores los 29 expedientes pendientes del trimestre anterior más los 24 expedientes llegados. </v>
          </cell>
          <cell r="AY439" t="str">
            <v>Archivo compartido DRIVE (OFAJU- EVIDENCIAS) P39_ACT934,935  Y 936</v>
          </cell>
          <cell r="AZ439">
            <v>0</v>
          </cell>
          <cell r="BA439">
            <v>1</v>
          </cell>
          <cell r="BB439">
            <v>0</v>
          </cell>
          <cell r="BC439">
            <v>0</v>
          </cell>
        </row>
        <row r="440">
          <cell r="M440" t="str">
            <v>P39</v>
          </cell>
          <cell r="N440" t="str">
            <v>Fallos de segunda instancia dentro de los procesos disciplinarios que se surten en contra de los funcionarios públicos, proyectados y presentados</v>
          </cell>
          <cell r="O440">
            <v>11</v>
          </cell>
          <cell r="P440">
            <v>140</v>
          </cell>
          <cell r="Q440" t="str">
            <v>Número</v>
          </cell>
          <cell r="R440" t="str">
            <v xml:space="preserve">Grupo de Recursos y Conceptos </v>
          </cell>
          <cell r="S440" t="str">
            <v>Jefe de Oficina</v>
          </cell>
          <cell r="T440" t="str">
            <v>Activo</v>
          </cell>
          <cell r="U440">
            <v>0</v>
          </cell>
          <cell r="V440">
            <v>0</v>
          </cell>
          <cell r="W440">
            <v>0</v>
          </cell>
          <cell r="X440">
            <v>0</v>
          </cell>
          <cell r="Y440">
            <v>0</v>
          </cell>
          <cell r="Z440">
            <v>0</v>
          </cell>
          <cell r="AA440">
            <v>0</v>
          </cell>
          <cell r="AB440" t="str">
            <v xml:space="preserve">Fueron estudiados por los abogados sustanciadores los 29 expedientes pendientes del trimestre anterior más los 24 expedientes llegados. </v>
          </cell>
          <cell r="AC440" t="str">
            <v>Archivo compartido DRIVE (OFAJU- EVIDENCIAS) P39_ACT934,935  Y 936</v>
          </cell>
          <cell r="AD440">
            <v>0</v>
          </cell>
          <cell r="AE440">
            <v>0</v>
          </cell>
          <cell r="AF440">
            <v>0</v>
          </cell>
          <cell r="AG440">
            <v>936</v>
          </cell>
          <cell r="AH440" t="str">
            <v>Proyectar de fallos de Segunda Instancia y envío para revisión y firma de la dirección general.</v>
          </cell>
          <cell r="AI440" t="str">
            <v>SI</v>
          </cell>
          <cell r="AJ440">
            <v>42370</v>
          </cell>
          <cell r="AK440">
            <v>42716</v>
          </cell>
          <cell r="AL440">
            <v>40</v>
          </cell>
          <cell r="AM440" t="str">
            <v>Abogados Grupo Recursos y Conceptos</v>
          </cell>
          <cell r="AN440" t="str">
            <v>Profesional Universitario</v>
          </cell>
          <cell r="AO440" t="str">
            <v>Activo</v>
          </cell>
          <cell r="AP440">
            <v>59</v>
          </cell>
          <cell r="AQ440" t="str">
            <v>De los 63 procesos en estudio se han finalizado (firma Dirección General) 37 procesos.</v>
          </cell>
          <cell r="AR440" t="str">
            <v>Base de datos y/o archivo físico</v>
          </cell>
          <cell r="AS440">
            <v>55.71</v>
          </cell>
          <cell r="AT440" t="str">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v>
          </cell>
          <cell r="AU440" t="str">
            <v>Archivo compartido DRIVE (EVIDENCIAS OFAJU II TRIM)P39_ACT936,tomado del archivo excel "PROCESOS DISCIPLINARIOS 2016-ACTUAL" de la dependencia.</v>
          </cell>
          <cell r="AV440">
            <v>61</v>
          </cell>
          <cell r="AW440">
            <v>0.78901734104046239</v>
          </cell>
          <cell r="AX440" t="str">
            <v>Se proyectaron y finalizaron 20 expedientes con fallo de segunda instancia, 8 quedaron en revisión del coordinador del grupo, pendientes para el proximo trimestre 25 expedientes.</v>
          </cell>
          <cell r="AY440" t="str">
            <v>Archivo compartido DRIVE (OFAJU- EVIDENCIAS) P39_ACT934,935  Y 936</v>
          </cell>
          <cell r="AZ440">
            <v>0</v>
          </cell>
          <cell r="BA440">
            <v>1</v>
          </cell>
          <cell r="BB440">
            <v>0</v>
          </cell>
          <cell r="BC440">
            <v>0</v>
          </cell>
        </row>
        <row r="441">
          <cell r="M441" t="str">
            <v>P222</v>
          </cell>
          <cell r="N441" t="str">
            <v>Proyectos de acuerdo y resoluciones sobre  las funciones del instituto con control de legalidad</v>
          </cell>
          <cell r="O441">
            <v>11</v>
          </cell>
          <cell r="P441">
            <v>100</v>
          </cell>
          <cell r="Q441" t="str">
            <v>Porcentaje</v>
          </cell>
          <cell r="R441" t="str">
            <v xml:space="preserve">Grupo de Recursos y Conceptos </v>
          </cell>
          <cell r="S441" t="str">
            <v>Profesional Universitario</v>
          </cell>
          <cell r="T441" t="str">
            <v>Activo</v>
          </cell>
          <cell r="U441">
            <v>0</v>
          </cell>
          <cell r="V441">
            <v>0</v>
          </cell>
          <cell r="W441">
            <v>0</v>
          </cell>
          <cell r="X441">
            <v>0</v>
          </cell>
          <cell r="Y441">
            <v>0</v>
          </cell>
          <cell r="Z441">
            <v>0</v>
          </cell>
          <cell r="AA441">
            <v>0</v>
          </cell>
          <cell r="AB441" t="str">
            <v xml:space="preserve">Las 180 solicitudes de control de legalidad llegadas al grupo fueron asignadas a los profesionales designados para hacerlo, siendo finalizadas todas.los cuales fueron registrados en la planilla de control "PLANILLA CONTROLES DE LEGALIDAD </v>
          </cell>
          <cell r="AC441" t="str">
            <v>Archivo compartido DRIVE (OFAJU- EVIDENCIAS) P222_ACT937  Y 938</v>
          </cell>
          <cell r="AD441">
            <v>0</v>
          </cell>
          <cell r="AE441">
            <v>0</v>
          </cell>
          <cell r="AF441">
            <v>0</v>
          </cell>
          <cell r="AG441">
            <v>937</v>
          </cell>
          <cell r="AH441" t="str">
            <v>Registrar las solicitudes de control de legalidad a proyectos de acuerdo y resoluciones</v>
          </cell>
          <cell r="AI441" t="str">
            <v>SI</v>
          </cell>
          <cell r="AJ441">
            <v>42370</v>
          </cell>
          <cell r="AK441">
            <v>42716</v>
          </cell>
          <cell r="AL441">
            <v>20</v>
          </cell>
          <cell r="AM441" t="str">
            <v>Profesional Asignado</v>
          </cell>
          <cell r="AN441" t="str">
            <v>Profesional Universitario</v>
          </cell>
          <cell r="AO441" t="str">
            <v>Activo</v>
          </cell>
          <cell r="AP441">
            <v>100</v>
          </cell>
          <cell r="AQ441" t="str">
            <v>Se registraron 176 controles de legalidad y/o proyectos de resoluciones</v>
          </cell>
          <cell r="AR441" t="str">
            <v>Base de datos/ Planilla de Radicación Documentos</v>
          </cell>
          <cell r="AS441">
            <v>100</v>
          </cell>
          <cell r="AT441" t="str">
            <v>Se registraron 251 controles de legalidad y/0 proyectos de resoluciones</v>
          </cell>
          <cell r="AU441" t="str">
            <v>Archivo compartido DRIVE (EVIDENCIAS OFAJU II TRIM)P222_ACT937-938, planillas de registro escaneadas  "PLANILLA CONTROLES DE LEGALIDAD 2016" archivo fisico de la dependencia.</v>
          </cell>
          <cell r="AV441">
            <v>100</v>
          </cell>
          <cell r="AW441">
            <v>0.78901734104046239</v>
          </cell>
          <cell r="AX441" t="str">
            <v>Se recibieron 180 solicitudes de control de legalidad de proyectos de resoluciones de traslados, nombramientos, etc., los cuales fueron registrados en la planilla de control "PLANILLA CONTROLES DE LEGALIDAD 2016"</v>
          </cell>
          <cell r="AY441" t="str">
            <v>Archivo compartido DRIVE (OFAJU- EVIDENCIAS) P222_ACT937  Y 938</v>
          </cell>
          <cell r="AZ441">
            <v>0</v>
          </cell>
          <cell r="BA441">
            <v>1</v>
          </cell>
          <cell r="BB441">
            <v>0</v>
          </cell>
          <cell r="BC441">
            <v>0</v>
          </cell>
        </row>
        <row r="442">
          <cell r="M442" t="str">
            <v>P222</v>
          </cell>
          <cell r="N442" t="str">
            <v>Proyectos de acuerdo y resoluciones sobre  las funciones del instituto con control de legalidad</v>
          </cell>
          <cell r="O442">
            <v>11</v>
          </cell>
          <cell r="P442">
            <v>100</v>
          </cell>
          <cell r="Q442" t="str">
            <v>Porcentaje</v>
          </cell>
          <cell r="R442" t="str">
            <v xml:space="preserve">Grupo de Recursos y Conceptos </v>
          </cell>
          <cell r="S442" t="str">
            <v>Profesional Universitario</v>
          </cell>
          <cell r="T442" t="str">
            <v>Activo</v>
          </cell>
          <cell r="U442">
            <v>0</v>
          </cell>
          <cell r="V442">
            <v>0</v>
          </cell>
          <cell r="W442">
            <v>0</v>
          </cell>
          <cell r="X442">
            <v>0</v>
          </cell>
          <cell r="Y442">
            <v>0</v>
          </cell>
          <cell r="Z442">
            <v>0</v>
          </cell>
          <cell r="AA442">
            <v>0</v>
          </cell>
          <cell r="AB442" t="str">
            <v xml:space="preserve">Las 180 solicitudes de control de legalidad llegadas al grupo fueron asignadas a los profesionales designados para hacerlo, siendo finalizadas todas.los cuales fueron registrados en la planilla de control "PLANILLA CONTROLES DE LEGALIDAD </v>
          </cell>
          <cell r="AC442" t="str">
            <v>Archivo compartido DRIVE (OFAJU- EVIDENCIAS) P222_ACT937  Y 938</v>
          </cell>
          <cell r="AD442">
            <v>0</v>
          </cell>
          <cell r="AE442">
            <v>0</v>
          </cell>
          <cell r="AF442">
            <v>0</v>
          </cell>
          <cell r="AG442">
            <v>938</v>
          </cell>
          <cell r="AH442" t="str">
            <v xml:space="preserve">Realizar la revisión y control de los proyectos de acuerdo y actos administrativos </v>
          </cell>
          <cell r="AI442" t="str">
            <v>SI</v>
          </cell>
          <cell r="AJ442">
            <v>42370</v>
          </cell>
          <cell r="AK442">
            <v>42716</v>
          </cell>
          <cell r="AL442">
            <v>80</v>
          </cell>
          <cell r="AM442" t="str">
            <v>Profesional Asignado</v>
          </cell>
          <cell r="AN442" t="str">
            <v>Profesional Universitario</v>
          </cell>
          <cell r="AO442" t="str">
            <v>Activo</v>
          </cell>
          <cell r="AP442">
            <v>100</v>
          </cell>
          <cell r="AQ442" t="str">
            <v>Se revisaron 176 controles de legalidad y/o proyectos de resoluciones</v>
          </cell>
          <cell r="AR442" t="str">
            <v>Base de datos/ Planilla de Radicación Documentos</v>
          </cell>
          <cell r="AS442">
            <v>100</v>
          </cell>
          <cell r="AT442" t="str">
            <v>se revisaron 251 controles de legalidad y/o proyectos de resoluciones</v>
          </cell>
          <cell r="AU442" t="str">
            <v>Archivo compartido DRIVE (EVIDENCIAS OFAJU II TRIM)P222_ACT937-938, planillas de registro escaneadas  "PLANILLA CONTROLES DE LEGALIDAD 2016" archivo fisico de la dependencia.</v>
          </cell>
          <cell r="AV442">
            <v>100</v>
          </cell>
          <cell r="AW442">
            <v>0.78901734104046239</v>
          </cell>
          <cell r="AX442" t="str">
            <v xml:space="preserve">Las 180 solicitudes de control de legalidad llegadas al grupo fueron asignadas a los profesionales designados para hacerlo, siendo finalizadas todas.los cuales fueron registrados en la planilla de control "PLANILLA CONTROLES DE LEGALIDAD </v>
          </cell>
          <cell r="AY442" t="str">
            <v>Archivo compartido DRIVE (OFAJU- EVIDENCIAS) P222_ACT937  Y 938</v>
          </cell>
          <cell r="AZ442">
            <v>0</v>
          </cell>
          <cell r="BA442">
            <v>1</v>
          </cell>
          <cell r="BB442">
            <v>0</v>
          </cell>
          <cell r="BC442">
            <v>0</v>
          </cell>
        </row>
        <row r="443">
          <cell r="M443" t="str">
            <v>P75</v>
          </cell>
          <cell r="N443" t="str">
            <v>Riesgos identificados a través de auditorías internas y autoevaluación.</v>
          </cell>
          <cell r="O443">
            <v>20</v>
          </cell>
          <cell r="P443">
            <v>100</v>
          </cell>
          <cell r="Q443" t="str">
            <v>Porcentaje</v>
          </cell>
          <cell r="R443" t="str">
            <v>Mario Jimenez Gayon</v>
          </cell>
          <cell r="S443" t="str">
            <v>Jefe de Oficina</v>
          </cell>
          <cell r="T443" t="str">
            <v>Activo</v>
          </cell>
          <cell r="U443">
            <v>83</v>
          </cell>
          <cell r="V443" t="str">
            <v xml:space="preserve">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v>
          </cell>
          <cell r="W443" t="str">
            <v>1. Los soportes de las actividades del producto P75 reposan en la siguiente ruta:
C:\Users\NJACOSTAN.SCENTRAL\Documents\2016\PLAN DE ACCION 2016\PRODUCTO P75
2. Ruta Drive Google: 
https://drive.google.com/drive/u/1/folders/0B2yLbWtDgQU9eTNBMkd2STQwVGs</v>
          </cell>
          <cell r="X443" t="str">
            <v>96</v>
          </cell>
          <cell r="Y443" t="str">
            <v xml:space="preserve">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v>
          </cell>
          <cell r="Z443" t="str">
            <v>1. Los soportes de las actividades del producto P75 reposan en la siguiente ruta:
C:\Users\NJACOSTAN.SCENTRAL\Documents\2016\PLAN DE ACCION 2016\Segundo Trimestre\PRODUCTO P75
2. Ruta Drive Google: 
https://drive.google.com/drive/u/1/folders/0B2yLbWtDgQU9dGdSd2ttdzV3alU</v>
          </cell>
          <cell r="AA443">
            <v>0</v>
          </cell>
          <cell r="AB443" t="str">
            <v>SIN REGISTRO DE SEGUIMIENTO</v>
          </cell>
          <cell r="AC443">
            <v>0</v>
          </cell>
          <cell r="AD443">
            <v>0</v>
          </cell>
          <cell r="AE443">
            <v>0</v>
          </cell>
          <cell r="AF443">
            <v>0</v>
          </cell>
          <cell r="AG443">
            <v>1013</v>
          </cell>
          <cell r="AH443" t="str">
            <v>1.Elaborar y presentar al comité de coordinación de control interno el Programa Anual de Auditorias para su aprobación.</v>
          </cell>
          <cell r="AI443" t="str">
            <v>SI</v>
          </cell>
          <cell r="AJ443">
            <v>42371</v>
          </cell>
          <cell r="AK443">
            <v>42400</v>
          </cell>
          <cell r="AL443">
            <v>15</v>
          </cell>
          <cell r="AM443" t="str">
            <v>Equipo Auditor OCI</v>
          </cell>
          <cell r="AN443" t="str">
            <v>Profesional Universitario</v>
          </cell>
          <cell r="AO443" t="str">
            <v>Activo</v>
          </cell>
          <cell r="AP443">
            <v>100</v>
          </cell>
          <cell r="AQ443"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v>
          </cell>
          <cell r="AR443" t="str">
            <v>1.El acta correspondiente reposa en la siguienteRuta:
C:\Users\NJACOSTAN.SCENTRAL\Documents\2016\PLAN DE ACCION 2016\PRODUCTO P75\Elaborar y presentar al CCC Programa Anual Auditorias 2016 (ACTIV. 1)
2.  Ruta Drive Google: https://drive.google.com/drive/u/1/folders/0B2yLbWtDgQU9Vnc1VURvS2s5WnM</v>
          </cell>
          <cell r="AS443">
            <v>100</v>
          </cell>
          <cell r="AT443" t="str">
            <v>1.El Programa Anual de Auditorias fue modificado en razon a factores externos de la oficina tales como vacaciones de funcionarios, movimiento de personal, solicitudes de Auditorias Especiales por parte de la Alta Direccion, etc.</v>
          </cell>
          <cell r="AU443" t="str">
            <v>1.El acta correspondiente reposa en la siguienteRuta:
C:\Users\NJACOSTAN.SCENTRAL\Documents\2016\PLAN DE ACCION 2016\Segundo Trimestre\PRODUCTO P75\Elaborar y presentar al CCC Programa Anual Auditorias 2016 (ACTIV. 1)
2.  Ruta Drive Google: https://drive.google.com/drive/u/1/folders/0B2yLbWtDgQU9alBjZnpaU0lXQ0k</v>
          </cell>
          <cell r="AV443">
            <v>100</v>
          </cell>
          <cell r="AW443">
            <v>1</v>
          </cell>
          <cell r="AX443" t="str">
            <v>1.El Programa Anual de Auditorias fue modificado en razon a factores externos de la oficina tales como vacaciones de funcionarios, movimiento de personal, solicitudes de Auditorias Especiales por parte de la Alta Direccion, etc.</v>
          </cell>
          <cell r="AY443" t="str">
            <v>1.El acta correspondiente reposa en la siguienteRuta:
C:\Users\NJACOSTAN.SCENTRAL\Documents\2016\PLAN DE ACCION 2016\Tercer Trimestre\PRODUCTO P75\Elaborar y presentar al CCC Programa Anual Auditorias 2016 (ACTIV. 1)
2.  Ruta Drive Google: https://drive.google.com/drive/u/1/folders/0B2yLbWtDgQU9Q003d01KNWVVdnM</v>
          </cell>
          <cell r="AZ443">
            <v>0</v>
          </cell>
          <cell r="BA443">
            <v>1</v>
          </cell>
          <cell r="BB443">
            <v>0</v>
          </cell>
          <cell r="BC443">
            <v>0</v>
          </cell>
        </row>
        <row r="444">
          <cell r="M444" t="str">
            <v>P75</v>
          </cell>
          <cell r="N444" t="str">
            <v>Riesgos identificados a través de auditorías internas y autoevaluación.</v>
          </cell>
          <cell r="O444">
            <v>20</v>
          </cell>
          <cell r="P444">
            <v>100</v>
          </cell>
          <cell r="Q444" t="str">
            <v>Porcentaje</v>
          </cell>
          <cell r="R444" t="str">
            <v>Mario Jimenez Gayon</v>
          </cell>
          <cell r="S444" t="str">
            <v>Jefe de Oficina</v>
          </cell>
          <cell r="T444" t="str">
            <v>Activo</v>
          </cell>
          <cell r="U444">
            <v>0</v>
          </cell>
          <cell r="V444">
            <v>0</v>
          </cell>
          <cell r="W444">
            <v>0</v>
          </cell>
          <cell r="X444">
            <v>0</v>
          </cell>
          <cell r="Y444">
            <v>0</v>
          </cell>
          <cell r="Z444">
            <v>0</v>
          </cell>
          <cell r="AA444">
            <v>0</v>
          </cell>
          <cell r="AB444" t="str">
            <v>SIN REGISTRO DE SEGUIMIENTO</v>
          </cell>
          <cell r="AC444">
            <v>0</v>
          </cell>
          <cell r="AD444">
            <v>0</v>
          </cell>
          <cell r="AE444">
            <v>0</v>
          </cell>
          <cell r="AF444">
            <v>0</v>
          </cell>
          <cell r="AG444">
            <v>1014</v>
          </cell>
          <cell r="AH444" t="str">
            <v>2.Socializar el Programa Anual de Auditorias a través de la página WEB</v>
          </cell>
          <cell r="AI444" t="str">
            <v>SI</v>
          </cell>
          <cell r="AJ444">
            <v>42430</v>
          </cell>
          <cell r="AK444">
            <v>42459</v>
          </cell>
          <cell r="AL444">
            <v>25</v>
          </cell>
          <cell r="AM444" t="str">
            <v>Equipo Auditor OCI</v>
          </cell>
          <cell r="AN444" t="str">
            <v>Profesional Universitario</v>
          </cell>
          <cell r="AO444" t="str">
            <v>Activo</v>
          </cell>
          <cell r="AP444">
            <v>100</v>
          </cell>
          <cell r="AQ444"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R444" t="str">
            <v>1.El soporte correspondiente reposa en la siguiente Ruta: C:\Users\NJACOSTAN.SCENTRAL\Documents\2016\PLAN DE ACCION 2016\PRODUCTO P75\Publicacion Pagina Web INPEC Programa Anual de Auditorias 2016 (ACTIV.2)
2.  Ruta Drive Google: https://drive.google.com/drive/u/1/folders/0B2yLbWtDgQU9V1RyZXg5endWU2M</v>
          </cell>
          <cell r="AS444">
            <v>100</v>
          </cell>
          <cell r="AT444" t="str">
            <v>2. El Programa Anual de Auditorias ya fue publicado en la pagina web institucional en el siguiente link: 
http://www.inpec.gov.co/portal/page/portal/Inpec/Institucion/ReportesDeControlInterno/ProgramaAuditorias/CRONOGRAMA%20AUDITORIAS.pdf</v>
          </cell>
          <cell r="AU444" t="str">
            <v>1.El soporte correspondiente reposa en la siguiente Ruta: C:\Users\NJACOSTAN.SCENTRAL\Documents\2016\PLAN DE ACCION 2016\Segundo Trimestre\PRODUCTO P75\Publicacion Pagina Web INPEC Programa Anual de Auditorias 2016 (ACTIV.2)
2.  Ruta Drive Google: https://drive.google.com/drive/u/1/folders/0B2yLbWtDgQU9MUVWRVdGT1A2WWs</v>
          </cell>
          <cell r="AV444">
            <v>100</v>
          </cell>
          <cell r="AW444">
            <v>1</v>
          </cell>
          <cell r="AX444" t="str">
            <v>2. El Programa Anual de Auditorias ya fue publicado en la pagina web institucional en el siguiente link: 
http://www.inpec.gov.co/portal/page/portal/Inpec/Institucion/ReportesDeControlInterno/ProgramaAuditorias/CRONOGRAMA%20AUDITORIAS.pdf</v>
          </cell>
          <cell r="AY444" t="str">
            <v>1.El soporte correspondiente reposa en la siguiente Ruta: C:\Users\NJACOSTAN.SCENTRAL\Documents\2016\PLAN DE ACCION 2016\Tercer Trimestre\PRODUCTO P75\Publicacion Pagina Web INPEC Programa Anual de Auditorias 2016 (ACTIV.2)
2.  Ruta Drive Google: https://drive.google.com/drive/u/1/folders/0B2yLbWtDgQU9OUphUmpLSHV1NG8</v>
          </cell>
          <cell r="AZ444">
            <v>0</v>
          </cell>
          <cell r="BA444">
            <v>1</v>
          </cell>
          <cell r="BB444">
            <v>0</v>
          </cell>
          <cell r="BC444">
            <v>0</v>
          </cell>
        </row>
        <row r="445">
          <cell r="M445" t="str">
            <v>P75</v>
          </cell>
          <cell r="N445" t="str">
            <v>Riesgos identificados a través de auditorías internas y autoevaluación.</v>
          </cell>
          <cell r="O445">
            <v>20</v>
          </cell>
          <cell r="P445">
            <v>100</v>
          </cell>
          <cell r="Q445" t="str">
            <v>Porcentaje</v>
          </cell>
          <cell r="R445" t="str">
            <v>Mario Jimenez Gayon</v>
          </cell>
          <cell r="S445" t="str">
            <v>Jefe de Oficina</v>
          </cell>
          <cell r="T445" t="str">
            <v>Activo</v>
          </cell>
          <cell r="U445">
            <v>0</v>
          </cell>
          <cell r="V445">
            <v>0</v>
          </cell>
          <cell r="W445">
            <v>0</v>
          </cell>
          <cell r="X445">
            <v>0</v>
          </cell>
          <cell r="Y445">
            <v>0</v>
          </cell>
          <cell r="Z445">
            <v>0</v>
          </cell>
          <cell r="AA445">
            <v>0</v>
          </cell>
          <cell r="AB445" t="str">
            <v>SIN REGISTRO DE SEGUIMIENTO</v>
          </cell>
          <cell r="AC445">
            <v>0</v>
          </cell>
          <cell r="AD445">
            <v>0</v>
          </cell>
          <cell r="AE445">
            <v>0</v>
          </cell>
          <cell r="AF445">
            <v>0</v>
          </cell>
          <cell r="AG445">
            <v>1015</v>
          </cell>
          <cell r="AH445" t="str">
            <v>3.Realizar las auditorias proyectadas en el Programa Anual de Auditorias.</v>
          </cell>
          <cell r="AI445" t="str">
            <v>SI</v>
          </cell>
          <cell r="AJ445">
            <v>42401</v>
          </cell>
          <cell r="AK445">
            <v>42704</v>
          </cell>
          <cell r="AL445">
            <v>25</v>
          </cell>
          <cell r="AM445" t="str">
            <v>Equipo Auditor OCI</v>
          </cell>
          <cell r="AN445" t="str">
            <v>Profesional Universitario</v>
          </cell>
          <cell r="AO445" t="str">
            <v>Activo</v>
          </cell>
          <cell r="AP445">
            <v>33</v>
          </cell>
          <cell r="AQ445" t="str">
            <v xml:space="preserve">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v>
          </cell>
          <cell r="AR445" t="str">
            <v>1. Los Informes Preliminares reposan en la siguiente ruta: 
C:\Users\NJACOSTAN.SCENTRAL\Documents\2016\PLAN DE ACCION 2016\PRODUCTO P75
2.Al interior de la Oficina reposa el archivo documental en fisico  del Informe ( AZ : PLAN DE ACCION 2016 OCI)
3. Como es un informe preliminar aun no oficial, la Oficina de Control Interno no lo sube al drive.</v>
          </cell>
          <cell r="AS445">
            <v>86</v>
          </cell>
          <cell r="AT445" t="str">
            <v xml:space="preserve">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v>
          </cell>
          <cell r="AU445" t="str">
            <v>1. Los Informes Preliminares y Finales reposan en la siguiente ruta: 
C:\Users\NJACOSTAN.SCENTRAL\Documents\2016\PLAN DE ACCION 2016\Segundo Trimestre\PRODUCTO P75
2.Al interior de la Oficina reposa el archivo documental en fisico  del Informe ( AZ : PLAN DE ACCION 2016 OCI)
3. Ruta Drive Google:
https://drive.google.com/drive/u/1/folders/0B2yLbWtDgQU9VDNNRDVwOEZLN00</v>
          </cell>
          <cell r="AV445">
            <v>90</v>
          </cell>
          <cell r="AW445">
            <v>0.79867986798679869</v>
          </cell>
          <cell r="AX445" t="str">
            <v>3. Durante el periodo Junio - Septiembre de 2016 se han llevado a cabo cuatro  (04) Auditorias de gestion en cumplimiento del rol de evaluacion y seguimiento de la dependencia, las cuatro (04) ya tienen informe final y se encuentran publicadas en la pagina web Institucional.</v>
          </cell>
          <cell r="AY445" t="str">
            <v>1. Los Informes Preliminares y Finales reposan en la siguiente ruta: 
C:\Users\NJACOSTAN.SCENTRAL\Documents\2016\PLAN DE ACCION 2016\Tercer Trimestre\PRODUCTO P75
2.Al interior de la Oficina reposa el archivo documental en fisico  del Informe ( AZ : PLAN DE ACCION 2016 OCI)
3. Ruta Drive Google:
https://drive.google.com/drive/u/1/folders/0B2yLbWtDgQU9NlJXTURJUjd3ZzQ</v>
          </cell>
          <cell r="AZ445">
            <v>0</v>
          </cell>
          <cell r="BA445">
            <v>1</v>
          </cell>
          <cell r="BB445">
            <v>0</v>
          </cell>
          <cell r="BC445">
            <v>0</v>
          </cell>
        </row>
        <row r="446">
          <cell r="M446" t="str">
            <v>P75</v>
          </cell>
          <cell r="N446" t="str">
            <v>Riesgos identificados a través de auditorías internas y autoevaluación.</v>
          </cell>
          <cell r="O446">
            <v>20</v>
          </cell>
          <cell r="P446">
            <v>100</v>
          </cell>
          <cell r="Q446" t="str">
            <v>Porcentaje</v>
          </cell>
          <cell r="R446" t="str">
            <v>Mario Jimenez Gayon</v>
          </cell>
          <cell r="S446" t="str">
            <v>Jefe de Oficina</v>
          </cell>
          <cell r="T446" t="str">
            <v>Activo</v>
          </cell>
          <cell r="U446">
            <v>0</v>
          </cell>
          <cell r="V446">
            <v>0</v>
          </cell>
          <cell r="W446">
            <v>0</v>
          </cell>
          <cell r="X446">
            <v>0</v>
          </cell>
          <cell r="Y446">
            <v>0</v>
          </cell>
          <cell r="Z446">
            <v>0</v>
          </cell>
          <cell r="AA446">
            <v>0</v>
          </cell>
          <cell r="AB446" t="str">
            <v>SIN REGISTRO DE SEGUIMIENTO</v>
          </cell>
          <cell r="AC446">
            <v>0</v>
          </cell>
          <cell r="AD446">
            <v>0</v>
          </cell>
          <cell r="AE446">
            <v>0</v>
          </cell>
          <cell r="AF446">
            <v>0</v>
          </cell>
          <cell r="AG446">
            <v>1016</v>
          </cell>
          <cell r="AH446" t="str">
            <v>4.Elaborar dentro del informe de Auditoria un capitulo en el cual se identifiquen los riesgos (Corrupción y gestión) percibidos en las auditorias</v>
          </cell>
          <cell r="AI446" t="str">
            <v>SI</v>
          </cell>
          <cell r="AJ446">
            <v>42430</v>
          </cell>
          <cell r="AK446">
            <v>42716</v>
          </cell>
          <cell r="AL446">
            <v>35</v>
          </cell>
          <cell r="AM446" t="str">
            <v>Equipo OCI</v>
          </cell>
          <cell r="AN446" t="str">
            <v>Profesional Universitario</v>
          </cell>
          <cell r="AO446" t="str">
            <v>Activo</v>
          </cell>
          <cell r="AP446">
            <v>100</v>
          </cell>
          <cell r="AQ446" t="str">
            <v>Pendiente de la aprobacion (Firma por parte de la jefatura) del Informe preliminar correspondiente a la AUDITORÍA ESPECIAL – SEGUIMIENTO
DIRECTIVAS TRANSITORIAS                N° 000008 DE 2012 Y N° 000015 DE 2013, FINALIZAR LA RECEPCIÓN Y ENTREGA DE BIENES
 DONADOS AL INPEC POR LA DIAN, en dicho informe se elaboro el correspondiente capitulo de riesgos obligatorio en cada uno de los procesos de evaluacion llevados a cabo por los funcionarios de esta Oficina.</v>
          </cell>
          <cell r="AR446" t="str">
            <v>1.El Informe Preliminar de la Auditoria Especial se encuentra en la siguiente 
Ruta: C:\Users\NJACOSTAN.SCENTRAL\Documents\2016\PLAN DE ACCION 2016\PRODUCTO P75\Informes de Auditoria con Capitulo de Riesgos 2016 (ACTIV.4)
2.Al interior de la Oficina reposa el archivo documental en fisico  del Informe ( AZ : PLAN DE ACCION 2016 OCI)
3. Como es un informe preliminar aun no oficial, la Oficina de Control Interno no lo sube al drive.</v>
          </cell>
          <cell r="AS446">
            <v>100</v>
          </cell>
          <cell r="AT446" t="str">
            <v>4. En los Informes Finales de  las dos (02) Auditorias publicadas en la Pagina Web Institucional  se observa el capitulo respectivo de los riesgos institucionales establecidos durante el ejercicio auditor.</v>
          </cell>
          <cell r="AU446" t="str">
            <v>1.El Informe Preliminar de la Auditoria Especial se encuentra en la siguiente 
Ruta: C:\Users\NJACOSTAN.SCENTRAL\Documents\2016\PLAN DE ACCION 2016\Segundo Trimestre\PRODUCTO P75\Informes de Auditoria con Capitulo de Riesgos 2016 (ACTIV.4)
2.Al interior de la Oficina reposa el archivo documental en fisico  del Informe ( AZ : PLAN DE ACCION 2016 OCI)
3. Ruta Drive Google:
https://drive.google.com/drive/u/1/folders/0B2yLbWtDgQU9STRSODJnQ0pIQWc</v>
          </cell>
          <cell r="AV446">
            <v>90</v>
          </cell>
          <cell r="AW446">
            <v>0.74475524475524479</v>
          </cell>
          <cell r="AX446" t="str">
            <v>4. En los Informes Finales de  las cuatro (04) Auditorias publicadas en la Pagina Web Institucional  se observa el capitulo respectivo de los riesgos institucionales establecidos durante el ejercicio auditor.</v>
          </cell>
          <cell r="AY446" t="str">
            <v>1.El Informe Preliminar de la Auditoria Especial se encuentra en la siguiente 
Ruta: C:\Users\NJACOSTAN.SCENTRAL\Documents\2016\PLAN DE ACCION 2016\Tercer Trimestre\PRODUCTO P75\Informes de Auditoria con Capitulo de Riesgos 2016 (ACTIV.4)
2.Al interior de la Oficina reposa el archivo documental en fisico  del Informe ( AZ : PLAN DE ACCION 2016 OCI)
3. Ruta Drive Google:
https://drive.google.com/drive/u/1/folders/0B2yLbWtDgQU9UVJGYlp6NHp2RjA</v>
          </cell>
          <cell r="AZ446">
            <v>0</v>
          </cell>
          <cell r="BA446">
            <v>1</v>
          </cell>
          <cell r="BB446">
            <v>0</v>
          </cell>
          <cell r="BC446">
            <v>0</v>
          </cell>
        </row>
        <row r="447">
          <cell r="M447" t="str">
            <v>P59</v>
          </cell>
          <cell r="N447" t="str">
            <v>Percepción de la imagen positiva de la Oficina de Control Interno incrementada en el Nivel Central.</v>
          </cell>
          <cell r="O447">
            <v>20</v>
          </cell>
          <cell r="P447">
            <v>10</v>
          </cell>
          <cell r="Q447" t="str">
            <v>Porcentaje</v>
          </cell>
          <cell r="R447" t="str">
            <v>Mario Jimenez Gayon</v>
          </cell>
          <cell r="S447" t="str">
            <v>Jefe de Oficina</v>
          </cell>
          <cell r="T447" t="str">
            <v>Activo</v>
          </cell>
          <cell r="U447">
            <v>100</v>
          </cell>
          <cell r="V447" t="str">
            <v>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Con las acciones realizadas anteriormente se procedio a elaborar el Plan de Trabajo para la ejecucion de la Obra de Teatro y demas actividades programadas con motivo del dia del Control interno en la Entidad.</v>
          </cell>
          <cell r="W447" t="str">
            <v>1. Los soportes de las actividades del producto P59 reposan en la siguiente ruta:
C:\Users\NJACOSTAN.SCENTRAL\Documents\2016\PLAN DE ACCION 2016\PRODUCTO P59
2. Ruta Drive Google: 
https://drive.google.com/drive/u/1/folders/0B2yLbWtDgQU9WURlLVBYaFpkclk</v>
          </cell>
          <cell r="X447" t="str">
            <v>60</v>
          </cell>
          <cell r="Y447" t="str">
            <v>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v>
          </cell>
          <cell r="Z447" t="str">
            <v>1. Los soportes de las actividades del producto P59 reposan en la siguiente ruta:
C:\Users\NJACOSTAN.SCENTRAL\Documents\2016\PLAN DE ACCION 2016\Segundo Trimestre\PRODUCTO P59
2. Ruta Drive Google: 
https://drive.google.com/drive/u/1/folders/0B2yLbWtDgQU9eUJMRTVPQnAxNmc</v>
          </cell>
          <cell r="AA447">
            <v>0</v>
          </cell>
          <cell r="AB447">
            <v>0</v>
          </cell>
          <cell r="AC447">
            <v>0</v>
          </cell>
          <cell r="AD447">
            <v>0</v>
          </cell>
          <cell r="AE447">
            <v>0</v>
          </cell>
          <cell r="AF447">
            <v>0</v>
          </cell>
          <cell r="AG447">
            <v>1017</v>
          </cell>
          <cell r="AH447" t="str">
            <v>1.  Diagnostico de la percepción de la Oficina de Control Interno en la Entidad vía encuesta.</v>
          </cell>
          <cell r="AI447" t="str">
            <v>SI</v>
          </cell>
          <cell r="AJ447">
            <v>42401</v>
          </cell>
          <cell r="AK447">
            <v>42415</v>
          </cell>
          <cell r="AL447">
            <v>20</v>
          </cell>
          <cell r="AM447" t="str">
            <v>Equipo OCI</v>
          </cell>
          <cell r="AN447" t="str">
            <v>Profesional Universitario</v>
          </cell>
          <cell r="AO447" t="str">
            <v>Activo</v>
          </cell>
          <cell r="AP447">
            <v>100</v>
          </cell>
          <cell r="AQ447" t="str">
            <v xml:space="preserve">1. Fueron realizadas 56 encuestas en las cuales se evaluo la percepcion de la oficina de control interno al interior de la Entidad.  </v>
          </cell>
          <cell r="AR447" t="str">
            <v>1.Las encuestas y el diagnostico correspondiente reposan en el archivo Informatico del Equipo del Responsable del seguimiento al Plan de Accion de la Oficina de Control interno.
Ruta: C:\Users\NJACOSTAN.SCENTRAL\Documents\2016\PLAN DE ACCION 2016\PRODUCTO P59\Encuestas de Percepcion OCI 2015 (ACTIV. 1)
2.Al interior de la Oficina reposa el archivo documental en fisico  de las Encuestas ( AZ : PLAN DE ACCION 2016 OCI)
3.  Ruta Drive Google: https://drive.google.com/drive/u/1/folders/0B2yLbWtDgQU9QlRyQlhtenUzTVk</v>
          </cell>
          <cell r="AS447">
            <v>100</v>
          </cell>
          <cell r="AT447" t="str">
            <v>1. Fueron realizadas 56 encuestas en las cuales se evaluo la percepcion de la oficina de control interno al interior de la Entidad.</v>
          </cell>
          <cell r="AU447" t="str">
            <v>1.Las encuestas y el diagnostico correspondiente reposan en el archivo Informatico del Equipo del Responsable del seguimiento al Plan de Accion de la Oficina de Control interno.
Ruta: C:\Users\NJACOSTAN.SCENTRAL\Documents\2016\PLAN DE ACCION 2016\Segundo Trimestre\PRODUCTO P59\Encuestas de Percepcion OCI 2015 (ACTIV. 1)
2.Al interior de la Oficina reposa el archivo documental en fisico  de las Encuestas ( AZ : PLAN DE ACCION 2016 OCI)
3.  Ruta Drive Google: https://drive.google.com/drive/u/1/folders/0B2yLbWtDgQU9RE9jQnVhV2FIMHc</v>
          </cell>
          <cell r="AV447">
            <v>0</v>
          </cell>
          <cell r="AW447">
            <v>1</v>
          </cell>
          <cell r="AX447">
            <v>0</v>
          </cell>
          <cell r="AY447">
            <v>0</v>
          </cell>
          <cell r="AZ447">
            <v>0</v>
          </cell>
          <cell r="BA447">
            <v>1</v>
          </cell>
          <cell r="BB447">
            <v>0</v>
          </cell>
          <cell r="BC447">
            <v>0</v>
          </cell>
        </row>
        <row r="448">
          <cell r="M448" t="str">
            <v>P59</v>
          </cell>
          <cell r="N448" t="str">
            <v>Percepción de la imagen positiva de la Oficina de Control Interno incrementada en el Nivel Central.</v>
          </cell>
          <cell r="O448">
            <v>20</v>
          </cell>
          <cell r="P448">
            <v>10</v>
          </cell>
          <cell r="Q448" t="str">
            <v>Porcentaje</v>
          </cell>
          <cell r="R448" t="str">
            <v>Mario Jimenez Gayon</v>
          </cell>
          <cell r="S448" t="str">
            <v>Jefe de Oficina</v>
          </cell>
          <cell r="T448" t="str">
            <v>Activo</v>
          </cell>
          <cell r="U448">
            <v>0</v>
          </cell>
          <cell r="V448">
            <v>0</v>
          </cell>
          <cell r="W448">
            <v>0</v>
          </cell>
          <cell r="X448">
            <v>0</v>
          </cell>
          <cell r="Y448">
            <v>0</v>
          </cell>
          <cell r="Z448">
            <v>0</v>
          </cell>
          <cell r="AA448">
            <v>0</v>
          </cell>
          <cell r="AB448">
            <v>0</v>
          </cell>
          <cell r="AC448">
            <v>0</v>
          </cell>
          <cell r="AD448">
            <v>0</v>
          </cell>
          <cell r="AE448">
            <v>0</v>
          </cell>
          <cell r="AF448">
            <v>0</v>
          </cell>
          <cell r="AG448">
            <v>1018</v>
          </cell>
          <cell r="AH448" t="str">
            <v xml:space="preserve">2. Analizar la evaluación del Sistema de Control Interno del INPEC tomando como insumos: informe Auditoria Contraloría 2013- Informe ejecutivo anual de la OCI 2014 </v>
          </cell>
          <cell r="AI448" t="str">
            <v>SI</v>
          </cell>
          <cell r="AJ448">
            <v>42401</v>
          </cell>
          <cell r="AK448">
            <v>42428</v>
          </cell>
          <cell r="AL448">
            <v>20</v>
          </cell>
          <cell r="AM448" t="str">
            <v>Equipo OCI</v>
          </cell>
          <cell r="AN448" t="str">
            <v>Jefe de Oficina</v>
          </cell>
          <cell r="AO448" t="str">
            <v>Activo</v>
          </cell>
          <cell r="AP448">
            <v>100</v>
          </cell>
          <cell r="AQ448" t="str">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ell>
          <cell r="AR448" t="str">
            <v>1.El informe Diagnostico y los insumos reposan en la siguiente Ruta: C:\Users\NJACOSTAN.SCENTRAL\Documents\2016\PLAN DE ACCION 2016\PRODUCTO P59\Informe de Medicion y Analisis - Percepcion OCI 2016 - Insumos (ACTIV.2)
2.Registro documental en fisico de la Oficina, Informe e Insumos
3.  Ruta Drive Google: https://drive.google.com/drive/u/1/folders/0B2yLbWtDgQU9akg4X0NLTUxiZlU</v>
          </cell>
          <cell r="AS448">
            <v>100</v>
          </cell>
          <cell r="AT448" t="str">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ell>
          <cell r="AU448" t="str">
            <v>1.El informe Diagnostico y los insumos reposan en la siguiente Ruta: C:\Users\NJACOSTAN.SCENTRAL\Documents\2016\PLAN DE ACCION 2016\PRODUCTO P59\Segundo Trimestre\Informe de Medicion y Analisis - Percepcion OCI 2016 - Insumos (ACTIV.2)
2.Registro documental en fisico de la Oficina, Informe e Insumos
3.  Ruta Drive Google: https://drive.google.com/drive/u/1/folders/0B2yLbWtDgQU9MlBNN2VQOUN4QXc</v>
          </cell>
          <cell r="AV448">
            <v>0</v>
          </cell>
          <cell r="AW448">
            <v>1</v>
          </cell>
          <cell r="AX448">
            <v>0</v>
          </cell>
          <cell r="AY448">
            <v>0</v>
          </cell>
          <cell r="AZ448">
            <v>0</v>
          </cell>
          <cell r="BA448">
            <v>1</v>
          </cell>
          <cell r="BB448">
            <v>0</v>
          </cell>
          <cell r="BC448">
            <v>0</v>
          </cell>
        </row>
        <row r="449">
          <cell r="M449" t="str">
            <v>P59</v>
          </cell>
          <cell r="N449" t="str">
            <v>Percepción de la imagen positiva de la Oficina de Control Interno incrementada en el Nivel Central.</v>
          </cell>
          <cell r="O449">
            <v>20</v>
          </cell>
          <cell r="P449">
            <v>10</v>
          </cell>
          <cell r="Q449" t="str">
            <v>Porcentaje</v>
          </cell>
          <cell r="R449" t="str">
            <v>Mario Jimenez Gayon</v>
          </cell>
          <cell r="S449" t="str">
            <v>Jefe de Oficina</v>
          </cell>
          <cell r="T449" t="str">
            <v>Activo</v>
          </cell>
          <cell r="U449">
            <v>0</v>
          </cell>
          <cell r="V449">
            <v>0</v>
          </cell>
          <cell r="W449">
            <v>0</v>
          </cell>
          <cell r="X449">
            <v>0</v>
          </cell>
          <cell r="Y449">
            <v>0</v>
          </cell>
          <cell r="Z449">
            <v>0</v>
          </cell>
          <cell r="AA449">
            <v>0</v>
          </cell>
          <cell r="AB449">
            <v>0</v>
          </cell>
          <cell r="AC449">
            <v>0</v>
          </cell>
          <cell r="AD449">
            <v>0</v>
          </cell>
          <cell r="AE449">
            <v>0</v>
          </cell>
          <cell r="AF449">
            <v>0</v>
          </cell>
          <cell r="AG449">
            <v>1019</v>
          </cell>
          <cell r="AH449" t="str">
            <v xml:space="preserve">3. Diseñar Plan de trabajo (Cronograma)con base en los resultados del análisis del numeral 2.  </v>
          </cell>
          <cell r="AI449" t="str">
            <v>SI</v>
          </cell>
          <cell r="AJ449">
            <v>42430</v>
          </cell>
          <cell r="AK449">
            <v>42439</v>
          </cell>
          <cell r="AL449">
            <v>20</v>
          </cell>
          <cell r="AM449" t="str">
            <v>Equipo OCI</v>
          </cell>
          <cell r="AN449" t="str">
            <v>Profesional Universitario</v>
          </cell>
          <cell r="AO449" t="str">
            <v>Activo</v>
          </cell>
          <cell r="AP449">
            <v>100</v>
          </cell>
          <cell r="AQ449" t="str">
            <v>3. Actualmente se cuenta con un Plan de trabajo que contempla para su ejecucion los meses de Mayo, Junio y julio del año 2016, puede ser suceptible a cambios o imprevistos que se presenten durante el proceso contractual mediante el cual se busca ejecutar la actividad programada "Obra de Teatro Dia de Control Interno 2016".</v>
          </cell>
          <cell r="AR449" t="str">
            <v>1.El Plan de Trabajo se puede encontrar en la siguiente Ruta: C:\Users\NJACOSTAN.SCENTRAL\Documents\2016\PLAN DE ACCION 2016\PRODUCTO P59\Plan de Trabajo (Cronograma) (ACTIV.3)
2.Registro documental en fisico de la Oficina, Plan de Trabajo
3.  Ruta Drive Google: https://drive.google.com/drive/u/1/folders/0B2yLbWtDgQU9WjNHeUpQTlNMNkk</v>
          </cell>
          <cell r="AS449">
            <v>100</v>
          </cell>
          <cell r="AT449" t="str">
            <v>3. El plan de trabajo se ajusto en razon a los inconvenientes en el proceso de aprobacion del presupuesto para la Obra de Teatro y el proceso de contratacion del mismo.</v>
          </cell>
          <cell r="AU449" t="str">
            <v>1.El Plan de Trabajo se puede encontrar en la siguiente Ruta: C:\Users\NJACOSTAN.SCENTRAL\Documents\2016\PLAN DE ACCION 2016\Segundo Trimestre\PRODUCTO P59\Plan de Trabajo (Cronograma) (ACTIV.3)
2.Registro documental en fisico de la Oficina, Plan de Trabajo
3.  Ruta Drive Google: https://drive.google.com/drive/u/1/folders/0B2yLbWtDgQU9WG9sem1SYkRYTTQ</v>
          </cell>
          <cell r="AV449">
            <v>0</v>
          </cell>
          <cell r="AW449">
            <v>1</v>
          </cell>
          <cell r="AX449">
            <v>0</v>
          </cell>
          <cell r="AY449">
            <v>0</v>
          </cell>
          <cell r="AZ449">
            <v>0</v>
          </cell>
          <cell r="BA449">
            <v>1</v>
          </cell>
          <cell r="BB449">
            <v>0</v>
          </cell>
          <cell r="BC449">
            <v>0</v>
          </cell>
        </row>
        <row r="450">
          <cell r="M450" t="str">
            <v>P59</v>
          </cell>
          <cell r="N450" t="str">
            <v>Percepción de la imagen positiva de la Oficina de Control Interno incrementada en el Nivel Central.</v>
          </cell>
          <cell r="O450">
            <v>20</v>
          </cell>
          <cell r="P450">
            <v>10</v>
          </cell>
          <cell r="Q450" t="str">
            <v>Porcentaje</v>
          </cell>
          <cell r="R450" t="str">
            <v>Mario Jimenez Gayon</v>
          </cell>
          <cell r="S450" t="str">
            <v>Jefe de Oficina</v>
          </cell>
          <cell r="T450" t="str">
            <v>Activo</v>
          </cell>
          <cell r="U450">
            <v>0</v>
          </cell>
          <cell r="V450">
            <v>0</v>
          </cell>
          <cell r="W450">
            <v>0</v>
          </cell>
          <cell r="X450">
            <v>0</v>
          </cell>
          <cell r="Y450">
            <v>0</v>
          </cell>
          <cell r="Z450">
            <v>0</v>
          </cell>
          <cell r="AA450">
            <v>0</v>
          </cell>
          <cell r="AB450">
            <v>0</v>
          </cell>
          <cell r="AC450">
            <v>0</v>
          </cell>
          <cell r="AD450">
            <v>0</v>
          </cell>
          <cell r="AE450">
            <v>0</v>
          </cell>
          <cell r="AF450">
            <v>0</v>
          </cell>
          <cell r="AG450">
            <v>1020</v>
          </cell>
          <cell r="AH450" t="str">
            <v>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v>
          </cell>
          <cell r="AI450" t="str">
            <v>SI</v>
          </cell>
          <cell r="AJ450">
            <v>42501</v>
          </cell>
          <cell r="AK450">
            <v>42551</v>
          </cell>
          <cell r="AL450">
            <v>20</v>
          </cell>
          <cell r="AM450" t="str">
            <v>Equipo OCI</v>
          </cell>
          <cell r="AN450" t="str">
            <v>Jefe de Oficina</v>
          </cell>
          <cell r="AO450" t="str">
            <v>Activo</v>
          </cell>
          <cell r="AP450">
            <v>0</v>
          </cell>
          <cell r="AQ450">
            <v>0</v>
          </cell>
          <cell r="AR450">
            <v>0</v>
          </cell>
          <cell r="AS450">
            <v>0</v>
          </cell>
          <cell r="AT450" t="str">
            <v>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v>
          </cell>
          <cell r="AU450">
            <v>0</v>
          </cell>
          <cell r="AV450">
            <v>0</v>
          </cell>
          <cell r="AW450">
            <v>1</v>
          </cell>
          <cell r="AX450">
            <v>0</v>
          </cell>
          <cell r="AY450">
            <v>0</v>
          </cell>
          <cell r="AZ450">
            <v>0</v>
          </cell>
          <cell r="BA450">
            <v>1</v>
          </cell>
          <cell r="BB450">
            <v>0</v>
          </cell>
          <cell r="BC450">
            <v>0</v>
          </cell>
        </row>
        <row r="451">
          <cell r="M451" t="str">
            <v>P59</v>
          </cell>
          <cell r="N451" t="str">
            <v>Percepción de la imagen positiva de la Oficina de Control Interno incrementada en el Nivel Central.</v>
          </cell>
          <cell r="O451">
            <v>20</v>
          </cell>
          <cell r="P451">
            <v>10</v>
          </cell>
          <cell r="Q451" t="str">
            <v>Porcentaje</v>
          </cell>
          <cell r="R451" t="str">
            <v>Mario Jimenez Gayon</v>
          </cell>
          <cell r="S451" t="str">
            <v>Jefe de Oficina</v>
          </cell>
          <cell r="T451" t="str">
            <v>Activo</v>
          </cell>
          <cell r="U451">
            <v>0</v>
          </cell>
          <cell r="V451">
            <v>0</v>
          </cell>
          <cell r="W451">
            <v>0</v>
          </cell>
          <cell r="X451">
            <v>0</v>
          </cell>
          <cell r="Y451">
            <v>0</v>
          </cell>
          <cell r="Z451">
            <v>0</v>
          </cell>
          <cell r="AA451">
            <v>0</v>
          </cell>
          <cell r="AB451">
            <v>0</v>
          </cell>
          <cell r="AC451">
            <v>0</v>
          </cell>
          <cell r="AD451">
            <v>0</v>
          </cell>
          <cell r="AE451">
            <v>0</v>
          </cell>
          <cell r="AF451">
            <v>0</v>
          </cell>
          <cell r="AG451">
            <v>1021</v>
          </cell>
          <cell r="AH451" t="str">
            <v>5. Aplicar encuesta de evaluación respecto a la percepción positiva de los roles de la Oficina de Control Interno en el INPEC y determinar el incremento en la percepción de imagen positiva</v>
          </cell>
          <cell r="AI451" t="str">
            <v>SI</v>
          </cell>
          <cell r="AJ451">
            <v>42494</v>
          </cell>
          <cell r="AK451">
            <v>42704</v>
          </cell>
          <cell r="AL451">
            <v>20</v>
          </cell>
          <cell r="AM451" t="str">
            <v>Equipo Auditor OCI</v>
          </cell>
          <cell r="AN451" t="str">
            <v>Profesional Universitario</v>
          </cell>
          <cell r="AO451" t="str">
            <v>Activo</v>
          </cell>
          <cell r="AP451">
            <v>0</v>
          </cell>
          <cell r="AQ451">
            <v>0</v>
          </cell>
          <cell r="AR451">
            <v>0</v>
          </cell>
          <cell r="AS451">
            <v>0</v>
          </cell>
          <cell r="AT451" t="str">
            <v>Para el cumplimiento de esta actividad se requiere la realizacion efectiva de la actividad anterior (numero 4).</v>
          </cell>
          <cell r="AU451">
            <v>0</v>
          </cell>
          <cell r="AV451">
            <v>71</v>
          </cell>
          <cell r="AW451">
            <v>0.70952380952380956</v>
          </cell>
          <cell r="AX451" t="str">
            <v>Para el cumplimiento de esta actividad se requiere la realizacion efectiva de la actividad anterior (numero 4).</v>
          </cell>
          <cell r="AY451">
            <v>0</v>
          </cell>
          <cell r="AZ451">
            <v>0</v>
          </cell>
          <cell r="BA451">
            <v>1</v>
          </cell>
          <cell r="BB451">
            <v>0</v>
          </cell>
          <cell r="BC451">
            <v>0</v>
          </cell>
        </row>
        <row r="452">
          <cell r="M452" t="str">
            <v>P245</v>
          </cell>
          <cell r="N452" t="str">
            <v xml:space="preserve">Sistema de Control Interno Evaluado </v>
          </cell>
          <cell r="O452">
            <v>60</v>
          </cell>
          <cell r="P452">
            <v>100</v>
          </cell>
          <cell r="Q452" t="str">
            <v>Porcentaje</v>
          </cell>
          <cell r="R452" t="str">
            <v>Mario Jimenez Gayon</v>
          </cell>
          <cell r="S452" t="str">
            <v>Jefe de Oficina</v>
          </cell>
          <cell r="T452" t="str">
            <v>Activo</v>
          </cell>
          <cell r="U452">
            <v>100</v>
          </cell>
          <cell r="V452" t="str">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v>
          </cell>
          <cell r="W452" t="str">
            <v>1. Los soportes de las actividades del producto P245 reposan en la siguiente ruta:
C:\Users\NJACOSTAN.SCENTRAL\Documents\2016\PLAN DE ACCION 2016\PRODUCTO P245
2. Ruta Drive Google: 
https://drive.google.com/drive/u/1/folders/0B2yLbWtDgQU9TUs5Z3lfS3NUWGM</v>
          </cell>
          <cell r="X452" t="str">
            <v>100</v>
          </cell>
          <cell r="Y452" t="str">
            <v>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
LINK:
1. SEGUIMIENTO MAPA DE RIESGOS DE CORRUPCION INPEC 2016
http://www.inpec.gov.co/portal/page/portal/Inpec/Institucion/ReportesDeControlInterno/Seguimiento%20a%20Las%20Estrategias%20del%20Plan%20Anticorrupci%F3n%20y%20Aten</v>
          </cell>
          <cell r="Z452" t="str">
            <v>1. Los soportes de las actividades del producto P245 reposan en la siguiente ruta:
C:\Users\NJACOSTAN.SCENTRAL\Documents\2016\PLAN DE ACCION 2016\Segundo Trimestre\PRODUCTO P245
2. Ruta Drive Google: 
https://drive.google.com/drive/u/1/folders/0B2yLbWtDgQU9TlZyYjdiMk11dkU</v>
          </cell>
          <cell r="AA452">
            <v>0</v>
          </cell>
          <cell r="AB452" t="str">
            <v>SIN REGISTRO DE SEGUIMIENTO</v>
          </cell>
          <cell r="AC452">
            <v>0</v>
          </cell>
          <cell r="AD452">
            <v>0</v>
          </cell>
          <cell r="AE452">
            <v>0</v>
          </cell>
          <cell r="AF452">
            <v>0</v>
          </cell>
          <cell r="AG452">
            <v>1022</v>
          </cell>
          <cell r="AH452" t="str">
            <v>1. Elaborar y presentar al Comité de Coordinación de Control Interno el Programa Anual de Auditorias para su aprobación.</v>
          </cell>
          <cell r="AI452" t="str">
            <v>NO</v>
          </cell>
          <cell r="AJ452">
            <v>42371</v>
          </cell>
          <cell r="AK452">
            <v>42400</v>
          </cell>
          <cell r="AL452">
            <v>15</v>
          </cell>
          <cell r="AM452" t="str">
            <v>Equipo OCI</v>
          </cell>
          <cell r="AN452" t="str">
            <v>Profesional Universitario</v>
          </cell>
          <cell r="AO452" t="str">
            <v>Activo</v>
          </cell>
          <cell r="AP452">
            <v>100</v>
          </cell>
          <cell r="AQ452"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v>
          </cell>
          <cell r="AR452" t="str">
            <v>1.El acta correspondiente reposa en la siguienteRuta:
C:\Users\NJACOSTAN.SCENTRAL\Documents\2016\PLAN DE ACCION 2016\PRODUCTO P75\Elaborar y presentar al CCC Programa Anual Auditorias 2016 (ACTIV. 1)
2.  Ruta Drive Google: https://drive.google.com/drive/u/1/folders/0B2yLbWtDgQU9MjZSaEZsOFp2QUk</v>
          </cell>
          <cell r="AS452" t="str">
            <v>100</v>
          </cell>
          <cell r="AT452"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v>
          </cell>
          <cell r="AU452" t="str">
            <v>1.El acta correspondiente reposa en la siguienteRuta:
C:\Users\NJACOSTAN.SCENTRAL\Documents\2016\PLAN DE ACCION 2016\PRODUCTO P75\Elaborar y presentar al CCC Programa Anual Auditorias 2016 (ACTIV. 1)
2.  Ruta Drive Google: https://drive.google.com/drive/u/1/folders/0B2yLbWtDgQU9MjZSaEZsOFp2QUk</v>
          </cell>
          <cell r="AV452">
            <v>0</v>
          </cell>
          <cell r="AW452">
            <v>1</v>
          </cell>
          <cell r="AX452">
            <v>0</v>
          </cell>
          <cell r="AY452">
            <v>0</v>
          </cell>
          <cell r="AZ452">
            <v>0</v>
          </cell>
          <cell r="BA452">
            <v>1</v>
          </cell>
          <cell r="BB452">
            <v>0</v>
          </cell>
          <cell r="BC452">
            <v>0</v>
          </cell>
        </row>
        <row r="453">
          <cell r="M453" t="str">
            <v>P245</v>
          </cell>
          <cell r="N453" t="str">
            <v xml:space="preserve">Sistema de Control Interno Evaluado </v>
          </cell>
          <cell r="O453">
            <v>60</v>
          </cell>
          <cell r="P453">
            <v>100</v>
          </cell>
          <cell r="Q453" t="str">
            <v>Porcentaje</v>
          </cell>
          <cell r="R453" t="str">
            <v>Mario Jimenez Gayon</v>
          </cell>
          <cell r="S453" t="str">
            <v>Jefe de Oficina</v>
          </cell>
          <cell r="T453" t="str">
            <v>Activo</v>
          </cell>
          <cell r="U453">
            <v>0</v>
          </cell>
          <cell r="V453">
            <v>0</v>
          </cell>
          <cell r="W453">
            <v>0</v>
          </cell>
          <cell r="X453">
            <v>0</v>
          </cell>
          <cell r="Y453">
            <v>0</v>
          </cell>
          <cell r="Z453">
            <v>0</v>
          </cell>
          <cell r="AA453">
            <v>0</v>
          </cell>
          <cell r="AB453" t="str">
            <v>SIN REGISTRO DE SEGUIMIENTO</v>
          </cell>
          <cell r="AC453">
            <v>0</v>
          </cell>
          <cell r="AD453">
            <v>0</v>
          </cell>
          <cell r="AE453">
            <v>0</v>
          </cell>
          <cell r="AF453">
            <v>0</v>
          </cell>
          <cell r="AG453">
            <v>1023</v>
          </cell>
          <cell r="AH453" t="str">
            <v>2. Socializar el Programa Anual de Auditorias a través de la página WEB</v>
          </cell>
          <cell r="AI453" t="str">
            <v>NO</v>
          </cell>
          <cell r="AJ453">
            <v>42430</v>
          </cell>
          <cell r="AK453">
            <v>42459</v>
          </cell>
          <cell r="AL453">
            <v>15</v>
          </cell>
          <cell r="AM453" t="str">
            <v>Equipo OCI</v>
          </cell>
          <cell r="AN453" t="str">
            <v>Profesional Universitario</v>
          </cell>
          <cell r="AO453" t="str">
            <v>Activo</v>
          </cell>
          <cell r="AP453">
            <v>100</v>
          </cell>
          <cell r="AQ453"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R453" t="str">
            <v>1.El acta correspondiente reposa en la siguienteRuta:
C:\Users\NJACOSTAN.SCENTRAL\Documents\2016\PLAN DE ACCION 2016\PRODUCTO P245\5. Informe Control Int. Contable - Informe Ejecutivo Anual 2015 (ACTIV 5)
2.  Ruta Drive Google: 
https://drive.google.com/drive/u/1/folders/0B2yLbWtDgQU9Mnc4LUlUcE91MWs</v>
          </cell>
          <cell r="AS453" t="str">
            <v>100</v>
          </cell>
          <cell r="AT453"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U453" t="str">
            <v>1.El acta correspondiente reposa en la siguienteRuta:
C:\Users\NJACOSTAN.SCENTRAL\Documents\2016\PLAN DE ACCION 2016\PRODUCTO P245\5. Informe Control Int. Contable - Informe Ejecutivo Anual 2015 (ACTIV 5)
2.  Ruta Drive Google: 
https://drive.google.com/drive/u/1/folders/0B2yLbWtDgQU9Mnc4LUlUcE91MWs</v>
          </cell>
          <cell r="AV453">
            <v>0</v>
          </cell>
          <cell r="AW453">
            <v>1</v>
          </cell>
          <cell r="AX453">
            <v>0</v>
          </cell>
          <cell r="AY453">
            <v>0</v>
          </cell>
          <cell r="AZ453">
            <v>0</v>
          </cell>
          <cell r="BA453">
            <v>1</v>
          </cell>
          <cell r="BB453">
            <v>0</v>
          </cell>
          <cell r="BC453">
            <v>0</v>
          </cell>
        </row>
        <row r="454">
          <cell r="M454" t="str">
            <v>P245</v>
          </cell>
          <cell r="N454" t="str">
            <v xml:space="preserve">Sistema de Control Interno Evaluado </v>
          </cell>
          <cell r="O454">
            <v>60</v>
          </cell>
          <cell r="P454">
            <v>100</v>
          </cell>
          <cell r="Q454" t="str">
            <v>Porcentaje</v>
          </cell>
          <cell r="R454" t="str">
            <v>Mario Jimenez Gayon</v>
          </cell>
          <cell r="S454" t="str">
            <v>Jefe de Oficina</v>
          </cell>
          <cell r="T454" t="str">
            <v>Activo</v>
          </cell>
          <cell r="U454">
            <v>0</v>
          </cell>
          <cell r="V454">
            <v>0</v>
          </cell>
          <cell r="W454">
            <v>0</v>
          </cell>
          <cell r="X454">
            <v>0</v>
          </cell>
          <cell r="Y454">
            <v>0</v>
          </cell>
          <cell r="Z454">
            <v>0</v>
          </cell>
          <cell r="AA454">
            <v>0</v>
          </cell>
          <cell r="AB454" t="str">
            <v>SIN REGISTRO DE SEGUIMIENTO</v>
          </cell>
          <cell r="AC454">
            <v>0</v>
          </cell>
          <cell r="AD454">
            <v>0</v>
          </cell>
          <cell r="AE454">
            <v>0</v>
          </cell>
          <cell r="AF454">
            <v>0</v>
          </cell>
          <cell r="AG454">
            <v>1024</v>
          </cell>
          <cell r="AH454" t="str">
            <v xml:space="preserve">3. Seguimiento al estado del Sistema de Control Interno (Cuatrimestral) </v>
          </cell>
          <cell r="AI454" t="str">
            <v>NO</v>
          </cell>
          <cell r="AJ454">
            <v>42440</v>
          </cell>
          <cell r="AK454">
            <v>42685</v>
          </cell>
          <cell r="AL454">
            <v>15</v>
          </cell>
          <cell r="AM454" t="str">
            <v>Equipo OCI</v>
          </cell>
          <cell r="AN454" t="str">
            <v>Profesional Universitario</v>
          </cell>
          <cell r="AO454" t="str">
            <v>Activo</v>
          </cell>
          <cell r="AP454">
            <v>100</v>
          </cell>
          <cell r="AQ454" t="str">
            <v>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v>
          </cell>
          <cell r="AR454" t="str">
            <v>1.El Informe correspondiente reposa en la siguienteRuta:
C:\Users\NJACOSTAN.SCENTRAL\Documents\2016\PLAN DE ACCION 2016\PRODUCTO P245\3. Seguimiento al Sistema de Control Interno Primer Informe Cuatrimensual 2016 (ACTIV.3)
2.  Ruta Drive Google: https://drive.google.com/drive/u/1/folders/0B2yLbWtDgQU9b19kLUl4clpsRW8</v>
          </cell>
          <cell r="AS454">
            <v>100</v>
          </cell>
          <cell r="AT454" t="str">
            <v xml:space="preserve">3. El seguimiento Cuatrimensual al Sistema de Control Interno abarca el periodo Marzo - Junio de 2016, es decir la elaboracion y publicacion del Informe es extemporaneo (Julio 2016). </v>
          </cell>
          <cell r="AU454">
            <v>0</v>
          </cell>
          <cell r="AV454">
            <v>0</v>
          </cell>
          <cell r="AW454">
            <v>0.82857142857142863</v>
          </cell>
          <cell r="AX454">
            <v>0</v>
          </cell>
          <cell r="AY454">
            <v>0</v>
          </cell>
          <cell r="AZ454">
            <v>0</v>
          </cell>
          <cell r="BA454">
            <v>1</v>
          </cell>
          <cell r="BB454">
            <v>0</v>
          </cell>
          <cell r="BC454">
            <v>0</v>
          </cell>
        </row>
        <row r="455">
          <cell r="M455" t="str">
            <v>P245</v>
          </cell>
          <cell r="N455" t="str">
            <v xml:space="preserve">Sistema de Control Interno Evaluado </v>
          </cell>
          <cell r="O455">
            <v>60</v>
          </cell>
          <cell r="P455">
            <v>100</v>
          </cell>
          <cell r="Q455" t="str">
            <v>Porcentaje</v>
          </cell>
          <cell r="R455" t="str">
            <v>Mario Jimenez Gayon</v>
          </cell>
          <cell r="S455" t="str">
            <v>Jefe de Oficina</v>
          </cell>
          <cell r="T455" t="str">
            <v>Activo</v>
          </cell>
          <cell r="U455">
            <v>0</v>
          </cell>
          <cell r="V455">
            <v>0</v>
          </cell>
          <cell r="W455">
            <v>0</v>
          </cell>
          <cell r="X455">
            <v>0</v>
          </cell>
          <cell r="Y455">
            <v>0</v>
          </cell>
          <cell r="Z455">
            <v>0</v>
          </cell>
          <cell r="AA455">
            <v>0</v>
          </cell>
          <cell r="AB455" t="str">
            <v>SIN REGISTRO DE SEGUIMIENTO</v>
          </cell>
          <cell r="AC455">
            <v>0</v>
          </cell>
          <cell r="AD455">
            <v>0</v>
          </cell>
          <cell r="AE455">
            <v>0</v>
          </cell>
          <cell r="AF455">
            <v>0</v>
          </cell>
          <cell r="AG455">
            <v>1025</v>
          </cell>
          <cell r="AH455" t="str">
            <v>4. Publicación del resultado del Sistema de Control Interno (Cuatrimestral) en la pagina web del Instituto. Dirección General y Planeación.</v>
          </cell>
          <cell r="AI455" t="str">
            <v>NO</v>
          </cell>
          <cell r="AJ455">
            <v>42440</v>
          </cell>
          <cell r="AK455">
            <v>42685</v>
          </cell>
          <cell r="AL455">
            <v>15</v>
          </cell>
          <cell r="AM455" t="str">
            <v>Equipo OCI</v>
          </cell>
          <cell r="AN455" t="str">
            <v>Profesional Universitario</v>
          </cell>
          <cell r="AO455" t="str">
            <v>Activo</v>
          </cell>
          <cell r="AP455">
            <v>100</v>
          </cell>
          <cell r="AQ455" t="str">
            <v>4. El Informe Promenorizado del Sistema de Control Interno de la Entidad fue publicado en la Pagina Web Institucional (http://www.inpec.gov.co/portal/page/portal/Inpec/Institucion/ReportesDeControlInterno/Tab1/componente%20talento%20humano.PDF)</v>
          </cell>
          <cell r="AR455" t="str">
            <v>1.El soporte correspondiente reposa en la siguienteRuta:
C:\Users\NJACOSTAN.SCENTRAL\Documents\2016\PLAN DE ACCION 2016\PRODUCTO P245\4. Publicacion del Informe de seguimiento al Sistema de Control Interno (ACTIV.4)
2.  Ruta Drive Google: https://drive.google.com/drive/u/1/folders/0B2yLbWtDgQU9eENma0FGY21WeUE</v>
          </cell>
          <cell r="AS455">
            <v>100</v>
          </cell>
          <cell r="AT455" t="str">
            <v xml:space="preserve">4. El seguimiento Cuatrimensual al Sistema de Control Interno abarca el periodo Marzo - Junio de 2016, es decir la elaboracion y publicacion del Informe es extemporaneo (Julio 2016). </v>
          </cell>
          <cell r="AU455">
            <v>0</v>
          </cell>
          <cell r="AV455">
            <v>0</v>
          </cell>
          <cell r="AW455">
            <v>0.82857142857142863</v>
          </cell>
          <cell r="AX455">
            <v>0</v>
          </cell>
          <cell r="AY455">
            <v>0</v>
          </cell>
          <cell r="AZ455">
            <v>0</v>
          </cell>
          <cell r="BA455">
            <v>1</v>
          </cell>
          <cell r="BB455">
            <v>0</v>
          </cell>
          <cell r="BC455">
            <v>0</v>
          </cell>
        </row>
        <row r="456">
          <cell r="M456" t="str">
            <v>P245</v>
          </cell>
          <cell r="N456" t="str">
            <v xml:space="preserve">Sistema de Control Interno Evaluado </v>
          </cell>
          <cell r="O456">
            <v>60</v>
          </cell>
          <cell r="P456">
            <v>100</v>
          </cell>
          <cell r="Q456" t="str">
            <v>Porcentaje</v>
          </cell>
          <cell r="R456" t="str">
            <v>Mario Jimenez Gayon</v>
          </cell>
          <cell r="S456" t="str">
            <v>Jefe de Oficina</v>
          </cell>
          <cell r="T456" t="str">
            <v>Activo</v>
          </cell>
          <cell r="U456">
            <v>0</v>
          </cell>
          <cell r="V456">
            <v>0</v>
          </cell>
          <cell r="W456">
            <v>0</v>
          </cell>
          <cell r="X456">
            <v>0</v>
          </cell>
          <cell r="Y456">
            <v>0</v>
          </cell>
          <cell r="Z456">
            <v>0</v>
          </cell>
          <cell r="AA456">
            <v>0</v>
          </cell>
          <cell r="AB456" t="str">
            <v>SIN REGISTRO DE SEGUIMIENTO</v>
          </cell>
          <cell r="AC456">
            <v>0</v>
          </cell>
          <cell r="AD456">
            <v>0</v>
          </cell>
          <cell r="AE456">
            <v>0</v>
          </cell>
          <cell r="AF456">
            <v>0</v>
          </cell>
          <cell r="AG456">
            <v>1026</v>
          </cell>
          <cell r="AH456" t="str">
            <v>5. Informes Ejecutivos anuales del Sistema de Control Interno y Sistema de Control Interno Contable.</v>
          </cell>
          <cell r="AI456" t="str">
            <v>NO</v>
          </cell>
          <cell r="AJ456">
            <v>42371</v>
          </cell>
          <cell r="AK456">
            <v>42428</v>
          </cell>
          <cell r="AL456">
            <v>20</v>
          </cell>
          <cell r="AM456" t="str">
            <v>Equipo OCI</v>
          </cell>
          <cell r="AN456" t="str">
            <v>Profesional Universitario</v>
          </cell>
          <cell r="AO456" t="str">
            <v>Activo</v>
          </cell>
          <cell r="AP456">
            <v>100</v>
          </cell>
          <cell r="AQ456" t="str">
            <v>5. Fueron publicados en la pagina web de la Entidad los siguientes informes:
a. Informe Ejecutivo Anual 2016
b. Informe de Seguimiento al Sistema de Control interno contable (CHIP) 2016</v>
          </cell>
          <cell r="AR456" t="str">
            <v>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v>
          </cell>
          <cell r="AS456" t="str">
            <v>100</v>
          </cell>
          <cell r="AT456" t="str">
            <v>5. Fueron publicados en la pagina web de la Entidad los siguientes informes:
a. Informe Ejecutivo Anual 2016
b. Informe de Seguimiento al Sistema de Control interno contable (CHIP) 2016</v>
          </cell>
          <cell r="AU456" t="str">
            <v>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v>
          </cell>
          <cell r="AV456">
            <v>0</v>
          </cell>
          <cell r="AW456">
            <v>1</v>
          </cell>
          <cell r="AX456">
            <v>0</v>
          </cell>
          <cell r="AY456">
            <v>0</v>
          </cell>
          <cell r="AZ456">
            <v>0</v>
          </cell>
          <cell r="BA456">
            <v>1</v>
          </cell>
          <cell r="BB456">
            <v>0</v>
          </cell>
          <cell r="BC456">
            <v>0</v>
          </cell>
        </row>
        <row r="457">
          <cell r="M457" t="str">
            <v>P245</v>
          </cell>
          <cell r="N457" t="str">
            <v xml:space="preserve">Sistema de Control Interno Evaluado </v>
          </cell>
          <cell r="O457">
            <v>60</v>
          </cell>
          <cell r="P457">
            <v>100</v>
          </cell>
          <cell r="Q457" t="str">
            <v>Porcentaje</v>
          </cell>
          <cell r="R457" t="str">
            <v>Mario Jimenez Gayon</v>
          </cell>
          <cell r="S457" t="str">
            <v>Jefe de Oficina</v>
          </cell>
          <cell r="T457" t="str">
            <v>Activo</v>
          </cell>
          <cell r="U457">
            <v>0</v>
          </cell>
          <cell r="V457">
            <v>0</v>
          </cell>
          <cell r="W457">
            <v>0</v>
          </cell>
          <cell r="X457">
            <v>0</v>
          </cell>
          <cell r="Y457">
            <v>0</v>
          </cell>
          <cell r="Z457">
            <v>0</v>
          </cell>
          <cell r="AA457">
            <v>0</v>
          </cell>
          <cell r="AB457" t="str">
            <v>SIN REGISTRO DE SEGUIMIENTO</v>
          </cell>
          <cell r="AC457">
            <v>0</v>
          </cell>
          <cell r="AD457">
            <v>0</v>
          </cell>
          <cell r="AE457">
            <v>0</v>
          </cell>
          <cell r="AF457">
            <v>0</v>
          </cell>
          <cell r="AG457">
            <v>1174</v>
          </cell>
          <cell r="AH457" t="str">
            <v>6. Realizar y publicar los seguimientos (3) al mapa de riesgos de corrupción, aplicando el formato, los lineamientos y las fechas establecidas en la guía para la gestión de Riesgo DAFP .</v>
          </cell>
          <cell r="AI457" t="str">
            <v>NO</v>
          </cell>
          <cell r="AJ457">
            <v>42387</v>
          </cell>
          <cell r="AK457">
            <v>42627</v>
          </cell>
          <cell r="AL457">
            <v>20</v>
          </cell>
          <cell r="AM457" t="str">
            <v>Equipo OCI</v>
          </cell>
          <cell r="AN457" t="str">
            <v>Profesional Universitario</v>
          </cell>
          <cell r="AO457" t="str">
            <v>Activo</v>
          </cell>
          <cell r="AP457">
            <v>0</v>
          </cell>
          <cell r="AQ457">
            <v>0</v>
          </cell>
          <cell r="AR457">
            <v>0</v>
          </cell>
          <cell r="AS457">
            <v>100</v>
          </cell>
          <cell r="AT457" t="str">
            <v>6. Fue publicado el primer (01)Informe de seguimiento al Mapa de Riesgos de Corrupcion 2016 en la Pagina Web Institucional.
Link: http://www.inpec.gov.co/portal/page/portal/Inpec/Institucion/ReportesDeControlInterno/Seguimiento%20a%20Las%20Estrategias%20del%20Plan%20Anticorrupci%F3n%20y%20Aten</v>
          </cell>
          <cell r="AU457" t="str">
            <v>1.El Informe de Seguimiento al Mapa de Riesgos de Corrupcion 2016 se puede encontrar en la siguiente Ruta: C:\Users\NJACOSTAN.SCENTRAL\Documents\2016\PLAN DE ACCION 2016\Segundo Trimestre\PRODUCTO P245\6. Informe de Seguimiento al Mapa de Riesgos de Corrupcion 2016 (ACTIV. 6)
2.Registro documental en fisico de la Oficina, Informe de Seguimiento al Mapa de Riesgos de Corrupcion 2016
3.  Ruta Drive Google: https://drive.google.com/drive/u/1/folders/0B2yLbWtDgQU9LUhad2xMM0dlTTQ</v>
          </cell>
          <cell r="AV457">
            <v>100</v>
          </cell>
          <cell r="AW457">
            <v>1</v>
          </cell>
          <cell r="AX457" t="str">
            <v>6. Fue publicado el Segundo (00)Informe de seguimiento al Mapa de Riesgos de Corrupcion 2016 en la Pagina Web Institucional.
Link: http://www.inpec.gov.co/portal/page/portal/Inpec/Institucion/ReportesDeControlInterno/Seguimiento%20a%20Las%20Estrategias%20del%20Plan%20Anticorrupci%F3n%20y%20Aten</v>
          </cell>
          <cell r="AY457" t="str">
            <v>1.El Informe de Seguimiento al Mapa de Riesgos de Corrupcion 2016 se puede encontrar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 (ACTIV. 6)
2.Registro documental en fisico de la Oficina, Informe de Seguimiento al Mapa de Riesgos de Corrupcion 2016
3.  Ruta Drive Google: https://drive.google.com/drive/u/1/folders/0B2yLbWtDgQU9LUhad2xMM0dlTTQ"
2.Registro documental en fisico de la Oficina, Informe de Seguimiento al Mapa de Riesgos de Corrupcion 2016
3.  Ruta Drive Google: https://drive.google.com/drive/u/1/folders/0B2yLbWtDgQU9ZWIzX3pIeHZSb28</v>
          </cell>
          <cell r="AZ457">
            <v>0</v>
          </cell>
          <cell r="BA457">
            <v>1</v>
          </cell>
          <cell r="BB457">
            <v>0</v>
          </cell>
          <cell r="BC457">
            <v>0</v>
          </cell>
        </row>
        <row r="458">
          <cell r="M458" t="str">
            <v>P66</v>
          </cell>
          <cell r="N458" t="str">
            <v>Procesos con hechos 2011 finalizados</v>
          </cell>
          <cell r="O458">
            <v>60</v>
          </cell>
          <cell r="P458">
            <v>25</v>
          </cell>
          <cell r="Q458" t="str">
            <v>Porcentaje</v>
          </cell>
          <cell r="R458" t="str">
            <v xml:space="preserve">CONSTANZA CAÑON CHARRY </v>
          </cell>
          <cell r="S458" t="str">
            <v>Jefe de Oficina</v>
          </cell>
          <cell r="T458" t="str">
            <v>Activo</v>
          </cell>
          <cell r="U458">
            <v>0</v>
          </cell>
          <cell r="V458">
            <v>0</v>
          </cell>
          <cell r="W458">
            <v>0</v>
          </cell>
          <cell r="X458">
            <v>0</v>
          </cell>
          <cell r="Y458">
            <v>0</v>
          </cell>
          <cell r="Z458">
            <v>0</v>
          </cell>
          <cell r="AA458">
            <v>0</v>
          </cell>
          <cell r="AB458" t="str">
            <v>SIN REGISTRO DE SEGUIMIENTO</v>
          </cell>
          <cell r="AC458">
            <v>0</v>
          </cell>
          <cell r="AD458">
            <v>0</v>
          </cell>
          <cell r="AE458">
            <v>0</v>
          </cell>
          <cell r="AF458">
            <v>0</v>
          </cell>
          <cell r="AG458">
            <v>1027</v>
          </cell>
          <cell r="AH458" t="str">
            <v>Establecer un cronograma de actividades para el impulso de los expedientes.</v>
          </cell>
          <cell r="AI458" t="str">
            <v>NO</v>
          </cell>
          <cell r="AJ458">
            <v>42387</v>
          </cell>
          <cell r="AK458">
            <v>42391</v>
          </cell>
          <cell r="AL458">
            <v>30</v>
          </cell>
          <cell r="AM458" t="str">
            <v>CONSTANZA CAÑON CHARRY</v>
          </cell>
          <cell r="AN458" t="str">
            <v>Jefe de Oficina</v>
          </cell>
          <cell r="AO458" t="str">
            <v>Activo</v>
          </cell>
          <cell r="AP458">
            <v>100</v>
          </cell>
          <cell r="AQ458" t="str">
            <v>Cronograma elaborado de actividades para el impulso de 7 expedientes vigencia 2011</v>
          </cell>
          <cell r="AR458" t="str">
            <v>Plan de Acciòn 2016, hoja 6 Cronog Impul exped 2011, computador OFIDIS/Grupo Prevenciòn</v>
          </cell>
          <cell r="AS458">
            <v>100</v>
          </cell>
          <cell r="AT458" t="str">
            <v>Cronograma elaborado de actividades para el impulso de 7 expedientes vigencia 2011</v>
          </cell>
          <cell r="AU458" t="str">
            <v>Archivo fisico OFIDI GRUVE Carpeta Plan de acciòn y carpeta virtual PC/Doris Sanchez/mis documentos/plan de acciòn Cronograma paraimpulso y seguimiento expedientes 2011.</v>
          </cell>
          <cell r="AV458">
            <v>100</v>
          </cell>
          <cell r="AW458">
            <v>1</v>
          </cell>
          <cell r="AX458" t="str">
            <v>Cronograma elaborado de actividades para el impulso de 7 expedientes vigencia 2011</v>
          </cell>
          <cell r="AY458" t="str">
            <v>Archivo fisico OFIDI GRUVE Carpeta Plan de acciòn y carpeta virtual PC/Doris Sanchez/mis documentos/plan de acciòn Cronograma paraimpulso y seguimiento expedientes 2011.</v>
          </cell>
          <cell r="AZ458">
            <v>0</v>
          </cell>
          <cell r="BA458">
            <v>1</v>
          </cell>
          <cell r="BB458">
            <v>0</v>
          </cell>
          <cell r="BC458">
            <v>0</v>
          </cell>
        </row>
        <row r="459">
          <cell r="M459" t="str">
            <v>P66</v>
          </cell>
          <cell r="N459" t="str">
            <v>Procesos con hechos 2011 finalizados</v>
          </cell>
          <cell r="O459">
            <v>60</v>
          </cell>
          <cell r="P459">
            <v>25</v>
          </cell>
          <cell r="Q459" t="str">
            <v>Porcentaje</v>
          </cell>
          <cell r="R459" t="str">
            <v xml:space="preserve">CONSTANZA CAÑON CHARRY </v>
          </cell>
          <cell r="S459" t="str">
            <v>Jefe de Oficina</v>
          </cell>
          <cell r="T459" t="str">
            <v>Activo</v>
          </cell>
          <cell r="U459">
            <v>0</v>
          </cell>
          <cell r="V459">
            <v>0</v>
          </cell>
          <cell r="W459">
            <v>0</v>
          </cell>
          <cell r="X459">
            <v>0</v>
          </cell>
          <cell r="Y459">
            <v>0</v>
          </cell>
          <cell r="Z459">
            <v>0</v>
          </cell>
          <cell r="AA459">
            <v>0</v>
          </cell>
          <cell r="AB459" t="str">
            <v>SIN REGISTRO DE SEGUIMIENTO</v>
          </cell>
          <cell r="AC459">
            <v>0</v>
          </cell>
          <cell r="AD459">
            <v>0</v>
          </cell>
          <cell r="AE459">
            <v>0</v>
          </cell>
          <cell r="AF459">
            <v>0</v>
          </cell>
          <cell r="AG459">
            <v>1028</v>
          </cell>
          <cell r="AH459" t="str">
            <v>Realizar seguimiento y vigilancia de las actividades procesales desarrolladas por parte de los operadores disciplinarios.</v>
          </cell>
          <cell r="AI459" t="str">
            <v>NO</v>
          </cell>
          <cell r="AJ459">
            <v>42394</v>
          </cell>
          <cell r="AK459">
            <v>42716</v>
          </cell>
          <cell r="AL459">
            <v>30</v>
          </cell>
          <cell r="AM459" t="str">
            <v>CONSTANZA CAÑON CHARRY</v>
          </cell>
          <cell r="AN459" t="str">
            <v>Jefe de Oficina</v>
          </cell>
          <cell r="AO459" t="str">
            <v>Activo</v>
          </cell>
          <cell r="AP459">
            <v>0</v>
          </cell>
          <cell r="AQ459" t="str">
            <v>Cronograma elaborado con seguimiento a expedientes 2011</v>
          </cell>
          <cell r="AR459" t="str">
            <v>Plan de Acciòn 2016, hoja 6 Cronog Impul exped 2011, computador OFIDIS/Grupo Prevenciòn</v>
          </cell>
          <cell r="AS459">
            <v>100</v>
          </cell>
          <cell r="AT459" t="str">
            <v>Seguimiento realizado con oficios OFIDI-GOPEV-1235-2016 dirigidos a Dr. Nancy Mazuera y Germán Maldonado solicitud estado procesos casos 2011.</v>
          </cell>
          <cell r="AU459" t="str">
            <v xml:space="preserve">Archivo fisico OFIDI GRUVE Carpeta Plan de acciòn </v>
          </cell>
          <cell r="AV459">
            <v>100</v>
          </cell>
          <cell r="AW459">
            <v>0.77329192546583847</v>
          </cell>
          <cell r="AX459" t="str">
            <v>Seguimiento realizado con oficios OFIDI-GOPEV-1235-2016 dirigidos a Dr. Nancy Mazuera y Germán Maldonado solicitud estado procesos casos 2011.</v>
          </cell>
          <cell r="AY459" t="str">
            <v xml:space="preserve">Archivo fisico OFIDI GRUVE Carpeta Plan de acciòn </v>
          </cell>
          <cell r="AZ459">
            <v>0</v>
          </cell>
          <cell r="BA459">
            <v>1</v>
          </cell>
          <cell r="BB459">
            <v>0</v>
          </cell>
          <cell r="BC459">
            <v>0</v>
          </cell>
        </row>
        <row r="460">
          <cell r="M460" t="str">
            <v>P66</v>
          </cell>
          <cell r="N460" t="str">
            <v>Procesos con hechos 2011 finalizados</v>
          </cell>
          <cell r="O460">
            <v>60</v>
          </cell>
          <cell r="P460">
            <v>25</v>
          </cell>
          <cell r="Q460" t="str">
            <v>Porcentaje</v>
          </cell>
          <cell r="R460" t="str">
            <v xml:space="preserve">CONSTANZA CAÑON CHARRY </v>
          </cell>
          <cell r="S460" t="str">
            <v>Jefe de Oficina</v>
          </cell>
          <cell r="T460" t="str">
            <v>Activo</v>
          </cell>
          <cell r="U460">
            <v>0</v>
          </cell>
          <cell r="V460">
            <v>0</v>
          </cell>
          <cell r="W460">
            <v>0</v>
          </cell>
          <cell r="X460">
            <v>0</v>
          </cell>
          <cell r="Y460">
            <v>0</v>
          </cell>
          <cell r="Z460">
            <v>0</v>
          </cell>
          <cell r="AA460">
            <v>0</v>
          </cell>
          <cell r="AB460" t="str">
            <v>SIN REGISTRO DE SEGUIMIENTO</v>
          </cell>
          <cell r="AC460">
            <v>0</v>
          </cell>
          <cell r="AD460">
            <v>0</v>
          </cell>
          <cell r="AE460">
            <v>0</v>
          </cell>
          <cell r="AF460">
            <v>0</v>
          </cell>
          <cell r="AG460">
            <v>1029</v>
          </cell>
          <cell r="AH460" t="str">
            <v>Elaborar y presentar informe final de terminación de procesos hechos 2011.</v>
          </cell>
          <cell r="AI460" t="str">
            <v>NO</v>
          </cell>
          <cell r="AJ460">
            <v>42716</v>
          </cell>
          <cell r="AK460">
            <v>42719</v>
          </cell>
          <cell r="AL460">
            <v>40</v>
          </cell>
          <cell r="AM460" t="str">
            <v>CONSTANZA CAÑON CHARRY</v>
          </cell>
          <cell r="AN460" t="str">
            <v>Jefe de Oficina</v>
          </cell>
          <cell r="AO460" t="str">
            <v>Activo</v>
          </cell>
          <cell r="AP460">
            <v>0</v>
          </cell>
          <cell r="AQ460">
            <v>0</v>
          </cell>
          <cell r="AR460">
            <v>0</v>
          </cell>
          <cell r="AS460">
            <v>0</v>
          </cell>
          <cell r="AT460" t="str">
            <v>La actividad no ha iniciado, se presenta el informe una vez se culmine el proceso en su totalidad cuyos fallos estàn en revisiòn y aprobaciòn por parte de la Jefatura, hasta tanto se realicen las notificaciones los procesos no quedan totalmente tramitados.</v>
          </cell>
          <cell r="AU460">
            <v>0</v>
          </cell>
          <cell r="AV460">
            <v>0</v>
          </cell>
          <cell r="AW460" t="str">
            <v>Actividad no ha iniciado</v>
          </cell>
          <cell r="AX460">
            <v>0</v>
          </cell>
          <cell r="AY460">
            <v>0</v>
          </cell>
          <cell r="AZ460">
            <v>0</v>
          </cell>
          <cell r="BA460">
            <v>1</v>
          </cell>
          <cell r="BB460">
            <v>0</v>
          </cell>
          <cell r="BC460">
            <v>0</v>
          </cell>
        </row>
        <row r="461">
          <cell r="M461" t="str">
            <v>P224</v>
          </cell>
          <cell r="N461" t="str">
            <v xml:space="preserve">Quejas e informes radicados a la oficina de control interno disciplinario, tramitadas en un término máximo de 30 días </v>
          </cell>
          <cell r="O461">
            <v>15</v>
          </cell>
          <cell r="P461">
            <v>100</v>
          </cell>
          <cell r="Q461" t="str">
            <v>Porcentaje</v>
          </cell>
          <cell r="R461" t="str">
            <v xml:space="preserve">CONSTANZA CAÑON CHARRY </v>
          </cell>
          <cell r="S461" t="str">
            <v>Jefe de Oficina</v>
          </cell>
          <cell r="T461" t="str">
            <v>Activo</v>
          </cell>
          <cell r="U461">
            <v>100</v>
          </cell>
          <cell r="V461" t="str">
            <v>8 sesiones de Comité para estudio y análisis de quejas</v>
          </cell>
          <cell r="W461" t="str">
            <v>Actas Numeros: 03-2016, 4-2016, 5-2016, 6-2016, 3-2016, 6-2016, 7-2016 y 10-2016, carpeta física comite de quejas OFIDI/Grupo Prevenciòn. No se anexan por cuanto dan cuenta de hechos que estan sometidos a reserva legal dentro de las respectivas investigaciones.</v>
          </cell>
          <cell r="X461">
            <v>100</v>
          </cell>
          <cell r="Y461" t="str">
            <v>12  Sesiones del Comitè para Estudio y análisis de quejas recibidas durante el trimestre.</v>
          </cell>
          <cell r="Z461"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1">
            <v>0</v>
          </cell>
          <cell r="AB461" t="str">
            <v>SIN REGISTRO DE SEGUIMIENTO</v>
          </cell>
          <cell r="AC461">
            <v>0</v>
          </cell>
          <cell r="AD461">
            <v>0</v>
          </cell>
          <cell r="AE461">
            <v>0</v>
          </cell>
          <cell r="AF461">
            <v>0</v>
          </cell>
          <cell r="AG461">
            <v>1030</v>
          </cell>
          <cell r="AH461" t="str">
            <v>Estudio y análisis de la queja o informe por parte del Comité de Evaluación de la Oficina de Control Interno Disciplinario</v>
          </cell>
          <cell r="AI461" t="str">
            <v>SI</v>
          </cell>
          <cell r="AJ461">
            <v>42381</v>
          </cell>
          <cell r="AK461">
            <v>42716</v>
          </cell>
          <cell r="AL461">
            <v>30</v>
          </cell>
          <cell r="AM461" t="str">
            <v>CONSTANZA CAÑON CHARRY</v>
          </cell>
          <cell r="AN461" t="str">
            <v>Jefe de Oficina</v>
          </cell>
          <cell r="AO461" t="str">
            <v>Activo</v>
          </cell>
          <cell r="AP461">
            <v>100</v>
          </cell>
          <cell r="AQ461" t="str">
            <v>8 sesiones de Comité para estudio y análisis de quejas</v>
          </cell>
          <cell r="AR461" t="str">
            <v>Actas Numeros: 03-2016, 4-2016, 5-2016, 6-2016, 3-2016, 6-2016, 7-2016 y 10-2016, carpeta física comite de quejas OFIDI/Grupo Prevenciòn. No se anexan por cuanto dan cuenta de hechos que estan sometidos a reserva legal dentro de las respectivas investigaciones.</v>
          </cell>
          <cell r="AS461">
            <v>100</v>
          </cell>
          <cell r="AT461" t="str">
            <v>12  Sesiones del Comitè para Estudio y análisis de quejas recibidas durante el trimestre.</v>
          </cell>
          <cell r="AU461"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V461">
            <v>100</v>
          </cell>
          <cell r="AW461">
            <v>0.78208955223880594</v>
          </cell>
          <cell r="AX461" t="str">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v>
          </cell>
          <cell r="AY461" t="str">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v>
          </cell>
          <cell r="AZ461">
            <v>0</v>
          </cell>
          <cell r="BA461">
            <v>1</v>
          </cell>
          <cell r="BB461">
            <v>0</v>
          </cell>
          <cell r="BC461">
            <v>0</v>
          </cell>
        </row>
        <row r="462">
          <cell r="M462" t="str">
            <v>P224</v>
          </cell>
          <cell r="N462" t="str">
            <v xml:space="preserve">Quejas e informes radicados a la oficina de control interno disciplinario, tramitadas en un término máximo de 30 días </v>
          </cell>
          <cell r="O462">
            <v>15</v>
          </cell>
          <cell r="P462">
            <v>100</v>
          </cell>
          <cell r="Q462" t="str">
            <v>Porcentaje</v>
          </cell>
          <cell r="R462" t="str">
            <v xml:space="preserve">CONSTANZA CAÑON CHARRY </v>
          </cell>
          <cell r="S462" t="str">
            <v>Jefe de Oficina</v>
          </cell>
          <cell r="T462" t="str">
            <v>Activo</v>
          </cell>
          <cell r="U462">
            <v>100</v>
          </cell>
          <cell r="V462" t="str">
            <v>8 sesiones de Comité para estudio y análisis de quejas</v>
          </cell>
          <cell r="W462" t="str">
            <v>Actas Numeros: 03-2016, 4-2016, 5-2016, 6-2016, 3-2016, 6-2016, 7-2016 y 10-2016, carpeta física comite de quejas OFIDI/Grupo Prevenciòn. No se anexan por cuanto dan cuenta de hechos que estan sometidos a reserva legal dentro de las respectivas investigaciones.</v>
          </cell>
          <cell r="X462">
            <v>100</v>
          </cell>
          <cell r="Y462" t="str">
            <v>12  Sesiones del Comitè para Estudio y análisis de quejas recibidas durante el trimestre.</v>
          </cell>
          <cell r="Z462"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2">
            <v>0</v>
          </cell>
          <cell r="AB462" t="str">
            <v>SIN REGISTRO DE SEGUIMIENTO</v>
          </cell>
          <cell r="AC462">
            <v>0</v>
          </cell>
          <cell r="AD462">
            <v>0</v>
          </cell>
          <cell r="AE462">
            <v>0</v>
          </cell>
          <cell r="AF462">
            <v>0</v>
          </cell>
          <cell r="AG462">
            <v>1031</v>
          </cell>
          <cell r="AH462" t="str">
            <v>Asignación de las quejas o informes a los funcionarios a través de reparto para la proyección de la decisión tomada en Comité.</v>
          </cell>
          <cell r="AI462" t="str">
            <v>SI</v>
          </cell>
          <cell r="AJ462">
            <v>42381</v>
          </cell>
          <cell r="AK462">
            <v>42716</v>
          </cell>
          <cell r="AL462">
            <v>30</v>
          </cell>
          <cell r="AM462" t="str">
            <v>CONSTANZA CAÑON CHARRY</v>
          </cell>
          <cell r="AN462" t="str">
            <v>Jefe de Oficina</v>
          </cell>
          <cell r="AO462" t="str">
            <v>Activo</v>
          </cell>
          <cell r="AP462">
            <v>100</v>
          </cell>
          <cell r="AQ462" t="str">
            <v>8 sesiones de asignaciòn de quejas o informes</v>
          </cell>
          <cell r="AR462" t="str">
            <v>8 formatos de registro 13 y 26 de enero; 5, 12 y 22 de febrero y 2, 4 y 17 de marzo de 2016, carpeta fìsica OFIDI/Grupo Prevenciòn, Carpeta fìsica Reparto de quejas relaciòn de inhibitorios y reparto de quejas para indagación preliminar OFIDI</v>
          </cell>
          <cell r="AS462">
            <v>100</v>
          </cell>
          <cell r="AT462" t="str">
            <v>12 Sesiones del Comitè para Estudio y análisis de 430 quejas recibidas durante el trimestre.</v>
          </cell>
          <cell r="AU462" t="str">
            <v xml:space="preserve">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v>
          </cell>
          <cell r="AV462">
            <v>100</v>
          </cell>
          <cell r="AW462">
            <v>0.78208955223880594</v>
          </cell>
          <cell r="AX462" t="str">
            <v>12 Sesiones del Comitè para Estudio y análisis de 483 quejas recibidas durante el trimestre.</v>
          </cell>
          <cell r="AY462" t="str">
            <v>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v>
          </cell>
          <cell r="AZ462">
            <v>0</v>
          </cell>
          <cell r="BA462">
            <v>1</v>
          </cell>
          <cell r="BB462">
            <v>0</v>
          </cell>
          <cell r="BC462">
            <v>0</v>
          </cell>
        </row>
        <row r="463">
          <cell r="M463" t="str">
            <v>P224</v>
          </cell>
          <cell r="N463" t="str">
            <v xml:space="preserve">Quejas e informes radicados a la oficina de control interno disciplinario, tramitadas en un término máximo de 30 días </v>
          </cell>
          <cell r="O463">
            <v>15</v>
          </cell>
          <cell r="P463">
            <v>100</v>
          </cell>
          <cell r="Q463" t="str">
            <v>Porcentaje</v>
          </cell>
          <cell r="R463" t="str">
            <v xml:space="preserve">CONSTANZA CAÑON CHARRY </v>
          </cell>
          <cell r="S463" t="str">
            <v>Jefe de Oficina</v>
          </cell>
          <cell r="T463" t="str">
            <v>Activo</v>
          </cell>
          <cell r="U463">
            <v>100</v>
          </cell>
          <cell r="V463" t="str">
            <v>8 sesiones de Comité para estudio y análisis de quejas</v>
          </cell>
          <cell r="W463" t="str">
            <v>Actas Numeros: 03-2016, 4-2016, 5-2016, 6-2016, 3-2016, 6-2016, 7-2016 y 10-2016, carpeta física comite de quejas OFIDI/Grupo Prevenciòn. No se anexan por cuanto dan cuenta de hechos que estan sometidos a reserva legal dentro de las respectivas investigaciones.</v>
          </cell>
          <cell r="X463">
            <v>100</v>
          </cell>
          <cell r="Y463" t="str">
            <v>12  Sesiones del Comitè para Estudio y análisis de quejas recibidas durante el trimestre.</v>
          </cell>
          <cell r="Z463"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3">
            <v>0</v>
          </cell>
          <cell r="AB463" t="str">
            <v>SIN REGISTRO DE SEGUIMIENTO</v>
          </cell>
          <cell r="AC463">
            <v>0</v>
          </cell>
          <cell r="AD463">
            <v>0</v>
          </cell>
          <cell r="AE463">
            <v>0</v>
          </cell>
          <cell r="AF463">
            <v>0</v>
          </cell>
          <cell r="AG463">
            <v>1032</v>
          </cell>
          <cell r="AH463" t="str">
            <v>Revisión y aprobación de la decisión proyectada por el funcionario, para la firma de la Jefatura.</v>
          </cell>
          <cell r="AI463" t="str">
            <v>NO</v>
          </cell>
          <cell r="AJ463">
            <v>42381</v>
          </cell>
          <cell r="AK463">
            <v>42716</v>
          </cell>
          <cell r="AL463">
            <v>40</v>
          </cell>
          <cell r="AM463" t="str">
            <v>CONSTANZA CAÑON CHARRY</v>
          </cell>
          <cell r="AN463" t="str">
            <v>Jefe de Oficina</v>
          </cell>
          <cell r="AO463" t="str">
            <v>Activo</v>
          </cell>
          <cell r="AP463">
            <v>100</v>
          </cell>
          <cell r="AQ463" t="str">
            <v>Se realiza revisión y aprobación a través del visto bueno del coordinador del Grupo de Investigaciones en los proyectos de autos, Decisión registrada en los libros de autos y decisiones y en SIID</v>
          </cell>
          <cell r="AR463" t="str">
            <v>Libro Radicador de Expedientes folio 374 en adelante</v>
          </cell>
          <cell r="AS463">
            <v>100</v>
          </cell>
          <cell r="AT463" t="str">
            <v xml:space="preserve">Revisiòn y aprobaciòn a través del visto bueno por parte del Coordinador del GINDI en los Proyectos de Autos.  Actuaciones registradas en el libro de Autos y en el SIID </v>
          </cell>
          <cell r="AU463" t="str">
            <v>Libro radicador de Expedientes folios 384 en adelante ubicado en la Secretaría del Despacho.</v>
          </cell>
          <cell r="AV463">
            <v>100</v>
          </cell>
          <cell r="AW463">
            <v>0.78208955223880594</v>
          </cell>
          <cell r="AX463" t="str">
            <v xml:space="preserve">Revisiòn y aprobaciòn a través del visto bueno por parte del Coordinador del GINDI en los Proyectos de Autos.  Actuaciones registradas en el libro de Autos y en el SIID </v>
          </cell>
          <cell r="AY463" t="str">
            <v>Libro radicador de Expedientes folios 384 en adelante ubicado en la Secretaría del Despacho.</v>
          </cell>
          <cell r="AZ463">
            <v>0</v>
          </cell>
          <cell r="BA463">
            <v>1</v>
          </cell>
          <cell r="BB463">
            <v>0</v>
          </cell>
          <cell r="BC463">
            <v>0</v>
          </cell>
        </row>
        <row r="464">
          <cell r="M464" t="str">
            <v>P28</v>
          </cell>
          <cell r="N464" t="str">
            <v>Finalizar el 100% de los procesos con hechos 2010.        25%        No permitir que opere la prescripción de la acción disciplinaria en la oficina.        15 de diciembre de 2015.        Finalizar 09 de 09 procesos, con hechos 2010</v>
          </cell>
          <cell r="O464">
            <v>15</v>
          </cell>
          <cell r="P464">
            <v>100</v>
          </cell>
          <cell r="Q464" t="str">
            <v>Porcentaje</v>
          </cell>
          <cell r="R464" t="str">
            <v xml:space="preserve">CONSTANZA CAÑON CHARRY </v>
          </cell>
          <cell r="S464" t="str">
            <v>Jefe de Oficina</v>
          </cell>
          <cell r="T464" t="str">
            <v>Activo</v>
          </cell>
          <cell r="U464">
            <v>0</v>
          </cell>
          <cell r="V464">
            <v>0</v>
          </cell>
          <cell r="W464">
            <v>0</v>
          </cell>
          <cell r="X464">
            <v>35</v>
          </cell>
          <cell r="Y464" t="str">
            <v>2 Visitas de seguimiento de acuerdo con el Cronograma presentado y autorizado por la DINPE</v>
          </cell>
          <cell r="Z464" t="str">
            <v>Visita durante los dìas 27, 28 y 29 de abril de 2016 a la DIREG NORTE ACTA No. 002-2016 y Visita durante los dìas 13, 14 y 15 de abril de 2016 a la DIREG CENTRAL, Acta 01-2016.  Reposan en carpeta fisica Plan de Acciòn ODIFI-GRUVE</v>
          </cell>
          <cell r="AA464">
            <v>0</v>
          </cell>
          <cell r="AB464" t="str">
            <v xml:space="preserve">3 Visitas de seguimiento </v>
          </cell>
          <cell r="AC464" t="str">
            <v>Carpeta Plan de Acciòn OFIDI Actiovidad sujeta a modificaciòn en razon a lo aprobado por la DINPE en oficio del 23 de maro de 2016.</v>
          </cell>
          <cell r="AD464">
            <v>0</v>
          </cell>
          <cell r="AE464">
            <v>0</v>
          </cell>
          <cell r="AF464">
            <v>0</v>
          </cell>
          <cell r="AG464">
            <v>1033</v>
          </cell>
          <cell r="AH464" t="str">
            <v>Elaboración del cronograma de atención e intervención, y selección de los establecimientos a intervenir con charlas de sensibilización y actualización de régimen disciplinario.</v>
          </cell>
          <cell r="AI464" t="str">
            <v>NO</v>
          </cell>
          <cell r="AJ464">
            <v>42387</v>
          </cell>
          <cell r="AK464">
            <v>42391</v>
          </cell>
          <cell r="AL464">
            <v>30</v>
          </cell>
          <cell r="AM464" t="str">
            <v>CONSTANZA CAÑON CHARRY</v>
          </cell>
          <cell r="AN464" t="str">
            <v>Jefe de Oficina</v>
          </cell>
          <cell r="AO464" t="str">
            <v>Activo</v>
          </cell>
          <cell r="AP464">
            <v>25</v>
          </cell>
          <cell r="AQ464" t="str">
            <v>Oficio contentivo del Cronograma presentado con fecha 23 de marzo a la DINPE.  cuenta con autorizaciòn y aprobaciòn del Sr Director General</v>
          </cell>
          <cell r="AR464" t="str">
            <v xml:space="preserve">Carpeta Plan de Acciòn OFIDI  Actiovidad sujeta a modificaciòn en razon a lo aprobado por la DINPE en oficio del 23 de maro de 2016.  </v>
          </cell>
          <cell r="AS464">
            <v>100</v>
          </cell>
          <cell r="AT464" t="str">
            <v>Oficio contentivo del Cronograma presentado con fecha 23 de marzo a la DINPE.  cuenta con autorizaciòn y aprobaciòn del Sr Director General</v>
          </cell>
          <cell r="AU464" t="str">
            <v xml:space="preserve">Carpeta Plan de Acciòn OFIDI  Actiovidad sujeta a modificaciòn en razon a lo aprobado por la DINPE en oficio del 23 de maro de 2016.  </v>
          </cell>
          <cell r="AV464">
            <v>100</v>
          </cell>
          <cell r="AW464">
            <v>1</v>
          </cell>
          <cell r="AX464" t="str">
            <v>Oficio contentivo del Cronograma presentado con fecha 23 de marzo a la DINPE. cuenta con autorizaciòn y aprobaciòn del Sr Director General</v>
          </cell>
          <cell r="AY464" t="str">
            <v>Carpeta Plan de Acciòn OFIDI Actiovidad sujeta a modificaciòn en razon a lo aprobado por la DINPE en oficio del 23 de maro de 2016.</v>
          </cell>
          <cell r="AZ464">
            <v>0</v>
          </cell>
          <cell r="BA464">
            <v>1</v>
          </cell>
          <cell r="BB464">
            <v>0</v>
          </cell>
          <cell r="BC464">
            <v>0</v>
          </cell>
        </row>
        <row r="465">
          <cell r="M465" t="str">
            <v>P28</v>
          </cell>
          <cell r="N465" t="str">
            <v>Finalizar el 100% de los procesos con hechos 2010.        25%        No permitir que opere la prescripción de la acción disciplinaria en la oficina.        15 de diciembre de 2015.        Finalizar 09 de 09 procesos, con hechos 2010</v>
          </cell>
          <cell r="O465">
            <v>15</v>
          </cell>
          <cell r="P465">
            <v>100</v>
          </cell>
          <cell r="Q465" t="str">
            <v>Porcentaje</v>
          </cell>
          <cell r="R465" t="str">
            <v xml:space="preserve">CONSTANZA CAÑON CHARRY </v>
          </cell>
          <cell r="S465" t="str">
            <v>Jefe de Oficina</v>
          </cell>
          <cell r="T465" t="str">
            <v>Activo</v>
          </cell>
          <cell r="U465">
            <v>0</v>
          </cell>
          <cell r="V465">
            <v>0</v>
          </cell>
          <cell r="W465">
            <v>0</v>
          </cell>
          <cell r="X465">
            <v>0</v>
          </cell>
          <cell r="Y465">
            <v>0</v>
          </cell>
          <cell r="Z465">
            <v>0</v>
          </cell>
          <cell r="AA465">
            <v>0</v>
          </cell>
          <cell r="AB465" t="str">
            <v xml:space="preserve">3 Visitas de seguimiento </v>
          </cell>
          <cell r="AC465" t="str">
            <v>Carpeta Plan de Acciòn OFIDI Actiovidad sujeta a modificaciòn en razon a lo aprobado por la DINPE en oficio del 23 de maro de 2016.</v>
          </cell>
          <cell r="AD465">
            <v>0</v>
          </cell>
          <cell r="AE465">
            <v>0</v>
          </cell>
          <cell r="AF465">
            <v>0</v>
          </cell>
          <cell r="AG465">
            <v>1034</v>
          </cell>
          <cell r="AH465" t="str">
            <v>Visitas y ejecución de las actividades en los establecimientos seleccionados.( Presencial y/o Virtual)</v>
          </cell>
          <cell r="AI465" t="str">
            <v>NO</v>
          </cell>
          <cell r="AJ465">
            <v>42387</v>
          </cell>
          <cell r="AK465">
            <v>42391</v>
          </cell>
          <cell r="AL465">
            <v>30</v>
          </cell>
          <cell r="AM465" t="str">
            <v>CONSTANZA CAÑON CHARRY</v>
          </cell>
          <cell r="AN465" t="str">
            <v>Jefe de Oficina</v>
          </cell>
          <cell r="AO465" t="str">
            <v>Activo</v>
          </cell>
          <cell r="AP465">
            <v>0</v>
          </cell>
          <cell r="AQ465" t="str">
            <v>No ha iniciado</v>
          </cell>
          <cell r="AR465">
            <v>0</v>
          </cell>
          <cell r="AS465">
            <v>33.299999999999997</v>
          </cell>
          <cell r="AT465" t="str">
            <v>2 Visitas de seguimiento de acuerdo con el Cronograma presentado y autorizado por la DINPE, en el cual se programaron 6 visitas.</v>
          </cell>
          <cell r="AU465" t="str">
            <v>Visita durante los dìas 27, 28 y 29 de abril de 2016 a la DIREG NORTE ACTA No. 002-2016 y Visita durante los dìas 13, 14 y 15 de abril de 2016 a la DIREG CENTRAL, Acta 01-2016.  Reposan en carpeta fisica Plan de Acciòn ODIFI-GRUVE</v>
          </cell>
          <cell r="AV465">
            <v>84</v>
          </cell>
          <cell r="AW465">
            <v>1</v>
          </cell>
          <cell r="AX465" t="str">
            <v>3 Visitas de seguimiento de acuerdo con el Cronograma presentado y autorizado por la DINPE, en el cual se programaron 6 visitas.</v>
          </cell>
          <cell r="AY465" t="str">
            <v>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v>
          </cell>
          <cell r="AZ465">
            <v>0</v>
          </cell>
          <cell r="BA465">
            <v>1</v>
          </cell>
          <cell r="BB465">
            <v>0</v>
          </cell>
          <cell r="BC465">
            <v>0</v>
          </cell>
        </row>
        <row r="466">
          <cell r="M466" t="str">
            <v>P28</v>
          </cell>
          <cell r="N466" t="str">
            <v>Finalizar el 100% de los procesos con hechos 2010.        25%        No permitir que opere la prescripción de la acción disciplinaria en la oficina.        15 de diciembre de 2015.        Finalizar 09 de 09 procesos, con hechos 2010</v>
          </cell>
          <cell r="O466">
            <v>15</v>
          </cell>
          <cell r="P466">
            <v>100</v>
          </cell>
          <cell r="Q466" t="str">
            <v>Porcentaje</v>
          </cell>
          <cell r="R466" t="str">
            <v xml:space="preserve">CONSTANZA CAÑON CHARRY </v>
          </cell>
          <cell r="S466" t="str">
            <v>Jefe de Oficina</v>
          </cell>
          <cell r="T466" t="str">
            <v>Activo</v>
          </cell>
          <cell r="U466">
            <v>0</v>
          </cell>
          <cell r="V466">
            <v>0</v>
          </cell>
          <cell r="W466">
            <v>0</v>
          </cell>
          <cell r="X466">
            <v>0</v>
          </cell>
          <cell r="Y466">
            <v>0</v>
          </cell>
          <cell r="Z466">
            <v>0</v>
          </cell>
          <cell r="AA466">
            <v>0</v>
          </cell>
          <cell r="AB466" t="str">
            <v>1 inoorme semestral</v>
          </cell>
          <cell r="AC466" t="str">
            <v>Carpata virtual: C:\Documents and Settings\DSANCHEZT\Mis documentos\DORIS 2016\COMPARTIDA\OFICIOS 2016\Oficio Informe semestral actividades OFIDI.docx y carpeta fisica Plan Accion 2016</v>
          </cell>
          <cell r="AD466">
            <v>0</v>
          </cell>
          <cell r="AE466">
            <v>0</v>
          </cell>
          <cell r="AF466">
            <v>0</v>
          </cell>
          <cell r="AG466">
            <v>1035</v>
          </cell>
          <cell r="AH466" t="str">
            <v>Presentación de informes de las actividades semestral y final, ante la Dirección General del Inpec.</v>
          </cell>
          <cell r="AI466" t="str">
            <v>NO</v>
          </cell>
          <cell r="AJ466">
            <v>42387</v>
          </cell>
          <cell r="AK466">
            <v>42716</v>
          </cell>
          <cell r="AL466">
            <v>40</v>
          </cell>
          <cell r="AM466" t="str">
            <v>CONSTANZA CAÑON CHARRY</v>
          </cell>
          <cell r="AN466" t="str">
            <v>Jefe de Oficina</v>
          </cell>
          <cell r="AO466" t="str">
            <v>Activo</v>
          </cell>
          <cell r="AP466">
            <v>0</v>
          </cell>
          <cell r="AQ466" t="str">
            <v>No ha iniciado</v>
          </cell>
          <cell r="AR466">
            <v>0</v>
          </cell>
          <cell r="AS466">
            <v>40</v>
          </cell>
          <cell r="AT466" t="str">
            <v>Informe semestral elaborado</v>
          </cell>
          <cell r="AU466" t="str">
            <v>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v>
          </cell>
          <cell r="AV466">
            <v>50</v>
          </cell>
          <cell r="AW466">
            <v>0.77811550151975684</v>
          </cell>
          <cell r="AX466" t="str">
            <v>Informe semestral elaborado</v>
          </cell>
          <cell r="AY466" t="str">
            <v>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v>
          </cell>
          <cell r="AZ466">
            <v>0</v>
          </cell>
          <cell r="BA466">
            <v>1</v>
          </cell>
          <cell r="BB466">
            <v>0</v>
          </cell>
          <cell r="BC466">
            <v>0</v>
          </cell>
        </row>
        <row r="467">
          <cell r="M467" t="str">
            <v>P157</v>
          </cell>
          <cell r="N467" t="str">
            <v>Estrategia Gobierno en Línea implementada</v>
          </cell>
          <cell r="O467">
            <v>6</v>
          </cell>
          <cell r="P467">
            <v>53</v>
          </cell>
          <cell r="Q467" t="str">
            <v>Porcentaje</v>
          </cell>
          <cell r="R467" t="str">
            <v>Juan Manuel Riaño Vargas</v>
          </cell>
          <cell r="S467" t="str">
            <v>Jefe de Oficina Asesora</v>
          </cell>
          <cell r="T467" t="str">
            <v>Activo</v>
          </cell>
          <cell r="U467">
            <v>0</v>
          </cell>
          <cell r="V467">
            <v>0</v>
          </cell>
          <cell r="W467">
            <v>0</v>
          </cell>
          <cell r="X467">
            <v>20</v>
          </cell>
          <cell r="Y467" t="str">
            <v>Durante el mes de junio se hicieron reuniones con el ministerio de justicia con el fin de dar a conocer el plan de acción de GEL de la entidad</v>
          </cell>
          <cell r="Z467" t="str">
            <v>-</v>
          </cell>
          <cell r="AA467">
            <v>33</v>
          </cell>
          <cell r="AB467"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67" t="str">
            <v>las evidencias se encuentran cargadas en la carpeta de google drive junto a los soportes de cumplimiento de las actividades del producto</v>
          </cell>
          <cell r="AD467">
            <v>53</v>
          </cell>
          <cell r="AE467"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67" t="str">
            <v>las evidencias se encuentran cargadas en la carpeta de google drive junto a los soportes de cumplimiento de las actividades del producto</v>
          </cell>
          <cell r="AG467">
            <v>643</v>
          </cell>
          <cell r="AH467" t="str">
            <v>Realizar la verificación del Esquema de publicación de la Ley de Transparencia y Acceso a la información Pública propuesto por el Manual de Gobierno en línea.</v>
          </cell>
          <cell r="AI467" t="str">
            <v>NO</v>
          </cell>
          <cell r="AJ467">
            <v>42371</v>
          </cell>
          <cell r="AK467">
            <v>42415</v>
          </cell>
          <cell r="AL467">
            <v>11</v>
          </cell>
          <cell r="AM467" t="str">
            <v>Elvira Isabel Rowlands</v>
          </cell>
          <cell r="AN467" t="str">
            <v>Profesional Universitario</v>
          </cell>
          <cell r="AO467" t="str">
            <v>Activo</v>
          </cell>
          <cell r="AP467">
            <v>100</v>
          </cell>
          <cell r="AQ467" t="str">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ell>
          <cell r="AR467" t="str">
            <v>http://www.inpec.gov.co/portal/page/portal/Inpec/Institucion/PlanesInstitucionales/Plan_Accion_2014/MIPG</v>
          </cell>
          <cell r="AS467">
            <v>100</v>
          </cell>
          <cell r="AT467" t="str">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ell>
          <cell r="AU467" t="str">
            <v>http://www.inpec.gov.co/portal/page/portal/Inpec/Institucion/PlanesInstitucionales/Plan_Accion_2014/MIPG</v>
          </cell>
          <cell r="AV467">
            <v>100</v>
          </cell>
          <cell r="AW467">
            <v>1</v>
          </cell>
          <cell r="AX467" t="str">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ell>
          <cell r="AY467" t="str">
            <v>http://www.inpec.gov.co/portal/page/portal/Inpec/Institucion/PlanesInstitucionales/Plan_Accion_2014/MIPG</v>
          </cell>
          <cell r="AZ467">
            <v>100</v>
          </cell>
          <cell r="BA467">
            <v>1</v>
          </cell>
          <cell r="BB467" t="str">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ell>
          <cell r="BC467" t="str">
            <v>http://www.inpec.gov.co/portal/page/portal/Inpec/Institucion/PlanesInstitucionales/Plan_Accion_2014/MIPG</v>
          </cell>
        </row>
        <row r="468">
          <cell r="M468" t="str">
            <v>P157</v>
          </cell>
          <cell r="N468" t="str">
            <v>Estrategia Gobierno en Línea implementada</v>
          </cell>
          <cell r="O468">
            <v>6</v>
          </cell>
          <cell r="P468">
            <v>53</v>
          </cell>
          <cell r="Q468" t="str">
            <v>Porcentaje</v>
          </cell>
          <cell r="R468" t="str">
            <v>Juan Manuel Riaño Vargas</v>
          </cell>
          <cell r="S468" t="str">
            <v>Jefe de Oficina Asesora</v>
          </cell>
          <cell r="T468" t="str">
            <v>Activo</v>
          </cell>
          <cell r="U468">
            <v>0</v>
          </cell>
          <cell r="V468">
            <v>0</v>
          </cell>
          <cell r="W468">
            <v>0</v>
          </cell>
          <cell r="X468">
            <v>20</v>
          </cell>
          <cell r="Y468" t="str">
            <v>Durante el mes de junio se hicieron reuniones con el ministerio de justicia con el fin de dar a conocer el plan de acción de GEL de la entidad</v>
          </cell>
          <cell r="Z468" t="str">
            <v>-</v>
          </cell>
          <cell r="AA468">
            <v>33</v>
          </cell>
          <cell r="AB468"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68" t="str">
            <v>las evidencias se encuentran cargadas en la carpeta de google drive junto a los soportes de cumplimiento de las actividades del producto</v>
          </cell>
          <cell r="AD468">
            <v>53</v>
          </cell>
          <cell r="AE468"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68" t="str">
            <v>las evidencias se encuentran cargadas en la carpeta de google drive junto a los soportes de cumplimiento de las actividades del producto</v>
          </cell>
          <cell r="AG468">
            <v>644</v>
          </cell>
          <cell r="AH468" t="str">
            <v>Elaboración de informe de resultados, logros y dificultades y publicación en la página web, para informar a los usuarios.</v>
          </cell>
          <cell r="AI468" t="str">
            <v>NO</v>
          </cell>
          <cell r="AJ468">
            <v>42551</v>
          </cell>
          <cell r="AK468">
            <v>42716</v>
          </cell>
          <cell r="AL468">
            <v>11</v>
          </cell>
          <cell r="AM468" t="str">
            <v>Johanna Velasco Atuesta</v>
          </cell>
          <cell r="AN468" t="str">
            <v>Profesional Universitario</v>
          </cell>
          <cell r="AO468" t="str">
            <v>Activo</v>
          </cell>
          <cell r="AP468">
            <v>70</v>
          </cell>
          <cell r="AQ468" t="str">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v>
          </cell>
          <cell r="AR468">
            <v>0</v>
          </cell>
          <cell r="AS468">
            <v>100</v>
          </cell>
          <cell r="AT468" t="str">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ell>
          <cell r="AU468" t="str">
            <v>URL:http://www.inpec.gov.co/portal/page/portal/Inpec/Institucion/InformesDeGestion/RendicionDeCuentas/Informe</v>
          </cell>
          <cell r="AV468">
            <v>100</v>
          </cell>
          <cell r="AW468">
            <v>0.55757575757575761</v>
          </cell>
          <cell r="AX468" t="str">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ell>
          <cell r="AY468" t="str">
            <v>URL:http://www.inpec.gov.co/portal/page/portal/Inpec/Institucion/InformesDeGestion/RendicionDeCuentas/Informe</v>
          </cell>
          <cell r="AZ468">
            <v>100</v>
          </cell>
          <cell r="BA468">
            <v>1</v>
          </cell>
          <cell r="BB468" t="str">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ell>
          <cell r="BC468" t="str">
            <v>URL:http://www.inpec.gov.co/portal/page/portal/Inpec/Institucion/InformesDeGestion/RendicionDeCuentas/Informe</v>
          </cell>
        </row>
        <row r="469">
          <cell r="M469" t="str">
            <v>P157</v>
          </cell>
          <cell r="N469" t="str">
            <v>Estrategia Gobierno en Línea implementada</v>
          </cell>
          <cell r="O469">
            <v>6</v>
          </cell>
          <cell r="P469">
            <v>53</v>
          </cell>
          <cell r="Q469" t="str">
            <v>Porcentaje</v>
          </cell>
          <cell r="R469" t="str">
            <v>Juan Manuel Riaño Vargas</v>
          </cell>
          <cell r="S469" t="str">
            <v>Jefe de Oficina Asesora</v>
          </cell>
          <cell r="T469" t="str">
            <v>Activo</v>
          </cell>
          <cell r="U469">
            <v>0</v>
          </cell>
          <cell r="V469">
            <v>0</v>
          </cell>
          <cell r="W469">
            <v>0</v>
          </cell>
          <cell r="X469">
            <v>20</v>
          </cell>
          <cell r="Y469" t="str">
            <v>Durante el mes de junio se hicieron reuniones con el ministerio de justicia con el fin de dar a conocer el plan de acción de GEL de la entidad</v>
          </cell>
          <cell r="Z469" t="str">
            <v>-</v>
          </cell>
          <cell r="AA469">
            <v>33</v>
          </cell>
          <cell r="AB469"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69" t="str">
            <v>las evidencias se encuentran cargadas en la carpeta de google drive junto a los soportes de cumplimiento de las actividades del producto</v>
          </cell>
          <cell r="AD469">
            <v>53</v>
          </cell>
          <cell r="AE469"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69" t="str">
            <v>las evidencias se encuentran cargadas en la carpeta de google drive junto a los soportes de cumplimiento de las actividades del producto</v>
          </cell>
          <cell r="AG469">
            <v>645</v>
          </cell>
          <cell r="AH469" t="str">
            <v>Realizar la verificación, identificación y actualización de datos abiertos.</v>
          </cell>
          <cell r="AI469" t="str">
            <v>NO</v>
          </cell>
          <cell r="AJ469">
            <v>42370</v>
          </cell>
          <cell r="AK469">
            <v>42461</v>
          </cell>
          <cell r="AL469">
            <v>11</v>
          </cell>
          <cell r="AM469" t="str">
            <v>Elvira Isabel Rowlands</v>
          </cell>
          <cell r="AN469" t="str">
            <v>Profesional Universitario</v>
          </cell>
          <cell r="AO469" t="str">
            <v>Activo</v>
          </cell>
          <cell r="AP469">
            <v>100</v>
          </cell>
          <cell r="AQ469" t="str">
            <v>se realizo verificación e identificación de datos abiertos</v>
          </cell>
          <cell r="AR469" t="str">
            <v>http://www.inpec.gov.co/portal/page/portal/Inpec/Institucion/PlanesInstitucionales/Plan_Accion_2014/MIPG</v>
          </cell>
          <cell r="AS469">
            <v>100</v>
          </cell>
          <cell r="AT469" t="str">
            <v>se realizo verificación e identificación de datos abiertos</v>
          </cell>
          <cell r="AU469" t="str">
            <v>http://www.inpec.gov.co/portal/page/portal/Inpec/Institucion/PlanesInstitucionales/Plan_Accion_2014/MIPG</v>
          </cell>
          <cell r="AV469">
            <v>100</v>
          </cell>
          <cell r="AW469">
            <v>1</v>
          </cell>
          <cell r="AX469" t="str">
            <v>se realizo verificación e identificación de datos abiertos</v>
          </cell>
          <cell r="AY469" t="str">
            <v>http://www.inpec.gov.co/portal/page/portal/Inpec/Institucion/PlanesInstitucionales/Plan_Accion_2014/MIPG</v>
          </cell>
          <cell r="AZ469">
            <v>100</v>
          </cell>
          <cell r="BA469">
            <v>1</v>
          </cell>
          <cell r="BB469" t="str">
            <v>se realizo verificación e identificación de datos abiertos</v>
          </cell>
          <cell r="BC469" t="str">
            <v>http://www.inpec.gov.co/portal/page/portal/Inpec/Institucion/PlanesInstitucionales/Plan_Accion_2014/MIPG</v>
          </cell>
        </row>
        <row r="470">
          <cell r="M470" t="str">
            <v>P157</v>
          </cell>
          <cell r="N470" t="str">
            <v>Estrategia Gobierno en Línea implementada</v>
          </cell>
          <cell r="O470">
            <v>6</v>
          </cell>
          <cell r="P470">
            <v>53</v>
          </cell>
          <cell r="Q470" t="str">
            <v>Porcentaje</v>
          </cell>
          <cell r="R470" t="str">
            <v>Juan Manuel Riaño Vargas</v>
          </cell>
          <cell r="S470" t="str">
            <v>Jefe de Oficina Asesora</v>
          </cell>
          <cell r="T470" t="str">
            <v>Activo</v>
          </cell>
          <cell r="U470">
            <v>0</v>
          </cell>
          <cell r="V470">
            <v>0</v>
          </cell>
          <cell r="W470">
            <v>0</v>
          </cell>
          <cell r="X470">
            <v>20</v>
          </cell>
          <cell r="Y470" t="str">
            <v>Durante el mes de junio se hicieron reuniones con el ministerio de justicia con el fin de dar a conocer el plan de acción de GEL de la entidad</v>
          </cell>
          <cell r="Z470" t="str">
            <v>-</v>
          </cell>
          <cell r="AA470">
            <v>33</v>
          </cell>
          <cell r="AB470"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0" t="str">
            <v>las evidencias se encuentran cargadas en la carpeta de google drive junto a los soportes de cumplimiento de las actividades del producto</v>
          </cell>
          <cell r="AD470">
            <v>53</v>
          </cell>
          <cell r="AE470"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70" t="str">
            <v>las evidencias se encuentran cargadas en la carpeta de google drive junto a los soportes de cumplimiento de las actividades del producto</v>
          </cell>
          <cell r="AG470">
            <v>646</v>
          </cell>
          <cell r="AH470" t="str">
            <v>Revisión de los procesos para identificar procedimientos administrativos regulados (trámites) y no regulados</v>
          </cell>
          <cell r="AI470" t="str">
            <v>NO</v>
          </cell>
          <cell r="AJ470">
            <v>42370</v>
          </cell>
          <cell r="AK470">
            <v>42490</v>
          </cell>
          <cell r="AL470">
            <v>11</v>
          </cell>
          <cell r="AM470" t="str">
            <v>Elvira Isabel Rowlands</v>
          </cell>
          <cell r="AN470" t="str">
            <v>Profesional Universitario</v>
          </cell>
          <cell r="AO470" t="str">
            <v>Activo</v>
          </cell>
          <cell r="AP470">
            <v>100</v>
          </cell>
          <cell r="AQ470" t="str">
            <v>Se encuentran aprobados y publicados en pagina WEB, Suit, SIVIRTUAL los 3 tramites y los 2 servicios</v>
          </cell>
          <cell r="AR470" t="str">
            <v>URL: http://www.inpec.gov.co/portal/page/portal/Inpec/ServiciosDeInformacionAlCiudadano/Tramites
 URL: http://www.inpec.gov.co/portal/page/portal/Inpec/ServiciosDeInformacionAlCiudadano/ServiciosEnLineaVisitaVirtualAUnInterno</v>
          </cell>
          <cell r="AS470">
            <v>100</v>
          </cell>
          <cell r="AT470" t="str">
            <v>Se encuentran aprobados y publicados en pagina WEB, Suit, SIVIRTUAL los 3 tramites y los 2 servicios</v>
          </cell>
          <cell r="AU470" t="str">
            <v>URL: http://www.inpec.gov.co/portal/page/portal/Inpec/ServiciosDeInformacionAlCiudadano/Tramites
  URL: http://www.inpec.gov.co/portal/page/portal/Inpec/ServiciosDeInformacionAlCiudadano/ServiciosEnLineaVisitaVirtualAUnInterno</v>
          </cell>
          <cell r="AV470">
            <v>100</v>
          </cell>
          <cell r="AW470">
            <v>1</v>
          </cell>
          <cell r="AX470" t="str">
            <v>Se encuentran aprobados y publicados en pagina WEB, Suit, SIVIRTUAL los 3 tramites y los 2 servicios</v>
          </cell>
          <cell r="AY470" t="str">
            <v>URL: http://www.inpec.gov.co/portal/page/portal/Inpec/ServiciosDeInformacionAlCiudadano/Tramites
  URL: http://www.inpec.gov.co/portal/page/portal/Inpec/ServiciosDeInformacionAlCiudadano/ServiciosEnLineaVisitaVirtualAUnInterno</v>
          </cell>
          <cell r="AZ470">
            <v>100</v>
          </cell>
          <cell r="BA470">
            <v>1</v>
          </cell>
          <cell r="BB470" t="str">
            <v>Se encuentran aprobados y publicados en pagina WEB, Suit, SIVIRTUAL los 3 tramites y los 2 servicios</v>
          </cell>
          <cell r="BC470" t="str">
            <v>URL: http://www.inpec.gov.co/portal/page/portal/Inpec/ServiciosDeInformacionAlCiudadano/Tramites
  URL: http://www.inpec.gov.co/portal/page/portal/Inpec/ServiciosDeInformacionAlCiudadano/ServiciosEnLineaVisitaVirtualAUnInterno</v>
          </cell>
        </row>
        <row r="471">
          <cell r="M471" t="str">
            <v>P157</v>
          </cell>
          <cell r="N471" t="str">
            <v>Estrategia Gobierno en Línea implementada</v>
          </cell>
          <cell r="O471">
            <v>6</v>
          </cell>
          <cell r="P471">
            <v>53</v>
          </cell>
          <cell r="Q471" t="str">
            <v>Porcentaje</v>
          </cell>
          <cell r="R471" t="str">
            <v>Juan Manuel Riaño Vargas</v>
          </cell>
          <cell r="S471" t="str">
            <v>Jefe de Oficina Asesora</v>
          </cell>
          <cell r="T471" t="str">
            <v>Activo</v>
          </cell>
          <cell r="U471">
            <v>0</v>
          </cell>
          <cell r="V471">
            <v>0</v>
          </cell>
          <cell r="W471">
            <v>0</v>
          </cell>
          <cell r="X471">
            <v>20</v>
          </cell>
          <cell r="Y471" t="str">
            <v>Durante el mes de junio se hicieron reuniones con el ministerio de justicia con el fin de dar a conocer el plan de acción de GEL de la entidad</v>
          </cell>
          <cell r="Z471" t="str">
            <v>-</v>
          </cell>
          <cell r="AA471">
            <v>33</v>
          </cell>
          <cell r="AB471"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1" t="str">
            <v>las evidencias se encuentran cargadas en la carpeta de google drive junto a los soportes de cumplimiento de las actividades del producto</v>
          </cell>
          <cell r="AD471">
            <v>0</v>
          </cell>
          <cell r="AE471">
            <v>0</v>
          </cell>
          <cell r="AF471">
            <v>0</v>
          </cell>
          <cell r="AG471">
            <v>647</v>
          </cell>
          <cell r="AH471" t="str">
            <v>Priorización de trámites a intervenir</v>
          </cell>
          <cell r="AI471" t="str">
            <v>SI</v>
          </cell>
          <cell r="AJ471">
            <v>42491</v>
          </cell>
          <cell r="AK471">
            <v>42613</v>
          </cell>
          <cell r="AL471">
            <v>11</v>
          </cell>
          <cell r="AM471" t="str">
            <v>Elvira Isabel Rowlands</v>
          </cell>
          <cell r="AN471" t="str">
            <v>Profesional Universitario</v>
          </cell>
          <cell r="AO471" t="str">
            <v>Inactivo</v>
          </cell>
          <cell r="AP471">
            <v>100</v>
          </cell>
          <cell r="AQ471" t="str">
            <v>La OP Asignación de Visitas a Internos</v>
          </cell>
          <cell r="AR471" t="str">
            <v>Nueva ruta de acceso para solicitud de turnos de visita vía internet http://186.179.97.230:8080/Mat/</v>
          </cell>
          <cell r="AS471">
            <v>100</v>
          </cell>
          <cell r="AT471" t="str">
            <v>Se actualizo y se encuentra en revision en el DAFP la OPA "ASIGNACIÓN DE VISITAS A INTERNOS",</v>
          </cell>
          <cell r="AU471" t="str">
            <v>http://www.suit.gov.co/registro-web/faces/home.jsf?_adf.ctrl-state=hnxdb9q96_3</v>
          </cell>
          <cell r="AV471">
            <v>0</v>
          </cell>
          <cell r="AW471">
            <v>1</v>
          </cell>
          <cell r="AX471" t="str">
            <v>Eliminado por PLANTIC 2016 mediante Acta N° 10 del 27 de julio de 2016 Comité Institucional de Desarrollo Administrativo</v>
          </cell>
          <cell r="AY471">
            <v>0</v>
          </cell>
          <cell r="AZ471">
            <v>0</v>
          </cell>
          <cell r="BA471" t="str">
            <v>Actividad inactiva</v>
          </cell>
          <cell r="BB471">
            <v>0</v>
          </cell>
          <cell r="BC471">
            <v>0</v>
          </cell>
        </row>
        <row r="472">
          <cell r="M472" t="str">
            <v>P157</v>
          </cell>
          <cell r="N472" t="str">
            <v>Estrategia Gobierno en Línea implementada</v>
          </cell>
          <cell r="O472">
            <v>6</v>
          </cell>
          <cell r="P472">
            <v>53</v>
          </cell>
          <cell r="Q472" t="str">
            <v>Porcentaje</v>
          </cell>
          <cell r="R472" t="str">
            <v>Juan Manuel Riaño Vargas</v>
          </cell>
          <cell r="S472" t="str">
            <v>Jefe de Oficina Asesora</v>
          </cell>
          <cell r="T472" t="str">
            <v>Activo</v>
          </cell>
          <cell r="U472">
            <v>0</v>
          </cell>
          <cell r="V472">
            <v>0</v>
          </cell>
          <cell r="W472">
            <v>0</v>
          </cell>
          <cell r="X472">
            <v>20</v>
          </cell>
          <cell r="Y472" t="str">
            <v>Durante el mes de junio se hicieron reuniones con el ministerio de justicia con el fin de dar a conocer el plan de acción de GEL de la entidad</v>
          </cell>
          <cell r="Z472" t="str">
            <v>-</v>
          </cell>
          <cell r="AA472">
            <v>33</v>
          </cell>
          <cell r="AB472"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2" t="str">
            <v>las evidencias se encuentran cargadas en la carpeta de google drive junto a los soportes de cumplimiento de las actividades del producto</v>
          </cell>
          <cell r="AD472">
            <v>0</v>
          </cell>
          <cell r="AE472">
            <v>0</v>
          </cell>
          <cell r="AF472">
            <v>0</v>
          </cell>
          <cell r="AG472">
            <v>648</v>
          </cell>
          <cell r="AH472" t="str">
            <v>Implementar 1 acción efectiva que permitan mejorar los tramites (Normativas, Administrativas o tecnológica)</v>
          </cell>
          <cell r="AI472" t="str">
            <v>NO</v>
          </cell>
          <cell r="AJ472">
            <v>42614</v>
          </cell>
          <cell r="AK472">
            <v>42716</v>
          </cell>
          <cell r="AL472">
            <v>11</v>
          </cell>
          <cell r="AM472" t="str">
            <v>Elvira Isabel Rowlands</v>
          </cell>
          <cell r="AN472" t="str">
            <v>Profesional Universitario</v>
          </cell>
          <cell r="AO472" t="str">
            <v>Inactivo</v>
          </cell>
          <cell r="AP472">
            <v>50</v>
          </cell>
          <cell r="AQ472" t="str">
            <v>Se encuentra en revisión por parte del jefe de la oficina asesora de planeación</v>
          </cell>
          <cell r="AR472" t="str">
            <v>(SCENTRAL/EIROWLANDSG) - escritorio/carpeta DIAGNOSTICO/documento word/ELABORAR DIASGOSTICO Y PRIORIZAR TRAMITES</v>
          </cell>
          <cell r="AS472">
            <v>0</v>
          </cell>
          <cell r="AT472">
            <v>0</v>
          </cell>
          <cell r="AU472">
            <v>0</v>
          </cell>
          <cell r="AV472">
            <v>0</v>
          </cell>
          <cell r="AW472">
            <v>0.28431372549019607</v>
          </cell>
          <cell r="AX472" t="str">
            <v>Eliminado por PLANTIC 2016 mediante Acta N° 10 del 27 de julio de 2016 Comité Institucional de Desarrollo Administrativo</v>
          </cell>
          <cell r="AY472">
            <v>0</v>
          </cell>
          <cell r="AZ472">
            <v>0</v>
          </cell>
          <cell r="BA472" t="str">
            <v>Actividad inactiva</v>
          </cell>
          <cell r="BB472">
            <v>0</v>
          </cell>
          <cell r="BC472">
            <v>0</v>
          </cell>
        </row>
        <row r="473">
          <cell r="M473" t="str">
            <v>P157</v>
          </cell>
          <cell r="N473" t="str">
            <v>Estrategia Gobierno en Línea implementada</v>
          </cell>
          <cell r="O473">
            <v>6</v>
          </cell>
          <cell r="P473">
            <v>53</v>
          </cell>
          <cell r="Q473" t="str">
            <v>Porcentaje</v>
          </cell>
          <cell r="R473" t="str">
            <v>Juan Manuel Riaño Vargas</v>
          </cell>
          <cell r="S473" t="str">
            <v>Jefe de Oficina Asesora</v>
          </cell>
          <cell r="T473" t="str">
            <v>Activo</v>
          </cell>
          <cell r="U473">
            <v>0</v>
          </cell>
          <cell r="V473">
            <v>0</v>
          </cell>
          <cell r="W473">
            <v>0</v>
          </cell>
          <cell r="X473">
            <v>20</v>
          </cell>
          <cell r="Y473" t="str">
            <v>Durante el mes de junio se hicieron reuniones con el ministerio de justicia con el fin de dar a conocer el plan de acción de GEL de la entidad</v>
          </cell>
          <cell r="Z473" t="str">
            <v>-</v>
          </cell>
          <cell r="AA473">
            <v>33</v>
          </cell>
          <cell r="AB473"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3" t="str">
            <v>las evidencias se encuentran cargadas en la carpeta de google drive junto a los soportes de cumplimiento de las actividades del producto</v>
          </cell>
          <cell r="AD473">
            <v>53</v>
          </cell>
          <cell r="AE473"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73" t="str">
            <v>las evidencias se encuentran cargadas en la carpeta de google drive junto a los soportes de cumplimiento de las actividades del producto</v>
          </cell>
          <cell r="AG473">
            <v>649</v>
          </cell>
          <cell r="AH473" t="str">
            <v>Realizar la verificación del Esquema de publicación de la Ley de Transparencia y Acceso a la información Pública propuesto por el Manual de Gobierno en línea.</v>
          </cell>
          <cell r="AI473" t="str">
            <v>NO</v>
          </cell>
          <cell r="AJ473">
            <v>42614</v>
          </cell>
          <cell r="AK473">
            <v>42716</v>
          </cell>
          <cell r="AL473">
            <v>22</v>
          </cell>
          <cell r="AM473" t="str">
            <v>Johanna Velasco Atuesta</v>
          </cell>
          <cell r="AN473" t="str">
            <v>Profesional Universitario</v>
          </cell>
          <cell r="AO473" t="str">
            <v>Activo</v>
          </cell>
          <cell r="AP473">
            <v>100</v>
          </cell>
          <cell r="AQ473" t="str">
            <v xml:space="preserve">Se realizo mediante el Acta N° 05 de 15 de marzo del 2016, comite institucional de desarrollo administrativo, se realizo ejercicio con matriz de autodiagnostico para el cumplimiento de la ley 1712 del 2014, procuraduria general de la nación </v>
          </cell>
          <cell r="AR473" t="str">
            <v>-Acta N° 05 del 15 de marzo del 2016</v>
          </cell>
          <cell r="AS473">
            <v>0</v>
          </cell>
          <cell r="AT473">
            <v>0</v>
          </cell>
          <cell r="AU473">
            <v>0</v>
          </cell>
          <cell r="AV473">
            <v>100</v>
          </cell>
          <cell r="AW473">
            <v>0.28431372549019607</v>
          </cell>
          <cell r="AX473" t="str">
            <v xml:space="preserve">Se realizo mediante el Acta N° 05 de 15 de marzo del 2016, comite institucional de desarrollo administrativo, se realizo ejercicio con matriz de autodiagnostico para el cumplimiento de la ley 1712 del 2014, procuraduria general de la nación </v>
          </cell>
          <cell r="AY473" t="str">
            <v>-Acta N° 05 del 15 de marzo del 2016</v>
          </cell>
          <cell r="AZ473">
            <v>100</v>
          </cell>
          <cell r="BA473">
            <v>1</v>
          </cell>
          <cell r="BB473" t="str">
            <v xml:space="preserve">Se realizo mediante el Acta N° 05 de 15 de marzo del 2016, comite institucional de desarrollo administrativo, se realizo ejercicio con matriz de autodiagnostico para el cumplimiento de la ley 1712 del 2014, procuraduria general de la nación </v>
          </cell>
          <cell r="BC473" t="str">
            <v>-Acta N° 05 del 15 de marzo del 2016</v>
          </cell>
        </row>
        <row r="474">
          <cell r="M474" t="str">
            <v>P157</v>
          </cell>
          <cell r="N474" t="str">
            <v>Estrategia Gobierno en Línea implementada</v>
          </cell>
          <cell r="O474">
            <v>6</v>
          </cell>
          <cell r="P474">
            <v>53</v>
          </cell>
          <cell r="Q474" t="str">
            <v>Porcentaje</v>
          </cell>
          <cell r="R474" t="str">
            <v>Juan Manuel Riaño Vargas</v>
          </cell>
          <cell r="S474" t="str">
            <v>Jefe de Oficina Asesora</v>
          </cell>
          <cell r="T474" t="str">
            <v>Activo</v>
          </cell>
          <cell r="U474">
            <v>0</v>
          </cell>
          <cell r="V474">
            <v>0</v>
          </cell>
          <cell r="W474">
            <v>0</v>
          </cell>
          <cell r="X474">
            <v>20</v>
          </cell>
          <cell r="Y474" t="str">
            <v>Durante el mes de junio se hicieron reuniones con el ministerio de justicia con el fin de dar a conocer el plan de acción de GEL de la entidad</v>
          </cell>
          <cell r="Z474" t="str">
            <v>-</v>
          </cell>
          <cell r="AA474">
            <v>33</v>
          </cell>
          <cell r="AB474"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4" t="str">
            <v>las evidencias se encuentran cargadas en la carpeta de google drive junto a los soportes de cumplimiento de las actividades del producto</v>
          </cell>
          <cell r="AD474">
            <v>53</v>
          </cell>
          <cell r="AE474"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74" t="str">
            <v>las evidencias se encuentran cargadas en la carpeta de google drive junto a los soportes de cumplimiento de las actividades del producto</v>
          </cell>
          <cell r="AG474">
            <v>650</v>
          </cell>
          <cell r="AH474" t="str">
            <v>Actualizar la ruta virtual del Instituto con relación a circulares y directivas que emane la Dirección General, posteriormente su socialización a nivel nacional</v>
          </cell>
          <cell r="AI474" t="str">
            <v>NO</v>
          </cell>
          <cell r="AJ474">
            <v>42384</v>
          </cell>
          <cell r="AK474">
            <v>42716</v>
          </cell>
          <cell r="AL474">
            <v>11</v>
          </cell>
          <cell r="AM474" t="str">
            <v>Eduardo Guzman Guzman</v>
          </cell>
          <cell r="AN474" t="str">
            <v>Profesional Universitario</v>
          </cell>
          <cell r="AO474" t="str">
            <v>Activo</v>
          </cell>
          <cell r="AP474">
            <v>100</v>
          </cell>
          <cell r="AQ474" t="str">
            <v>Se envia correo electronico con el link de ubicación en la ruta virtual de la calidad de los documentos circular o directiva para conocimiento de las dependencias involucradas.</v>
          </cell>
          <cell r="AR474" t="str">
            <v>ttps://mail.google.com/mail/u/0/#search/evidencia+publicaci%C3%B3n/152560dc71489942</v>
          </cell>
          <cell r="AS474">
            <v>100</v>
          </cell>
          <cell r="AT474" t="str">
            <v>Se envia correo electronico con el link de ubicación en la ruta virtual de la calidad de los documentos circular o directiva para conocimiento de las dependencias involucradas.</v>
          </cell>
          <cell r="AU474" t="str">
            <v>ttps://mail.google.com/mail/u/0/#search/evidencia+publicaci%C3%B3n/152560dc71489942</v>
          </cell>
          <cell r="AV474">
            <v>100</v>
          </cell>
          <cell r="AW474">
            <v>0.78012048192771088</v>
          </cell>
          <cell r="AX474" t="str">
            <v>Se envia correo electronico con el link de ubicación en la ruta virtual de la calidad de los documentos circular o directiva para conocimiento de las dependencias involucradas.</v>
          </cell>
          <cell r="AY474" t="str">
            <v>ttps://mail.google.com/mail/u/0/#search/evidencia+publicaci%C3%B3n/152560dc71489942</v>
          </cell>
          <cell r="AZ474">
            <v>100</v>
          </cell>
          <cell r="BA474">
            <v>1</v>
          </cell>
          <cell r="BB474" t="str">
            <v>Se envia correo electronico con el link de ubicación en la ruta virtual de la calidad de los documentos circular o directiva para conocimiento de las dependencias involucradas.</v>
          </cell>
          <cell r="BC474" t="str">
            <v>ttps://mail.google.com/mail/u/0/#search/evidencia+publicaci%C3%B3n/152560dc71489942</v>
          </cell>
        </row>
        <row r="475">
          <cell r="M475" t="str">
            <v>P157</v>
          </cell>
          <cell r="N475" t="str">
            <v>Estrategia Gobierno en Línea implementada</v>
          </cell>
          <cell r="O475">
            <v>6</v>
          </cell>
          <cell r="P475">
            <v>53</v>
          </cell>
          <cell r="Q475" t="str">
            <v>Porcentaje</v>
          </cell>
          <cell r="R475" t="str">
            <v>Juan Manuel Riaño Vargas</v>
          </cell>
          <cell r="S475" t="str">
            <v>Jefe de Oficina Asesora</v>
          </cell>
          <cell r="T475" t="str">
            <v>Activo</v>
          </cell>
          <cell r="U475">
            <v>0</v>
          </cell>
          <cell r="V475">
            <v>0</v>
          </cell>
          <cell r="W475">
            <v>0</v>
          </cell>
          <cell r="X475">
            <v>20</v>
          </cell>
          <cell r="Y475" t="str">
            <v>Durante el mes de junio se hicieron reuniones con el ministerio de justicia con el fin de dar a conocer el plan de acción de GEL de la entidad</v>
          </cell>
          <cell r="Z475" t="str">
            <v>-</v>
          </cell>
          <cell r="AA475">
            <v>33</v>
          </cell>
          <cell r="AB475" t="str">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C475" t="str">
            <v>las evidencias se encuentran cargadas en la carpeta de google drive junto a los soportes de cumplimiento de las actividades del producto</v>
          </cell>
          <cell r="AD475">
            <v>53</v>
          </cell>
          <cell r="AE475" t="str">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ell>
          <cell r="AF475" t="str">
            <v>las evidencias se encuentran cargadas en la carpeta de google drive junto a los soportes de cumplimiento de las actividades del producto</v>
          </cell>
          <cell r="AG475">
            <v>651</v>
          </cell>
          <cell r="AH475" t="str">
            <v>Publicar en la pagina web institucional, mediante link de acceso a la información publica que permita al usuario tener acceso al índice de información general del instituto y posteriormente al tema especifico de su interés.</v>
          </cell>
          <cell r="AI475" t="str">
            <v>NO</v>
          </cell>
          <cell r="AJ475">
            <v>42401</v>
          </cell>
          <cell r="AK475">
            <v>42716</v>
          </cell>
          <cell r="AL475">
            <v>23</v>
          </cell>
          <cell r="AM475" t="str">
            <v>Johanna Velasco Atuesta</v>
          </cell>
          <cell r="AN475" t="str">
            <v>Profesional Universitario</v>
          </cell>
          <cell r="AO475" t="str">
            <v>Activo</v>
          </cell>
          <cell r="AP475">
            <v>10</v>
          </cell>
          <cell r="AQ475" t="str">
            <v>se realizo actualización de la información correspondiente a: Misión y Visión, principios y valores, plan de acción, plan anticorrupción y atención a ciudadano, plan de mejoramiento, modelo integrado de planeación y gestión , informe de gestión .</v>
          </cell>
          <cell r="AR475" t="str">
            <v>URL: http://www.inpec.gov.co/portal/page/portal/Inpec/ServiciosDeInformacionAlCiudadano/TransparenciaInformacionPublica</v>
          </cell>
          <cell r="AS475">
            <v>100</v>
          </cell>
          <cell r="AT475" t="str">
            <v>se realizo actualización de la información correspondiente al: proceso de rendición de cuentas vigencia 2015 URL: http://www.inpec.gov.co/portal/page/portal/Inpec/Institucion/InformesDeGestion/RendicionDeCuentas/Informe</v>
          </cell>
          <cell r="AU475" t="str">
            <v>URL: http://www.inpec.gov.co/portal/page/portal/Inpec/Institucion/InformesDeGestion/RendicionDeCuentas/Informe</v>
          </cell>
          <cell r="AV475">
            <v>100</v>
          </cell>
          <cell r="AW475">
            <v>0.7682539682539683</v>
          </cell>
          <cell r="AX475" t="str">
            <v>se realizo actualización de la información correspondiente al: proceso de rendición de cuentas vigencia 2015 URL: http://www.inpec.gov.co/portal/page/portal/Inpec/Institucion/InformesDeGestion/RendicionDeCuentas/Informe</v>
          </cell>
          <cell r="AY475" t="str">
            <v>URL: http://www.inpec.gov.co/portal/page/portal/Inpec/Institucion/InformesDeGestion/RendicionDeCuentas/Informe</v>
          </cell>
          <cell r="AZ475">
            <v>100</v>
          </cell>
          <cell r="BA475">
            <v>1</v>
          </cell>
          <cell r="BB475" t="str">
            <v>se realizo actualización de la información correspondiente al: proceso de rendición de cuentas vigencia 2015 URL: http://www.inpec.gov.co/portal/page/portal/Inpec/Institucion/InformesDeGestion/RendicionDeCuentas/Informe</v>
          </cell>
          <cell r="BC475" t="str">
            <v>URL: http://www.inpec.gov.co/portal/page/portal/Inpec/Institucion/InformesDeGestion/RendicionDeCuentas/Informe</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422">
          <cell r="M422" t="str">
            <v>P84</v>
          </cell>
          <cell r="N422" t="str">
            <v>Solicitudes de conciliación prejudicial y/o judicial estudiadas y presentadas al comité</v>
          </cell>
          <cell r="O422">
            <v>11</v>
          </cell>
          <cell r="P422">
            <v>92</v>
          </cell>
          <cell r="Q422" t="str">
            <v>Porcentaje</v>
          </cell>
          <cell r="R422" t="str">
            <v xml:space="preserve">Grupo de demanda y conciliaciones </v>
          </cell>
          <cell r="S422" t="str">
            <v>Jefe de Oficina</v>
          </cell>
          <cell r="T422" t="str">
            <v>Activo</v>
          </cell>
          <cell r="U422">
            <v>0</v>
          </cell>
          <cell r="V422">
            <v>0</v>
          </cell>
          <cell r="W422">
            <v>0</v>
          </cell>
          <cell r="X422">
            <v>0</v>
          </cell>
          <cell r="Y422">
            <v>0</v>
          </cell>
          <cell r="Z422">
            <v>0</v>
          </cell>
          <cell r="AA422">
            <v>0</v>
          </cell>
          <cell r="AB422"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C422" t="str">
            <v xml:space="preserve">Carpeta compartida DRIVE (OFAJU- EVIDENCIAS) P84_ACT918 Y 919 </v>
          </cell>
          <cell r="AD422">
            <v>92</v>
          </cell>
          <cell r="AE422" t="str">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ell>
          <cell r="AF422" t="str">
            <v xml:space="preserve">Carpeta compartida DRIVE (OFAJU- EVIDENCIAS) P84_ACT918 </v>
          </cell>
          <cell r="AG422">
            <v>918</v>
          </cell>
          <cell r="AH422" t="str">
            <v xml:space="preserve">Revisar estudiar y elaboración de ficha de las  conciliaciones y sentencias que serán presentadas al comité </v>
          </cell>
          <cell r="AI422" t="str">
            <v>SI</v>
          </cell>
          <cell r="AJ422">
            <v>42370</v>
          </cell>
          <cell r="AK422">
            <v>42716</v>
          </cell>
          <cell r="AL422">
            <v>60</v>
          </cell>
          <cell r="AM422" t="str">
            <v xml:space="preserve">ABOGADOS GUPOR DEMANDAS Y CONCILIACIONES </v>
          </cell>
          <cell r="AN422" t="str">
            <v>Profesional Universitario</v>
          </cell>
          <cell r="AO422" t="str">
            <v>Activo</v>
          </cell>
          <cell r="AP422">
            <v>100</v>
          </cell>
          <cell r="AQ422" t="str">
            <v>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v>
          </cell>
          <cell r="AR422" t="str">
            <v>Archivo compartido DRIVE( EVIDENCIAS OFAJU) P84_ACT918</v>
          </cell>
          <cell r="AS422">
            <v>100</v>
          </cell>
          <cell r="AT422" t="str">
            <v>Se presentaron 200 solicitudes de conciliación a las cuales se les realizo la ficha las cuales fueron presentadas al comite mediante los ordenes de dia correspondientes a los comites del segundo trimestre</v>
          </cell>
          <cell r="AU422" t="str">
            <v>Archivo compartido DRIVE(  EVIDENCIAS OFAJU II TRIM) P84_ACT918</v>
          </cell>
          <cell r="AV422">
            <v>71</v>
          </cell>
          <cell r="AW422">
            <v>0.78901734104046239</v>
          </cell>
          <cell r="AX422"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Y422" t="str">
            <v xml:space="preserve">Carpeta compartida DRIVE (OFAJU- EVIDENCIAS) P84_ACT918 Y 919 </v>
          </cell>
          <cell r="AZ422">
            <v>100</v>
          </cell>
          <cell r="BA422">
            <v>1</v>
          </cell>
          <cell r="BB422" t="str">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ell>
          <cell r="BC422" t="str">
            <v xml:space="preserve">Carpeta compartida DRIVE (OFAJU- EVIDENCIAS) P84_ACT918 </v>
          </cell>
        </row>
        <row r="423">
          <cell r="M423" t="str">
            <v>P84</v>
          </cell>
          <cell r="N423" t="str">
            <v>Solicitudes de conciliación prejudicial y/o judicial estudiadas y presentadas al comité</v>
          </cell>
          <cell r="O423">
            <v>11</v>
          </cell>
          <cell r="P423">
            <v>92</v>
          </cell>
          <cell r="Q423" t="str">
            <v>Porcentaje</v>
          </cell>
          <cell r="R423" t="str">
            <v xml:space="preserve">Grupo de demanda y conciliaciones </v>
          </cell>
          <cell r="S423" t="str">
            <v>Jefe de Oficina</v>
          </cell>
          <cell r="T423" t="str">
            <v>Activo</v>
          </cell>
          <cell r="U423">
            <v>0</v>
          </cell>
          <cell r="V423">
            <v>0</v>
          </cell>
          <cell r="W423">
            <v>0</v>
          </cell>
          <cell r="X423">
            <v>0</v>
          </cell>
          <cell r="Y423">
            <v>0</v>
          </cell>
          <cell r="Z423">
            <v>0</v>
          </cell>
          <cell r="AA423">
            <v>0</v>
          </cell>
          <cell r="AB423"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C423" t="str">
            <v xml:space="preserve">Carpeta compartida DRIVE (OFAJU- EVIDENCIAS) P84_ACT918 Y 919 </v>
          </cell>
          <cell r="AD423">
            <v>92</v>
          </cell>
          <cell r="AE423" t="str">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ell>
          <cell r="AF423" t="str">
            <v xml:space="preserve">Carpeta compartida DRIVE (OFAJU- EVIDENCIAS) P84_ACT918 </v>
          </cell>
          <cell r="AG423">
            <v>919</v>
          </cell>
          <cell r="AH423" t="str">
            <v xml:space="preserve">Presentar  al Comité de conciliaciones los casos para su decisión </v>
          </cell>
          <cell r="AI423" t="str">
            <v>SI</v>
          </cell>
          <cell r="AJ423">
            <v>42382</v>
          </cell>
          <cell r="AK423">
            <v>42716</v>
          </cell>
          <cell r="AL423">
            <v>40</v>
          </cell>
          <cell r="AM423" t="str">
            <v xml:space="preserve">ABOGADOS GUPOR DEMANDAS Y CONCILIACIONES </v>
          </cell>
          <cell r="AN423" t="str">
            <v>Profesional Universitario</v>
          </cell>
          <cell r="AO423" t="str">
            <v>Activo</v>
          </cell>
          <cell r="AP423">
            <v>75</v>
          </cell>
          <cell r="AQ423" t="str">
            <v>de las 90 solicitudes de conciliacion del año anterior y de las del I trimestre 2016 se estudiaron y presentaron al comite 281 quedando pendiente 71 conciliaciones para el siguiente trimestre .</v>
          </cell>
          <cell r="AR423" t="str">
            <v>Archivo compartido DRIVE( EVIDENCIAS OFAJU) P84_ACT919</v>
          </cell>
          <cell r="AS423">
            <v>100</v>
          </cell>
          <cell r="AT423" t="str">
            <v>Se presentaron 200 solicitudes de conciliación en las que se incluyen las 71 pendientes en el reporte anterior, realizando las ficha acada una de estas y  las cuales fueron presentadas al comite mediante los ordenes de dia correspondientes a los comites del segundo trimestre</v>
          </cell>
          <cell r="AU423" t="str">
            <v>Archivo compartido DRIVE(  EVIDENCIAS OFAJU II TRIM) P84_ACT919</v>
          </cell>
          <cell r="AV423">
            <v>71</v>
          </cell>
          <cell r="AW423">
            <v>0.78143712574850299</v>
          </cell>
          <cell r="AX423" t="str">
            <v>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v>
          </cell>
          <cell r="AY423" t="str">
            <v xml:space="preserve">Carpeta compartida DRIVE (OFAJU- EVIDENCIAS) P84_ACT918 Y 919 </v>
          </cell>
          <cell r="AZ423">
            <v>100</v>
          </cell>
          <cell r="BA423">
            <v>1</v>
          </cell>
          <cell r="BB423" t="str">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ell>
          <cell r="BC423" t="str">
            <v xml:space="preserve">Carpeta compartida DRIVE (OFAJU- EVIDENCIAS) P84_ACT 919 </v>
          </cell>
        </row>
        <row r="424">
          <cell r="M424" t="str">
            <v>P192</v>
          </cell>
          <cell r="N424" t="str">
            <v xml:space="preserve">Demandas judiciales registradas en el aplicativo EKOGUI según requerimientos  impartidos por el Ministerio de Justicia y del Derecho </v>
          </cell>
          <cell r="O424">
            <v>11</v>
          </cell>
          <cell r="P424">
            <v>100</v>
          </cell>
          <cell r="Q424" t="str">
            <v>Porcentaje</v>
          </cell>
          <cell r="R424" t="str">
            <v xml:space="preserve">Grupo de demanda y conciliaciones </v>
          </cell>
          <cell r="S424" t="str">
            <v>Profesional Universitario</v>
          </cell>
          <cell r="T424" t="str">
            <v>Activo</v>
          </cell>
          <cell r="U424">
            <v>0</v>
          </cell>
          <cell r="V424">
            <v>0</v>
          </cell>
          <cell r="W424">
            <v>0</v>
          </cell>
          <cell r="X424">
            <v>0</v>
          </cell>
          <cell r="Y424">
            <v>0</v>
          </cell>
          <cell r="Z424">
            <v>0</v>
          </cell>
          <cell r="AA424">
            <v>0</v>
          </cell>
          <cell r="AB424" t="str">
            <v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v>
          </cell>
          <cell r="AC424" t="str">
            <v xml:space="preserve">Carpeta compartida DRIVE( OFAJU- EVIDENCIAS) P192_ACT920 </v>
          </cell>
          <cell r="AD424">
            <v>100</v>
          </cell>
          <cell r="AE424" t="str">
            <v>corresponde a la descargas del aplicativo EKOGUI del dia 30 de  septiembre y 6 de diciembre, donde se evidencia   4489 y 4573 procesos respectivamente en las bases de datos se evidencia el proceso de actualización realizado por los apoderados de los procesos judiciales.</v>
          </cell>
          <cell r="AF424" t="str">
            <v>Carpeta compartida DRIVE( OFAJU- EVIDENCIAS) P192_ACT920 (SEP) Y  P192_ACT920(DIC)</v>
          </cell>
          <cell r="AG424">
            <v>920</v>
          </cell>
          <cell r="AH424" t="str">
            <v>Alimentar el aplicativo EKOGUI con la información y las actuaciones relevantes del proceso judicial.</v>
          </cell>
          <cell r="AI424" t="str">
            <v>SI</v>
          </cell>
          <cell r="AJ424">
            <v>42370</v>
          </cell>
          <cell r="AK424">
            <v>42716</v>
          </cell>
          <cell r="AL424">
            <v>100</v>
          </cell>
          <cell r="AM424" t="str">
            <v>Abogados y apoderados</v>
          </cell>
          <cell r="AN424" t="str">
            <v>Profesional Universitario</v>
          </cell>
          <cell r="AO424" t="str">
            <v>Activo</v>
          </cell>
          <cell r="AP424">
            <v>0</v>
          </cell>
          <cell r="AQ424" t="str">
            <v>consiste en el reporte trimestral del aplicativo EKOGUI donde se evidencia los cambios en cuanto procesos nuevo o terminados. Pendiente por definir cambio de actividad</v>
          </cell>
          <cell r="AR424" t="str">
            <v>Archivo compartido DRIVE( EVIDENCIAS OFAJU) P192_ACT920</v>
          </cell>
          <cell r="AS424">
            <v>100</v>
          </cell>
          <cell r="AT424" t="str">
            <v>correponde a la descarga del aplicativo EKOGUI del dia 1 de julio Y archivo comparativo con la descarga del 30 marzo, donde se evidencia el registro de los procesos nuevos realizado por los funcionarios a cargo.</v>
          </cell>
          <cell r="AU424" t="str">
            <v>Archivo compartido DRIVE(  EVIDENCIAS OFAJU II TRIM) P192_ACT920</v>
          </cell>
          <cell r="AV424">
            <v>100</v>
          </cell>
          <cell r="AW424">
            <v>0.78901734104046239</v>
          </cell>
          <cell r="AX424" t="str">
            <v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v>
          </cell>
          <cell r="AY424" t="str">
            <v xml:space="preserve">Carpeta compartida DRIVE( OFAJU- EVIDENCIAS) P192_ACT920 </v>
          </cell>
          <cell r="AZ424">
            <v>100</v>
          </cell>
          <cell r="BA424">
            <v>1</v>
          </cell>
          <cell r="BB424" t="str">
            <v>correponde a la descargas del aplicativo EKOGUI del dia 30 de  septiembre y 6 de diciembre, donde se evidencia   4489 y 4573 procesos respectivamente en las bases de datos se evidencia el proceso de actualización realizado por los apoderados de los procesos judiciales.</v>
          </cell>
          <cell r="BC424" t="str">
            <v>Carpeta compartida DRIVE( OFAJU- EVIDENCIAS) P192_ACT920 (SEP) Y  P192_ACT920(DIC)</v>
          </cell>
        </row>
        <row r="425">
          <cell r="M425" t="str">
            <v>P220</v>
          </cell>
          <cell r="N425" t="str">
            <v>Acciones de Tutela notificadas, registradas en el aplicativo SIJUR y contestadas.</v>
          </cell>
          <cell r="O425">
            <v>12</v>
          </cell>
          <cell r="P425">
            <v>100</v>
          </cell>
          <cell r="Q425" t="str">
            <v>Porcentaje</v>
          </cell>
          <cell r="R425" t="str">
            <v xml:space="preserve">Grupo de Tutelas </v>
          </cell>
          <cell r="S425" t="str">
            <v>Profesional Universitario</v>
          </cell>
          <cell r="T425" t="str">
            <v>Activo</v>
          </cell>
          <cell r="U425">
            <v>0</v>
          </cell>
          <cell r="V425">
            <v>0</v>
          </cell>
          <cell r="W425">
            <v>0</v>
          </cell>
          <cell r="X425">
            <v>0</v>
          </cell>
          <cell r="Y425">
            <v>0</v>
          </cell>
          <cell r="Z425">
            <v>0</v>
          </cell>
          <cell r="AA425">
            <v>0</v>
          </cell>
          <cell r="AB425"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5" t="str">
            <v xml:space="preserve">Archivo compartido DRIVE (OFAJU- EVIDENCIAS) P219_ACT924 </v>
          </cell>
          <cell r="AD425">
            <v>100</v>
          </cell>
          <cell r="AE425" t="str">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ell>
          <cell r="AF425" t="str">
            <v xml:space="preserve">Archivo compartido DRIVE (OFAJU- EVIDENCIAS) P219_ACT921,923 y 924;
P219_ACT922 </v>
          </cell>
          <cell r="AG425">
            <v>921</v>
          </cell>
          <cell r="AH425" t="str">
            <v>Recibir y clasificar las acciones de tutela notificadas en la OFAJU a través de los diferentes medios (correo electrónico, correspondencia y fax).</v>
          </cell>
          <cell r="AI425" t="str">
            <v>SI</v>
          </cell>
          <cell r="AJ425">
            <v>42370</v>
          </cell>
          <cell r="AK425">
            <v>42716</v>
          </cell>
          <cell r="AL425">
            <v>10</v>
          </cell>
          <cell r="AM425" t="str">
            <v xml:space="preserve">Funcionarios designados </v>
          </cell>
          <cell r="AN425" t="str">
            <v>Técnico Administrativo</v>
          </cell>
          <cell r="AO425" t="str">
            <v>Activo</v>
          </cell>
          <cell r="AP425">
            <v>100</v>
          </cell>
          <cell r="AQ425" t="str">
            <v>Corresponde acciones de tutela notificadas a la sede central tanto en medio fisico como magnetico durante el periodo comprendido entre el 01 de enero y el 31 de marzo hogaño. Fuente base de datos control TUTELAS 2016</v>
          </cell>
          <cell r="AR425" t="str">
            <v>Archivo compartido DRIVE( EVIDENCIAS OFAJU) P219_ACT921</v>
          </cell>
          <cell r="AS425">
            <v>100</v>
          </cell>
          <cell r="AT425" t="str">
            <v>Corresponde a 2454 acciones de tutela notificadas a la sede central tanto en medio fisico como magnetico durante el periodo comprendido entre el 01 de Abril y el 30 de junio hogaño. Fuente base de datos excel inplementada en el grupo de tutelas denominada; TUTELAS 2016</v>
          </cell>
          <cell r="AU425" t="str">
            <v>Archivo compartido DRIVE(  EVIDENCIAS OFAJU II TRIM) P219_ACT921</v>
          </cell>
          <cell r="AV425">
            <v>100</v>
          </cell>
          <cell r="AW425">
            <v>0.78901734104046239</v>
          </cell>
          <cell r="AX425" t="str">
            <v xml:space="preserve">Corresponde a 2287 se realiza el registro  del medio de recepción (mensajeria ó correo electronico), en la columna E  base de datos excel manejada en el Grupo de Tutelas denominada "TUTELAS 2016"  de las 2291 Acciones de Tutela del periodo reportado. </v>
          </cell>
          <cell r="AY425" t="str">
            <v>Archivo compartido DRIVE (OFAJU- EVIDENCIAS) P219_ACT921</v>
          </cell>
          <cell r="AZ425">
            <v>100</v>
          </cell>
          <cell r="BA425">
            <v>1</v>
          </cell>
          <cell r="BB425" t="str">
            <v>Del 1 de octubre al 9 de Diciembre de 2016, se recibieron 1709 tutelas las cuales se registraron en la  base de datos Excel manejada en el Grupo de Tutelas denominada "TUTELAS 2016"  y corresponden a las tutelas N° 6487 A 8195 de 2016</v>
          </cell>
          <cell r="BC425" t="str">
            <v>Archivo compartido DRIVE (OFAJU- EVIDENCIAS) P219_ACT921,923 y 924</v>
          </cell>
        </row>
        <row r="426">
          <cell r="M426" t="str">
            <v>P220</v>
          </cell>
          <cell r="N426" t="str">
            <v>Acciones de Tutela notificadas, registradas en el aplicativo SIJUR y contestadas.</v>
          </cell>
          <cell r="O426">
            <v>12</v>
          </cell>
          <cell r="P426">
            <v>100</v>
          </cell>
          <cell r="Q426" t="str">
            <v>Porcentaje</v>
          </cell>
          <cell r="R426" t="str">
            <v xml:space="preserve">Grupo de Tutelas </v>
          </cell>
          <cell r="S426" t="str">
            <v>Profesional Universitario</v>
          </cell>
          <cell r="T426" t="str">
            <v>Activo</v>
          </cell>
          <cell r="U426">
            <v>0</v>
          </cell>
          <cell r="V426">
            <v>0</v>
          </cell>
          <cell r="W426">
            <v>0</v>
          </cell>
          <cell r="X426">
            <v>0</v>
          </cell>
          <cell r="Y426">
            <v>0</v>
          </cell>
          <cell r="Z426">
            <v>0</v>
          </cell>
          <cell r="AA426">
            <v>0</v>
          </cell>
          <cell r="AB426"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6" t="str">
            <v xml:space="preserve">Archivo compartido DRIVE (OFAJU- EVIDENCIAS) P219_ACT924 </v>
          </cell>
          <cell r="AD426">
            <v>100</v>
          </cell>
          <cell r="AE426" t="str">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ell>
          <cell r="AF426" t="str">
            <v xml:space="preserve">Archivo compartido DRIVE (OFAJU- EVIDENCIAS) P219_ACT921,923 y 924;
P219_ACT922 </v>
          </cell>
          <cell r="AG426">
            <v>922</v>
          </cell>
          <cell r="AH426" t="str">
            <v>registrar en el aplicativo SIJUR las acciones de tutela notificadas en la OFAJU a través de los diferentes medios (correo electrónico, correspondencia y fax).</v>
          </cell>
          <cell r="AI426" t="str">
            <v>SI</v>
          </cell>
          <cell r="AJ426">
            <v>42370</v>
          </cell>
          <cell r="AK426">
            <v>42716</v>
          </cell>
          <cell r="AL426">
            <v>10</v>
          </cell>
          <cell r="AM426" t="str">
            <v xml:space="preserve">Funcionarios designados </v>
          </cell>
          <cell r="AN426" t="str">
            <v>Profesional Universitario</v>
          </cell>
          <cell r="AO426" t="str">
            <v>Activo</v>
          </cell>
          <cell r="AP426">
            <v>100</v>
          </cell>
          <cell r="AQ426" t="str">
            <v>Corresponde acciones de tutela notificadas a la sede central durante el periodo comprendido entre el 01 de enero y el 31 de marzo hogaño. Según reporte 6 de Abril 2016 SIJUR</v>
          </cell>
          <cell r="AR426" t="str">
            <v>Archivo compartido DRIVE( EVIDENCIAS OFAJU) P219_ACT922</v>
          </cell>
          <cell r="AS426">
            <v>100</v>
          </cell>
          <cell r="AT426" t="str">
            <v>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v>
          </cell>
          <cell r="AU426" t="str">
            <v>Archivo compartido DRIVE(  EVIDENCIAS OFAJU II TRIM) P219_ACT922</v>
          </cell>
          <cell r="AV426">
            <v>100</v>
          </cell>
          <cell r="AW426">
            <v>0.78901734104046239</v>
          </cell>
          <cell r="AX426" t="str">
            <v>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v>
          </cell>
          <cell r="AY426" t="str">
            <v xml:space="preserve">Archivos  compartido DRIVE (OFAJU- EVIDENCIAS) P219_ACT922 </v>
          </cell>
          <cell r="AZ426">
            <v>100</v>
          </cell>
          <cell r="BA426">
            <v>1</v>
          </cell>
          <cell r="BB426" t="str">
            <v>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ell>
          <cell r="BC426" t="str">
            <v xml:space="preserve">Archivos  compartido DRIVE (OFAJU- EVIDENCIAS) P219_ACT922 </v>
          </cell>
        </row>
        <row r="427">
          <cell r="M427" t="str">
            <v>P220</v>
          </cell>
          <cell r="N427" t="str">
            <v>Acciones de Tutela notificadas, registradas en el aplicativo SIJUR y contestadas.</v>
          </cell>
          <cell r="O427">
            <v>12</v>
          </cell>
          <cell r="P427">
            <v>100</v>
          </cell>
          <cell r="Q427" t="str">
            <v>Porcentaje</v>
          </cell>
          <cell r="R427" t="str">
            <v xml:space="preserve">Grupo de Tutelas </v>
          </cell>
          <cell r="S427" t="str">
            <v>Profesional Universitario</v>
          </cell>
          <cell r="T427" t="str">
            <v>Activo</v>
          </cell>
          <cell r="U427">
            <v>0</v>
          </cell>
          <cell r="V427">
            <v>0</v>
          </cell>
          <cell r="W427">
            <v>0</v>
          </cell>
          <cell r="X427">
            <v>0</v>
          </cell>
          <cell r="Y427">
            <v>0</v>
          </cell>
          <cell r="Z427">
            <v>0</v>
          </cell>
          <cell r="AA427">
            <v>0</v>
          </cell>
          <cell r="AB427"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7" t="str">
            <v xml:space="preserve">Archivo compartido DRIVE (OFAJU- EVIDENCIAS) P219_ACT924 </v>
          </cell>
          <cell r="AD427">
            <v>100</v>
          </cell>
          <cell r="AE427" t="str">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ell>
          <cell r="AF427" t="str">
            <v xml:space="preserve">Archivo compartido DRIVE (OFAJU- EVIDENCIAS) P219_ACT921,923 y 924;
P219_ACT922 </v>
          </cell>
          <cell r="AG427">
            <v>923</v>
          </cell>
          <cell r="AH427" t="str">
            <v>Asignar a los funcionarios las acciones de tutela notificadas en la OFAJU a través de los diferentes medios (correo electrónico, correspondencia y fax), para el respectivo trámite de respuesta.</v>
          </cell>
          <cell r="AI427" t="str">
            <v>SI</v>
          </cell>
          <cell r="AJ427">
            <v>42370</v>
          </cell>
          <cell r="AK427">
            <v>42716</v>
          </cell>
          <cell r="AL427">
            <v>10</v>
          </cell>
          <cell r="AM427" t="str">
            <v xml:space="preserve">Funcionarios designados </v>
          </cell>
          <cell r="AN427" t="str">
            <v>Profesional Universitario</v>
          </cell>
          <cell r="AO427" t="str">
            <v>Activo</v>
          </cell>
          <cell r="AP427">
            <v>100</v>
          </cell>
          <cell r="AQ427" t="str">
            <v>Corresponde a la asignación de tutelas para dar respuesta por parte de los profesionales , para lo cual se lleva un registro de planillas por cada abogado en su respectiva carpeta.</v>
          </cell>
          <cell r="AR427" t="str">
            <v>Carpetas asignación de tutelas por abogado, Ubicado en el archivo de la dependencia.</v>
          </cell>
          <cell r="AS427">
            <v>100</v>
          </cell>
          <cell r="AT427" t="str">
            <v>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v>
          </cell>
          <cell r="AU427" t="str">
            <v>Archivo compartido DRIVE(  EVIDENCIAS OFAJU II TRIM) P219_ACT923 y carpetas fisicas en archivo del grupo de Tutelas</v>
          </cell>
          <cell r="AV427">
            <v>100</v>
          </cell>
          <cell r="AW427">
            <v>0.78901734104046239</v>
          </cell>
          <cell r="AX427" t="str">
            <v>Corresponde a 2291 Acciones de  tutelas del periodo reportado de las cuales de realizo el registro de asignación a 2285 a los profesionales para dar tramite de respuesta, en la columna N de la base de datos excel manejada en el Grupo de Tutelas denominada "TUTELAS 2016", se realiza dicho registro, el cual tiene como soporte las planillas en medio fisico donde se registra el numero de la carpeta de tutela, fecha, hora de entrega y firma de quien recibe.</v>
          </cell>
          <cell r="AY427" t="str">
            <v xml:space="preserve">Archivo compartido DRIVE (OFAJU- EVIDENCIAS) P219_ACT923 </v>
          </cell>
          <cell r="AZ427">
            <v>100</v>
          </cell>
          <cell r="BA427">
            <v>1</v>
          </cell>
          <cell r="BB427" t="str">
            <v>Corresponde a 1709 Acciones de  tutelas del periodo reportado de las cuales de realizo el registro de asignación a 1704 a los profesionales para dar trámite de respuesta, en la columna L de la base de datos Excel manejada en el Grupo de Tutelas denominada "TUTELAS 2016", se realiza dicho registro, el cual tiene como soporte las planillas en medio físico donde se registra el número de la carpeta de tutela, fecha, hora de entrega y firma de quien recibe.</v>
          </cell>
          <cell r="BC427" t="str">
            <v>Archivo compartido DRIVE (OFAJU- EVIDENCIAS) P219_ACT921,923 y 924</v>
          </cell>
        </row>
        <row r="428">
          <cell r="M428" t="str">
            <v>P220</v>
          </cell>
          <cell r="N428" t="str">
            <v>Acciones de Tutela notificadas, registradas en el aplicativo SIJUR y contestadas.</v>
          </cell>
          <cell r="O428">
            <v>12</v>
          </cell>
          <cell r="P428">
            <v>100</v>
          </cell>
          <cell r="Q428" t="str">
            <v>Porcentaje</v>
          </cell>
          <cell r="R428" t="str">
            <v xml:space="preserve">Grupo de Tutelas </v>
          </cell>
          <cell r="S428" t="str">
            <v>Profesional Universitario</v>
          </cell>
          <cell r="T428" t="str">
            <v>Activo</v>
          </cell>
          <cell r="U428">
            <v>0</v>
          </cell>
          <cell r="V428">
            <v>0</v>
          </cell>
          <cell r="W428">
            <v>0</v>
          </cell>
          <cell r="X428">
            <v>0</v>
          </cell>
          <cell r="Y428">
            <v>0</v>
          </cell>
          <cell r="Z428">
            <v>0</v>
          </cell>
          <cell r="AA428">
            <v>0</v>
          </cell>
          <cell r="AB428"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C428" t="str">
            <v xml:space="preserve">Archivo compartido DRIVE (OFAJU- EVIDENCIAS) P219_ACT924 </v>
          </cell>
          <cell r="AD428">
            <v>100</v>
          </cell>
          <cell r="AE428" t="str">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ell>
          <cell r="AF428" t="str">
            <v xml:space="preserve">Archivo compartido DRIVE (OFAJU- EVIDENCIAS) P219_ACT921,923 y 924;
P219_ACT922 </v>
          </cell>
          <cell r="AG428">
            <v>924</v>
          </cell>
          <cell r="AH428" t="str">
            <v>Elaborar escrito dando contestación  a las acciones de tutela  y remitir a la Autoridad Judicial correspondiente a traves de los diferente medios (correo electrónico, correspondencia y fax).</v>
          </cell>
          <cell r="AI428" t="str">
            <v>SI</v>
          </cell>
          <cell r="AJ428">
            <v>42370</v>
          </cell>
          <cell r="AK428">
            <v>42716</v>
          </cell>
          <cell r="AL428">
            <v>70</v>
          </cell>
          <cell r="AM428" t="str">
            <v xml:space="preserve">Funcionarios designados </v>
          </cell>
          <cell r="AN428" t="str">
            <v>Técnico Administrativo</v>
          </cell>
          <cell r="AO428" t="str">
            <v>Activo</v>
          </cell>
          <cell r="AP428">
            <v>100</v>
          </cell>
          <cell r="AQ428" t="str">
            <v>Corresponde al Oficio que da tramite de respuesta debidamente enviado y archivado en las las carpetas de las tutelas del numero; 1/2016 a la 1705/2016.</v>
          </cell>
          <cell r="AR428" t="str">
            <v>Archivo fisico de tutelas ubicado en la dependencia.</v>
          </cell>
          <cell r="AS428">
            <v>100</v>
          </cell>
          <cell r="AT428" t="str">
            <v>Corresponde al Oficio que da tramite de respuesta debidamente enviado y archivado en las las carpetas de las tutelas del numero; 1706/2016 a la 4159/2016.</v>
          </cell>
          <cell r="AU428" t="str">
            <v>carpetas de la N° 1706 a la 4159 del 2016, ubicadas en el archivo fisico de tutelas ubicado en la dependencia.</v>
          </cell>
          <cell r="AV428">
            <v>85</v>
          </cell>
          <cell r="AW428">
            <v>0.78901734104046239</v>
          </cell>
          <cell r="AX428" t="str">
            <v>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v>
          </cell>
          <cell r="AY428" t="str">
            <v xml:space="preserve">Archivo compartido DRIVE (OFAJU- EVIDENCIAS) P219_ACT924 </v>
          </cell>
          <cell r="AZ428">
            <v>92</v>
          </cell>
          <cell r="BA428">
            <v>1</v>
          </cell>
          <cell r="BB428" t="str">
            <v>De las 1709 tutelas recibidas en el 4to trimestre, se evidencian oficios que dan tramite de respuesta, enviados y archivados en la carpeta de cada Acción de Tutela, los cuales corresponden a  1583 registros de respuestas relacionadas en la columna E  "FECHA DE RESPUESTA" de la base de datos Excel manejada en el Grupo de Tutelas denominada "TUTELAS 2016", lo cual da como indicador del periodo 93% se aclara que a estas tutelas se les realizo el oficio de respuesta y su envió vía correo electrónico, debido a que se registran las tutelas allegadas el día 9 no se cumple al 100%  de la gestión debido a que las faltantes se encuentran en el proceso de asignación y/o respuesta.</v>
          </cell>
          <cell r="BC428" t="str">
            <v>Archivo compartido DRIVE (OFAJU- EVIDENCIAS) P219_ACT921,923 y 924</v>
          </cell>
        </row>
        <row r="429">
          <cell r="M429" t="str">
            <v>P139</v>
          </cell>
          <cell r="N429" t="str">
            <v xml:space="preserve">Conceptos jurídicos en materia de régimen penitenciario y carcelario, administrativo y legal. solicitados y resueltos </v>
          </cell>
          <cell r="O429">
            <v>11</v>
          </cell>
          <cell r="P429">
            <v>83</v>
          </cell>
          <cell r="Q429" t="str">
            <v>Porcentaje</v>
          </cell>
          <cell r="R429" t="str">
            <v xml:space="preserve">Grupo de Recursos y Conceptos </v>
          </cell>
          <cell r="S429" t="str">
            <v>Profesional Universitario</v>
          </cell>
          <cell r="T429" t="str">
            <v>Activo</v>
          </cell>
          <cell r="U429">
            <v>0</v>
          </cell>
          <cell r="V429">
            <v>0</v>
          </cell>
          <cell r="W429">
            <v>0</v>
          </cell>
          <cell r="X429">
            <v>0</v>
          </cell>
          <cell r="Y429">
            <v>0</v>
          </cell>
          <cell r="Z429">
            <v>0</v>
          </cell>
          <cell r="AA429">
            <v>0</v>
          </cell>
          <cell r="AB429" t="str">
            <v>Se Recibió un total de 78 solicitudes de concepto jurídico discriminados así: Julio 33, Agosto 24 y septiembre 21. Estos  se registraron en la base de datos implementada en el GRECO, archivo excel "RELACIÓN CONCEPTOS POR MES 2016"</v>
          </cell>
          <cell r="AC429" t="str">
            <v xml:space="preserve">Archivo compartido DRIVE (OFAJU- EVIDENCIAS) P139_ACT925 , 926Y 927 </v>
          </cell>
          <cell r="AD429">
            <v>51</v>
          </cell>
          <cell r="AE429" t="str">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ell>
          <cell r="AF429" t="str">
            <v xml:space="preserve">Archivo compartido DRIVE (OFAJU- EVIDENCIAS)  P139_ACT925 , 926 Y 927 </v>
          </cell>
          <cell r="AG429">
            <v>925</v>
          </cell>
          <cell r="AH429" t="str">
            <v xml:space="preserve">Registrar en la base de datos las solicitudes de conceptos jurídicos y aplicación de las normas  de acuerdo a orden de llegada. </v>
          </cell>
          <cell r="AI429" t="str">
            <v>SI</v>
          </cell>
          <cell r="AJ429">
            <v>42370</v>
          </cell>
          <cell r="AK429">
            <v>42716</v>
          </cell>
          <cell r="AL429">
            <v>20</v>
          </cell>
          <cell r="AM429" t="str">
            <v>Técnico Administrativo</v>
          </cell>
          <cell r="AN429" t="str">
            <v>Técnico Administrativo</v>
          </cell>
          <cell r="AO429" t="str">
            <v>Activo</v>
          </cell>
          <cell r="AP429">
            <v>100</v>
          </cell>
          <cell r="AQ429" t="str">
            <v>Se recibieron 48 conceptos y se registradon 48 en la base de datos requerimientos de conceptos.</v>
          </cell>
          <cell r="AR429" t="str">
            <v>Base de datos y/o archivo físico</v>
          </cell>
          <cell r="AS429">
            <v>100</v>
          </cell>
          <cell r="AT429" t="str">
            <v>Se recibieron 118 conceptos y los cuales se registraron en la base de datos implementada en el GRECO, archivo excel "RELACIÓN CONCEPTOS POR MES 2016"</v>
          </cell>
          <cell r="AU429" t="str">
            <v>Archivo compartido DRIVE( EVIDENCIAS OFAJU II TRIM) P139_ACT925-926, tomado del archivo excel "RELACIÓN CONCEPTOS POR MES 2016" de la dependencia.</v>
          </cell>
          <cell r="AV429">
            <v>100</v>
          </cell>
          <cell r="AW429">
            <v>0.78901734104046239</v>
          </cell>
          <cell r="AX429" t="str">
            <v>Se Recibió un total de 78 solicitudes de concepto jurídico discriminados así: Julio 33, Agosto 24 y septiembre 21. Estos  se registraron en la base de datos implementada en el GRECO, archivo excel "RELACIÓN CONCEPTOS POR MES 2016"</v>
          </cell>
          <cell r="AY429" t="str">
            <v xml:space="preserve">Archivo compartido DRIVE (OFAJU- EVIDENCIAS) P139_ACT925 , 926Y 927 </v>
          </cell>
          <cell r="AZ429">
            <v>100</v>
          </cell>
          <cell r="BA429">
            <v>1</v>
          </cell>
          <cell r="BB429" t="str">
            <v>Se Recibió un total de 58 solicitudes de concepto jurídico discriminados así: Estos  se registraron en la base de datos implementada en el GRECO, archivo excel "RELACIÓN CONCEPTOS POR MES 2016"</v>
          </cell>
          <cell r="BC429" t="str">
            <v xml:space="preserve">Archivo compartido DRIVE (OFAJU- EVIDENCIAS)  P139_ACT925 , 926 Y 927 </v>
          </cell>
        </row>
        <row r="430">
          <cell r="M430" t="str">
            <v>P139</v>
          </cell>
          <cell r="N430" t="str">
            <v xml:space="preserve">Conceptos jurídicos en materia de régimen penitenciario y carcelario, administrativo y legal. solicitados y resueltos </v>
          </cell>
          <cell r="O430">
            <v>11</v>
          </cell>
          <cell r="P430">
            <v>83</v>
          </cell>
          <cell r="Q430" t="str">
            <v>Porcentaje</v>
          </cell>
          <cell r="R430" t="str">
            <v xml:space="preserve">Grupo de Recursos y Conceptos </v>
          </cell>
          <cell r="S430" t="str">
            <v>Profesional Universitario</v>
          </cell>
          <cell r="T430" t="str">
            <v>Activo</v>
          </cell>
          <cell r="U430">
            <v>0</v>
          </cell>
          <cell r="V430">
            <v>0</v>
          </cell>
          <cell r="W430">
            <v>0</v>
          </cell>
          <cell r="X430">
            <v>0</v>
          </cell>
          <cell r="Y430">
            <v>0</v>
          </cell>
          <cell r="Z430">
            <v>0</v>
          </cell>
          <cell r="AA430">
            <v>0</v>
          </cell>
          <cell r="AB430" t="str">
            <v>Se Recibió un total de 78 solicitudes de concepto jurídico discriminados así: Julio 33, Agosto 24 y septiembre 21. Estos  se registraron en la base de datos implementada en el GRECO, archivo excel "RELACIÓN CONCEPTOS POR MES 2016"</v>
          </cell>
          <cell r="AC430" t="str">
            <v xml:space="preserve">Archivo compartido DRIVE (OFAJU- EVIDENCIAS) P139_ACT925 , 926Y 927 </v>
          </cell>
          <cell r="AD430">
            <v>51</v>
          </cell>
          <cell r="AE430" t="str">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ell>
          <cell r="AF430" t="str">
            <v xml:space="preserve">Archivo compartido DRIVE (OFAJU- EVIDENCIAS)  P139_ACT925 , 926 Y 927 </v>
          </cell>
          <cell r="AG430">
            <v>926</v>
          </cell>
          <cell r="AH430" t="str">
            <v xml:space="preserve">Asignar los conceptos jurídicos por parte del coordinador a los profesionales del grupo de acuerdo a la temática a tratar </v>
          </cell>
          <cell r="AI430" t="str">
            <v>SI</v>
          </cell>
          <cell r="AJ430">
            <v>42370</v>
          </cell>
          <cell r="AK430">
            <v>42716</v>
          </cell>
          <cell r="AL430">
            <v>20</v>
          </cell>
          <cell r="AM430" t="str">
            <v>Profesional Universitario</v>
          </cell>
          <cell r="AN430" t="str">
            <v>Profesional Universitario</v>
          </cell>
          <cell r="AO430" t="str">
            <v>Activo</v>
          </cell>
          <cell r="AP430">
            <v>100</v>
          </cell>
          <cell r="AQ430" t="str">
            <v>Se recibieron 48 solicitudes de conceptos y se asignaron 48 solicitudes de conceptos.</v>
          </cell>
          <cell r="AR430" t="str">
            <v>Base de datos y/o archivo físico</v>
          </cell>
          <cell r="AS430">
            <v>100</v>
          </cell>
          <cell r="AT430" t="str">
            <v>Se recibieron 118 conceptos y los cuales se asigno a los diferentes Abogados de la dependencia para el respectivo tramite, se realizo el  registro en la base de datos implementada en el GRECO, archivo excel "RELACIÓN CONCEPTOS POR MES 2016"</v>
          </cell>
          <cell r="AU430" t="str">
            <v>Archivo compartido DRIVE( EVIDENCIAS OFAJU II TRIM ) P139_ACT925-926, tomado del archivo excel "RELACIÓN CONCEPTOS POR MES 2016" de la dependencia.</v>
          </cell>
          <cell r="AV430">
            <v>100</v>
          </cell>
          <cell r="AW430">
            <v>0.78901734104046239</v>
          </cell>
          <cell r="AX430" t="str">
            <v>Corresponde a 78 solicitudes de conceptos , con el registro de asignación a  los profesionales   (2 abogados de planta y 4 contratistas) para dar tramite de respuesta, en la columna F de la base de datos implementada en el GRECO, archivo excel "RELACIÓN CONCEPTOS POR MES 2016" .</v>
          </cell>
          <cell r="AY430" t="str">
            <v xml:space="preserve">Archivo compartido DRIVE (OFAJU- EVIDENCIAS) P139_ACT925 , 926Y 927 </v>
          </cell>
          <cell r="AZ430">
            <v>100</v>
          </cell>
          <cell r="BA430">
            <v>1</v>
          </cell>
          <cell r="BB430" t="str">
            <v>Corresponde a 58 solicitudes de conceptos , con el registro de asignación a  los profesionales   (2 abogados de planta y 4 contratistas) para dar tramite de respuesta, en la columna F de la base de datos implementada en el GRECO, archivo excel "RELACIÓN CONCEPTOS POR MES 2016" .</v>
          </cell>
          <cell r="BC430" t="str">
            <v xml:space="preserve">P139_ACT925 , 926Y 927 </v>
          </cell>
        </row>
        <row r="431">
          <cell r="M431" t="str">
            <v>P139</v>
          </cell>
          <cell r="N431" t="str">
            <v xml:space="preserve">Conceptos jurídicos en materia de régimen penitenciario y carcelario, administrativo y legal. solicitados y resueltos </v>
          </cell>
          <cell r="O431">
            <v>11</v>
          </cell>
          <cell r="P431">
            <v>83</v>
          </cell>
          <cell r="Q431" t="str">
            <v>Porcentaje</v>
          </cell>
          <cell r="R431" t="str">
            <v xml:space="preserve">Grupo de Recursos y Conceptos </v>
          </cell>
          <cell r="S431" t="str">
            <v>Profesional Universitario</v>
          </cell>
          <cell r="T431" t="str">
            <v>Activo</v>
          </cell>
          <cell r="U431">
            <v>0</v>
          </cell>
          <cell r="V431">
            <v>0</v>
          </cell>
          <cell r="W431">
            <v>0</v>
          </cell>
          <cell r="X431">
            <v>0</v>
          </cell>
          <cell r="Y431">
            <v>0</v>
          </cell>
          <cell r="Z431">
            <v>0</v>
          </cell>
          <cell r="AA431">
            <v>0</v>
          </cell>
          <cell r="AB431" t="str">
            <v>Se Recibió un total de 78 solicitudes de concepto jurídico discriminados así: Julio 33, Agosto 24 y septiembre 21. Estos  se registraron en la base de datos implementada en el GRECO, archivo excel "RELACIÓN CONCEPTOS POR MES 2016"</v>
          </cell>
          <cell r="AC431" t="str">
            <v xml:space="preserve">Archivo compartido DRIVE (OFAJU- EVIDENCIAS) P139_ACT925 , 926Y 927 </v>
          </cell>
          <cell r="AD431">
            <v>51</v>
          </cell>
          <cell r="AE431" t="str">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ell>
          <cell r="AF431" t="str">
            <v xml:space="preserve">Archivo compartido DRIVE (OFAJU- EVIDENCIAS)  P139_ACT925 , 926 Y 927 </v>
          </cell>
          <cell r="AG431">
            <v>927</v>
          </cell>
          <cell r="AH431" t="str">
            <v>Realizar los conceptos jurídicos de apoyo y orientación solicitados por las diferentes áreas que lo requieran</v>
          </cell>
          <cell r="AI431" t="str">
            <v>SI</v>
          </cell>
          <cell r="AJ431">
            <v>42370</v>
          </cell>
          <cell r="AK431">
            <v>42716</v>
          </cell>
          <cell r="AL431">
            <v>60</v>
          </cell>
          <cell r="AM431" t="str">
            <v>Profesional Universitario</v>
          </cell>
          <cell r="AN431" t="str">
            <v>Profesional Universitario</v>
          </cell>
          <cell r="AO431" t="str">
            <v>Activo</v>
          </cell>
          <cell r="AP431">
            <v>58</v>
          </cell>
          <cell r="AQ431" t="str">
            <v>Se recibieron 48 solicitudes de conceptos. Se finalizaron 28 solicitudes.</v>
          </cell>
          <cell r="AR431" t="str">
            <v>Base de datos y/o archivo físico</v>
          </cell>
          <cell r="AS431">
            <v>29</v>
          </cell>
          <cell r="AT431" t="str">
            <v>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v>
          </cell>
          <cell r="AU431" t="str">
            <v>Archivo compartido DRIVE (EVIDENCIAS OFAJU II TRIM)P139_ACT927,tomado del archivo excel "RELACIÓN CONCEPTOS POR MES 2016" de la dependencia.</v>
          </cell>
          <cell r="AV431">
            <v>20</v>
          </cell>
          <cell r="AW431">
            <v>0.78901734104046239</v>
          </cell>
          <cell r="AX431" t="str">
            <v xml:space="preserve">se tenian pendientes 132 conceptos pendientes del segundo trimestre y se recibieron 78 solicitudes en el 3er. Trimestre, para un total de  210 se finalizaron 42 los registros se relacionan en la base de datos implementada en el GRECO, archivo excel "RELACIÓN CONCEPTOS POR MES 2016" </v>
          </cell>
          <cell r="AY431" t="str">
            <v xml:space="preserve">Archivo compartido DRIVE (OFAJU- EVIDENCIAS) P139_ACT925 , 926Y 927 </v>
          </cell>
          <cell r="AZ431">
            <v>51</v>
          </cell>
          <cell r="BA431">
            <v>1</v>
          </cell>
          <cell r="BB431" t="str">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ell>
          <cell r="BC431" t="str">
            <v xml:space="preserve">P139_ACT925 , 926Y 927 </v>
          </cell>
        </row>
        <row r="432">
          <cell r="M432" t="str">
            <v>P221</v>
          </cell>
          <cell r="N432" t="str">
            <v>Procesos de jurisdicción coactiva gestionados de las vigencias  2005-2015</v>
          </cell>
          <cell r="O432">
            <v>11</v>
          </cell>
          <cell r="P432">
            <v>11</v>
          </cell>
          <cell r="Q432" t="str">
            <v>Porcentaje</v>
          </cell>
          <cell r="R432" t="str">
            <v xml:space="preserve">Grupo demandas y conciliaciones </v>
          </cell>
          <cell r="S432" t="str">
            <v>Profesional Universitario</v>
          </cell>
          <cell r="T432" t="str">
            <v>Activo</v>
          </cell>
          <cell r="U432">
            <v>0</v>
          </cell>
          <cell r="V432">
            <v>0</v>
          </cell>
          <cell r="W432">
            <v>0</v>
          </cell>
          <cell r="X432">
            <v>0</v>
          </cell>
          <cell r="Y432">
            <v>0</v>
          </cell>
          <cell r="Z432">
            <v>0</v>
          </cell>
          <cell r="AA432">
            <v>0</v>
          </cell>
          <cell r="AB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C432" t="str">
            <v xml:space="preserve">Archivo compartido DRIVE (OFAJU- EVIDENCIAS) P221_ACT928  Y  930 </v>
          </cell>
          <cell r="AD432">
            <v>11</v>
          </cell>
          <cell r="AE432" t="str">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ell>
          <cell r="AF432" t="str">
            <v xml:space="preserve">Archivo compartido DRIVE (OFAJU- EVIDENCIAS) P221_ACT928 </v>
          </cell>
          <cell r="AG432">
            <v>928</v>
          </cell>
          <cell r="AH432" t="str">
            <v xml:space="preserve">Revisar los procesos adeudados al INPEC y  clasificar cada uno de los procesos. </v>
          </cell>
          <cell r="AI432" t="str">
            <v>NO</v>
          </cell>
          <cell r="AJ432">
            <v>42370</v>
          </cell>
          <cell r="AK432">
            <v>42716</v>
          </cell>
          <cell r="AL432">
            <v>40</v>
          </cell>
          <cell r="AM432" t="str">
            <v>Profesional Asignado</v>
          </cell>
          <cell r="AN432" t="str">
            <v>Profesional Universitario</v>
          </cell>
          <cell r="AO432" t="str">
            <v>Activo</v>
          </cell>
          <cell r="AP432">
            <v>100</v>
          </cell>
          <cell r="AQ432" t="str">
            <v>se asigno funcionaria a Alejandra Patricia Restrepo Martines desde el dia 12 de enero de 2016 CON EL FIN DE DESARROLLAR LA ACTIVIDAD , copia archivo 8 de Abril/16</v>
          </cell>
          <cell r="AR432" t="str">
            <v>Archivo compartido DRIVE( EVIDENCIAS OFAJU) P221_ACT928-929</v>
          </cell>
          <cell r="AS432">
            <v>100</v>
          </cell>
          <cell r="AT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U432" t="str">
            <v>Archivo compartido DRIVE( EVIDENCIAS OFAJU II ) P221_ACT928</v>
          </cell>
          <cell r="AV432">
            <v>75</v>
          </cell>
          <cell r="AW432">
            <v>0.78901734104046239</v>
          </cell>
          <cell r="AX432"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Y432" t="str">
            <v xml:space="preserve">Archivo compartido DRIVE (OFAJU- EVIDENCIAS) P221_ACT928  Y  930 </v>
          </cell>
          <cell r="AZ432">
            <v>100</v>
          </cell>
          <cell r="BA432">
            <v>1</v>
          </cell>
          <cell r="BB432" t="str">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ell>
          <cell r="BC432" t="str">
            <v xml:space="preserve">Archivo compartido DRIVE (OFAJU- EVIDENCIAS) P221_ACT928 </v>
          </cell>
        </row>
        <row r="433">
          <cell r="M433" t="str">
            <v>P221</v>
          </cell>
          <cell r="N433" t="str">
            <v>Procesos de jurisdicción coactiva gestionados de las vigencias  2005-2015</v>
          </cell>
          <cell r="O433">
            <v>11</v>
          </cell>
          <cell r="P433">
            <v>11</v>
          </cell>
          <cell r="Q433" t="str">
            <v>Porcentaje</v>
          </cell>
          <cell r="R433" t="str">
            <v xml:space="preserve">Grupo demandas y conciliaciones </v>
          </cell>
          <cell r="S433" t="str">
            <v>Profesional Universitario</v>
          </cell>
          <cell r="T433" t="str">
            <v>Activo</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t="str">
            <v xml:space="preserve">Realizar una clasificación de cada uno de los procesos. </v>
          </cell>
          <cell r="AI433" t="str">
            <v>NO</v>
          </cell>
          <cell r="AJ433">
            <v>42370</v>
          </cell>
          <cell r="AK433">
            <v>42716</v>
          </cell>
          <cell r="AL433">
            <v>40</v>
          </cell>
          <cell r="AM433" t="str">
            <v>Profesional Asignado</v>
          </cell>
          <cell r="AN433" t="str">
            <v>Profesional Universitario</v>
          </cell>
          <cell r="AO433" t="str">
            <v>Inactivo</v>
          </cell>
          <cell r="AP433">
            <v>100</v>
          </cell>
          <cell r="AQ433" t="str">
            <v>Se levanto el inventario total de procesos y se determino el tramite a seguir con cada uno de ellos. 
 Se levanto la informacion de actos administrativos pendientes por cobro persuacivo o apertura de cobro coactivo.
 Se hizo solicitud de documentacion para la conformacion del titulo que presta merito ejecutivo.
 Se libro mandamiento de pago dentro del proceso coactivo 086 del 2005. 
 Se celebro acuerdo de pago y se recupero la cartera completa del proceso.
 Se inicio cobro persuacivo a la deudora Marlen Claro Duran con quien se esta en tramite para celebracion de acuerdo de pago
 Se arch8ivaron dos procesos por perdida de fuerza ejecutoria del acto administrativo del año 2004.
 Se ha avanzado en un 15%.</v>
          </cell>
          <cell r="AR433" t="str">
            <v>Archivo compartido DRIVE( EVIDENCIAS OFAJU) P221_ACT928-929</v>
          </cell>
          <cell r="AS433">
            <v>0</v>
          </cell>
          <cell r="AT433">
            <v>0</v>
          </cell>
          <cell r="AU433">
            <v>0</v>
          </cell>
          <cell r="AV433">
            <v>0</v>
          </cell>
          <cell r="AW433" t="str">
            <v>Actividad inactiva</v>
          </cell>
          <cell r="AX433">
            <v>0</v>
          </cell>
          <cell r="AY433">
            <v>0</v>
          </cell>
          <cell r="AZ433">
            <v>0</v>
          </cell>
          <cell r="BA433" t="str">
            <v>Actividad inactiva</v>
          </cell>
          <cell r="BB433">
            <v>0</v>
          </cell>
          <cell r="BC433">
            <v>0</v>
          </cell>
        </row>
        <row r="434">
          <cell r="M434" t="str">
            <v>P221</v>
          </cell>
          <cell r="N434" t="str">
            <v>Procesos de jurisdicción coactiva gestionados de las vigencias  2005-2015</v>
          </cell>
          <cell r="O434">
            <v>11</v>
          </cell>
          <cell r="P434">
            <v>11</v>
          </cell>
          <cell r="Q434" t="str">
            <v>Porcentaje</v>
          </cell>
          <cell r="R434" t="str">
            <v xml:space="preserve">Grupo demandas y conciliaciones </v>
          </cell>
          <cell r="S434" t="str">
            <v>Profesional Universitario</v>
          </cell>
          <cell r="T434" t="str">
            <v>Activo</v>
          </cell>
          <cell r="U434">
            <v>0</v>
          </cell>
          <cell r="V434">
            <v>0</v>
          </cell>
          <cell r="W434">
            <v>0</v>
          </cell>
          <cell r="X434">
            <v>0</v>
          </cell>
          <cell r="Y434">
            <v>0</v>
          </cell>
          <cell r="Z434">
            <v>0</v>
          </cell>
          <cell r="AA434">
            <v>0</v>
          </cell>
          <cell r="AB434" t="str">
            <v>Corresponde a la verificación de procesos revisado por la funcionaria designada en el primer trimestre, deacuerdo al comparativo de las observaciones realizadas, las cuales se hacen de acuerdo al avance que tiene cada uno de los procesos, archivo "INFORME PROCESOS COACTIVOS INPEC".</v>
          </cell>
          <cell r="AC434" t="str">
            <v xml:space="preserve">Archivo compartido DRIVE (OFAJU- EVIDENCIAS) P221_ACT928  Y  930 </v>
          </cell>
          <cell r="AD434">
            <v>11</v>
          </cell>
          <cell r="AE434" t="str">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ell>
          <cell r="AF434" t="str">
            <v xml:space="preserve">Archivo compartido DRIVE (OFAJU- EVIDENCIAS) P221_ACT928 </v>
          </cell>
          <cell r="AG434">
            <v>930</v>
          </cell>
          <cell r="AH434" t="str">
            <v>culminar la elaboración de procedimiento de cobro coactivo</v>
          </cell>
          <cell r="AI434" t="str">
            <v>NO</v>
          </cell>
          <cell r="AJ434">
            <v>42370</v>
          </cell>
          <cell r="AK434">
            <v>42716</v>
          </cell>
          <cell r="AL434">
            <v>20</v>
          </cell>
          <cell r="AM434" t="str">
            <v>Profesional Asignado</v>
          </cell>
          <cell r="AN434" t="str">
            <v>Profesional asignado</v>
          </cell>
          <cell r="AO434" t="str">
            <v>Activo</v>
          </cell>
          <cell r="AP434">
            <v>75</v>
          </cell>
          <cell r="AQ434" t="str">
            <v>se ha revisado las normas que regulan el procedimiento del cobro coactivo y se ha avanzado en un 75%, Avance enviado 7 de abril de 2016, 16:5, Ingeniera Angelica Maria Patiño Garcia, Oficina Asesora de Planeación</v>
          </cell>
          <cell r="AR434" t="str">
            <v>Archivo compartido DRIVE( EVIDENCIAS OFAJU) P230_ACT930</v>
          </cell>
          <cell r="AS434">
            <v>0</v>
          </cell>
          <cell r="AT434" t="str">
            <v>Debido a cargas laborales no se tuvo avance en este trimestre en esta actividad</v>
          </cell>
          <cell r="AU434" t="str">
            <v>N.A</v>
          </cell>
          <cell r="AV434">
            <v>0</v>
          </cell>
          <cell r="AW434">
            <v>0.78901734104046239</v>
          </cell>
          <cell r="AX434" t="str">
            <v>Debido a cargas laborales no se tuvo avance en este trimestre en esta actividad</v>
          </cell>
          <cell r="AY434" t="str">
            <v xml:space="preserve">Archivo compartido DRIVE (OFAJU- EVIDENCIAS) P221_ACT928  Y  930 </v>
          </cell>
          <cell r="AZ434">
            <v>25</v>
          </cell>
          <cell r="BA434">
            <v>1</v>
          </cell>
          <cell r="BB434" t="str">
            <v>Esta actividad no presenta avance para el IV trimestre debido a que unicamente se avanzo en la revisión de la normatividad asociada a los procesos coactivos.</v>
          </cell>
          <cell r="BC434">
            <v>0</v>
          </cell>
        </row>
        <row r="435">
          <cell r="M435" t="str">
            <v>P93</v>
          </cell>
          <cell r="N435" t="str">
            <v xml:space="preserve">Mesas de trabajo para evaluar el avance y las complejidades presentadas en el estudio de los procesos disciplinarios, realizadas mensualmente </v>
          </cell>
          <cell r="O435">
            <v>11</v>
          </cell>
          <cell r="P435">
            <v>12</v>
          </cell>
          <cell r="Q435" t="str">
            <v>Número</v>
          </cell>
          <cell r="R435" t="str">
            <v xml:space="preserve">Grupo de Recursos y Conceptos </v>
          </cell>
          <cell r="S435" t="str">
            <v>Profesional Universitario</v>
          </cell>
          <cell r="T435" t="str">
            <v>Activo</v>
          </cell>
          <cell r="U435">
            <v>0</v>
          </cell>
          <cell r="V435">
            <v>0</v>
          </cell>
          <cell r="W435">
            <v>0</v>
          </cell>
          <cell r="X435">
            <v>0</v>
          </cell>
          <cell r="Y435">
            <v>0</v>
          </cell>
          <cell r="Z435">
            <v>0</v>
          </cell>
          <cell r="AA435">
            <v>0</v>
          </cell>
          <cell r="AB435" t="str">
            <v>Se realizaron tres (3) mesas de trabajo durante el tercer trimestre. Para un total de 11 mesas de trabajo a la fecha de las 12 mesas propuestas</v>
          </cell>
          <cell r="AC435" t="str">
            <v>Archivo compartido DRIVE (OFAJU- EVIDENCIAS) P93_ACT931  Y 932</v>
          </cell>
          <cell r="AD435">
            <v>5</v>
          </cell>
          <cell r="AE435" t="str">
            <v>Se realizaron dos (2) mesas de trabajo durante el cuarto trimestre. Para un total de 13 mesas de trabajo a la fecha de las 12 mesas propuestas</v>
          </cell>
          <cell r="AF435" t="str">
            <v>Archivo fisico, Actas mesas de trabajo GRECO</v>
          </cell>
          <cell r="AG435">
            <v>931</v>
          </cell>
          <cell r="AH435" t="str">
            <v xml:space="preserve">Realizar las mesas de trabajo mensuales levantando las respectiva acta como soporte de registro de calidad </v>
          </cell>
          <cell r="AI435" t="str">
            <v>NO</v>
          </cell>
          <cell r="AJ435">
            <v>42370</v>
          </cell>
          <cell r="AK435">
            <v>42716</v>
          </cell>
          <cell r="AL435">
            <v>50</v>
          </cell>
          <cell r="AM435" t="str">
            <v>Profesional Asignado</v>
          </cell>
          <cell r="AN435" t="str">
            <v>Profesional Universitario</v>
          </cell>
          <cell r="AO435" t="str">
            <v>Activo</v>
          </cell>
          <cell r="AP435">
            <v>100</v>
          </cell>
          <cell r="AQ435" t="str">
            <v>Se realizaron 3 mesas de trabajo.</v>
          </cell>
          <cell r="AR435" t="str">
            <v>Archivo físico</v>
          </cell>
          <cell r="AS435">
            <v>100</v>
          </cell>
          <cell r="AT435" t="str">
            <v>se desarrollaron 5 mesas de trabajo donde se evaluo el avance y las complejidades presentadas en el estudio de los procesos disciplinarios.</v>
          </cell>
          <cell r="AU435" t="str">
            <v>Archivo compartido DRIVE (EVIDENCIAS OFAJU II TRIM)P93_ACT931-932, actas de reunion escaneadas archivo fisico en la dependencia.</v>
          </cell>
          <cell r="AV435">
            <v>92</v>
          </cell>
          <cell r="AW435">
            <v>0.78901734104046239</v>
          </cell>
          <cell r="AX435" t="str">
            <v>Se realizaron tres (3) mesas de trabajo durante el tercer trimestre. Para un total de 11 mesas de trabajo a la fecha de las 12 mesas propuestas</v>
          </cell>
          <cell r="AY435" t="str">
            <v>Archivo compartido DRIVE (OFAJU- EVIDENCIAS) P93_ACT931  Y 932</v>
          </cell>
          <cell r="AZ435">
            <v>100</v>
          </cell>
          <cell r="BA435">
            <v>1</v>
          </cell>
          <cell r="BB435" t="str">
            <v>Se realizaron dos (2) mesas de trabajo durante el cuarto trimestre. Para un total de 13 mesas de trabajo a la fecha de las 12 mesas propuestas</v>
          </cell>
          <cell r="BC435" t="str">
            <v>Archivo fisico, Actas mesas de trabajo GRECO</v>
          </cell>
        </row>
        <row r="436">
          <cell r="M436" t="str">
            <v>P93</v>
          </cell>
          <cell r="N436" t="str">
            <v xml:space="preserve">Mesas de trabajo para evaluar el avance y las complejidades presentadas en el estudio de los procesos disciplinarios, realizadas mensualmente </v>
          </cell>
          <cell r="O436">
            <v>11</v>
          </cell>
          <cell r="P436">
            <v>12</v>
          </cell>
          <cell r="Q436" t="str">
            <v>Número</v>
          </cell>
          <cell r="R436" t="str">
            <v xml:space="preserve">Grupo de Recursos y Conceptos </v>
          </cell>
          <cell r="S436" t="str">
            <v>Profesional Universitario</v>
          </cell>
          <cell r="T436" t="str">
            <v>Activo</v>
          </cell>
          <cell r="U436">
            <v>0</v>
          </cell>
          <cell r="V436">
            <v>0</v>
          </cell>
          <cell r="W436">
            <v>0</v>
          </cell>
          <cell r="X436">
            <v>0</v>
          </cell>
          <cell r="Y436">
            <v>0</v>
          </cell>
          <cell r="Z436">
            <v>0</v>
          </cell>
          <cell r="AA436">
            <v>0</v>
          </cell>
          <cell r="AB436" t="str">
            <v>Se realizaron tres (3) mesas de trabajo durante el tercer trimestre. Para un total de 11 mesas de trabajo a la fecha de las 12 mesas propuestas</v>
          </cell>
          <cell r="AC436" t="str">
            <v>Archivo compartido DRIVE (OFAJU- EVIDENCIAS) P93_ACT931  Y 932</v>
          </cell>
          <cell r="AD436">
            <v>5</v>
          </cell>
          <cell r="AE436" t="str">
            <v>Se realizaron dos (2) mesas de trabajo durante el cuarto trimestre. Para un total de 13 mesas de trabajo a la fecha de las 12 mesas propuestas</v>
          </cell>
          <cell r="AF436" t="str">
            <v>Archivo fisico, Actas mesas de trabajo GRECO</v>
          </cell>
          <cell r="AG436">
            <v>932</v>
          </cell>
          <cell r="AH436" t="str">
            <v>Recopilar la normatividad vigente como sustento jurídico de las discusiones de casos especiales dentro de los procesos disciplinarios</v>
          </cell>
          <cell r="AI436" t="str">
            <v>NO</v>
          </cell>
          <cell r="AJ436">
            <v>42370</v>
          </cell>
          <cell r="AK436">
            <v>42716</v>
          </cell>
          <cell r="AL436">
            <v>50</v>
          </cell>
          <cell r="AM436" t="str">
            <v>Profesional Asignado</v>
          </cell>
          <cell r="AN436" t="str">
            <v>Profesional Universitario</v>
          </cell>
          <cell r="AO436" t="str">
            <v>Activo</v>
          </cell>
          <cell r="AP436">
            <v>100</v>
          </cell>
          <cell r="AQ436" t="str">
            <v>Se realizaron 3 mesas de trabajo.</v>
          </cell>
          <cell r="AR436" t="str">
            <v>Archivo físico</v>
          </cell>
          <cell r="AS436">
            <v>100</v>
          </cell>
          <cell r="AT436" t="str">
            <v>se desarrollaron 5 mesas de trabajo donde se evaluo el avance y las complejidades presentadas en el estudio de los procesos disciplinarios.</v>
          </cell>
          <cell r="AU436" t="str">
            <v>Archivo compartido DRIVE (EVIDENCIAS OFAJU II TRIM)P93_ACT931-932, actas de reunion escaneadas archivo fisico en la dependencia.</v>
          </cell>
          <cell r="AV436">
            <v>92</v>
          </cell>
          <cell r="AW436">
            <v>0.78901734104046239</v>
          </cell>
          <cell r="AX436" t="str">
            <v>Se realizaron tres (3) mesas de trabajo durante el tercer trimestre. Para un total de 11 mesas de trabajo a la fecha de las 12 mesas propuestas</v>
          </cell>
          <cell r="AY436" t="str">
            <v>Archivo compartido DRIVE (OFAJU- EVIDENCIAS) P93_ACT931  Y 932</v>
          </cell>
          <cell r="AZ436">
            <v>100</v>
          </cell>
          <cell r="BA436">
            <v>1</v>
          </cell>
          <cell r="BB436" t="str">
            <v>Se realizaron dos (2) mesas de trabajo durante el cuarto trimestre. Para un total de 13 mesas de trabajo a la fecha de las 12 mesas propuestas</v>
          </cell>
          <cell r="BC436" t="str">
            <v>Archivo fisico, Actas mesas de trabajo GRECO</v>
          </cell>
        </row>
        <row r="437">
          <cell r="M437" t="str">
            <v>P88</v>
          </cell>
          <cell r="N437" t="str">
            <v>Base de datos de los procesos disciplinarios en segunda instancia que alerte sobre los vencimientos de los tiempos para resolver, crear y actualizada</v>
          </cell>
          <cell r="O437">
            <v>11</v>
          </cell>
          <cell r="P437">
            <v>1</v>
          </cell>
          <cell r="Q437" t="str">
            <v>Número</v>
          </cell>
          <cell r="R437" t="str">
            <v xml:space="preserve">Grupo de Recursos y Conceptos </v>
          </cell>
          <cell r="S437" t="str">
            <v>Profesional Especializado</v>
          </cell>
          <cell r="T437" t="str">
            <v>Activo</v>
          </cell>
          <cell r="U437">
            <v>0</v>
          </cell>
          <cell r="V437">
            <v>0</v>
          </cell>
          <cell r="W437">
            <v>0</v>
          </cell>
          <cell r="X437">
            <v>0</v>
          </cell>
          <cell r="Y437">
            <v>0</v>
          </cell>
          <cell r="Z437">
            <v>0</v>
          </cell>
          <cell r="AA437">
            <v>0</v>
          </cell>
          <cell r="AB437" t="str">
            <v>SIN REGISTRO DE SEGUIMIENTO</v>
          </cell>
          <cell r="AC437">
            <v>0</v>
          </cell>
          <cell r="AD437">
            <v>1</v>
          </cell>
          <cell r="AE437" t="str">
            <v>Se actualizo la base de datos Base de datos de los procesos disciplinarios en segunda instancia</v>
          </cell>
          <cell r="AF437" t="str">
            <v>Archivo compartido DRIVE (OFAJU- EVIDENCIAS) P88_ACT933</v>
          </cell>
          <cell r="AG437">
            <v>933</v>
          </cell>
          <cell r="AH437" t="str">
            <v>Mantener actualizada la base de datos que permita dar alerta de los términos en los procesos disciplinarios que cursan en segunda instancia</v>
          </cell>
          <cell r="AI437" t="str">
            <v>NO</v>
          </cell>
          <cell r="AJ437">
            <v>42370</v>
          </cell>
          <cell r="AK437">
            <v>42716</v>
          </cell>
          <cell r="AL437">
            <v>100</v>
          </cell>
          <cell r="AM437" t="str">
            <v>Secretaria Grupo Recursos y Conceptos</v>
          </cell>
          <cell r="AN437" t="str">
            <v>Técnico Administrativo</v>
          </cell>
          <cell r="AO437" t="str">
            <v>Activo</v>
          </cell>
          <cell r="AP437">
            <v>100</v>
          </cell>
          <cell r="AQ437" t="str">
            <v>Se registraron los 22 procesos disciplinarios llegados al grupo para fallo segunda instancia, en la base de datos de seguimiento de términos.</v>
          </cell>
          <cell r="AR437" t="str">
            <v>Base de datos digital</v>
          </cell>
          <cell r="AS437">
            <v>100</v>
          </cell>
          <cell r="AT437" t="str">
            <v>Se registraron los 30 procesos disciplinarios llegados al grupo para fallo segunda instancia, en la base de datos excel "PROCESOS DISCIPLINARIOS 2016-ACTUAL"</v>
          </cell>
          <cell r="AU437" t="str">
            <v>Archivo compartido DRIVE (EVIDENCIAS OFAJU II TRIM)P88_ACT933,tomado del archivo excel "PROCESOS DISCIPLINARIOS 2016-ACTUAL" de la dependencia.</v>
          </cell>
          <cell r="AV437">
            <v>100</v>
          </cell>
          <cell r="AW437">
            <v>0.78901734104046239</v>
          </cell>
          <cell r="AX437" t="str">
            <v>Se recibieron en el grupo 24 expdientes de investigaciones disciplinarias, los cuales fueron radicados conforme a su orden de llegada y asignados a los abogados sustanciadores, registros en la base de datos excel "PROCESOS DISCIPLINARIOS 2016-ACTUAL"</v>
          </cell>
          <cell r="AY437" t="str">
            <v>Archivo compartido DRIVE (OFAJU- EVIDENCIAS) P39_ACT934,935  Y 936</v>
          </cell>
          <cell r="AZ437" t="str">
            <v>100</v>
          </cell>
          <cell r="BA437">
            <v>1</v>
          </cell>
          <cell r="BB437" t="str">
            <v>Se recibieron en el grupo 25 expdientes de investigaciones disciplinarias, los cuales fueron radicados conforme a su orden de llegada y asignados a los abogados sustanciadores, registros en la base de datos excel "PROCESOS DISCIPLINARIOS 2016-ACTUAL"</v>
          </cell>
          <cell r="BC437" t="str">
            <v>Archivo compartido DRIVE (OFAJU- EVIDENCIAS) P88_ACT933</v>
          </cell>
        </row>
        <row r="438">
          <cell r="M438" t="str">
            <v>P39</v>
          </cell>
          <cell r="N438" t="str">
            <v>Fallos de segunda instancia dentro de los procesos disciplinarios que se surten en contra de los funcionarios públicos, proyectados y presentados</v>
          </cell>
          <cell r="O438">
            <v>11</v>
          </cell>
          <cell r="P438">
            <v>140</v>
          </cell>
          <cell r="Q438" t="str">
            <v>Número</v>
          </cell>
          <cell r="R438" t="str">
            <v xml:space="preserve">Grupo de Recursos y Conceptos </v>
          </cell>
          <cell r="S438" t="str">
            <v>Jefe de Oficina</v>
          </cell>
          <cell r="T438" t="str">
            <v>Activo</v>
          </cell>
          <cell r="U438">
            <v>0</v>
          </cell>
          <cell r="V438">
            <v>0</v>
          </cell>
          <cell r="W438">
            <v>0</v>
          </cell>
          <cell r="X438">
            <v>0</v>
          </cell>
          <cell r="Y438">
            <v>0</v>
          </cell>
          <cell r="Z438">
            <v>0</v>
          </cell>
          <cell r="AA438">
            <v>0</v>
          </cell>
          <cell r="AB438" t="str">
            <v xml:space="preserve">Fueron estudiados por los abogados sustanciadores los 29 expedientes pendientes del trimestre anterior más los 24 expedientes llegados. </v>
          </cell>
          <cell r="AC438" t="str">
            <v>Archivo compartido DRIVE (OFAJU- EVIDENCIAS) P39_ACT934,935  Y 936</v>
          </cell>
          <cell r="AD438">
            <v>140</v>
          </cell>
          <cell r="AE438" t="str">
            <v xml:space="preserve">Fueron estudiados por los abogados sustanciadores los 18 expedientes pendientes del trimestre anterior más los 25 expedientes llegados. </v>
          </cell>
          <cell r="AF438" t="str">
            <v>Archivo compartido DRIVE (OFAJU- EVIDENCIAS) P39_ACT934,935 Y 936</v>
          </cell>
          <cell r="AG438">
            <v>934</v>
          </cell>
          <cell r="AH438" t="str">
            <v>Registrar en la base de datos los expedientes de los procesos disciplinarios de acuerdo a orden de llegada y asignación a los abogados del grupo</v>
          </cell>
          <cell r="AI438" t="str">
            <v>SI</v>
          </cell>
          <cell r="AJ438">
            <v>42370</v>
          </cell>
          <cell r="AK438">
            <v>42716</v>
          </cell>
          <cell r="AL438">
            <v>20</v>
          </cell>
          <cell r="AM438" t="str">
            <v>Técnico Administrativo</v>
          </cell>
          <cell r="AN438" t="str">
            <v>Técnico Administrativo</v>
          </cell>
          <cell r="AO438" t="str">
            <v>Activo</v>
          </cell>
          <cell r="AP438">
            <v>100</v>
          </cell>
          <cell r="AQ438" t="str">
            <v>Se registraron los 22 procesos disciplinarios llegados al grupo para fallo segunda instancia, y se asignaron a los abogados</v>
          </cell>
          <cell r="AR438" t="str">
            <v>Base de datos digital</v>
          </cell>
          <cell r="AS438">
            <v>100</v>
          </cell>
          <cell r="AT438" t="str">
            <v xml:space="preserve"> Para el segundo trimestre se recibieron 30 fallos de segunda instancia,los cuales se registraron en la base de datos junto con la asignación de cada uno de estos a los Abogados responsables.</v>
          </cell>
          <cell r="AU438" t="str">
            <v>Archivo compartido DRIVE (EVIDENCIAS OFAJU II TRIM)P39_ACT934-935,tomado del archivo excel "PROCESOS DISCIPLINARIOS 2016-ACTUAL" de la dependencia.</v>
          </cell>
          <cell r="AV438">
            <v>100</v>
          </cell>
          <cell r="AW438">
            <v>0.78901734104046239</v>
          </cell>
          <cell r="AX438" t="str">
            <v>Se recibieron 24 expedientes disciplinarios para fallos de segunda instancia, los cuales fueron registrados en la base de datos excel "PROCESOS DISCIPLINARIOS 2016-ACTUAL"</v>
          </cell>
          <cell r="AY438" t="str">
            <v>Archivo compartido DRIVE (OFAJU- EVIDENCIAS) P39_ACT934,935  Y 936</v>
          </cell>
          <cell r="AZ438">
            <v>100</v>
          </cell>
          <cell r="BA438">
            <v>1</v>
          </cell>
          <cell r="BB438" t="str">
            <v>Se recibieron 25 expedientes disciplinarios para fallos de segunda instancia, los cuales fueron registrados en la base de datos excel "PROCESOS DISCIPLINARIOS 2016-ACTUAL"</v>
          </cell>
          <cell r="BC438" t="str">
            <v>Archivo compartido DRIVE (OFAJU- EVIDENCIAS) P39_ACT934,935 Y 936</v>
          </cell>
        </row>
        <row r="439">
          <cell r="M439" t="str">
            <v>P39</v>
          </cell>
          <cell r="N439" t="str">
            <v>Fallos de segunda instancia dentro de los procesos disciplinarios que se surten en contra de los funcionarios públicos, proyectados y presentados</v>
          </cell>
          <cell r="O439">
            <v>11</v>
          </cell>
          <cell r="P439">
            <v>140</v>
          </cell>
          <cell r="Q439" t="str">
            <v>Número</v>
          </cell>
          <cell r="R439" t="str">
            <v xml:space="preserve">Grupo de Recursos y Conceptos </v>
          </cell>
          <cell r="S439" t="str">
            <v>Jefe de Oficina</v>
          </cell>
          <cell r="T439" t="str">
            <v>Activo</v>
          </cell>
          <cell r="U439">
            <v>0</v>
          </cell>
          <cell r="V439">
            <v>0</v>
          </cell>
          <cell r="W439">
            <v>0</v>
          </cell>
          <cell r="X439">
            <v>0</v>
          </cell>
          <cell r="Y439">
            <v>0</v>
          </cell>
          <cell r="Z439">
            <v>0</v>
          </cell>
          <cell r="AA439">
            <v>0</v>
          </cell>
          <cell r="AB439" t="str">
            <v xml:space="preserve">Fueron estudiados por los abogados sustanciadores los 29 expedientes pendientes del trimestre anterior más los 24 expedientes llegados. </v>
          </cell>
          <cell r="AC439" t="str">
            <v>Archivo compartido DRIVE (OFAJU- EVIDENCIAS) P39_ACT934,935  Y 936</v>
          </cell>
          <cell r="AD439">
            <v>140</v>
          </cell>
          <cell r="AE439" t="str">
            <v xml:space="preserve">Fueron estudiados por los abogados sustanciadores los 18 expedientes pendientes del trimestre anterior más los 25 expedientes llegados. </v>
          </cell>
          <cell r="AF439" t="str">
            <v>Archivo compartido DRIVE (OFAJU- EVIDENCIAS) P39_ACT934,935 Y 936</v>
          </cell>
          <cell r="AG439">
            <v>935</v>
          </cell>
          <cell r="AH439" t="str">
            <v>Estudiar los procesos disciplinarios de conocimiento de la segunda instancia del Instituto</v>
          </cell>
          <cell r="AI439" t="str">
            <v>SI</v>
          </cell>
          <cell r="AJ439">
            <v>42370</v>
          </cell>
          <cell r="AK439">
            <v>42716</v>
          </cell>
          <cell r="AL439">
            <v>40</v>
          </cell>
          <cell r="AM439" t="str">
            <v>Abogados Grupo Recursos y Conceptos</v>
          </cell>
          <cell r="AN439" t="str">
            <v>Profesional Universitario</v>
          </cell>
          <cell r="AO439" t="str">
            <v>Activo</v>
          </cell>
          <cell r="AP439">
            <v>42</v>
          </cell>
          <cell r="AQ439" t="str">
            <v>Del año 2015, quedaron 41 procesos pendientes por finalizar, sumado a los 22 procesos recibidos en el año 2016, para un total de 63 procesos en estudio. 
 De los 63 procesos se han estudiado 37 procesos.</v>
          </cell>
          <cell r="AR439" t="str">
            <v>Base de datos y/o archivo físico</v>
          </cell>
          <cell r="AS439">
            <v>55.71</v>
          </cell>
          <cell r="AT439" t="str">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v>
          </cell>
          <cell r="AU439" t="str">
            <v>Archivo compartido DRIVE (EVIDENCIAS OFAJU II TRIM)P39_ACT934-935,tomado del archivo excel "PROCESOS DISCIPLINARIOS 2016-ACTUAL" de la dependencia.</v>
          </cell>
          <cell r="AV439">
            <v>100</v>
          </cell>
          <cell r="AW439">
            <v>0.78901734104046239</v>
          </cell>
          <cell r="AX439" t="str">
            <v xml:space="preserve">Fueron estudiados por los abogados sustanciadores los 29 expedientes pendientes del trimestre anterior más los 24 expedientes llegados. </v>
          </cell>
          <cell r="AY439" t="str">
            <v>Archivo compartido DRIVE (OFAJU- EVIDENCIAS) P39_ACT934,935  Y 936</v>
          </cell>
          <cell r="AZ439">
            <v>72</v>
          </cell>
          <cell r="BA439">
            <v>1</v>
          </cell>
          <cell r="BB439" t="str">
            <v xml:space="preserve">Fueron estudiados por los abogados sustanciadores los 18 expedientes pendientes del trimestre anterior más los 25 expedientes llegados. </v>
          </cell>
          <cell r="BC439" t="str">
            <v>Archivo compartido DRIVE (OFAJU- EVIDENCIAS) P39_ACT934,935 Y 936</v>
          </cell>
        </row>
        <row r="440">
          <cell r="M440" t="str">
            <v>P39</v>
          </cell>
          <cell r="N440" t="str">
            <v>Fallos de segunda instancia dentro de los procesos disciplinarios que se surten en contra de los funcionarios públicos, proyectados y presentados</v>
          </cell>
          <cell r="O440">
            <v>11</v>
          </cell>
          <cell r="P440">
            <v>140</v>
          </cell>
          <cell r="Q440" t="str">
            <v>Número</v>
          </cell>
          <cell r="R440" t="str">
            <v xml:space="preserve">Grupo de Recursos y Conceptos </v>
          </cell>
          <cell r="S440" t="str">
            <v>Jefe de Oficina</v>
          </cell>
          <cell r="T440" t="str">
            <v>Activo</v>
          </cell>
          <cell r="U440">
            <v>0</v>
          </cell>
          <cell r="V440">
            <v>0</v>
          </cell>
          <cell r="W440">
            <v>0</v>
          </cell>
          <cell r="X440">
            <v>0</v>
          </cell>
          <cell r="Y440">
            <v>0</v>
          </cell>
          <cell r="Z440">
            <v>0</v>
          </cell>
          <cell r="AA440">
            <v>0</v>
          </cell>
          <cell r="AB440" t="str">
            <v xml:space="preserve">Fueron estudiados por los abogados sustanciadores los 29 expedientes pendientes del trimestre anterior más los 24 expedientes llegados. </v>
          </cell>
          <cell r="AC440" t="str">
            <v>Archivo compartido DRIVE (OFAJU- EVIDENCIAS) P39_ACT934,935  Y 936</v>
          </cell>
          <cell r="AD440">
            <v>140</v>
          </cell>
          <cell r="AE440" t="str">
            <v xml:space="preserve">Fueron estudiados por los abogados sustanciadores los 18 expedientes pendientes del trimestre anterior más los 25 expedientes llegados. </v>
          </cell>
          <cell r="AF440" t="str">
            <v>Archivo compartido DRIVE (OFAJU- EVIDENCIAS) P39_ACT934,935 Y 936</v>
          </cell>
          <cell r="AG440">
            <v>936</v>
          </cell>
          <cell r="AH440" t="str">
            <v>Proyectar de fallos de Segunda Instancia y envío para revisión y firma de la dirección general.</v>
          </cell>
          <cell r="AI440" t="str">
            <v>SI</v>
          </cell>
          <cell r="AJ440">
            <v>42370</v>
          </cell>
          <cell r="AK440">
            <v>42716</v>
          </cell>
          <cell r="AL440">
            <v>40</v>
          </cell>
          <cell r="AM440" t="str">
            <v>Abogados Grupo Recursos y Conceptos</v>
          </cell>
          <cell r="AN440" t="str">
            <v>Profesional Universitario</v>
          </cell>
          <cell r="AO440" t="str">
            <v>Activo</v>
          </cell>
          <cell r="AP440">
            <v>59</v>
          </cell>
          <cell r="AQ440" t="str">
            <v>De los 63 procesos en estudio se han finalizado (firma Dirección General) 37 procesos.</v>
          </cell>
          <cell r="AR440" t="str">
            <v>Base de datos y/o archivo físico</v>
          </cell>
          <cell r="AS440">
            <v>55.71</v>
          </cell>
          <cell r="AT440" t="str">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v>
          </cell>
          <cell r="AU440" t="str">
            <v>Archivo compartido DRIVE (EVIDENCIAS OFAJU II TRIM)P39_ACT936,tomado del archivo excel "PROCESOS DISCIPLINARIOS 2016-ACTUAL" de la dependencia.</v>
          </cell>
          <cell r="AV440">
            <v>61</v>
          </cell>
          <cell r="AW440">
            <v>0.78901734104046239</v>
          </cell>
          <cell r="AX440" t="str">
            <v>Se proyectaron y finalizaron 20 expedientes con fallo de segunda instancia, 8 quedaron en revisión del coordinador del grupo, pendientes para el proximo trimestre 25 expedientes.</v>
          </cell>
          <cell r="AY440" t="str">
            <v>Archivo compartido DRIVE (OFAJU- EVIDENCIAS) P39_ACT934,935  Y 936</v>
          </cell>
          <cell r="AZ440">
            <v>72</v>
          </cell>
          <cell r="BA440">
            <v>1</v>
          </cell>
          <cell r="BB440" t="str">
            <v xml:space="preserve">Fueron estudiados por los abogados sustanciadores los 18 expedientes pendientes del trimestre anterior más los 25 expedientes llegados. </v>
          </cell>
          <cell r="BC440" t="str">
            <v>Archivo compartido DRIVE (OFAJU- EVIDENCIAS) P39_ACT934,935 Y 936</v>
          </cell>
        </row>
        <row r="441">
          <cell r="M441" t="str">
            <v>P222</v>
          </cell>
          <cell r="N441" t="str">
            <v>Proyectos de acuerdo y resoluciones sobre  las funciones del instituto con control de legalidad</v>
          </cell>
          <cell r="O441">
            <v>11</v>
          </cell>
          <cell r="P441">
            <v>100</v>
          </cell>
          <cell r="Q441" t="str">
            <v>Porcentaje</v>
          </cell>
          <cell r="R441" t="str">
            <v xml:space="preserve">Grupo de Recursos y Conceptos </v>
          </cell>
          <cell r="S441" t="str">
            <v>Profesional Universitario</v>
          </cell>
          <cell r="T441" t="str">
            <v>Activo</v>
          </cell>
          <cell r="U441">
            <v>0</v>
          </cell>
          <cell r="V441">
            <v>0</v>
          </cell>
          <cell r="W441">
            <v>0</v>
          </cell>
          <cell r="X441">
            <v>0</v>
          </cell>
          <cell r="Y441">
            <v>0</v>
          </cell>
          <cell r="Z441">
            <v>0</v>
          </cell>
          <cell r="AA441">
            <v>0</v>
          </cell>
          <cell r="AB441" t="str">
            <v xml:space="preserve">Las 180 solicitudes de control de legalidad llegadas al grupo fueron asignadas a los profesionales designados para hacerlo, siendo finalizadas todas.los cuales fueron registrados en la planilla de control "PLANILLA CONTROLES DE LEGALIDAD </v>
          </cell>
          <cell r="AC441" t="str">
            <v>Archivo compartido DRIVE (OFAJU- EVIDENCIAS) P222_ACT937  Y 938</v>
          </cell>
          <cell r="AD441">
            <v>100</v>
          </cell>
          <cell r="AE441" t="str">
            <v xml:space="preserve">Las 105 solicitudes de control de legalidad llegadas al grupo fueron asignadas a los profesionales designados para hacerlo, siendo finalizadas todas.los cuales fueron registrados en la planilla de control "PLANILLA CONTROLES DE LEGALIDAD </v>
          </cell>
          <cell r="AF441" t="str">
            <v>Archivo compartido DRIVE (OFAJU- EVIDENCIAS) P222_ACT937-938</v>
          </cell>
          <cell r="AG441">
            <v>937</v>
          </cell>
          <cell r="AH441" t="str">
            <v>Registrar las solicitudes de control de legalidad a proyectos de acuerdo y resoluciones</v>
          </cell>
          <cell r="AI441" t="str">
            <v>SI</v>
          </cell>
          <cell r="AJ441">
            <v>42370</v>
          </cell>
          <cell r="AK441">
            <v>42716</v>
          </cell>
          <cell r="AL441">
            <v>20</v>
          </cell>
          <cell r="AM441" t="str">
            <v>Profesional Asignado</v>
          </cell>
          <cell r="AN441" t="str">
            <v>Profesional Universitario</v>
          </cell>
          <cell r="AO441" t="str">
            <v>Activo</v>
          </cell>
          <cell r="AP441">
            <v>100</v>
          </cell>
          <cell r="AQ441" t="str">
            <v>Se registraron 176 controles de legalidad y/o proyectos de resoluciones</v>
          </cell>
          <cell r="AR441" t="str">
            <v>Base de datos/ Planilla de Radicación Documentos</v>
          </cell>
          <cell r="AS441">
            <v>100</v>
          </cell>
          <cell r="AT441" t="str">
            <v>Se registraron 251 controles de legalidad y/0 proyectos de resoluciones</v>
          </cell>
          <cell r="AU441" t="str">
            <v>Archivo compartido DRIVE (EVIDENCIAS OFAJU II TRIM)P222_ACT937-938, planillas de registro escaneadas  "PLANILLA CONTROLES DE LEGALIDAD 2016" archivo fisico de la dependencia.</v>
          </cell>
          <cell r="AV441">
            <v>100</v>
          </cell>
          <cell r="AW441">
            <v>0.78901734104046239</v>
          </cell>
          <cell r="AX441" t="str">
            <v>Se recibieron 180 solicitudes de control de legalidad de proyectos de resoluciones de traslados, nombramientos, etc., los cuales fueron registrados en la planilla de control "PLANILLA CONTROLES DE LEGALIDAD 2016"</v>
          </cell>
          <cell r="AY441" t="str">
            <v>Archivo compartido DRIVE (OFAJU- EVIDENCIAS) P222_ACT937  Y 938</v>
          </cell>
          <cell r="AZ441">
            <v>100</v>
          </cell>
          <cell r="BA441">
            <v>1</v>
          </cell>
          <cell r="BB441" t="str">
            <v>Se recibieron 105 solicitudes de control de legalidad de proyectos de resoluciones de traslados, nombramientos, etc., los cuales fueron registrados en la planilla de control "PLANILLA CONTROLES DE LEGALIDAD 2016"</v>
          </cell>
          <cell r="BC441" t="str">
            <v>Archivo compartido DRIVE (OFAJU- EVIDENCIAS) P222_ACT937-938</v>
          </cell>
        </row>
        <row r="442">
          <cell r="M442" t="str">
            <v>P222</v>
          </cell>
          <cell r="N442" t="str">
            <v>Proyectos de acuerdo y resoluciones sobre  las funciones del instituto con control de legalidad</v>
          </cell>
          <cell r="O442">
            <v>11</v>
          </cell>
          <cell r="P442">
            <v>100</v>
          </cell>
          <cell r="Q442" t="str">
            <v>Porcentaje</v>
          </cell>
          <cell r="R442" t="str">
            <v xml:space="preserve">Grupo de Recursos y Conceptos </v>
          </cell>
          <cell r="S442" t="str">
            <v>Profesional Universitario</v>
          </cell>
          <cell r="T442" t="str">
            <v>Activo</v>
          </cell>
          <cell r="U442">
            <v>0</v>
          </cell>
          <cell r="V442">
            <v>0</v>
          </cell>
          <cell r="W442">
            <v>0</v>
          </cell>
          <cell r="X442">
            <v>0</v>
          </cell>
          <cell r="Y442">
            <v>0</v>
          </cell>
          <cell r="Z442">
            <v>0</v>
          </cell>
          <cell r="AA442">
            <v>0</v>
          </cell>
          <cell r="AB442" t="str">
            <v xml:space="preserve">Las 180 solicitudes de control de legalidad llegadas al grupo fueron asignadas a los profesionales designados para hacerlo, siendo finalizadas todas.los cuales fueron registrados en la planilla de control "PLANILLA CONTROLES DE LEGALIDAD </v>
          </cell>
          <cell r="AC442" t="str">
            <v>Archivo compartido DRIVE (OFAJU- EVIDENCIAS) P222_ACT937  Y 938</v>
          </cell>
          <cell r="AD442">
            <v>100</v>
          </cell>
          <cell r="AE442" t="str">
            <v xml:space="preserve">Las 105 solicitudes de control de legalidad llegadas al grupo fueron asignadas a los profesionales designados para hacerlo, siendo finalizadas todas.los cuales fueron registrados en la planilla de control "PLANILLA CONTROLES DE LEGALIDAD </v>
          </cell>
          <cell r="AF442" t="str">
            <v>Archivo compartido DRIVE (OFAJU- EVIDENCIAS) P222_ACT937-938</v>
          </cell>
          <cell r="AG442">
            <v>938</v>
          </cell>
          <cell r="AH442" t="str">
            <v xml:space="preserve">Realizar la revisión y control de los proyectos de acuerdo y actos administrativos </v>
          </cell>
          <cell r="AI442" t="str">
            <v>SI</v>
          </cell>
          <cell r="AJ442">
            <v>42370</v>
          </cell>
          <cell r="AK442">
            <v>42716</v>
          </cell>
          <cell r="AL442">
            <v>80</v>
          </cell>
          <cell r="AM442" t="str">
            <v>Profesional Asignado</v>
          </cell>
          <cell r="AN442" t="str">
            <v>Profesional Universitario</v>
          </cell>
          <cell r="AO442" t="str">
            <v>Activo</v>
          </cell>
          <cell r="AP442">
            <v>100</v>
          </cell>
          <cell r="AQ442" t="str">
            <v>Se revisaron 176 controles de legalidad y/o proyectos de resoluciones</v>
          </cell>
          <cell r="AR442" t="str">
            <v>Base de datos/ Planilla de Radicación Documentos</v>
          </cell>
          <cell r="AS442">
            <v>100</v>
          </cell>
          <cell r="AT442" t="str">
            <v>se revisaron 251 controles de legalidad y/o proyectos de resoluciones</v>
          </cell>
          <cell r="AU442" t="str">
            <v>Archivo compartido DRIVE (EVIDENCIAS OFAJU II TRIM)P222_ACT937-938, planillas de registro escaneadas  "PLANILLA CONTROLES DE LEGALIDAD 2016" archivo fisico de la dependencia.</v>
          </cell>
          <cell r="AV442">
            <v>100</v>
          </cell>
          <cell r="AW442">
            <v>0.78901734104046239</v>
          </cell>
          <cell r="AX442" t="str">
            <v xml:space="preserve">Las 180 solicitudes de control de legalidad llegadas al grupo fueron asignadas a los profesionales designados para hacerlo, siendo finalizadas todas.los cuales fueron registrados en la planilla de control "PLANILLA CONTROLES DE LEGALIDAD </v>
          </cell>
          <cell r="AY442" t="str">
            <v>Archivo compartido DRIVE (OFAJU- EVIDENCIAS) P222_ACT937  Y 938</v>
          </cell>
          <cell r="AZ442">
            <v>100</v>
          </cell>
          <cell r="BA442">
            <v>1</v>
          </cell>
          <cell r="BB442" t="str">
            <v xml:space="preserve">Las 105 solicitudes de control de legalidad llegadas al grupo fueron asignadas a los profesionales designados para hacerlo, siendo finalizadas todas.los cuales fueron registrados en la planilla de control "PLANILLA CONTROLES DE LEGALIDAD </v>
          </cell>
          <cell r="BC442" t="str">
            <v>Archivo compartido DRIVE (OFAJU- EVIDENCIAS) P222_ACT937-938</v>
          </cell>
        </row>
      </sheetData>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443">
          <cell r="M443" t="str">
            <v>P75</v>
          </cell>
          <cell r="N443" t="str">
            <v>Riesgos identificados a través de auditorías internas y autoevaluación.</v>
          </cell>
          <cell r="O443">
            <v>20</v>
          </cell>
          <cell r="P443">
            <v>100</v>
          </cell>
          <cell r="Q443" t="str">
            <v>Porcentaje</v>
          </cell>
          <cell r="R443" t="str">
            <v>Mario Jimenez Gayon</v>
          </cell>
          <cell r="S443" t="str">
            <v>Jefe de Oficina</v>
          </cell>
          <cell r="T443" t="str">
            <v>Activo</v>
          </cell>
          <cell r="U443">
            <v>83</v>
          </cell>
          <cell r="V443" t="str">
            <v xml:space="preserve">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v>
          </cell>
          <cell r="W443" t="str">
            <v>1. Los soportes de las actividades del producto P75 reposan en la siguiente ruta:
C:\Users\NJACOSTAN.SCENTRAL\Documents\2016\PLAN DE ACCION 2016\PRODUCTO P75
2. Ruta Drive Google: 
https://drive.google.com/drive/u/1/folders/0B2yLbWtDgQU9eTNBMkd2STQwVGs</v>
          </cell>
          <cell r="X443" t="str">
            <v>96</v>
          </cell>
          <cell r="Y443" t="str">
            <v xml:space="preserve">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v>
          </cell>
          <cell r="Z443" t="str">
            <v>1. Los soportes de las actividades del producto P75 reposan en la siguiente ruta:
C:\Users\NJACOSTAN.SCENTRAL\Documents\2016\PLAN DE ACCION 2016\Segundo Trimestre\PRODUCTO P75
2. Ruta Drive Google: 
https://drive.google.com/drive/u/1/folders/0B2yLbWtDgQU9dGdSd2ttdzV3alU</v>
          </cell>
          <cell r="AA443">
            <v>0</v>
          </cell>
          <cell r="AB443" t="str">
            <v>SIN REGISTRO DE SEGUIMIENTO</v>
          </cell>
          <cell r="AC443">
            <v>0</v>
          </cell>
          <cell r="AD443">
            <v>100</v>
          </cell>
          <cell r="AE443" t="str">
            <v xml:space="preserve">En todas las Auditorias  (Programadas y Especiales) se ha realizado analisis de riesgos en los procesos, esto con el fin decontribuir y fomentar al interior de las Dependencias, Establecimientos y Regionales la cultura de autoevaluacion . </v>
          </cell>
          <cell r="AF443" t="str">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ell>
          <cell r="AG443">
            <v>1013</v>
          </cell>
          <cell r="AH443" t="str">
            <v>1.Elaborar y presentar al comité de coordinación de control interno el Programa Anual de Auditorias para su aprobación.</v>
          </cell>
          <cell r="AI443" t="str">
            <v>SI</v>
          </cell>
          <cell r="AJ443">
            <v>42371</v>
          </cell>
          <cell r="AK443">
            <v>42400</v>
          </cell>
          <cell r="AL443">
            <v>15</v>
          </cell>
          <cell r="AM443" t="str">
            <v>Equipo Auditor OCI</v>
          </cell>
          <cell r="AN443" t="str">
            <v>Profesional Universitario</v>
          </cell>
          <cell r="AO443" t="str">
            <v>Activo</v>
          </cell>
          <cell r="AP443">
            <v>100</v>
          </cell>
          <cell r="AQ443"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v>
          </cell>
          <cell r="AR443" t="str">
            <v>1.El acta correspondiente reposa en la siguienteRuta:
C:\Users\NJACOSTAN.SCENTRAL\Documents\2016\PLAN DE ACCION 2016\PRODUCTO P75\Elaborar y presentar al CCC Programa Anual Auditorias 2016 (ACTIV. 1)
2.  Ruta Drive Google: https://drive.google.com/drive/u/1/folders/0B2yLbWtDgQU9Vnc1VURvS2s5WnM</v>
          </cell>
          <cell r="AS443">
            <v>100</v>
          </cell>
          <cell r="AT443" t="str">
            <v>1.El Programa Anual de Auditorias fue modificado en razon a factores externos de la oficina tales como vacaciones de funcionarios, movimiento de personal, solicitudes de Auditorias Especiales por parte de la Alta Direccion, etc.</v>
          </cell>
          <cell r="AU443" t="str">
            <v>1.El acta correspondiente reposa en la siguienteRuta:
C:\Users\NJACOSTAN.SCENTRAL\Documents\2016\PLAN DE ACCION 2016\Segundo Trimestre\PRODUCTO P75\Elaborar y presentar al CCC Programa Anual Auditorias 2016 (ACTIV. 1)
2.  Ruta Drive Google: https://drive.google.com/drive/u/1/folders/0B2yLbWtDgQU9alBjZnpaU0lXQ0k</v>
          </cell>
          <cell r="AV443">
            <v>100</v>
          </cell>
          <cell r="AW443">
            <v>1</v>
          </cell>
          <cell r="AX443" t="str">
            <v>1.El Programa Anual de Auditorias fue modificado en razon a factores externos de la oficina tales como vacaciones de funcionarios, movimiento de personal, solicitudes de Auditorias Especiales por parte de la Alta Direccion, etc.</v>
          </cell>
          <cell r="AY443" t="str">
            <v>1.El acta correspondiente reposa en la siguienteRuta:
C:\Users\NJACOSTAN.SCENTRAL\Documents\2016\PLAN DE ACCION 2016\Tercer Trimestre\PRODUCTO P75\Elaborar y presentar al CCC Programa Anual Auditorias 2016 (ACTIV. 1)
2.  Ruta Drive Google: https://drive.google.com/drive/u/1/folders/0B2yLbWtDgQU9Q003d01KNWVVdnM</v>
          </cell>
          <cell r="AZ443">
            <v>100</v>
          </cell>
          <cell r="BA443">
            <v>1</v>
          </cell>
          <cell r="BB443" t="str">
            <v>1. El Programa Anual de Auditorias fue modificado en razon a factores externos de la oficina tales como vacaciones de funcionarios, movimiento de personal, solicitudes de auditorias especiales por parte de la alta Direccion, etc.</v>
          </cell>
          <cell r="BC443" t="str">
            <v>1.El acta correspondiente reposa en la siguienteRuta:
C:\Users\NJACOSTAN.SCENTRAL\Documents\2016\PLAN DE ACCION 2016\Cuarto Trimestre\PRODUCTO P75\1. Elaborar y presentar al CCC Programa Anual Auditorias 2016 (ACTIV. 1)
2.  Ruta Drive Google: https://drive.google.com/drive/u/2/folders/0B2yLbWtDgQU9Q1BDM3FqMWtSb0k</v>
          </cell>
        </row>
        <row r="444">
          <cell r="M444" t="str">
            <v>P75</v>
          </cell>
          <cell r="N444" t="str">
            <v>Riesgos identificados a través de auditorías internas y autoevaluación.</v>
          </cell>
          <cell r="O444">
            <v>20</v>
          </cell>
          <cell r="P444">
            <v>100</v>
          </cell>
          <cell r="Q444" t="str">
            <v>Porcentaje</v>
          </cell>
          <cell r="R444" t="str">
            <v>Mario Jimenez Gayon</v>
          </cell>
          <cell r="S444" t="str">
            <v>Jefe de Oficina</v>
          </cell>
          <cell r="T444" t="str">
            <v>Activo</v>
          </cell>
          <cell r="U444">
            <v>0</v>
          </cell>
          <cell r="V444">
            <v>0</v>
          </cell>
          <cell r="W444">
            <v>0</v>
          </cell>
          <cell r="X444">
            <v>0</v>
          </cell>
          <cell r="Y444">
            <v>0</v>
          </cell>
          <cell r="Z444">
            <v>0</v>
          </cell>
          <cell r="AA444">
            <v>0</v>
          </cell>
          <cell r="AB444" t="str">
            <v>SIN REGISTRO DE SEGUIMIENTO</v>
          </cell>
          <cell r="AC444">
            <v>0</v>
          </cell>
          <cell r="AD444">
            <v>100</v>
          </cell>
          <cell r="AE444" t="str">
            <v xml:space="preserve">En todas las Auditorias  (Programadas y Especiales) se ha realizado analisis de riesgos en los procesos, esto con el fin decontribuir y fomentar al interior de las Dependencias, Establecimientos y Regionales la cultura de autoevaluacion . </v>
          </cell>
          <cell r="AF444" t="str">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ell>
          <cell r="AG444">
            <v>1014</v>
          </cell>
          <cell r="AH444" t="str">
            <v>2.Socializar el Programa Anual de Auditorias a través de la página WEB</v>
          </cell>
          <cell r="AI444" t="str">
            <v>SI</v>
          </cell>
          <cell r="AJ444">
            <v>42430</v>
          </cell>
          <cell r="AK444">
            <v>42459</v>
          </cell>
          <cell r="AL444">
            <v>25</v>
          </cell>
          <cell r="AM444" t="str">
            <v>Equipo Auditor OCI</v>
          </cell>
          <cell r="AN444" t="str">
            <v>Profesional Universitario</v>
          </cell>
          <cell r="AO444" t="str">
            <v>Activo</v>
          </cell>
          <cell r="AP444">
            <v>100</v>
          </cell>
          <cell r="AQ444"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R444" t="str">
            <v>1.El soporte correspondiente reposa en la siguiente Ruta: C:\Users\NJACOSTAN.SCENTRAL\Documents\2016\PLAN DE ACCION 2016\PRODUCTO P75\Publicacion Pagina Web INPEC Programa Anual de Auditorias 2016 (ACTIV.2)
2.  Ruta Drive Google: https://drive.google.com/drive/u/1/folders/0B2yLbWtDgQU9V1RyZXg5endWU2M</v>
          </cell>
          <cell r="AS444">
            <v>100</v>
          </cell>
          <cell r="AT444" t="str">
            <v>2. El Programa Anual de Auditorias ya fue publicado en la pagina web institucional en el siguiente link: 
http://www.inpec.gov.co/portal/page/portal/Inpec/Institucion/ReportesDeControlInterno/ProgramaAuditorias/CRONOGRAMA%20AUDITORIAS.pdf</v>
          </cell>
          <cell r="AU444" t="str">
            <v>1.El soporte correspondiente reposa en la siguiente Ruta: C:\Users\NJACOSTAN.SCENTRAL\Documents\2016\PLAN DE ACCION 2016\Segundo Trimestre\PRODUCTO P75\Publicacion Pagina Web INPEC Programa Anual de Auditorias 2016 (ACTIV.2)
2.  Ruta Drive Google: https://drive.google.com/drive/u/1/folders/0B2yLbWtDgQU9MUVWRVdGT1A2WWs</v>
          </cell>
          <cell r="AV444">
            <v>100</v>
          </cell>
          <cell r="AW444">
            <v>1</v>
          </cell>
          <cell r="AX444" t="str">
            <v>2. El Programa Anual de Auditorias ya fue publicado en la pagina web institucional en el siguiente link: 
http://www.inpec.gov.co/portal/page/portal/Inpec/Institucion/ReportesDeControlInterno/ProgramaAuditorias/CRONOGRAMA%20AUDITORIAS.pdf</v>
          </cell>
          <cell r="AY444" t="str">
            <v>1.El soporte correspondiente reposa en la siguiente Ruta: C:\Users\NJACOSTAN.SCENTRAL\Documents\2016\PLAN DE ACCION 2016\Tercer Trimestre\PRODUCTO P75\Publicacion Pagina Web INPEC Programa Anual de Auditorias 2016 (ACTIV.2)
2.  Ruta Drive Google: https://drive.google.com/drive/u/1/folders/0B2yLbWtDgQU9OUphUmpLSHV1NG8</v>
          </cell>
          <cell r="AZ444">
            <v>100</v>
          </cell>
          <cell r="BA444">
            <v>1</v>
          </cell>
          <cell r="BB444" t="str">
            <v>2. El Programa Anual de Auditoria se encuentra publicado en la pagina web de la Entidad, en el link Reportes de Control Interno - Pestaña Programa Anual de Auditorias - Subtitulo 2016</v>
          </cell>
          <cell r="BC444" t="str">
            <v>1.El soporte correspondiente reposa en la siguiente Ruta: C:\Users\NJACOSTAN.SCENTRAL\Documents\2016\PLAN DE ACCION 2016\Cuarto Trimestre\PRODUCTO P75\2. Publicacion Pagina Web INPEC Programa Anual de Auditorias 2016 (ACTIV.2)
2.  Ruta Drive Google: https://drive.google.com/drive/u/2/folders/0B2yLbWtDgQU9NDRiUnRjRUp5cGs</v>
          </cell>
        </row>
        <row r="445">
          <cell r="M445" t="str">
            <v>P75</v>
          </cell>
          <cell r="N445" t="str">
            <v>Riesgos identificados a través de auditorías internas y autoevaluación.</v>
          </cell>
          <cell r="O445">
            <v>20</v>
          </cell>
          <cell r="P445">
            <v>100</v>
          </cell>
          <cell r="Q445" t="str">
            <v>Porcentaje</v>
          </cell>
          <cell r="R445" t="str">
            <v>Mario Jimenez Gayon</v>
          </cell>
          <cell r="S445" t="str">
            <v>Jefe de Oficina</v>
          </cell>
          <cell r="T445" t="str">
            <v>Activo</v>
          </cell>
          <cell r="U445">
            <v>0</v>
          </cell>
          <cell r="V445">
            <v>0</v>
          </cell>
          <cell r="W445">
            <v>0</v>
          </cell>
          <cell r="X445">
            <v>0</v>
          </cell>
          <cell r="Y445">
            <v>0</v>
          </cell>
          <cell r="Z445">
            <v>0</v>
          </cell>
          <cell r="AA445">
            <v>0</v>
          </cell>
          <cell r="AB445" t="str">
            <v>SIN REGISTRO DE SEGUIMIENTO</v>
          </cell>
          <cell r="AC445">
            <v>0</v>
          </cell>
          <cell r="AD445">
            <v>100</v>
          </cell>
          <cell r="AE445" t="str">
            <v xml:space="preserve">En todas las Auditorias  (Programadas y Especiales) se ha realizado analisis de riesgos en los procesos, esto con el fin decontribuir y fomentar al interior de las Dependencias, Establecimientos y Regionales la cultura de autoevaluacion . </v>
          </cell>
          <cell r="AF445" t="str">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ell>
          <cell r="AG445">
            <v>1015</v>
          </cell>
          <cell r="AH445" t="str">
            <v>3.Realizar las auditorias proyectadas en el Programa Anual de Auditorias.</v>
          </cell>
          <cell r="AI445" t="str">
            <v>SI</v>
          </cell>
          <cell r="AJ445">
            <v>42401</v>
          </cell>
          <cell r="AK445">
            <v>42704</v>
          </cell>
          <cell r="AL445">
            <v>25</v>
          </cell>
          <cell r="AM445" t="str">
            <v>Equipo Auditor OCI</v>
          </cell>
          <cell r="AN445" t="str">
            <v>Profesional Universitario</v>
          </cell>
          <cell r="AO445" t="str">
            <v>Activo</v>
          </cell>
          <cell r="AP445">
            <v>33</v>
          </cell>
          <cell r="AQ445" t="str">
            <v xml:space="preserve">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v>
          </cell>
          <cell r="AR445" t="str">
            <v>1. Los Informes Preliminares reposan en la siguiente ruta: 
C:\Users\NJACOSTAN.SCENTRAL\Documents\2016\PLAN DE ACCION 2016\PRODUCTO P75
2.Al interior de la Oficina reposa el archivo documental en fisico  del Informe ( AZ : PLAN DE ACCION 2016 OCI)
3. Como es un informe preliminar aun no oficial, la Oficina de Control Interno no lo sube al drive.</v>
          </cell>
          <cell r="AS445">
            <v>86</v>
          </cell>
          <cell r="AT445" t="str">
            <v xml:space="preserve">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v>
          </cell>
          <cell r="AU445" t="str">
            <v>1. Los Informes Preliminares y Finales reposan en la siguiente ruta: 
C:\Users\NJACOSTAN.SCENTRAL\Documents\2016\PLAN DE ACCION 2016\Segundo Trimestre\PRODUCTO P75
2.Al interior de la Oficina reposa el archivo documental en fisico  del Informe ( AZ : PLAN DE ACCION 2016 OCI)
3. Ruta Drive Google:
https://drive.google.com/drive/u/1/folders/0B2yLbWtDgQU9VDNNRDVwOEZLN00</v>
          </cell>
          <cell r="AV445">
            <v>90</v>
          </cell>
          <cell r="AW445">
            <v>0.79867986798679869</v>
          </cell>
          <cell r="AX445" t="str">
            <v>3. Durante el periodo Junio - Septiembre de 2016 se han llevado a cabo cuatro  (04) Auditorias de gestion en cumplimiento del rol de evaluacion y seguimiento de la dependencia, las cuatro (04) ya tienen informe final y se encuentran publicadas en la pagina web Institucional.</v>
          </cell>
          <cell r="AY445" t="str">
            <v>1. Los Informes Preliminares y Finales reposan en la siguiente ruta: 
C:\Users\NJACOSTAN.SCENTRAL\Documents\2016\PLAN DE ACCION 2016\Tercer Trimestre\PRODUCTO P75
2.Al interior de la Oficina reposa el archivo documental en fisico  del Informe ( AZ : PLAN DE ACCION 2016 OCI)
3. Ruta Drive Google:
https://drive.google.com/drive/u/1/folders/0B2yLbWtDgQU9NlJXTURJUjd3ZzQ</v>
          </cell>
          <cell r="AZ445">
            <v>100</v>
          </cell>
          <cell r="BA445">
            <v>1</v>
          </cell>
          <cell r="BB445" t="str">
            <v>3. Durante el periodo Octubre - Diciembre de 2016 se han llevado a cabo Auditoria al Contrato 007/2016 (Informe Final Publicado en la Pagina Web) y al Complejo Carcelario de Jamundi - COJAM (en etapa de informe preliminar)</v>
          </cell>
          <cell r="BC445" t="str">
            <v>1. Los Informes Preliminares y Finales reposan en la siguiente Ruta: 
C:\Users\NJACOSTAN.SCENTRAL\Documents\2016\PLAN DE ACCION 2016\Cuarto Trimestre\PRODUCTO P75\3. Ejecucion del Programa Anual de auditorias 2016 ( ACTIV. 3)
2.Al interior de la Oficina reposa el archivo documental en fisico  del Informe ( AZ : PLAN DE ACCION 2016 OCI)
3. Ruta Drive Google:
https://drive.google.com/drive/u/2/folders/0B2yLbWtDgQU9NVRzQkoyUnV1cm8</v>
          </cell>
        </row>
        <row r="446">
          <cell r="M446" t="str">
            <v>P75</v>
          </cell>
          <cell r="N446" t="str">
            <v>Riesgos identificados a través de auditorías internas y autoevaluación.</v>
          </cell>
          <cell r="O446">
            <v>20</v>
          </cell>
          <cell r="P446">
            <v>100</v>
          </cell>
          <cell r="Q446" t="str">
            <v>Porcentaje</v>
          </cell>
          <cell r="R446" t="str">
            <v>Mario Jimenez Gayon</v>
          </cell>
          <cell r="S446" t="str">
            <v>Jefe de Oficina</v>
          </cell>
          <cell r="T446" t="str">
            <v>Activo</v>
          </cell>
          <cell r="U446">
            <v>0</v>
          </cell>
          <cell r="V446">
            <v>0</v>
          </cell>
          <cell r="W446">
            <v>0</v>
          </cell>
          <cell r="X446">
            <v>0</v>
          </cell>
          <cell r="Y446">
            <v>0</v>
          </cell>
          <cell r="Z446">
            <v>0</v>
          </cell>
          <cell r="AA446">
            <v>0</v>
          </cell>
          <cell r="AB446" t="str">
            <v>SIN REGISTRO DE SEGUIMIENTO</v>
          </cell>
          <cell r="AC446">
            <v>0</v>
          </cell>
          <cell r="AD446">
            <v>100</v>
          </cell>
          <cell r="AE446" t="str">
            <v xml:space="preserve">En todas las Auditorias  (Programadas y Especiales) se ha realizado analisis de riesgos en los procesos, esto con el fin decontribuir y fomentar al interior de las Dependencias, Establecimientos y Regionales la cultura de autoevaluacion . </v>
          </cell>
          <cell r="AF446" t="str">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ell>
          <cell r="AG446">
            <v>1016</v>
          </cell>
          <cell r="AH446" t="str">
            <v>4.Elaborar dentro del informe de Auditoria un capitulo en el cual se identifiquen los riesgos (Corrupción y gestión) percibidos en las auditorias</v>
          </cell>
          <cell r="AI446" t="str">
            <v>SI</v>
          </cell>
          <cell r="AJ446">
            <v>42430</v>
          </cell>
          <cell r="AK446">
            <v>42716</v>
          </cell>
          <cell r="AL446">
            <v>35</v>
          </cell>
          <cell r="AM446" t="str">
            <v>Equipo OCI</v>
          </cell>
          <cell r="AN446" t="str">
            <v>Profesional Universitario</v>
          </cell>
          <cell r="AO446" t="str">
            <v>Activo</v>
          </cell>
          <cell r="AP446">
            <v>100</v>
          </cell>
          <cell r="AQ446" t="str">
            <v>Pendiente de la aprobacion (Firma por parte de la jefatura) del Informe preliminar correspondiente a la AUDITORÍA ESPECIAL – SEGUIMIENTO
DIRECTIVAS TRANSITORIAS                N° 000008 DE 2012 Y N° 000015 DE 2013, FINALIZAR LA RECEPCIÓN Y ENTREGA DE BIENES
 DONADOS AL INPEC POR LA DIAN, en dicho informe se elaboro el correspondiente capitulo de riesgos obligatorio en cada uno de los procesos de evaluacion llevados a cabo por los funcionarios de esta Oficina.</v>
          </cell>
          <cell r="AR446" t="str">
            <v>1.El Informe Preliminar de la Auditoria Especial se encuentra en la siguiente 
Ruta: C:\Users\NJACOSTAN.SCENTRAL\Documents\2016\PLAN DE ACCION 2016\PRODUCTO P75\Informes de Auditoria con Capitulo de Riesgos 2016 (ACTIV.4)
2.Al interior de la Oficina reposa el archivo documental en fisico  del Informe ( AZ : PLAN DE ACCION 2016 OCI)
3. Como es un informe preliminar aun no oficial, la Oficina de Control Interno no lo sube al drive.</v>
          </cell>
          <cell r="AS446">
            <v>100</v>
          </cell>
          <cell r="AT446" t="str">
            <v>4. En los Informes Finales de  las dos (02) Auditorias publicadas en la Pagina Web Institucional  se observa el capitulo respectivo de los riesgos institucionales establecidos durante el ejercicio auditor.</v>
          </cell>
          <cell r="AU446" t="str">
            <v>1.El Informe Preliminar de la Auditoria Especial se encuentra en la siguiente 
Ruta: C:\Users\NJACOSTAN.SCENTRAL\Documents\2016\PLAN DE ACCION 2016\Segundo Trimestre\PRODUCTO P75\Informes de Auditoria con Capitulo de Riesgos 2016 (ACTIV.4)
2.Al interior de la Oficina reposa el archivo documental en fisico  del Informe ( AZ : PLAN DE ACCION 2016 OCI)
3. Ruta Drive Google:
https://drive.google.com/drive/u/1/folders/0B2yLbWtDgQU9STRSODJnQ0pIQWc</v>
          </cell>
          <cell r="AV446">
            <v>90</v>
          </cell>
          <cell r="AW446">
            <v>0.74475524475524479</v>
          </cell>
          <cell r="AX446" t="str">
            <v>4. En los Informes Finales de  las cuatro (04) Auditorias publicadas en la Pagina Web Institucional  se observa el capitulo respectivo de los riesgos institucionales establecidos durante el ejercicio auditor.</v>
          </cell>
          <cell r="AY446" t="str">
            <v>1.El Informe Preliminar de la Auditoria Especial se encuentra en la siguiente 
Ruta: C:\Users\NJACOSTAN.SCENTRAL\Documents\2016\PLAN DE ACCION 2016\Tercer Trimestre\PRODUCTO P75\Informes de Auditoria con Capitulo de Riesgos 2016 (ACTIV.4)
2.Al interior de la Oficina reposa el archivo documental en fisico  del Informe ( AZ : PLAN DE ACCION 2016 OCI)
3. Ruta Drive Google:
https://drive.google.com/drive/u/1/folders/0B2yLbWtDgQU9UVJGYlp6NHp2RjA</v>
          </cell>
          <cell r="AZ446">
            <v>100</v>
          </cell>
          <cell r="BA446">
            <v>1</v>
          </cell>
          <cell r="BB446" t="str">
            <v>4. En el Informe Final de  la  Auditoria al Contrato 007/2016 publicado en la Pagina Web Institucional  se observa el capitulo respectivo de los riesgos institucionales establecidos durante el ejercicio auditor.</v>
          </cell>
          <cell r="BC446" t="str">
            <v>1.El Informe Preliminar de la Auditoria Especial se encuentra en la siguiente 
Ruta: C:\Users\NJACOSTAN.SCENTRAL\Documents\2016\PLAN DE ACCION 2016\Cuarto Trimestre\PRODUCTO P75\4. Informes de Auditoria con Capitulo de Riesgos 2016 (ACTIV.4)
2.Al interior de la Oficina reposa el archivo documental en fisico  del Informe ( AZ : PLAN DE ACCION 2016 OCI)
3. Ruta Drive Google:
https://drive.google.com/drive/u/2/folders/0B2yLbWtDgQU9Wlc0ODJTbHl3Qnc</v>
          </cell>
        </row>
        <row r="447">
          <cell r="M447" t="str">
            <v>P59</v>
          </cell>
          <cell r="N447" t="str">
            <v>Percepción de la imagen positiva de la Oficina de Control Interno incrementada en el Nivel Central.</v>
          </cell>
          <cell r="O447">
            <v>20</v>
          </cell>
          <cell r="P447">
            <v>100</v>
          </cell>
          <cell r="Q447" t="str">
            <v>Porcentaje</v>
          </cell>
          <cell r="R447" t="str">
            <v>Mario Jimenez Gayon</v>
          </cell>
          <cell r="S447" t="str">
            <v>Jefe de Oficina</v>
          </cell>
          <cell r="T447" t="str">
            <v>Activo</v>
          </cell>
          <cell r="U447">
            <v>100</v>
          </cell>
          <cell r="V447" t="str">
            <v>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Con las acciones realizadas anteriormente se procedio a elaborar el Plan de Trabajo para la ejecucion de la Obra de Teatro y demas actividades programadas con motivo del dia del Control interno en la Entidad.</v>
          </cell>
          <cell r="W447" t="str">
            <v>1. Los soportes de las actividades del producto P59 reposan en la siguiente ruta:
C:\Users\NJACOSTAN.SCENTRAL\Documents\2016\PLAN DE ACCION 2016\PRODUCTO P59
2. Ruta Drive Google: 
https://drive.google.com/drive/u/1/folders/0B2yLbWtDgQU9WURlLVBYaFpkclk</v>
          </cell>
          <cell r="X447" t="str">
            <v>60</v>
          </cell>
          <cell r="Y447" t="str">
            <v>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v>
          </cell>
          <cell r="Z447" t="str">
            <v>1. Los soportes de las actividades del producto P59 reposan en la siguiente ruta:
C:\Users\NJACOSTAN.SCENTRAL\Documents\2016\PLAN DE ACCION 2016\Segundo Trimestre\PRODUCTO P59
2. Ruta Drive Google: 
https://drive.google.com/drive/u/1/folders/0B2yLbWtDgQU9eUJMRTVPQnAxNmc</v>
          </cell>
          <cell r="AA447">
            <v>0</v>
          </cell>
          <cell r="AB447">
            <v>0</v>
          </cell>
          <cell r="AC447">
            <v>0</v>
          </cell>
          <cell r="AD447">
            <v>60</v>
          </cell>
          <cell r="AE447" t="str">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ell>
          <cell r="AF447"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ell>
          <cell r="AG447">
            <v>1017</v>
          </cell>
          <cell r="AH447" t="str">
            <v>1.  Diagnostico de la percepción de la Oficina de Control Interno en la Entidad vía encuesta.</v>
          </cell>
          <cell r="AI447" t="str">
            <v>SI</v>
          </cell>
          <cell r="AJ447">
            <v>42401</v>
          </cell>
          <cell r="AK447">
            <v>42415</v>
          </cell>
          <cell r="AL447">
            <v>20</v>
          </cell>
          <cell r="AM447" t="str">
            <v>Equipo OCI</v>
          </cell>
          <cell r="AN447" t="str">
            <v>Profesional Universitario</v>
          </cell>
          <cell r="AO447" t="str">
            <v>Activo</v>
          </cell>
          <cell r="AP447">
            <v>100</v>
          </cell>
          <cell r="AQ447" t="str">
            <v xml:space="preserve">1. Fueron realizadas 56 encuestas en las cuales se evaluo la percepcion de la oficina de control interno al interior de la Entidad.  </v>
          </cell>
          <cell r="AR447" t="str">
            <v>1.Las encuestas y el diagnostico correspondiente reposan en el archivo Informatico del Equipo del Responsable del seguimiento al Plan de Accion de la Oficina de Control interno.
Ruta: C:\Users\NJACOSTAN.SCENTRAL\Documents\2016\PLAN DE ACCION 2016\PRODUCTO P59\Encuestas de Percepcion OCI 2015 (ACTIV. 1)
2.Al interior de la Oficina reposa el archivo documental en fisico  de las Encuestas ( AZ : PLAN DE ACCION 2016 OCI)
3.  Ruta Drive Google: https://drive.google.com/drive/u/1/folders/0B2yLbWtDgQU9QlRyQlhtenUzTVk</v>
          </cell>
          <cell r="AS447">
            <v>100</v>
          </cell>
          <cell r="AT447" t="str">
            <v>1. Fueron realizadas 56 encuestas en las cuales se evaluo la percepcion de la oficina de control interno al interior de la Entidad.</v>
          </cell>
          <cell r="AU447" t="str">
            <v>1.Las encuestas y el diagnostico correspondiente reposan en el archivo Informatico del Equipo del Responsable del seguimiento al Plan de Accion de la Oficina de Control interno.
Ruta: C:\Users\NJACOSTAN.SCENTRAL\Documents\2016\PLAN DE ACCION 2016\Segundo Trimestre\PRODUCTO P59\Encuestas de Percepcion OCI 2015 (ACTIV. 1)
2.Al interior de la Oficina reposa el archivo documental en fisico  de las Encuestas ( AZ : PLAN DE ACCION 2016 OCI)
3.  Ruta Drive Google: https://drive.google.com/drive/u/1/folders/0B2yLbWtDgQU9RE9jQnVhV2FIMHc</v>
          </cell>
          <cell r="AV447">
            <v>0</v>
          </cell>
          <cell r="AW447">
            <v>1</v>
          </cell>
          <cell r="AX447">
            <v>0</v>
          </cell>
          <cell r="AY447">
            <v>0</v>
          </cell>
          <cell r="AZ447">
            <v>100</v>
          </cell>
          <cell r="BA447">
            <v>1</v>
          </cell>
          <cell r="BB447" t="str">
            <v>1. Fueron realizadas 56 encuestas en las cuales se evaluo la percepcion de la oficina de control interno al interior de la Entidad.</v>
          </cell>
          <cell r="BC447" t="str">
            <v>1.Las encuestas y el diagnostico correspondiente reposan en el archivo Informatico del Equipo del Responsable del seguimiento al Plan de Accion de la Oficina de Control interno.
Ruta: C:\Users\NJACOSTAN.SCENTRAL\Documents\2016\PLAN DE ACCION 2016\Cuarto Trimestre\PRODUCTO P59\1. Encuestas de Percepcion OCI 2015 (ACTIV. 1)
2.Al interior de la Oficina reposa el archivo documental en fisico  de las Encuestas ( AZ : PLAN DE ACCION 2016 OCI)
3.  Ruta Drive Google: https://drive.google.com/drive/u/2/folders/0B2yLbWtDgQU9VkpxTGlYNU0xNGM</v>
          </cell>
        </row>
        <row r="448">
          <cell r="M448" t="str">
            <v>P59</v>
          </cell>
          <cell r="N448" t="str">
            <v>Percepción de la imagen positiva de la Oficina de Control Interno incrementada en el Nivel Central.</v>
          </cell>
          <cell r="O448">
            <v>20</v>
          </cell>
          <cell r="P448">
            <v>100</v>
          </cell>
          <cell r="Q448" t="str">
            <v>Porcentaje</v>
          </cell>
          <cell r="R448" t="str">
            <v>Mario Jimenez Gayon</v>
          </cell>
          <cell r="S448" t="str">
            <v>Jefe de Oficina</v>
          </cell>
          <cell r="T448" t="str">
            <v>Activo</v>
          </cell>
          <cell r="U448">
            <v>0</v>
          </cell>
          <cell r="V448">
            <v>0</v>
          </cell>
          <cell r="W448">
            <v>0</v>
          </cell>
          <cell r="X448">
            <v>0</v>
          </cell>
          <cell r="Y448">
            <v>0</v>
          </cell>
          <cell r="Z448">
            <v>0</v>
          </cell>
          <cell r="AA448">
            <v>0</v>
          </cell>
          <cell r="AB448">
            <v>0</v>
          </cell>
          <cell r="AC448">
            <v>0</v>
          </cell>
          <cell r="AD448">
            <v>60</v>
          </cell>
          <cell r="AE448" t="str">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ell>
          <cell r="AF448"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ell>
          <cell r="AG448">
            <v>1018</v>
          </cell>
          <cell r="AH448" t="str">
            <v xml:space="preserve">2. Analizar la evaluación del Sistema de Control Interno del INPEC tomando como insumos: informe Auditoria Contraloría 2013- Informe ejecutivo anual de la OCI 2014 </v>
          </cell>
          <cell r="AI448" t="str">
            <v>SI</v>
          </cell>
          <cell r="AJ448">
            <v>42401</v>
          </cell>
          <cell r="AK448">
            <v>42428</v>
          </cell>
          <cell r="AL448">
            <v>20</v>
          </cell>
          <cell r="AM448" t="str">
            <v>Equipo OCI</v>
          </cell>
          <cell r="AN448" t="str">
            <v>Jefe de Oficina</v>
          </cell>
          <cell r="AO448" t="str">
            <v>Activo</v>
          </cell>
          <cell r="AP448">
            <v>100</v>
          </cell>
          <cell r="AQ448" t="str">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ell>
          <cell r="AR448" t="str">
            <v>1.El informe Diagnostico y los insumos reposan en la siguiente Ruta: C:\Users\NJACOSTAN.SCENTRAL\Documents\2016\PLAN DE ACCION 2016\PRODUCTO P59\Informe de Medicion y Analisis - Percepcion OCI 2016 - Insumos (ACTIV.2)
2.Registro documental en fisico de la Oficina, Informe e Insumos
3.  Ruta Drive Google: https://drive.google.com/drive/u/1/folders/0B2yLbWtDgQU9akg4X0NLTUxiZlU</v>
          </cell>
          <cell r="AS448">
            <v>100</v>
          </cell>
          <cell r="AT448" t="str">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ell>
          <cell r="AU448" t="str">
            <v>1.El informe Diagnostico y los insumos reposan en la siguiente Ruta: C:\Users\NJACOSTAN.SCENTRAL\Documents\2016\PLAN DE ACCION 2016\PRODUCTO P59\Segundo Trimestre\Informe de Medicion y Analisis - Percepcion OCI 2016 - Insumos (ACTIV.2)
2.Registro documental en fisico de la Oficina, Informe e Insumos
3.  Ruta Drive Google: https://drive.google.com/drive/u/1/folders/0B2yLbWtDgQU9MlBNN2VQOUN4QXc</v>
          </cell>
          <cell r="AV448">
            <v>0</v>
          </cell>
          <cell r="AW448">
            <v>1</v>
          </cell>
          <cell r="AX448">
            <v>0</v>
          </cell>
          <cell r="AY448">
            <v>0</v>
          </cell>
          <cell r="AZ448">
            <v>100</v>
          </cell>
          <cell r="BA448">
            <v>1</v>
          </cell>
          <cell r="BB448" t="str">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ell>
          <cell r="BC448" t="str">
            <v>1.El informe Diagnostico y los insumos reposan en la siguiente Ruta: C:\Users\NJACOSTAN.SCENTRAL\Documents\2016\PLAN DE ACCION 2016\Cuarto Trimestre\PRODUCTO P59\2. Informe de Medicion y Analisis - Percepcion OCI 2016 - Insumos (ACTIV.2)
2.Registro documental en fisico de la Oficina, Informe e Insumos
3.  Ruta Drive Google: https://drive.google.com/drive/u/2/folders/0B2yLbWtDgQU9S0haa3Yyb1Q2M0E</v>
          </cell>
        </row>
        <row r="449">
          <cell r="M449" t="str">
            <v>P59</v>
          </cell>
          <cell r="N449" t="str">
            <v>Percepción de la imagen positiva de la Oficina de Control Interno incrementada en el Nivel Central.</v>
          </cell>
          <cell r="O449">
            <v>20</v>
          </cell>
          <cell r="P449">
            <v>100</v>
          </cell>
          <cell r="Q449" t="str">
            <v>Porcentaje</v>
          </cell>
          <cell r="R449" t="str">
            <v>Mario Jimenez Gayon</v>
          </cell>
          <cell r="S449" t="str">
            <v>Jefe de Oficina</v>
          </cell>
          <cell r="T449" t="str">
            <v>Activo</v>
          </cell>
          <cell r="U449">
            <v>0</v>
          </cell>
          <cell r="V449">
            <v>0</v>
          </cell>
          <cell r="W449">
            <v>0</v>
          </cell>
          <cell r="X449">
            <v>0</v>
          </cell>
          <cell r="Y449">
            <v>0</v>
          </cell>
          <cell r="Z449">
            <v>0</v>
          </cell>
          <cell r="AA449">
            <v>0</v>
          </cell>
          <cell r="AB449">
            <v>0</v>
          </cell>
          <cell r="AC449">
            <v>0</v>
          </cell>
          <cell r="AD449">
            <v>60</v>
          </cell>
          <cell r="AE449" t="str">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ell>
          <cell r="AF449"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ell>
          <cell r="AG449">
            <v>1019</v>
          </cell>
          <cell r="AH449" t="str">
            <v xml:space="preserve">3. Diseñar Plan de trabajo (Cronograma)con base en los resultados del análisis del numeral 2.  </v>
          </cell>
          <cell r="AI449" t="str">
            <v>SI</v>
          </cell>
          <cell r="AJ449">
            <v>42430</v>
          </cell>
          <cell r="AK449">
            <v>42439</v>
          </cell>
          <cell r="AL449">
            <v>20</v>
          </cell>
          <cell r="AM449" t="str">
            <v>Equipo OCI</v>
          </cell>
          <cell r="AN449" t="str">
            <v>Profesional Universitario</v>
          </cell>
          <cell r="AO449" t="str">
            <v>Activo</v>
          </cell>
          <cell r="AP449">
            <v>100</v>
          </cell>
          <cell r="AQ449" t="str">
            <v>3. Actualmente se cuenta con un Plan de trabajo que contempla para su ejecucion los meses de Mayo, Junio y julio del año 2016, puede ser suceptible a cambios o imprevistos que se presenten durante el proceso contractual mediante el cual se busca ejecutar la actividad programada "Obra de Teatro Dia de Control Interno 2016".</v>
          </cell>
          <cell r="AR449" t="str">
            <v>1.El Plan de Trabajo se puede encontrar en la siguiente Ruta: C:\Users\NJACOSTAN.SCENTRAL\Documents\2016\PLAN DE ACCION 2016\PRODUCTO P59\Plan de Trabajo (Cronograma) (ACTIV.3)
2.Registro documental en fisico de la Oficina, Plan de Trabajo
3.  Ruta Drive Google: https://drive.google.com/drive/u/1/folders/0B2yLbWtDgQU9WjNHeUpQTlNMNkk</v>
          </cell>
          <cell r="AS449">
            <v>100</v>
          </cell>
          <cell r="AT449" t="str">
            <v>3. El plan de trabajo se ajusto en razon a los inconvenientes en el proceso de aprobacion del presupuesto para la Obra de Teatro y el proceso de contratacion del mismo.</v>
          </cell>
          <cell r="AU449" t="str">
            <v>1.El Plan de Trabajo se puede encontrar en la siguiente Ruta: C:\Users\NJACOSTAN.SCENTRAL\Documents\2016\PLAN DE ACCION 2016\Segundo Trimestre\PRODUCTO P59\Plan de Trabajo (Cronograma) (ACTIV.3)
2.Registro documental en fisico de la Oficina, Plan de Trabajo
3.  Ruta Drive Google: https://drive.google.com/drive/u/1/folders/0B2yLbWtDgQU9WG9sem1SYkRYTTQ</v>
          </cell>
          <cell r="AV449">
            <v>0</v>
          </cell>
          <cell r="AW449">
            <v>1</v>
          </cell>
          <cell r="AX449">
            <v>0</v>
          </cell>
          <cell r="AY449">
            <v>0</v>
          </cell>
          <cell r="AZ449">
            <v>100</v>
          </cell>
          <cell r="BA449">
            <v>1</v>
          </cell>
          <cell r="BB449" t="str">
            <v xml:space="preserve">3. El plan de trabajo se elaboro acorde a lo establecido en la actividad </v>
          </cell>
          <cell r="BC449" t="str">
            <v>1.El Plan de Trabajo se puede encontrar en la siguiente Ruta: C:\Users\NJACOSTAN.SCENTRAL\Documents\2016\PLAN DE ACCION 2016\Cuarto Trimestre\PRODUCTO P59\3. Plan de Trabajo (Cronograma) (ACTIV.3)
2.Registro documental en fisico de la Oficina, Plan de Trabajo
3.  Ruta Drive Google: https://drive.google.com/drive/u/2/folders/0B2yLbWtDgQU9czZoT3R3M2ZnZGM</v>
          </cell>
        </row>
        <row r="450">
          <cell r="M450" t="str">
            <v>P59</v>
          </cell>
          <cell r="N450" t="str">
            <v>Percepción de la imagen positiva de la Oficina de Control Interno incrementada en el Nivel Central.</v>
          </cell>
          <cell r="O450">
            <v>20</v>
          </cell>
          <cell r="P450">
            <v>100</v>
          </cell>
          <cell r="Q450" t="str">
            <v>Porcentaje</v>
          </cell>
          <cell r="R450" t="str">
            <v>Mario Jimenez Gayon</v>
          </cell>
          <cell r="S450" t="str">
            <v>Jefe de Oficina</v>
          </cell>
          <cell r="T450" t="str">
            <v>Activo</v>
          </cell>
          <cell r="U450">
            <v>0</v>
          </cell>
          <cell r="V450">
            <v>0</v>
          </cell>
          <cell r="W450">
            <v>0</v>
          </cell>
          <cell r="X450">
            <v>0</v>
          </cell>
          <cell r="Y450">
            <v>0</v>
          </cell>
          <cell r="Z450">
            <v>0</v>
          </cell>
          <cell r="AA450">
            <v>0</v>
          </cell>
          <cell r="AB450">
            <v>0</v>
          </cell>
          <cell r="AC450">
            <v>0</v>
          </cell>
          <cell r="AD450">
            <v>60</v>
          </cell>
          <cell r="AE450" t="str">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ell>
          <cell r="AF450"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ell>
          <cell r="AG450">
            <v>1020</v>
          </cell>
          <cell r="AH450" t="str">
            <v>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v>
          </cell>
          <cell r="AI450" t="str">
            <v>SI</v>
          </cell>
          <cell r="AJ450">
            <v>42501</v>
          </cell>
          <cell r="AK450">
            <v>42551</v>
          </cell>
          <cell r="AL450">
            <v>20</v>
          </cell>
          <cell r="AM450" t="str">
            <v>Equipo OCI</v>
          </cell>
          <cell r="AN450" t="str">
            <v>Jefe de Oficina</v>
          </cell>
          <cell r="AO450" t="str">
            <v>Activo</v>
          </cell>
          <cell r="AP450">
            <v>0</v>
          </cell>
          <cell r="AQ450">
            <v>0</v>
          </cell>
          <cell r="AR450">
            <v>0</v>
          </cell>
          <cell r="AS450">
            <v>0</v>
          </cell>
          <cell r="AT450" t="str">
            <v>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v>
          </cell>
          <cell r="AU450">
            <v>0</v>
          </cell>
          <cell r="AV450">
            <v>0</v>
          </cell>
          <cell r="AW450">
            <v>1</v>
          </cell>
          <cell r="AX450">
            <v>0</v>
          </cell>
          <cell r="AY450">
            <v>0</v>
          </cell>
          <cell r="AZ450">
            <v>0</v>
          </cell>
          <cell r="BA450">
            <v>1</v>
          </cell>
          <cell r="BB450" t="str">
            <v>4.La obra de Teatro no se pudo cumplir cabalmente, en razon a que la actividad nose llevo a cabo por inconvenientes en el proceso de contratacion, situacion que llevo a que se tomara la decision de cancelar la actividad, los recursos aprobados inicialmente fueron devueltos a la Direccion de Gestion Corporativa.</v>
          </cell>
          <cell r="BC450">
            <v>0</v>
          </cell>
        </row>
        <row r="451">
          <cell r="M451" t="str">
            <v>P59</v>
          </cell>
          <cell r="N451" t="str">
            <v>Percepción de la imagen positiva de la Oficina de Control Interno incrementada en el Nivel Central.</v>
          </cell>
          <cell r="O451">
            <v>20</v>
          </cell>
          <cell r="P451">
            <v>100</v>
          </cell>
          <cell r="Q451" t="str">
            <v>Porcentaje</v>
          </cell>
          <cell r="R451" t="str">
            <v>Mario Jimenez Gayon</v>
          </cell>
          <cell r="S451" t="str">
            <v>Jefe de Oficina</v>
          </cell>
          <cell r="T451" t="str">
            <v>Activo</v>
          </cell>
          <cell r="U451">
            <v>0</v>
          </cell>
          <cell r="V451">
            <v>0</v>
          </cell>
          <cell r="W451">
            <v>0</v>
          </cell>
          <cell r="X451">
            <v>0</v>
          </cell>
          <cell r="Y451">
            <v>0</v>
          </cell>
          <cell r="Z451">
            <v>0</v>
          </cell>
          <cell r="AA451">
            <v>0</v>
          </cell>
          <cell r="AB451">
            <v>0</v>
          </cell>
          <cell r="AC451">
            <v>0</v>
          </cell>
          <cell r="AD451">
            <v>60</v>
          </cell>
          <cell r="AE451" t="str">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ell>
          <cell r="AF451"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ell>
          <cell r="AG451">
            <v>1021</v>
          </cell>
          <cell r="AH451" t="str">
            <v>5. Aplicar encuesta de evaluación respecto a la percepción positiva de los roles de la Oficina de Control Interno en el INPEC y determinar el incremento en la percepción de imagen positiva</v>
          </cell>
          <cell r="AI451" t="str">
            <v>SI</v>
          </cell>
          <cell r="AJ451">
            <v>42494</v>
          </cell>
          <cell r="AK451">
            <v>42704</v>
          </cell>
          <cell r="AL451">
            <v>20</v>
          </cell>
          <cell r="AM451" t="str">
            <v>Equipo Auditor OCI</v>
          </cell>
          <cell r="AN451" t="str">
            <v>Profesional Universitario</v>
          </cell>
          <cell r="AO451" t="str">
            <v>Activo</v>
          </cell>
          <cell r="AP451">
            <v>0</v>
          </cell>
          <cell r="AQ451">
            <v>0</v>
          </cell>
          <cell r="AR451">
            <v>0</v>
          </cell>
          <cell r="AS451">
            <v>0</v>
          </cell>
          <cell r="AT451" t="str">
            <v>Para el cumplimiento de esta actividad se requiere la realizacion efectiva de la actividad anterior (numero 4).</v>
          </cell>
          <cell r="AU451">
            <v>0</v>
          </cell>
          <cell r="AV451">
            <v>71</v>
          </cell>
          <cell r="AW451">
            <v>0.70952380952380956</v>
          </cell>
          <cell r="AX451" t="str">
            <v>Para el cumplimiento de esta actividad se requiere la realizacion efectiva de la actividad anterior (numero 4).</v>
          </cell>
          <cell r="AY451">
            <v>0</v>
          </cell>
          <cell r="AZ451">
            <v>0</v>
          </cell>
          <cell r="BA451">
            <v>1</v>
          </cell>
          <cell r="BB451" t="str">
            <v>Para el cumplimiento de esta actividad se requiere la realizacion efectiva de la actividad anterior (numero 4).</v>
          </cell>
          <cell r="BC451">
            <v>0</v>
          </cell>
        </row>
        <row r="452">
          <cell r="M452" t="str">
            <v>P245</v>
          </cell>
          <cell r="N452" t="str">
            <v xml:space="preserve">Sistema de Control Interno Evaluado </v>
          </cell>
          <cell r="O452">
            <v>60</v>
          </cell>
          <cell r="P452">
            <v>100</v>
          </cell>
          <cell r="Q452" t="str">
            <v>Porcentaje</v>
          </cell>
          <cell r="R452" t="str">
            <v>Mario Jimenez Gayon</v>
          </cell>
          <cell r="S452" t="str">
            <v>Jefe de Oficina</v>
          </cell>
          <cell r="T452" t="str">
            <v>Activo</v>
          </cell>
          <cell r="U452">
            <v>100</v>
          </cell>
          <cell r="V452" t="str">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v>
          </cell>
          <cell r="W452" t="str">
            <v>1. Los soportes de las actividades del producto P245 reposan en la siguiente ruta:
C:\Users\NJACOSTAN.SCENTRAL\Documents\2016\PLAN DE ACCION 2016\PRODUCTO P245
2. Ruta Drive Google: 
https://drive.google.com/drive/u/1/folders/0B2yLbWtDgQU9TUs5Z3lfS3NUWGM</v>
          </cell>
          <cell r="X452" t="str">
            <v>100</v>
          </cell>
          <cell r="Y452" t="str">
            <v>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
LINK:
1. SEGUIMIENTO MAPA DE RIESGOS DE CORRUPCION INPEC 2016
http://www.inpec.gov.co/portal/page/portal/Inpec/Institucion/ReportesDeControlInterno/Seguimiento%20a%20Las%20Estrategias%20del%20Plan%20Anticorrupci%F3n%20y%20Aten</v>
          </cell>
          <cell r="Z452" t="str">
            <v>1. Los soportes de las actividades del producto P245 reposan en la siguiente ruta:
C:\Users\NJACOSTAN.SCENTRAL\Documents\2016\PLAN DE ACCION 2016\Segundo Trimestre\PRODUCTO P245
2. Ruta Drive Google: 
https://drive.google.com/drive/u/1/folders/0B2yLbWtDgQU9TlZyYjdiMk11dkU</v>
          </cell>
          <cell r="AA452">
            <v>0</v>
          </cell>
          <cell r="AB452" t="str">
            <v>SIN REGISTRO DE SEGUIMIENTO</v>
          </cell>
          <cell r="AC452">
            <v>0</v>
          </cell>
          <cell r="AD452">
            <v>100</v>
          </cell>
          <cell r="AE452"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2"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2">
            <v>1022</v>
          </cell>
          <cell r="AH452" t="str">
            <v>1. Elaborar y presentar al Comité de Coordinación de Control Interno el Programa Anual de Auditorias para su aprobación.</v>
          </cell>
          <cell r="AI452" t="str">
            <v>NO</v>
          </cell>
          <cell r="AJ452">
            <v>42371</v>
          </cell>
          <cell r="AK452">
            <v>42400</v>
          </cell>
          <cell r="AL452">
            <v>15</v>
          </cell>
          <cell r="AM452" t="str">
            <v>Equipo OCI</v>
          </cell>
          <cell r="AN452" t="str">
            <v>Profesional Universitario</v>
          </cell>
          <cell r="AO452" t="str">
            <v>Activo</v>
          </cell>
          <cell r="AP452">
            <v>100</v>
          </cell>
          <cell r="AQ452"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v>
          </cell>
          <cell r="AR452" t="str">
            <v>1.El acta correspondiente reposa en la siguienteRuta:
C:\Users\NJACOSTAN.SCENTRAL\Documents\2016\PLAN DE ACCION 2016\PRODUCTO P75\Elaborar y presentar al CCC Programa Anual Auditorias 2016 (ACTIV. 1)
2.  Ruta Drive Google: https://drive.google.com/drive/u/1/folders/0B2yLbWtDgQU9MjZSaEZsOFp2QUk</v>
          </cell>
          <cell r="AS452" t="str">
            <v>100</v>
          </cell>
          <cell r="AT452" t="str">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v>
          </cell>
          <cell r="AU452" t="str">
            <v>1.El acta correspondiente reposa en la siguienteRuta:
C:\Users\NJACOSTAN.SCENTRAL\Documents\2016\PLAN DE ACCION 2016\PRODUCTO P75\Elaborar y presentar al CCC Programa Anual Auditorias 2016 (ACTIV. 1)
2.  Ruta Drive Google: https://drive.google.com/drive/u/1/folders/0B2yLbWtDgQU9MjZSaEZsOFp2QUk</v>
          </cell>
          <cell r="AV452">
            <v>0</v>
          </cell>
          <cell r="AW452">
            <v>1</v>
          </cell>
          <cell r="AX452">
            <v>0</v>
          </cell>
          <cell r="AY452">
            <v>0</v>
          </cell>
          <cell r="AZ452">
            <v>100</v>
          </cell>
          <cell r="BA452">
            <v>1</v>
          </cell>
          <cell r="BB452" t="str">
            <v>1. El Programa Anual de Auditorias fue modificado en razon a factores externos de la oficina tales como vacaciones de funcionarios, movimiento de personal, solicitudes de auditorias especiales por parte de la alta Direccion, etc.</v>
          </cell>
          <cell r="BC452" t="str">
            <v>1.El acta correspondiente reposa en la siguienteRuta:
Cuarto Trimestre\PRODUCTO P245\1. Elaborar y presentar al CCC Programa Anual Auditorias 2016 (ACTIV. 1)
2.  Ruta Drive Google: https://drive.google.com/drive/u/1/folders/0B2yLbWtDgQU9MjZSaEZsOFp2QUk</v>
          </cell>
        </row>
        <row r="453">
          <cell r="M453" t="str">
            <v>P245</v>
          </cell>
          <cell r="N453" t="str">
            <v xml:space="preserve">Sistema de Control Interno Evaluado </v>
          </cell>
          <cell r="O453">
            <v>60</v>
          </cell>
          <cell r="P453">
            <v>100</v>
          </cell>
          <cell r="Q453" t="str">
            <v>Porcentaje</v>
          </cell>
          <cell r="R453" t="str">
            <v>Mario Jimenez Gayon</v>
          </cell>
          <cell r="S453" t="str">
            <v>Jefe de Oficina</v>
          </cell>
          <cell r="T453" t="str">
            <v>Activo</v>
          </cell>
          <cell r="U453">
            <v>0</v>
          </cell>
          <cell r="V453">
            <v>0</v>
          </cell>
          <cell r="W453">
            <v>0</v>
          </cell>
          <cell r="X453">
            <v>0</v>
          </cell>
          <cell r="Y453">
            <v>0</v>
          </cell>
          <cell r="Z453">
            <v>0</v>
          </cell>
          <cell r="AA453">
            <v>0</v>
          </cell>
          <cell r="AB453" t="str">
            <v>SIN REGISTRO DE SEGUIMIENTO</v>
          </cell>
          <cell r="AC453">
            <v>0</v>
          </cell>
          <cell r="AD453">
            <v>100</v>
          </cell>
          <cell r="AE453"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3"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3">
            <v>1023</v>
          </cell>
          <cell r="AH453" t="str">
            <v>2. Socializar el Programa Anual de Auditorias a través de la página WEB</v>
          </cell>
          <cell r="AI453" t="str">
            <v>NO</v>
          </cell>
          <cell r="AJ453">
            <v>42430</v>
          </cell>
          <cell r="AK453">
            <v>42459</v>
          </cell>
          <cell r="AL453">
            <v>15</v>
          </cell>
          <cell r="AM453" t="str">
            <v>Equipo OCI</v>
          </cell>
          <cell r="AN453" t="str">
            <v>Profesional Universitario</v>
          </cell>
          <cell r="AO453" t="str">
            <v>Activo</v>
          </cell>
          <cell r="AP453">
            <v>100</v>
          </cell>
          <cell r="AQ453"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R453" t="str">
            <v>1.El acta correspondiente reposa en la siguienteRuta:
C:\Users\NJACOSTAN.SCENTRAL\Documents\2016\PLAN DE ACCION 2016\PRODUCTO P245\5. Informe Control Int. Contable - Informe Ejecutivo Anual 2015 (ACTIV 5)
2.  Ruta Drive Google: 
https://drive.google.com/drive/u/1/folders/0B2yLbWtDgQU9Mnc4LUlUcE91MWs</v>
          </cell>
          <cell r="AS453" t="str">
            <v>100</v>
          </cell>
          <cell r="AT453" t="str">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v>
          </cell>
          <cell r="AU453" t="str">
            <v>1.El acta correspondiente reposa en la siguienteRuta:
C:\Users\NJACOSTAN.SCENTRAL\Documents\2016\PLAN DE ACCION 2016\PRODUCTO P245\5. Informe Control Int. Contable - Informe Ejecutivo Anual 2015 (ACTIV 5)
2.  Ruta Drive Google: 
https://drive.google.com/drive/u/1/folders/0B2yLbWtDgQU9Mnc4LUlUcE91MWs</v>
          </cell>
          <cell r="AV453">
            <v>0</v>
          </cell>
          <cell r="AW453">
            <v>1</v>
          </cell>
          <cell r="AX453">
            <v>0</v>
          </cell>
          <cell r="AY453">
            <v>0</v>
          </cell>
          <cell r="AZ453">
            <v>100</v>
          </cell>
          <cell r="BA453">
            <v>1</v>
          </cell>
          <cell r="BB453" t="str">
            <v>2. El Programa Anual de Auditoria se encuentra publicado en la pagina web de la Entidad, en el link Reportes de Control Interno - Pestaña Programa Anual de Auditorias - Subtitulo 2016</v>
          </cell>
          <cell r="BC453" t="str">
            <v>1.El acta correspondiente reposa en la siguienteRuta:
C:\Users\NJACOSTAN.SCENTRAL\Documents\2016\PLAN DE ACCION 2016\Cuarto Trimestre\PRODUCTO P245\2. Publicacion Pagina Web INPEC Programa Anual de Auditorias 2016 (ACTIV.2)
2.  Ruta Drive Google: 
https://drive.google.com/drive/u/2/folders/0B2yLbWtDgQU9dEM1OXpEbTlQbGs</v>
          </cell>
        </row>
        <row r="454">
          <cell r="M454" t="str">
            <v>P245</v>
          </cell>
          <cell r="N454" t="str">
            <v xml:space="preserve">Sistema de Control Interno Evaluado </v>
          </cell>
          <cell r="O454">
            <v>60</v>
          </cell>
          <cell r="P454">
            <v>100</v>
          </cell>
          <cell r="Q454" t="str">
            <v>Porcentaje</v>
          </cell>
          <cell r="R454" t="str">
            <v>Mario Jimenez Gayon</v>
          </cell>
          <cell r="S454" t="str">
            <v>Jefe de Oficina</v>
          </cell>
          <cell r="T454" t="str">
            <v>Activo</v>
          </cell>
          <cell r="U454">
            <v>0</v>
          </cell>
          <cell r="V454">
            <v>0</v>
          </cell>
          <cell r="W454">
            <v>0</v>
          </cell>
          <cell r="X454">
            <v>0</v>
          </cell>
          <cell r="Y454">
            <v>0</v>
          </cell>
          <cell r="Z454">
            <v>0</v>
          </cell>
          <cell r="AA454">
            <v>0</v>
          </cell>
          <cell r="AB454" t="str">
            <v>SIN REGISTRO DE SEGUIMIENTO</v>
          </cell>
          <cell r="AC454">
            <v>0</v>
          </cell>
          <cell r="AD454">
            <v>100</v>
          </cell>
          <cell r="AE454"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4"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4">
            <v>1024</v>
          </cell>
          <cell r="AH454" t="str">
            <v xml:space="preserve">3. Seguimiento al estado del Sistema de Control Interno (Cuatrimestral) </v>
          </cell>
          <cell r="AI454" t="str">
            <v>NO</v>
          </cell>
          <cell r="AJ454">
            <v>42440</v>
          </cell>
          <cell r="AK454">
            <v>42685</v>
          </cell>
          <cell r="AL454">
            <v>15</v>
          </cell>
          <cell r="AM454" t="str">
            <v>Equipo OCI</v>
          </cell>
          <cell r="AN454" t="str">
            <v>Profesional Universitario</v>
          </cell>
          <cell r="AO454" t="str">
            <v>Activo</v>
          </cell>
          <cell r="AP454">
            <v>100</v>
          </cell>
          <cell r="AQ454" t="str">
            <v>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v>
          </cell>
          <cell r="AR454" t="str">
            <v>1.El Informe correspondiente reposa en la siguienteRuta:
C:\Users\NJACOSTAN.SCENTRAL\Documents\2016\PLAN DE ACCION 2016\PRODUCTO P245\3. Seguimiento al Sistema de Control Interno Primer Informe Cuatrimensual 2016 (ACTIV.3)
2.  Ruta Drive Google: https://drive.google.com/drive/u/1/folders/0B2yLbWtDgQU9b19kLUl4clpsRW8</v>
          </cell>
          <cell r="AS454">
            <v>100</v>
          </cell>
          <cell r="AT454" t="str">
            <v xml:space="preserve">3. El seguimiento Cuatrimensual al Sistema de Control Interno abarca el periodo Marzo - Junio de 2016, es decir la elaboracion y publicacion del Informe es extemporaneo (Julio 2016). </v>
          </cell>
          <cell r="AU454">
            <v>0</v>
          </cell>
          <cell r="AV454">
            <v>0</v>
          </cell>
          <cell r="AW454">
            <v>0.82857142857142863</v>
          </cell>
          <cell r="AX454">
            <v>0</v>
          </cell>
          <cell r="AY454">
            <v>0</v>
          </cell>
          <cell r="AZ454">
            <v>100</v>
          </cell>
          <cell r="BA454">
            <v>1</v>
          </cell>
          <cell r="BB454" t="str">
            <v>3. El seguimiento Cuatrimensual al Sistema de Control Interno abarca el periodo Julio -  Octubre de 2016.</v>
          </cell>
          <cell r="BC454" t="str">
            <v>1.El Seguimiento reposa en la siguienteRuta:
C:\Users\NJACOSTAN.SCENTRAL\Documents\2016\PLAN DE ACCION 2016\Cuarto Trimestre\PRODUCTO P245\3. Informe Cuatrimensual (Julio - Octubre 2016) (ACTIV. 3)
2.  Ruta Drive Google: 
https://drive.google.com/drive/u/2/folders/0B2yLbWtDgQU9cVV4eF8xMU1PUEU</v>
          </cell>
        </row>
        <row r="455">
          <cell r="M455" t="str">
            <v>P245</v>
          </cell>
          <cell r="N455" t="str">
            <v xml:space="preserve">Sistema de Control Interno Evaluado </v>
          </cell>
          <cell r="O455">
            <v>60</v>
          </cell>
          <cell r="P455">
            <v>100</v>
          </cell>
          <cell r="Q455" t="str">
            <v>Porcentaje</v>
          </cell>
          <cell r="R455" t="str">
            <v>Mario Jimenez Gayon</v>
          </cell>
          <cell r="S455" t="str">
            <v>Jefe de Oficina</v>
          </cell>
          <cell r="T455" t="str">
            <v>Activo</v>
          </cell>
          <cell r="U455">
            <v>0</v>
          </cell>
          <cell r="V455">
            <v>0</v>
          </cell>
          <cell r="W455">
            <v>0</v>
          </cell>
          <cell r="X455">
            <v>0</v>
          </cell>
          <cell r="Y455">
            <v>0</v>
          </cell>
          <cell r="Z455">
            <v>0</v>
          </cell>
          <cell r="AA455">
            <v>0</v>
          </cell>
          <cell r="AB455" t="str">
            <v>SIN REGISTRO DE SEGUIMIENTO</v>
          </cell>
          <cell r="AC455">
            <v>0</v>
          </cell>
          <cell r="AD455">
            <v>100</v>
          </cell>
          <cell r="AE455"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5"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5">
            <v>1025</v>
          </cell>
          <cell r="AH455" t="str">
            <v>4. Publicación del resultado del Sistema de Control Interno (Cuatrimestral) en la pagina web del Instituto. Dirección General y Planeación.</v>
          </cell>
          <cell r="AI455" t="str">
            <v>NO</v>
          </cell>
          <cell r="AJ455">
            <v>42440</v>
          </cell>
          <cell r="AK455">
            <v>42685</v>
          </cell>
          <cell r="AL455">
            <v>15</v>
          </cell>
          <cell r="AM455" t="str">
            <v>Equipo OCI</v>
          </cell>
          <cell r="AN455" t="str">
            <v>Profesional Universitario</v>
          </cell>
          <cell r="AO455" t="str">
            <v>Activo</v>
          </cell>
          <cell r="AP455">
            <v>100</v>
          </cell>
          <cell r="AQ455" t="str">
            <v>4. El Informe Promenorizado del Sistema de Control Interno de la Entidad fue publicado en la Pagina Web Institucional (http://www.inpec.gov.co/portal/page/portal/Inpec/Institucion/ReportesDeControlInterno/Tab1/componente%20talento%20humano.PDF)</v>
          </cell>
          <cell r="AR455" t="str">
            <v>1.El soporte correspondiente reposa en la siguienteRuta:
C:\Users\NJACOSTAN.SCENTRAL\Documents\2016\PLAN DE ACCION 2016\PRODUCTO P245\4. Publicacion del Informe de seguimiento al Sistema de Control Interno (ACTIV.4)
2.  Ruta Drive Google: https://drive.google.com/drive/u/1/folders/0B2yLbWtDgQU9eENma0FGY21WeUE</v>
          </cell>
          <cell r="AS455">
            <v>100</v>
          </cell>
          <cell r="AT455" t="str">
            <v xml:space="preserve">4. El seguimiento Cuatrimensual al Sistema de Control Interno abarca el periodo Marzo - Junio de 2016, es decir la elaboracion y publicacion del Informe es extemporaneo (Julio 2016). </v>
          </cell>
          <cell r="AU455">
            <v>0</v>
          </cell>
          <cell r="AV455">
            <v>0</v>
          </cell>
          <cell r="AW455">
            <v>0.82857142857142863</v>
          </cell>
          <cell r="AX455">
            <v>0</v>
          </cell>
          <cell r="AY455">
            <v>0</v>
          </cell>
          <cell r="AZ455">
            <v>100</v>
          </cell>
          <cell r="BA455">
            <v>1</v>
          </cell>
          <cell r="BB455" t="str">
            <v>4. El seguimiento Cuatrimensual al Sistema de Control Interno abarca el periodo Julio -  Octubre de 2016.</v>
          </cell>
          <cell r="BC455" t="str">
            <v>1.El soporte correspondiente reposa en la siguienteRuta:
C:\Users\NJACOSTAN.SCENTRAL\Documents\2016\PLAN DE ACCION 2016\Cuarto Trimestre\PRODUCTO P245\4. Publicacion Informe Cuatrimensual (Marzo - Junio 2016) (ACTIV. 4)
2.  Ruta Drive Google: https://drive.google.com/drive/u/2/folders/0B2yLbWtDgQU9VEVqTnlXa0J6d3M</v>
          </cell>
        </row>
        <row r="456">
          <cell r="M456" t="str">
            <v>P245</v>
          </cell>
          <cell r="N456" t="str">
            <v xml:space="preserve">Sistema de Control Interno Evaluado </v>
          </cell>
          <cell r="O456">
            <v>60</v>
          </cell>
          <cell r="P456">
            <v>100</v>
          </cell>
          <cell r="Q456" t="str">
            <v>Porcentaje</v>
          </cell>
          <cell r="R456" t="str">
            <v>Mario Jimenez Gayon</v>
          </cell>
          <cell r="S456" t="str">
            <v>Jefe de Oficina</v>
          </cell>
          <cell r="T456" t="str">
            <v>Activo</v>
          </cell>
          <cell r="U456">
            <v>0</v>
          </cell>
          <cell r="V456">
            <v>0</v>
          </cell>
          <cell r="W456">
            <v>0</v>
          </cell>
          <cell r="X456">
            <v>0</v>
          </cell>
          <cell r="Y456">
            <v>0</v>
          </cell>
          <cell r="Z456">
            <v>0</v>
          </cell>
          <cell r="AA456">
            <v>0</v>
          </cell>
          <cell r="AB456" t="str">
            <v>SIN REGISTRO DE SEGUIMIENTO</v>
          </cell>
          <cell r="AC456">
            <v>0</v>
          </cell>
          <cell r="AD456">
            <v>100</v>
          </cell>
          <cell r="AE456"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6"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6">
            <v>1026</v>
          </cell>
          <cell r="AH456" t="str">
            <v>5. Informes Ejecutivos anuales del Sistema de Control Interno y Sistema de Control Interno Contable.</v>
          </cell>
          <cell r="AI456" t="str">
            <v>NO</v>
          </cell>
          <cell r="AJ456">
            <v>42371</v>
          </cell>
          <cell r="AK456">
            <v>42428</v>
          </cell>
          <cell r="AL456">
            <v>20</v>
          </cell>
          <cell r="AM456" t="str">
            <v>Equipo OCI</v>
          </cell>
          <cell r="AN456" t="str">
            <v>Profesional Universitario</v>
          </cell>
          <cell r="AO456" t="str">
            <v>Activo</v>
          </cell>
          <cell r="AP456">
            <v>100</v>
          </cell>
          <cell r="AQ456" t="str">
            <v>5. Fueron publicados en la pagina web de la Entidad los siguientes informes:
a. Informe Ejecutivo Anual 2016
b. Informe de Seguimiento al Sistema de Control interno contable (CHIP) 2016</v>
          </cell>
          <cell r="AR456" t="str">
            <v>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v>
          </cell>
          <cell r="AS456" t="str">
            <v>100</v>
          </cell>
          <cell r="AT456" t="str">
            <v>5. Fueron publicados en la pagina web de la Entidad los siguientes informes:
a. Informe Ejecutivo Anual 2016
b. Informe de Seguimiento al Sistema de Control interno contable (CHIP) 2016</v>
          </cell>
          <cell r="AU456" t="str">
            <v>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v>
          </cell>
          <cell r="AV456">
            <v>0</v>
          </cell>
          <cell r="AW456">
            <v>1</v>
          </cell>
          <cell r="AX456">
            <v>0</v>
          </cell>
          <cell r="AY456">
            <v>0</v>
          </cell>
          <cell r="AZ456">
            <v>100</v>
          </cell>
          <cell r="BA456">
            <v>1</v>
          </cell>
          <cell r="BB456" t="str">
            <v>5. Fueron publicados en la pagina web de la Entidad los siguientes informes:
a. Informe Ejecutivo Anual 2016
b. Informe de Seguimiento al Sistema de Control interno contable (CHIP) 2016</v>
          </cell>
          <cell r="BC456" t="str">
            <v>1. Los Informes Preliminares reposan en la siguiente ruta: 
C:\Users\NJACOSTAN.SCENTRAL\Documents\2016\PLAN DE ACCION 2016\Cuarto Trimestre\PRODUCTO P245\5. Informe Control Int. Contable - Informe Ejecutivo Anual 2015 (ACTIV 5)
2.Al interior de la Oficina reposa el archivo documental en fisico  del Informe ( AZ : PLAN DE ACCION 2016 OCI)
3. Ruta Drive Google:
https://drive.google.com/drive/u/2/folders/0B2yLbWtDgQU9Ymh6VzFGM3NJMFE</v>
          </cell>
        </row>
        <row r="457">
          <cell r="M457" t="str">
            <v>P245</v>
          </cell>
          <cell r="N457" t="str">
            <v xml:space="preserve">Sistema de Control Interno Evaluado </v>
          </cell>
          <cell r="O457">
            <v>60</v>
          </cell>
          <cell r="P457">
            <v>100</v>
          </cell>
          <cell r="Q457" t="str">
            <v>Porcentaje</v>
          </cell>
          <cell r="R457" t="str">
            <v>Mario Jimenez Gayon</v>
          </cell>
          <cell r="S457" t="str">
            <v>Jefe de Oficina</v>
          </cell>
          <cell r="T457" t="str">
            <v>Activo</v>
          </cell>
          <cell r="U457">
            <v>0</v>
          </cell>
          <cell r="V457">
            <v>0</v>
          </cell>
          <cell r="W457">
            <v>0</v>
          </cell>
          <cell r="X457">
            <v>0</v>
          </cell>
          <cell r="Y457">
            <v>0</v>
          </cell>
          <cell r="Z457">
            <v>0</v>
          </cell>
          <cell r="AA457">
            <v>0</v>
          </cell>
          <cell r="AB457" t="str">
            <v>SIN REGISTRO DE SEGUIMIENTO</v>
          </cell>
          <cell r="AC457">
            <v>0</v>
          </cell>
          <cell r="AD457">
            <v>100</v>
          </cell>
          <cell r="AE457" t="str">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ell>
          <cell r="AF457" t="str">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ell>
          <cell r="AG457">
            <v>1174</v>
          </cell>
          <cell r="AH457" t="str">
            <v>6. Realizar y publicar los seguimientos (3) al mapa de riesgos de corrupción, aplicando el formato, los lineamientos y las fechas establecidas en la guía para la gestión de Riesgo DAFP .</v>
          </cell>
          <cell r="AI457" t="str">
            <v>NO</v>
          </cell>
          <cell r="AJ457">
            <v>42387</v>
          </cell>
          <cell r="AK457">
            <v>42627</v>
          </cell>
          <cell r="AL457">
            <v>20</v>
          </cell>
          <cell r="AM457" t="str">
            <v>Equipo OCI</v>
          </cell>
          <cell r="AN457" t="str">
            <v>Profesional Universitario</v>
          </cell>
          <cell r="AO457" t="str">
            <v>Activo</v>
          </cell>
          <cell r="AP457">
            <v>0</v>
          </cell>
          <cell r="AQ457">
            <v>0</v>
          </cell>
          <cell r="AR457">
            <v>0</v>
          </cell>
          <cell r="AS457">
            <v>100</v>
          </cell>
          <cell r="AT457" t="str">
            <v>6. Fue publicado el primer (01)Informe de seguimiento al Mapa de Riesgos de Corrupcion 2016 en la Pagina Web Institucional.
Link: http://www.inpec.gov.co/portal/page/portal/Inpec/Institucion/ReportesDeControlInterno/Seguimiento%20a%20Las%20Estrategias%20del%20Plan%20Anticorrupci%F3n%20y%20Aten</v>
          </cell>
          <cell r="AU457" t="str">
            <v>1.El Informe de Seguimiento al Mapa de Riesgos de Corrupcion 2016 se puede encontrar en la siguiente Ruta: C:\Users\NJACOSTAN.SCENTRAL\Documents\2016\PLAN DE ACCION 2016\Segundo Trimestre\PRODUCTO P245\6. Informe de Seguimiento al Mapa de Riesgos de Corrupcion 2016 (ACTIV. 6)
2.Registro documental en fisico de la Oficina, Informe de Seguimiento al Mapa de Riesgos de Corrupcion 2016
3.  Ruta Drive Google: https://drive.google.com/drive/u/1/folders/0B2yLbWtDgQU9LUhad2xMM0dlTTQ</v>
          </cell>
          <cell r="AV457">
            <v>100</v>
          </cell>
          <cell r="AW457">
            <v>1</v>
          </cell>
          <cell r="AX457" t="str">
            <v>6. Fue publicado el Segundo (00)Informe de seguimiento al Mapa de Riesgos de Corrupcion 2016 en la Pagina Web Institucional.
Link: http://www.inpec.gov.co/portal/page/portal/Inpec/Institucion/ReportesDeControlInterno/Seguimiento%20a%20Las%20Estrategias%20del%20Plan%20Anticorrupci%F3n%20y%20Aten</v>
          </cell>
          <cell r="AY457" t="str">
            <v>1.El Informe de Seguimiento al Mapa de Riesgos de Corrupcion 2016 se puede encontrar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 (ACTIV. 6)
2.Registro documental en fisico de la Oficina, Informe de Seguimiento al Mapa de Riesgos de Corrupcion 2016
3.  Ruta Drive Google: https://drive.google.com/drive/u/1/folders/0B2yLbWtDgQU9LUhad2xMM0dlTTQ"
2.Registro documental en fisico de la Oficina, Informe de Seguimiento al Mapa de Riesgos de Corrupcion 2016
3.  Ruta Drive Google: https://drive.google.com/drive/u/1/folders/0B2yLbWtDgQU9ZWIzX3pIeHZSb28</v>
          </cell>
          <cell r="AZ457">
            <v>100</v>
          </cell>
          <cell r="BA457">
            <v>1</v>
          </cell>
          <cell r="BB457" t="str">
            <v xml:space="preserve">6. El Tercer (03) informe de seguimiento al Mapa de Riesgos del Instituto sera publicado en la primera quincena de Enero de 2017, debido a que el corte del mismo es 31 de diciembre de 2016.
Sin embargo se reporta la ubicación de los dos (02) Informes que hasta el momento han sido elaborados por la Oficina de Control Interno.
</v>
          </cell>
          <cell r="BC457" t="str">
            <v xml:space="preserve">1.El Informe de Seguimiento al Mapa de Riesgos de Corrupcion 2016 se puede encontrar en la siguiente Ruta: 
C:\Users\NJACOSTAN.SCENTRAL\Documents\2016\PLAN DE ACCION 2016\Cuarto Trimestre\PRODUCTO P245\5. Informe Control Int. Contable - Informe Ejecutivo Anual 2015 (ACTIV 5)
2.Al interior de la Oficina reposa el archivo documental en fisico  del Informe ( AZ : PLAN DE ACCION 2016 OCI)
3. Ruta Drive Google:
https://drive.google.com/drive/u/2/folders/0B2yLbWtDgQU9bHFKaHZ3ODhjUXM
</v>
          </cell>
        </row>
      </sheetData>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V Trimestre OFIDI"/>
      <sheetName val="Hoja2"/>
    </sheetNames>
    <sheetDataSet>
      <sheetData sheetId="0"/>
      <sheetData sheetId="1"/>
      <sheetData sheetId="2">
        <row r="458">
          <cell r="M458" t="str">
            <v>P66</v>
          </cell>
          <cell r="N458" t="str">
            <v>Procesos con hechos 2011 finalizados</v>
          </cell>
          <cell r="O458">
            <v>60</v>
          </cell>
          <cell r="P458">
            <v>25</v>
          </cell>
          <cell r="Q458" t="str">
            <v>Porcentaje</v>
          </cell>
          <cell r="R458" t="str">
            <v xml:space="preserve">CONSTANZA CAÑON CHARRY </v>
          </cell>
          <cell r="S458" t="str">
            <v>Jefe de Oficina</v>
          </cell>
          <cell r="T458" t="str">
            <v>Activo</v>
          </cell>
          <cell r="U458">
            <v>0</v>
          </cell>
          <cell r="V458">
            <v>0</v>
          </cell>
          <cell r="W458">
            <v>0</v>
          </cell>
          <cell r="X458">
            <v>0</v>
          </cell>
          <cell r="Y458">
            <v>0</v>
          </cell>
          <cell r="Z458">
            <v>0</v>
          </cell>
          <cell r="AA458">
            <v>0</v>
          </cell>
          <cell r="AB458" t="str">
            <v>SIN REGISTRO DE SEGUIMIENTO</v>
          </cell>
          <cell r="AC458">
            <v>0</v>
          </cell>
          <cell r="AD458">
            <v>25</v>
          </cell>
          <cell r="AE458" t="str">
            <v>11 casos disciplinarios con hechos vigencia 2011 resueltos</v>
          </cell>
          <cell r="AF458" t="str">
            <v>Carpeta Plan de Acción GRUVE OFIDI</v>
          </cell>
          <cell r="AG458">
            <v>1027</v>
          </cell>
          <cell r="AH458" t="str">
            <v>Establecer un cronograma de actividades para el impulso de los expedientes.</v>
          </cell>
          <cell r="AI458" t="str">
            <v>NO</v>
          </cell>
          <cell r="AJ458">
            <v>42387</v>
          </cell>
          <cell r="AK458">
            <v>42391</v>
          </cell>
          <cell r="AL458">
            <v>30</v>
          </cell>
          <cell r="AM458" t="str">
            <v>CONSTANZA CAÑON CHARRY</v>
          </cell>
          <cell r="AN458" t="str">
            <v>Jefe de Oficina</v>
          </cell>
          <cell r="AO458" t="str">
            <v>Activo</v>
          </cell>
          <cell r="AP458">
            <v>100</v>
          </cell>
          <cell r="AQ458" t="str">
            <v>Cronograma elaborado de actividades para el impulso de 7 expedientes vigencia 2011</v>
          </cell>
          <cell r="AR458" t="str">
            <v>Plan de Acciòn 2016, hoja 6 Cronog Impul exped 2011, computador OFIDIS/Grupo Prevenciòn</v>
          </cell>
          <cell r="AS458">
            <v>100</v>
          </cell>
          <cell r="AT458" t="str">
            <v>Cronograma elaborado de actividades para el impulso de 7 expedientes vigencia 2011</v>
          </cell>
          <cell r="AU458" t="str">
            <v>Archivo fisico OFIDI GRUVE Carpeta Plan de acciòn y carpeta virtual PC/Doris Sanchez/mis documentos/plan de acciòn Cronograma paraimpulso y seguimiento expedientes 2011.</v>
          </cell>
          <cell r="AV458">
            <v>100</v>
          </cell>
          <cell r="AW458">
            <v>1</v>
          </cell>
          <cell r="AX458" t="str">
            <v>Cronograma elaborado de actividades para el impulso de 7 expedientes vigencia 2011</v>
          </cell>
          <cell r="AY458" t="str">
            <v>Archivo fisico OFIDI GRUVE Carpeta Plan de acciòn y carpeta virtual PC/Doris Sanchez/mis documentos/plan de acciòn Cronograma paraimpulso y seguimiento expedientes 2011.</v>
          </cell>
          <cell r="AZ458">
            <v>100</v>
          </cell>
          <cell r="BA458">
            <v>1</v>
          </cell>
          <cell r="BB458" t="str">
            <v>Cronograma elaborado en el primer trimestre para impulso de los procesos con hechos vigencia 2011, se subió el respectivo documento a traves del Google</v>
          </cell>
          <cell r="BC458" t="str">
            <v>Archivo fisico OFIDI GRUVE Carpeta Plan de acciòn y carpeta virtual PC/Doris Sanchez/mis documentos/plan de acciòn Cronograma paraimpulso y seguimiento expedientes 2011.</v>
          </cell>
        </row>
        <row r="459">
          <cell r="M459" t="str">
            <v>P66</v>
          </cell>
          <cell r="N459" t="str">
            <v>Procesos con hechos 2011 finalizados</v>
          </cell>
          <cell r="O459">
            <v>60</v>
          </cell>
          <cell r="P459">
            <v>25</v>
          </cell>
          <cell r="Q459" t="str">
            <v>Porcentaje</v>
          </cell>
          <cell r="R459" t="str">
            <v xml:space="preserve">CONSTANZA CAÑON CHARRY </v>
          </cell>
          <cell r="S459" t="str">
            <v>Jefe de Oficina</v>
          </cell>
          <cell r="T459" t="str">
            <v>Activo</v>
          </cell>
          <cell r="U459">
            <v>0</v>
          </cell>
          <cell r="V459">
            <v>0</v>
          </cell>
          <cell r="W459">
            <v>0</v>
          </cell>
          <cell r="X459">
            <v>0</v>
          </cell>
          <cell r="Y459">
            <v>0</v>
          </cell>
          <cell r="Z459">
            <v>0</v>
          </cell>
          <cell r="AA459">
            <v>0</v>
          </cell>
          <cell r="AB459" t="str">
            <v>SIN REGISTRO DE SEGUIMIENTO</v>
          </cell>
          <cell r="AC459">
            <v>0</v>
          </cell>
          <cell r="AD459">
            <v>25</v>
          </cell>
          <cell r="AE459" t="str">
            <v>Acta de Reunion, Acta de videoconferencia y oficio de instrucción sobre el seguimiento realizado a las actividades desarrollados por parte de los Operadores Disciplinarios</v>
          </cell>
          <cell r="AF459" t="str">
            <v>Archivo fisico OFIDI GRUVE Carpeta Plan de acciòn y carpeta virtual PC/Doris Sanchez/mis documentos/plan de acciòn/  Registros documentales 4 Trimes OFIDI 2016.</v>
          </cell>
          <cell r="AG459">
            <v>1028</v>
          </cell>
          <cell r="AH459" t="str">
            <v>Realizar seguimiento y vigilancia de las actividades procesales desarrolladas por parte de los operadores disciplinarios.</v>
          </cell>
          <cell r="AI459" t="str">
            <v>NO</v>
          </cell>
          <cell r="AJ459">
            <v>42394</v>
          </cell>
          <cell r="AK459">
            <v>42716</v>
          </cell>
          <cell r="AL459">
            <v>30</v>
          </cell>
          <cell r="AM459" t="str">
            <v>CONSTANZA CAÑON CHARRY</v>
          </cell>
          <cell r="AN459" t="str">
            <v>Jefe de Oficina</v>
          </cell>
          <cell r="AO459" t="str">
            <v>Activo</v>
          </cell>
          <cell r="AP459">
            <v>0</v>
          </cell>
          <cell r="AQ459" t="str">
            <v>Cronograma elaborado con seguimiento a expedientes 2011</v>
          </cell>
          <cell r="AR459" t="str">
            <v>Plan de Acciòn 2016, hoja 6 Cronog Impul exped 2011, computador OFIDIS/Grupo Prevenciòn</v>
          </cell>
          <cell r="AS459">
            <v>100</v>
          </cell>
          <cell r="AT459" t="str">
            <v>Seguimiento realizado con oficios OFIDI-GOPEV-1235-2016 dirigidos a Dr. Nancy Mazuera y Germán Maldonado solicitud estado procesos casos 2011.</v>
          </cell>
          <cell r="AU459" t="str">
            <v xml:space="preserve">Archivo fisico OFIDI GRUVE Carpeta Plan de acciòn </v>
          </cell>
          <cell r="AV459">
            <v>100</v>
          </cell>
          <cell r="AW459">
            <v>0.77329192546583847</v>
          </cell>
          <cell r="AX459" t="str">
            <v>Seguimiento realizado con oficios OFIDI-GOPEV-1235-2016 dirigidos a Dr. Nancy Mazuera y Germán Maldonado solicitud estado procesos casos 2011.</v>
          </cell>
          <cell r="AY459" t="str">
            <v xml:space="preserve">Archivo fisico OFIDI GRUVE Carpeta Plan de acciòn </v>
          </cell>
          <cell r="AZ459">
            <v>100</v>
          </cell>
          <cell r="BA459">
            <v>1</v>
          </cell>
          <cell r="BB459" t="str">
            <v>Reunión  6 octubre 2016 con los abogados de OFIDI  para  seguimiento y verificación procesos con hechos 2011 y 2012 (Acta 073/2016) .  Videoconferencia el día 4 noviembre 2016 a nivel Regional  seguimiento descongestión Disciplinaria  (Acta 079/2016)  y Oficio 2016IE25366 11/10/2016 Seguimiento a instrucciones reunión 6 de octubre 2016.</v>
          </cell>
          <cell r="BC459" t="str">
            <v>Archivo fisico OFIDI GRUVE Carpeta Plan de acciòn y carpeta virtual PC/Doris Sanchez/mis documentos/plan de acciòn/  Registros documentales 4 Trimes OFIDI 2016.</v>
          </cell>
        </row>
        <row r="460">
          <cell r="M460" t="str">
            <v>P66</v>
          </cell>
          <cell r="N460" t="str">
            <v>Procesos con hechos 2011 finalizados</v>
          </cell>
          <cell r="O460">
            <v>60</v>
          </cell>
          <cell r="P460">
            <v>25</v>
          </cell>
          <cell r="Q460" t="str">
            <v>Porcentaje</v>
          </cell>
          <cell r="R460" t="str">
            <v xml:space="preserve">CONSTANZA CAÑON CHARRY </v>
          </cell>
          <cell r="S460" t="str">
            <v>Jefe de Oficina</v>
          </cell>
          <cell r="T460" t="str">
            <v>Activo</v>
          </cell>
          <cell r="U460">
            <v>0</v>
          </cell>
          <cell r="V460">
            <v>0</v>
          </cell>
          <cell r="W460">
            <v>0</v>
          </cell>
          <cell r="X460">
            <v>0</v>
          </cell>
          <cell r="Y460">
            <v>0</v>
          </cell>
          <cell r="Z460">
            <v>0</v>
          </cell>
          <cell r="AA460">
            <v>0</v>
          </cell>
          <cell r="AB460" t="str">
            <v>SIN REGISTRO DE SEGUIMIENTO</v>
          </cell>
          <cell r="AC460">
            <v>0</v>
          </cell>
          <cell r="AD460">
            <v>25</v>
          </cell>
          <cell r="AE460" t="str">
            <v>Informe final de terminación de procesos con hechos</v>
          </cell>
          <cell r="AF460" t="str">
            <v>Archivo fisico OFIDI GRUVE Carpeta Plan de acciòn y carpeta virtual PC/Doris Sanchez/mis documentos/plan de acciòn/  Registros documentales 4 Trimes OFIDI 2016.</v>
          </cell>
          <cell r="AG460">
            <v>1029</v>
          </cell>
          <cell r="AH460" t="str">
            <v>Elaborar y presentar informe final de terminación de procesos hechos 2011.</v>
          </cell>
          <cell r="AI460" t="str">
            <v>NO</v>
          </cell>
          <cell r="AJ460">
            <v>42716</v>
          </cell>
          <cell r="AK460">
            <v>42719</v>
          </cell>
          <cell r="AL460">
            <v>40</v>
          </cell>
          <cell r="AM460" t="str">
            <v>CONSTANZA CAÑON CHARRY</v>
          </cell>
          <cell r="AN460" t="str">
            <v>Jefe de Oficina</v>
          </cell>
          <cell r="AO460" t="str">
            <v>Activo</v>
          </cell>
          <cell r="AP460">
            <v>0</v>
          </cell>
          <cell r="AQ460">
            <v>0</v>
          </cell>
          <cell r="AR460">
            <v>0</v>
          </cell>
          <cell r="AS460">
            <v>0</v>
          </cell>
          <cell r="AT460" t="str">
            <v>La actividad no ha iniciado, se presenta el informe una vez se culmine el proceso en su totalidad cuyos fallos estàn en revisiòn y aprobaciòn por parte de la Jefatura, hasta tanto se realicen las notificaciones los procesos no quedan totalmente tramitados.</v>
          </cell>
          <cell r="AU460">
            <v>0</v>
          </cell>
          <cell r="AV460">
            <v>0</v>
          </cell>
          <cell r="AW460" t="str">
            <v>Actividad no ha iniciado</v>
          </cell>
          <cell r="AX460">
            <v>0</v>
          </cell>
          <cell r="AY460">
            <v>0</v>
          </cell>
          <cell r="AZ460">
            <v>100</v>
          </cell>
          <cell r="BA460">
            <v>1</v>
          </cell>
          <cell r="BB460" t="str">
            <v xml:space="preserve">Oficio 2016IE0032326 de 2016, contentivo del Informe de actividades sobre el estado de los procesos con hechos vigencia 2011 </v>
          </cell>
          <cell r="BC460" t="str">
            <v>Archivo fisico OFIDI GRUVE Carpeta Plan de acciòn y carpeta virtual PC/Doris Sanchez/mis documentos/plan de acciòn/  Registros documentales 4 Trimes OFIDI 2016.</v>
          </cell>
        </row>
        <row r="461">
          <cell r="M461" t="str">
            <v>P224</v>
          </cell>
          <cell r="N461" t="str">
            <v xml:space="preserve">Quejas e informes radicados a la oficina de control interno disciplinario, tramitadas en un término máximo de 30 días </v>
          </cell>
          <cell r="O461">
            <v>20</v>
          </cell>
          <cell r="P461">
            <v>100</v>
          </cell>
          <cell r="Q461" t="str">
            <v>Porcentaje</v>
          </cell>
          <cell r="R461" t="str">
            <v xml:space="preserve">CONSTANZA CAÑON CHARRY </v>
          </cell>
          <cell r="S461" t="str">
            <v>Jefe de Oficina</v>
          </cell>
          <cell r="T461" t="str">
            <v>Activo</v>
          </cell>
          <cell r="U461">
            <v>100</v>
          </cell>
          <cell r="V461" t="str">
            <v>8 sesiones de Comité para estudio y análisis de quejas</v>
          </cell>
          <cell r="W461" t="str">
            <v>Actas Numeros: 03-2016, 4-2016, 5-2016, 6-2016, 3-2016, 6-2016, 7-2016 y 10-2016, carpeta física comite de quejas OFIDI/Grupo Prevenciòn. No se anexan por cuanto dan cuenta de hechos que estan sometidos a reserva legal dentro de las respectivas investigaciones.</v>
          </cell>
          <cell r="X461">
            <v>100</v>
          </cell>
          <cell r="Y461" t="str">
            <v>12  Sesiones del Comitè para Estudio y análisis de quejas recibidas durante el trimestre.</v>
          </cell>
          <cell r="Z461"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1">
            <v>0</v>
          </cell>
          <cell r="AB461" t="str">
            <v>SIN REGISTRO DE SEGUIMIENTO</v>
          </cell>
          <cell r="AC461">
            <v>0</v>
          </cell>
          <cell r="AD461">
            <v>100</v>
          </cell>
          <cell r="AE461" t="str">
            <v>5 Sesiones del Comitè para Estudio y análisis de 548 quejas recibidas durante el trimestre.</v>
          </cell>
          <cell r="AF461" t="str">
            <v>Carpeta fisica comité de quejas OFIDI / Grupo de Prevención no se anexan, toda vez que dan cuenta de hechos que están sometidos a Reserva legal dentro de las respectivas Investigaciones.  Se encuentra disponibles para consulta en la OFIDI.</v>
          </cell>
          <cell r="AG461">
            <v>1030</v>
          </cell>
          <cell r="AH461" t="str">
            <v>Estudio y análisis de la queja o informe por parte del Comité de Evaluación de la Oficina de Control Interno Disciplinario</v>
          </cell>
          <cell r="AI461" t="str">
            <v>SI</v>
          </cell>
          <cell r="AJ461">
            <v>42381</v>
          </cell>
          <cell r="AK461">
            <v>42716</v>
          </cell>
          <cell r="AL461">
            <v>30</v>
          </cell>
          <cell r="AM461" t="str">
            <v>CONSTANZA CAÑON CHARRY</v>
          </cell>
          <cell r="AN461" t="str">
            <v>Jefe de Oficina</v>
          </cell>
          <cell r="AO461" t="str">
            <v>Activo</v>
          </cell>
          <cell r="AP461">
            <v>100</v>
          </cell>
          <cell r="AQ461" t="str">
            <v>8 sesiones de Comité para estudio y análisis de quejas</v>
          </cell>
          <cell r="AR461" t="str">
            <v>Actas Numeros: 03-2016, 4-2016, 5-2016, 6-2016, 3-2016, 6-2016, 7-2016 y 10-2016, carpeta física comite de quejas OFIDI/Grupo Prevenciòn. No se anexan por cuanto dan cuenta de hechos que estan sometidos a reserva legal dentro de las respectivas investigaciones.</v>
          </cell>
          <cell r="AS461">
            <v>100</v>
          </cell>
          <cell r="AT461" t="str">
            <v>12  Sesiones del Comitè para Estudio y análisis de quejas recibidas durante el trimestre.</v>
          </cell>
          <cell r="AU461"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V461">
            <v>100</v>
          </cell>
          <cell r="AW461">
            <v>0.78208955223880594</v>
          </cell>
          <cell r="AX461" t="str">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v>
          </cell>
          <cell r="AY461" t="str">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v>
          </cell>
          <cell r="AZ461">
            <v>100</v>
          </cell>
          <cell r="BA461">
            <v>1</v>
          </cell>
          <cell r="BB461" t="str">
            <v>Actas Numeros  74-2016, Acta No. 77-2016, Acta No. 78-2016, Aca No. 81 - 2016 y Acta No. 084 - 2'016 por medio de las cuales el Comité de Quejas analiza y toma decisiones sobre las quejas allegadas durante el periodo a la OFIDI.   No se anexan por cuanto dan cuenta de hechos que estan sometidos a reserva legal dentro de las respectivas investigaciones.</v>
          </cell>
          <cell r="BC461" t="str">
            <v>Carpeta fisica comité de quejas OFIDI / Grupo de Prevención no se anexan, toda vez que dan cuenta de hechos que están sometidos a Reserva legal dentro de las respectivas Investigaciones.  Se encuentra disponibles para consulta en la OFIDI.</v>
          </cell>
        </row>
        <row r="462">
          <cell r="M462" t="str">
            <v>P224</v>
          </cell>
          <cell r="N462" t="str">
            <v xml:space="preserve">Quejas e informes radicados a la oficina de control interno disciplinario, tramitadas en un término máximo de 30 días </v>
          </cell>
          <cell r="O462">
            <v>20</v>
          </cell>
          <cell r="P462">
            <v>100</v>
          </cell>
          <cell r="Q462" t="str">
            <v>Porcentaje</v>
          </cell>
          <cell r="R462" t="str">
            <v xml:space="preserve">CONSTANZA CAÑON CHARRY </v>
          </cell>
          <cell r="S462" t="str">
            <v>Jefe de Oficina</v>
          </cell>
          <cell r="T462" t="str">
            <v>Activo</v>
          </cell>
          <cell r="U462">
            <v>100</v>
          </cell>
          <cell r="V462" t="str">
            <v>8 sesiones de Comité para estudio y análisis de quejas</v>
          </cell>
          <cell r="W462" t="str">
            <v>Actas Numeros: 03-2016, 4-2016, 5-2016, 6-2016, 3-2016, 6-2016, 7-2016 y 10-2016, carpeta física comite de quejas OFIDI/Grupo Prevenciòn. No se anexan por cuanto dan cuenta de hechos que estan sometidos a reserva legal dentro de las respectivas investigaciones.</v>
          </cell>
          <cell r="X462">
            <v>100</v>
          </cell>
          <cell r="Y462" t="str">
            <v>12  Sesiones del Comitè para Estudio y análisis de quejas recibidas durante el trimestre.</v>
          </cell>
          <cell r="Z462"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2">
            <v>0</v>
          </cell>
          <cell r="AB462" t="str">
            <v>SIN REGISTRO DE SEGUIMIENTO</v>
          </cell>
          <cell r="AC462">
            <v>0</v>
          </cell>
          <cell r="AD462">
            <v>100</v>
          </cell>
          <cell r="AE462" t="str">
            <v>5 Sesiones del Comitè para Estudio y análisis de 548 quejas recibidas durante el trimestre.</v>
          </cell>
          <cell r="AF462" t="str">
            <v>10 registros que evidencias el reparto de las quejas durante el tercer trimestre en las siguientes fechas 6 13, 24 y 31  de octubre 2016, del 11 y 25 de noviembre de 2016  y 9 de diciembre de 2016;  Reposan en carpeta fìsica carpeta reparto inhibitorios 2016 OFIDI-GRUVE y 6 registros documentales que evidencias el reparto de quejas de fechas: 13 y 31 (2)   de octubre, 11 y 25 de noviembre de 2016  y 9 de diciembre de 2016; . Reposan en carpeta fìsica carpeta reparto IP - 2016 OFIDI-GRUVE</v>
          </cell>
          <cell r="AG462">
            <v>1031</v>
          </cell>
          <cell r="AH462" t="str">
            <v>Asignación de las quejas o informes a los funcionarios a través de reparto para la proyección de la decisión tomada en Comité.</v>
          </cell>
          <cell r="AI462" t="str">
            <v>SI</v>
          </cell>
          <cell r="AJ462">
            <v>42381</v>
          </cell>
          <cell r="AK462">
            <v>42716</v>
          </cell>
          <cell r="AL462">
            <v>30</v>
          </cell>
          <cell r="AM462" t="str">
            <v>CONSTANZA CAÑON CHARRY</v>
          </cell>
          <cell r="AN462" t="str">
            <v>Jefe de Oficina</v>
          </cell>
          <cell r="AO462" t="str">
            <v>Activo</v>
          </cell>
          <cell r="AP462">
            <v>100</v>
          </cell>
          <cell r="AQ462" t="str">
            <v>8 sesiones de asignaciòn de quejas o informes</v>
          </cell>
          <cell r="AR462" t="str">
            <v>8 formatos de registro 13 y 26 de enero; 5, 12 y 22 de febrero y 2, 4 y 17 de marzo de 2016, carpeta fìsica OFIDI/Grupo Prevenciòn, Carpeta fìsica Reparto de quejas relaciòn de inhibitorios y reparto de quejas para indagación preliminar OFIDI</v>
          </cell>
          <cell r="AS462">
            <v>100</v>
          </cell>
          <cell r="AT462" t="str">
            <v>12 Sesiones del Comitè para Estudio y análisis de 430 quejas recibidas durante el trimestre.</v>
          </cell>
          <cell r="AU462" t="str">
            <v xml:space="preserve">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v>
          </cell>
          <cell r="AV462">
            <v>100</v>
          </cell>
          <cell r="AW462">
            <v>0.78208955223880594</v>
          </cell>
          <cell r="AX462" t="str">
            <v>12 Sesiones del Comitè para Estudio y análisis de 483 quejas recibidas durante el trimestre.</v>
          </cell>
          <cell r="AY462" t="str">
            <v>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v>
          </cell>
          <cell r="AZ462">
            <v>100</v>
          </cell>
          <cell r="BA462">
            <v>1</v>
          </cell>
          <cell r="BB462" t="str">
            <v>5 Sesiones del Comitè para Estudio y análisis de 548 quejas recibidas durante el trimestre.</v>
          </cell>
          <cell r="BC462" t="str">
            <v>10 registros que evidencias el reparto de las quejas durante el tercer trimestre en las siguientes fechas 6 13, 24 y 31  de octubre 2016, del 11 y 25 de noviembre de 2016  y 9 de diciembre de 2016;  Reposan en carpeta fìsica carpeta reparto inhibitorios 2016 OFIDI-GRUVE y 6 registros documentales que evidencias el reparto de quejas de fechas: 13 y 31 (2)   de octubre, 11 y 25 de noviembre de 2016  y 9 de diciembre de 2016; . Reposan en carpeta fìsica carpeta reparto IP - 2016 OFIDI-GRUVE</v>
          </cell>
        </row>
        <row r="463">
          <cell r="M463" t="str">
            <v>P224</v>
          </cell>
          <cell r="N463" t="str">
            <v xml:space="preserve">Quejas e informes radicados a la oficina de control interno disciplinario, tramitadas en un término máximo de 30 días </v>
          </cell>
          <cell r="O463">
            <v>20</v>
          </cell>
          <cell r="P463">
            <v>100</v>
          </cell>
          <cell r="Q463" t="str">
            <v>Porcentaje</v>
          </cell>
          <cell r="R463" t="str">
            <v xml:space="preserve">CONSTANZA CAÑON CHARRY </v>
          </cell>
          <cell r="S463" t="str">
            <v>Jefe de Oficina</v>
          </cell>
          <cell r="T463" t="str">
            <v>Activo</v>
          </cell>
          <cell r="U463">
            <v>100</v>
          </cell>
          <cell r="V463" t="str">
            <v>8 sesiones de Comité para estudio y análisis de quejas</v>
          </cell>
          <cell r="W463" t="str">
            <v>Actas Numeros: 03-2016, 4-2016, 5-2016, 6-2016, 3-2016, 6-2016, 7-2016 y 10-2016, carpeta física comite de quejas OFIDI/Grupo Prevenciòn. No se anexan por cuanto dan cuenta de hechos que estan sometidos a reserva legal dentro de las respectivas investigaciones.</v>
          </cell>
          <cell r="X463">
            <v>100</v>
          </cell>
          <cell r="Y463" t="str">
            <v>12  Sesiones del Comitè para Estudio y análisis de quejas recibidas durante el trimestre.</v>
          </cell>
          <cell r="Z463" t="str">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v>
          </cell>
          <cell r="AA463">
            <v>0</v>
          </cell>
          <cell r="AB463" t="str">
            <v>SIN REGISTRO DE SEGUIMIENTO</v>
          </cell>
          <cell r="AC463">
            <v>0</v>
          </cell>
          <cell r="AD463">
            <v>100</v>
          </cell>
          <cell r="AE463" t="str">
            <v>250 decisiones revisadas durante el trimestre  por el Coordinador del GINDI para firma de la Jefatura</v>
          </cell>
          <cell r="AF463" t="str">
            <v>Libro radicador de Ingreso y salida de expedientes del despacho Tomo II paginas 7 a 15, ubicado en la secretaria del Despacho.</v>
          </cell>
          <cell r="AG463">
            <v>1032</v>
          </cell>
          <cell r="AH463" t="str">
            <v>Revisión y aprobación de la decisión proyectada por el funcionario, para la firma de la Jefatura.</v>
          </cell>
          <cell r="AI463" t="str">
            <v>NO</v>
          </cell>
          <cell r="AJ463">
            <v>42381</v>
          </cell>
          <cell r="AK463">
            <v>42716</v>
          </cell>
          <cell r="AL463">
            <v>40</v>
          </cell>
          <cell r="AM463" t="str">
            <v>CONSTANZA CAÑON CHARRY</v>
          </cell>
          <cell r="AN463" t="str">
            <v>Jefe de Oficina</v>
          </cell>
          <cell r="AO463" t="str">
            <v>Activo</v>
          </cell>
          <cell r="AP463">
            <v>100</v>
          </cell>
          <cell r="AQ463" t="str">
            <v>Se realiza revisión y aprobación a través del visto bueno del coordinador del Grupo de Investigaciones en los proyectos de autos, Decisión registrada en los libros de autos y decisiones y en SIID</v>
          </cell>
          <cell r="AR463" t="str">
            <v>Libro Radicador de Expedientes folio 374 en adelante</v>
          </cell>
          <cell r="AS463">
            <v>100</v>
          </cell>
          <cell r="AT463" t="str">
            <v xml:space="preserve">Revisiòn y aprobaciòn a través del visto bueno por parte del Coordinador del GINDI en los Proyectos de Autos.  Actuaciones registradas en el libro de Autos y en el SIID </v>
          </cell>
          <cell r="AU463" t="str">
            <v>Libro radicador de Expedientes folios 384 en adelante ubicado en la Secretaría del Despacho.</v>
          </cell>
          <cell r="AV463">
            <v>100</v>
          </cell>
          <cell r="AW463">
            <v>0.78208955223880594</v>
          </cell>
          <cell r="AX463" t="str">
            <v xml:space="preserve">Revisiòn y aprobaciòn a través del visto bueno por parte del Coordinador del GINDI en los Proyectos de Autos.  Actuaciones registradas en el libro de Autos y en el SIID </v>
          </cell>
          <cell r="AY463" t="str">
            <v>Libro radicador de Expedientes folios 384 en adelante ubicado en la Secretaría del Despacho.</v>
          </cell>
          <cell r="AZ463">
            <v>100</v>
          </cell>
          <cell r="BA463">
            <v>1</v>
          </cell>
          <cell r="BB463" t="str">
            <v xml:space="preserve">Revisión y aprobación a través de visto bueno por parte del Coordinador del GINDI  en los proyectos de Autos, según registro en tomo II del libro radicador de ingreso y salida de expedientes del Despacho </v>
          </cell>
          <cell r="BC463" t="str">
            <v>Libro radicador de Ingreso y salida de expedientes del despacho Tomo II paginas paginas 7 a 15, ubicado en la secretaria del Despacho.</v>
          </cell>
        </row>
        <row r="464">
          <cell r="M464" t="str">
            <v>P28</v>
          </cell>
          <cell r="N464" t="str">
            <v>Finalizar el 100% de los procesos con hechos 2010.        25%        No permitir que opere la prescripción de la acción disciplinaria en la oficina.        15 de diciembre de 2015.        Finalizar 09 de 09 procesos, con hechos 2010</v>
          </cell>
          <cell r="O464">
            <v>20</v>
          </cell>
          <cell r="P464">
            <v>100</v>
          </cell>
          <cell r="Q464" t="str">
            <v>Porcentaje</v>
          </cell>
          <cell r="R464" t="str">
            <v xml:space="preserve">CONSTANZA CAÑON CHARRY </v>
          </cell>
          <cell r="S464" t="str">
            <v>Jefe de Oficina</v>
          </cell>
          <cell r="T464" t="str">
            <v>Activo</v>
          </cell>
          <cell r="U464">
            <v>0</v>
          </cell>
          <cell r="V464">
            <v>0</v>
          </cell>
          <cell r="W464">
            <v>0</v>
          </cell>
          <cell r="X464">
            <v>35</v>
          </cell>
          <cell r="Y464" t="str">
            <v>2 Visitas de seguimiento de acuerdo con el Cronograma presentado y autorizado por la DINPE</v>
          </cell>
          <cell r="Z464" t="str">
            <v>Visita durante los dìas 27, 28 y 29 de abril de 2016 a la DIREG NORTE ACTA No. 002-2016 y Visita durante los dìas 13, 14 y 15 de abril de 2016 a la DIREG CENTRAL, Acta 01-2016.  Reposan en carpeta fisica Plan de Acciòn ODIFI-GRUVE</v>
          </cell>
          <cell r="AA464">
            <v>0</v>
          </cell>
          <cell r="AB464" t="str">
            <v xml:space="preserve">3 Visitas de seguimiento </v>
          </cell>
          <cell r="AC464" t="str">
            <v>Carpeta Plan de Acciòn OFIDI Actiovidad sujeta a modificaciòn en razon a lo aprobado por la DINPE en oficio del 23 de maro de 2016.</v>
          </cell>
          <cell r="AD464">
            <v>100</v>
          </cell>
          <cell r="AE464" t="str">
            <v>2 visitas al EC Bogotá y COMEB actividades de seguimiento y prevención, pendiente visita programada para la Regional Oriente</v>
          </cell>
          <cell r="AF464" t="str">
            <v>Carpeta Plan de Acciòn OFIDI Actiovidad sujeta a modificaciòn en razon a lo aprobado por la DINPE en oficio del 23 de maro de 2016.</v>
          </cell>
          <cell r="AG464">
            <v>1033</v>
          </cell>
          <cell r="AH464" t="str">
            <v>Elaboración del cronograma de atención e intervención, y selección de los establecimientos a intervenir con charlas de sensibilización y actualización de régimen disciplinario.</v>
          </cell>
          <cell r="AI464" t="str">
            <v>NO</v>
          </cell>
          <cell r="AJ464">
            <v>42387</v>
          </cell>
          <cell r="AK464">
            <v>42391</v>
          </cell>
          <cell r="AL464">
            <v>30</v>
          </cell>
          <cell r="AM464" t="str">
            <v>CONSTANZA CAÑON CHARRY</v>
          </cell>
          <cell r="AN464" t="str">
            <v>Jefe de Oficina</v>
          </cell>
          <cell r="AO464" t="str">
            <v>Activo</v>
          </cell>
          <cell r="AP464">
            <v>25</v>
          </cell>
          <cell r="AQ464" t="str">
            <v>Oficio contentivo del Cronograma presentado con fecha 23 de marzo a la DINPE.  cuenta con autorizaciòn y aprobaciòn del Sr Director General</v>
          </cell>
          <cell r="AR464" t="str">
            <v xml:space="preserve">Carpeta Plan de Acciòn OFIDI  Actiovidad sujeta a modificaciòn en razon a lo aprobado por la DINPE en oficio del 23 de maro de 2016.  </v>
          </cell>
          <cell r="AS464">
            <v>100</v>
          </cell>
          <cell r="AT464" t="str">
            <v>Oficio contentivo del Cronograma presentado con fecha 23 de marzo a la DINPE.  cuenta con autorizaciòn y aprobaciòn del Sr Director General</v>
          </cell>
          <cell r="AU464" t="str">
            <v xml:space="preserve">Carpeta Plan de Acciòn OFIDI  Actiovidad sujeta a modificaciòn en razon a lo aprobado por la DINPE en oficio del 23 de maro de 2016.  </v>
          </cell>
          <cell r="AV464">
            <v>100</v>
          </cell>
          <cell r="AW464">
            <v>1</v>
          </cell>
          <cell r="AX464" t="str">
            <v>Oficio contentivo del Cronograma presentado con fecha 23 de marzo a la DINPE. cuenta con autorizaciòn y aprobaciòn del Sr Director General</v>
          </cell>
          <cell r="AY464" t="str">
            <v>Carpeta Plan de Acciòn OFIDI Actiovidad sujeta a modificaciòn en razon a lo aprobado por la DINPE en oficio del 23 de maro de 2016.</v>
          </cell>
          <cell r="AZ464">
            <v>100</v>
          </cell>
          <cell r="BA464">
            <v>1</v>
          </cell>
          <cell r="BB464" t="str">
            <v>Oficio contentivo del Cronograma presentado con fecha 23 de marzo a la DINPE. cuenta con autorizaciòn y aprobaciòn del Sr Director General</v>
          </cell>
          <cell r="BC464" t="str">
            <v>Carpeta Plan de Acciòn OFIDI Actiovidad sujeta a modificaciòn en razon a lo aprobado por la DINPE en oficio del 23 de maro de 2016.</v>
          </cell>
        </row>
        <row r="465">
          <cell r="M465" t="str">
            <v>P28</v>
          </cell>
          <cell r="N465" t="str">
            <v>Finalizar el 100% de los procesos con hechos 2010.        25%        No permitir que opere la prescripción de la acción disciplinaria en la oficina.        15 de diciembre de 2015.        Finalizar 09 de 09 procesos, con hechos 2010</v>
          </cell>
          <cell r="O465">
            <v>20</v>
          </cell>
          <cell r="P465">
            <v>100</v>
          </cell>
          <cell r="Q465" t="str">
            <v>Porcentaje</v>
          </cell>
          <cell r="R465" t="str">
            <v xml:space="preserve">CONSTANZA CAÑON CHARRY </v>
          </cell>
          <cell r="S465" t="str">
            <v>Jefe de Oficina</v>
          </cell>
          <cell r="T465" t="str">
            <v>Activo</v>
          </cell>
          <cell r="U465">
            <v>0</v>
          </cell>
          <cell r="V465">
            <v>0</v>
          </cell>
          <cell r="W465">
            <v>0</v>
          </cell>
          <cell r="X465">
            <v>0</v>
          </cell>
          <cell r="Y465">
            <v>0</v>
          </cell>
          <cell r="Z465">
            <v>0</v>
          </cell>
          <cell r="AA465">
            <v>0</v>
          </cell>
          <cell r="AB465" t="str">
            <v xml:space="preserve">3 Visitas de seguimiento </v>
          </cell>
          <cell r="AC465" t="str">
            <v>Carpeta Plan de Acciòn OFIDI Actiovidad sujeta a modificaciòn en razon a lo aprobado por la DINPE en oficio del 23 de maro de 2016.</v>
          </cell>
          <cell r="AD465">
            <v>100</v>
          </cell>
          <cell r="AE465" t="str">
            <v xml:space="preserve">Durante el preente trimestre no se realizarón visitas, solamente quedó pendiente la Regional Oriente situación que será incluida en el Plan de Acción de la Proxima Vigencia . Se adelantaron charlas de sensibilización presencial en el EC Bogota y COMEB </v>
          </cell>
          <cell r="AF465" t="str">
            <v>Carpeta Comité de Quejas y registros fotograficos en equipo Doris/informes notinpec</v>
          </cell>
          <cell r="AG465">
            <v>1034</v>
          </cell>
          <cell r="AH465" t="str">
            <v>Visitas y ejecución de las actividades en los establecimientos seleccionados.( Presencial y/o Virtual)</v>
          </cell>
          <cell r="AI465" t="str">
            <v>NO</v>
          </cell>
          <cell r="AJ465">
            <v>42387</v>
          </cell>
          <cell r="AK465">
            <v>42391</v>
          </cell>
          <cell r="AL465">
            <v>30</v>
          </cell>
          <cell r="AM465" t="str">
            <v>CONSTANZA CAÑON CHARRY</v>
          </cell>
          <cell r="AN465" t="str">
            <v>Jefe de Oficina</v>
          </cell>
          <cell r="AO465" t="str">
            <v>Activo</v>
          </cell>
          <cell r="AP465">
            <v>0</v>
          </cell>
          <cell r="AQ465" t="str">
            <v>No ha iniciado</v>
          </cell>
          <cell r="AR465">
            <v>0</v>
          </cell>
          <cell r="AS465">
            <v>33.299999999999997</v>
          </cell>
          <cell r="AT465" t="str">
            <v>2 Visitas de seguimiento de acuerdo con el Cronograma presentado y autorizado por la DINPE, en el cual se programaron 6 visitas.</v>
          </cell>
          <cell r="AU465" t="str">
            <v>Visita durante los dìas 27, 28 y 29 de abril de 2016 a la DIREG NORTE ACTA No. 002-2016 y Visita durante los dìas 13, 14 y 15 de abril de 2016 a la DIREG CENTRAL, Acta 01-2016.  Reposan en carpeta fisica Plan de Acciòn ODIFI-GRUVE</v>
          </cell>
          <cell r="AV465">
            <v>84</v>
          </cell>
          <cell r="AW465">
            <v>1</v>
          </cell>
          <cell r="AX465" t="str">
            <v>3 Visitas de seguimiento de acuerdo con el Cronograma presentado y autorizado por la DINPE, en el cual se programaron 6 visitas.</v>
          </cell>
          <cell r="AY465" t="str">
            <v>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v>
          </cell>
          <cell r="AZ465">
            <v>100</v>
          </cell>
          <cell r="BA465">
            <v>1</v>
          </cell>
          <cell r="BB465" t="str">
            <v xml:space="preserve">Durante el preente trimestre no se realizarón visitas, solamente quedó pendiente la Regional Oriente situación que será incluida en el Plan de Acción de la Proxima Vigencia . Se adelantaron charlas de sensibilización presencial en el EC Bogota y COMEB </v>
          </cell>
          <cell r="BC465" t="str">
            <v>Carepta Comité de Quejas y registros fotograficos en equipo Doris/informes notinpec</v>
          </cell>
        </row>
        <row r="466">
          <cell r="M466" t="str">
            <v>P28</v>
          </cell>
          <cell r="N466" t="str">
            <v>Finalizar el 100% de los procesos con hechos 2010.        25%        No permitir que opere la prescripción de la acción disciplinaria en la oficina.        15 de diciembre de 2015.        Finalizar 09 de 09 procesos, con hechos 2010</v>
          </cell>
          <cell r="O466">
            <v>20</v>
          </cell>
          <cell r="P466">
            <v>100</v>
          </cell>
          <cell r="Q466" t="str">
            <v>Porcentaje</v>
          </cell>
          <cell r="R466" t="str">
            <v xml:space="preserve">CONSTANZA CAÑON CHARRY </v>
          </cell>
          <cell r="S466" t="str">
            <v>Jefe de Oficina</v>
          </cell>
          <cell r="T466" t="str">
            <v>Activo</v>
          </cell>
          <cell r="U466">
            <v>0</v>
          </cell>
          <cell r="V466">
            <v>0</v>
          </cell>
          <cell r="W466">
            <v>0</v>
          </cell>
          <cell r="X466">
            <v>0</v>
          </cell>
          <cell r="Y466">
            <v>0</v>
          </cell>
          <cell r="Z466">
            <v>0</v>
          </cell>
          <cell r="AA466">
            <v>0</v>
          </cell>
          <cell r="AB466" t="str">
            <v>1 inoorme semestral</v>
          </cell>
          <cell r="AC466" t="str">
            <v>Carpata virtual: C:\Documents and Settings\DSANCHEZT\Mis documentos\DORIS 2016\COMPARTIDA\OFICIOS 2016\Oficio Informe semestral actividades OFIDI.docx y carpeta fisica Plan Accion 2016</v>
          </cell>
          <cell r="AD466">
            <v>100</v>
          </cell>
          <cell r="AE466" t="str">
            <v xml:space="preserve"> Informeelaborado</v>
          </cell>
          <cell r="AF466" t="str">
            <v>Archivo fisico OFIDI GRUVE Carpeta Plan de acciòn y carpeta virtual PC/Doris Sanchez/mis documentos/plan de acciòn/  Registros documentales 4 Trimes OFIDI 2016.</v>
          </cell>
          <cell r="AG466">
            <v>1035</v>
          </cell>
          <cell r="AH466" t="str">
            <v>Presentación de informes de las actividades semestral y final, ante la Dirección General del Inpec.</v>
          </cell>
          <cell r="AI466" t="str">
            <v>NO</v>
          </cell>
          <cell r="AJ466">
            <v>42387</v>
          </cell>
          <cell r="AK466">
            <v>42716</v>
          </cell>
          <cell r="AL466">
            <v>40</v>
          </cell>
          <cell r="AM466" t="str">
            <v>CONSTANZA CAÑON CHARRY</v>
          </cell>
          <cell r="AN466" t="str">
            <v>Jefe de Oficina</v>
          </cell>
          <cell r="AO466" t="str">
            <v>Activo</v>
          </cell>
          <cell r="AP466">
            <v>0</v>
          </cell>
          <cell r="AQ466" t="str">
            <v>No ha iniciado</v>
          </cell>
          <cell r="AR466">
            <v>0</v>
          </cell>
          <cell r="AS466">
            <v>40</v>
          </cell>
          <cell r="AT466" t="str">
            <v>Informe semestral elaborado</v>
          </cell>
          <cell r="AU466" t="str">
            <v>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v>
          </cell>
          <cell r="AV466">
            <v>50</v>
          </cell>
          <cell r="AW466">
            <v>0.77811550151975684</v>
          </cell>
          <cell r="AX466" t="str">
            <v>Informe semestral elaborado</v>
          </cell>
          <cell r="AY466" t="str">
            <v>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v>
          </cell>
          <cell r="AZ466">
            <v>100</v>
          </cell>
          <cell r="BA466">
            <v>1</v>
          </cell>
          <cell r="BB466" t="str">
            <v>2 Informe semestral elaborado</v>
          </cell>
          <cell r="BC466" t="str">
            <v>Con oficio 2016IE0032326 de 2016, se elaboro el informe con destino a la DINPE contentivo de las actividades desarrolladas por OFIDI durante el segundo trimestre del presente añoe año. Carpata virtual: C:\Documents and Settings\DSANCHEZT\Mis documentos\DORIS 2016\COMPARTIDA\OFICIOS 2016\Oficio Informe final  actividades OFIDI.docx</v>
          </cell>
        </row>
      </sheetData>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476">
          <cell r="M476" t="str">
            <v>P236</v>
          </cell>
          <cell r="N476" t="str">
            <v>Sistema de Gestión de Seguridad de la Información SGSI, implementado</v>
          </cell>
          <cell r="O476">
            <v>5</v>
          </cell>
          <cell r="P476">
            <v>1</v>
          </cell>
          <cell r="Q476" t="str">
            <v>Número</v>
          </cell>
          <cell r="R476" t="str">
            <v xml:space="preserve">Ing, Adriana Cetina Hernandez </v>
          </cell>
          <cell r="S476" t="str">
            <v>Jefe de Oficina</v>
          </cell>
          <cell r="T476" t="str">
            <v>Activo</v>
          </cell>
          <cell r="U476">
            <v>0</v>
          </cell>
          <cell r="V476">
            <v>0</v>
          </cell>
          <cell r="W476">
            <v>0</v>
          </cell>
          <cell r="X476">
            <v>0</v>
          </cell>
          <cell r="Y476">
            <v>0</v>
          </cell>
          <cell r="Z476">
            <v>0</v>
          </cell>
          <cell r="AA476">
            <v>0</v>
          </cell>
          <cell r="AB476" t="str">
            <v>SIN REGISTRO DE SEGUIMIENTO</v>
          </cell>
          <cell r="AC476">
            <v>0</v>
          </cell>
          <cell r="AD476">
            <v>0</v>
          </cell>
          <cell r="AE476" t="str">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ell>
          <cell r="AF476" t="str">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ell>
          <cell r="AG476">
            <v>1053</v>
          </cell>
          <cell r="AH476" t="str">
            <v>Estructurar la metodología y Mapa de Riesgos del SGSI</v>
          </cell>
          <cell r="AI476" t="str">
            <v>NO</v>
          </cell>
          <cell r="AJ476">
            <v>42370</v>
          </cell>
          <cell r="AK476">
            <v>42490</v>
          </cell>
          <cell r="AL476">
            <v>20</v>
          </cell>
          <cell r="AM476" t="str">
            <v>Ing., Orlando Avelino</v>
          </cell>
          <cell r="AN476" t="str">
            <v>Distinguido</v>
          </cell>
          <cell r="AO476" t="str">
            <v>Activo</v>
          </cell>
          <cell r="AP476">
            <v>0</v>
          </cell>
          <cell r="AQ476" t="str">
            <v xml:space="preserve">La actividad no se ha cumplido dentro de la fecha programada, por falta de presupuesto y personal. </v>
          </cell>
          <cell r="AR476">
            <v>0</v>
          </cell>
          <cell r="AS476">
            <v>5</v>
          </cell>
          <cell r="AT476" t="str">
            <v>Mediante acta No: 164, el grupo de Proyección e Implementación tecnologica, hizo previa revisión a la metodologia para la Gestión de Riesgos de Seguridad de la Información y la matriz evaluación de riesgos del SGSI.</v>
          </cell>
          <cell r="AU476" t="str">
            <v>-AZ- SISTEMA DE GESTION DE SEGURIDAD DE LA INFORMACION - GRUPO PROYECCION E IMPLEMENTACION TECNOLOGICA - Las evidencias reposan en archivo mágnetico ruta: C:\Users\MARTHA CORDON SCENTRAL\Documentos\2016\PLAN DE ACCION 2016\EVIDENCIAS SEGUIMIENTO II TRIMESTRE.</v>
          </cell>
          <cell r="AV476">
            <v>0</v>
          </cell>
          <cell r="AW476">
            <v>1</v>
          </cell>
          <cell r="AX476" t="str">
            <v>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v>
          </cell>
          <cell r="AY476" t="str">
            <v xml:space="preserve">GRUPO PROYECCION E IMPLEMENTACION TECNOLOGICA </v>
          </cell>
          <cell r="AZ476">
            <v>100</v>
          </cell>
          <cell r="BA476">
            <v>1</v>
          </cell>
          <cell r="BB476" t="str">
            <v xml:space="preserve">Teniendo en cuenta la consultoria de Newnet, se estructura el mapa de riesgos del SGSI. </v>
          </cell>
          <cell r="BC476" t="str">
            <v>-AZ- SISTEMA DE GESTION DE SEGURIDAD DE LA INFORMACION - GRUPO PROYECCION E IMPLEMENTACION TECNOLOGICA - funcionaria Cristina Reyes - La matriz de riesgos del SGSI y presentación de la consultoria reposa en archivo mágnetico ruta C:/Users/MARTHA CORDON SCENTRAL/Documentos/2016/PLAN DE ACCION 2016/SEGUIMIENTO PLAN DE ACCION IV TRIMESTRE.</v>
          </cell>
        </row>
        <row r="477">
          <cell r="M477" t="str">
            <v>P236</v>
          </cell>
          <cell r="N477" t="str">
            <v>Sistema de Gestión de Seguridad de la Información SGSI, implementado</v>
          </cell>
          <cell r="O477">
            <v>5</v>
          </cell>
          <cell r="P477">
            <v>1</v>
          </cell>
          <cell r="Q477" t="str">
            <v>Número</v>
          </cell>
          <cell r="R477" t="str">
            <v xml:space="preserve">Ing, Adriana Cetina Hernandez </v>
          </cell>
          <cell r="S477" t="str">
            <v>Jefe de Oficina</v>
          </cell>
          <cell r="T477" t="str">
            <v>Activo</v>
          </cell>
          <cell r="U477">
            <v>0</v>
          </cell>
          <cell r="V477">
            <v>0</v>
          </cell>
          <cell r="W477">
            <v>0</v>
          </cell>
          <cell r="X477">
            <v>0</v>
          </cell>
          <cell r="Y477">
            <v>0</v>
          </cell>
          <cell r="Z477">
            <v>0</v>
          </cell>
          <cell r="AA477">
            <v>0</v>
          </cell>
          <cell r="AB477" t="str">
            <v>SIN REGISTRO DE SEGUIMIENTO</v>
          </cell>
          <cell r="AC477">
            <v>0</v>
          </cell>
          <cell r="AD477">
            <v>0</v>
          </cell>
          <cell r="AE477" t="str">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ell>
          <cell r="AF477" t="str">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ell>
          <cell r="AG477">
            <v>1054</v>
          </cell>
          <cell r="AH477" t="str">
            <v>Implementar y sensibilizar el SGSI a los funcionarios del proceso Gestión Técnologica Sede Central Bogotá</v>
          </cell>
          <cell r="AI477" t="str">
            <v>NO</v>
          </cell>
          <cell r="AJ477">
            <v>42401</v>
          </cell>
          <cell r="AK477">
            <v>42716</v>
          </cell>
          <cell r="AL477">
            <v>30</v>
          </cell>
          <cell r="AM477" t="str">
            <v>Ing., Orlando Avelino</v>
          </cell>
          <cell r="AN477" t="str">
            <v>Distinguido</v>
          </cell>
          <cell r="AO477" t="str">
            <v>Activo</v>
          </cell>
          <cell r="AP477">
            <v>0</v>
          </cell>
          <cell r="AQ477" t="str">
            <v xml:space="preserve">La actividad no se ha cumplido dentro de la fecha programada, por falta de presupuesto y personal. </v>
          </cell>
          <cell r="AR477">
            <v>0</v>
          </cell>
          <cell r="AS477">
            <v>5</v>
          </cell>
          <cell r="AT477" t="str">
            <v>Mediante actas No: 80 y 86 los dias 19 y 27 de abril en el auditorio de la Dirección General, se realizo una capacitación y sensibilización de Seguridad de la Información a funcionarios del CEDIP, COMEB, RM BOGOTA, EC BOGOTA.</v>
          </cell>
          <cell r="AU477" t="str">
            <v>-AZ- SISTEMA DE GESTION DE SEGURIDAD DE LA INFORMACION - GRUPO PROYECCION E IMPLEMENTACION TECNOLOGICA - Las evidencias reposan en archivo mágnetico ruta: C:\Users\MARTHA CORDON SCENTRAL\Documentos\2016\PLAN DE ACCION 2016\EVIDENCIAS SEGUIMIENTO II TRIMESTRE.</v>
          </cell>
          <cell r="AV477">
            <v>80</v>
          </cell>
          <cell r="AW477">
            <v>0.7682539682539683</v>
          </cell>
          <cell r="AX477" t="str">
            <v>Mediante el uso del correo institucional, se realizo la sensibilización de la política de seguridad de la información, asi mismo en la inducción a nuevos funcionarios el dia 04 de octubre se hizo hincapie al Sistema, en el auditorio de la Sede Central Bogotá.</v>
          </cell>
          <cell r="AY477" t="str">
            <v>-AZ- SISTEMA DE SEGURIDAD DE LA INFORMACION - GRUPO PROYECCION E IMPLEMENTACION TECNOLOGICA - Las evidencias reposan en archivo mágnetico ruta C:/Users/MARTHA CORDON SCENTRAL/Documentos/2016/PLAN DE ACCION 2016/EVIDENCIAS SEGUIMIENTO III TRIMESTRE.</v>
          </cell>
          <cell r="AZ477">
            <v>100</v>
          </cell>
          <cell r="BA477">
            <v>1</v>
          </cell>
          <cell r="BB477" t="str">
            <v>El dia miércoles 14 de Diciembre de 2016, se realizo la ultima jornada de inducción a nuevos funcionarios. Se sensibilizo el Sistema de Gestión de Seguridad de la Información y buenas practicas de acuerdo al contenido de la presentacion. La tematica se desarrollo en el auditorio de la Sede Central Bogotá.</v>
          </cell>
          <cell r="BC477" t="str">
            <v>-AZ- SISTEMA DE GESTION DE SEGURIDAD DE LA INFORMACION - GRUPO PROYECCION E IMPLEMENTACION TECNOLOGICA - funcionaria Cristina Reyes - La presentación y acta 16 reposan en archivo mágnetico ruta C:/Users/MARTHA CORDON SCENTRAL/Documentos/2016/PLAN DE ACCION 2016/SEGUIMIENTO PLAN DE ACCION IV TRIMESTRE.</v>
          </cell>
        </row>
        <row r="478">
          <cell r="M478" t="str">
            <v>P236</v>
          </cell>
          <cell r="N478" t="str">
            <v>Sistema de Gestión de Seguridad de la Información SGSI, implementado</v>
          </cell>
          <cell r="O478">
            <v>5</v>
          </cell>
          <cell r="P478">
            <v>1</v>
          </cell>
          <cell r="Q478" t="str">
            <v>Número</v>
          </cell>
          <cell r="R478" t="str">
            <v xml:space="preserve">Ing, Adriana Cetina Hernandez </v>
          </cell>
          <cell r="S478" t="str">
            <v>Jefe de Oficina</v>
          </cell>
          <cell r="T478" t="str">
            <v>Activo</v>
          </cell>
          <cell r="U478">
            <v>0</v>
          </cell>
          <cell r="V478">
            <v>0</v>
          </cell>
          <cell r="W478">
            <v>0</v>
          </cell>
          <cell r="X478">
            <v>0</v>
          </cell>
          <cell r="Y478">
            <v>0</v>
          </cell>
          <cell r="Z478">
            <v>0</v>
          </cell>
          <cell r="AA478">
            <v>0</v>
          </cell>
          <cell r="AB478" t="str">
            <v>SIN REGISTRO DE SEGUIMIENTO</v>
          </cell>
          <cell r="AC478">
            <v>0</v>
          </cell>
          <cell r="AD478">
            <v>0</v>
          </cell>
          <cell r="AE478" t="str">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ell>
          <cell r="AF478" t="str">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ell>
          <cell r="AG478">
            <v>1055</v>
          </cell>
          <cell r="AH478" t="str">
            <v xml:space="preserve">Difundir la política de SGSI a nivel nacional </v>
          </cell>
          <cell r="AI478" t="str">
            <v>NO</v>
          </cell>
          <cell r="AJ478">
            <v>42370</v>
          </cell>
          <cell r="AK478">
            <v>42401</v>
          </cell>
          <cell r="AL478">
            <v>10</v>
          </cell>
          <cell r="AM478" t="str">
            <v>Ing., Orlando Avelino</v>
          </cell>
          <cell r="AN478" t="str">
            <v>Distinguido</v>
          </cell>
          <cell r="AO478" t="str">
            <v>Activo</v>
          </cell>
          <cell r="AP478">
            <v>100</v>
          </cell>
          <cell r="AQ478" t="str">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ell>
          <cell r="AR478" t="str">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ell>
          <cell r="AS478">
            <v>100</v>
          </cell>
          <cell r="AT478" t="str">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ell>
          <cell r="AU478" t="str">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ell>
          <cell r="AV478">
            <v>100</v>
          </cell>
          <cell r="AW478">
            <v>1</v>
          </cell>
          <cell r="AX478" t="str">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ell>
          <cell r="AY478" t="str">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ell>
          <cell r="AZ478">
            <v>100</v>
          </cell>
          <cell r="BA478">
            <v>1</v>
          </cell>
          <cell r="BB478" t="str">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ell>
          <cell r="BC478" t="str">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ell>
        </row>
        <row r="479">
          <cell r="M479" t="str">
            <v>P236</v>
          </cell>
          <cell r="N479" t="str">
            <v>Sistema de Gestión de Seguridad de la Información SGSI, implementado</v>
          </cell>
          <cell r="O479">
            <v>5</v>
          </cell>
          <cell r="P479">
            <v>1</v>
          </cell>
          <cell r="Q479" t="str">
            <v>Número</v>
          </cell>
          <cell r="R479" t="str">
            <v xml:space="preserve">Ing, Adriana Cetina Hernandez </v>
          </cell>
          <cell r="S479" t="str">
            <v>Jefe de Oficina</v>
          </cell>
          <cell r="T479" t="str">
            <v>Activo</v>
          </cell>
          <cell r="U479">
            <v>0</v>
          </cell>
          <cell r="V479">
            <v>0</v>
          </cell>
          <cell r="W479">
            <v>0</v>
          </cell>
          <cell r="X479">
            <v>0</v>
          </cell>
          <cell r="Y479">
            <v>0</v>
          </cell>
          <cell r="Z479">
            <v>0</v>
          </cell>
          <cell r="AA479">
            <v>0</v>
          </cell>
          <cell r="AB479" t="str">
            <v>SIN REGISTRO DE SEGUIMIENTO</v>
          </cell>
          <cell r="AC479">
            <v>0</v>
          </cell>
          <cell r="AD479">
            <v>0</v>
          </cell>
          <cell r="AE479" t="str">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v>
          </cell>
          <cell r="AF479" t="str">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ell>
          <cell r="AG479">
            <v>1056</v>
          </cell>
          <cell r="AH479" t="str">
            <v>Diseñar e implementar Guía de las buenas prácticas</v>
          </cell>
          <cell r="AI479" t="str">
            <v>NO</v>
          </cell>
          <cell r="AJ479">
            <v>42430</v>
          </cell>
          <cell r="AK479">
            <v>42716</v>
          </cell>
          <cell r="AL479">
            <v>40</v>
          </cell>
          <cell r="AM479" t="str">
            <v>Ing., Orlando Avelino</v>
          </cell>
          <cell r="AN479" t="str">
            <v>Distinguido</v>
          </cell>
          <cell r="AO479" t="str">
            <v>Activo</v>
          </cell>
          <cell r="AP479">
            <v>0</v>
          </cell>
          <cell r="AQ479" t="str">
            <v>La guía de las buenas prácticas se comenzo a elaborar a partir del 01 de abril.</v>
          </cell>
          <cell r="AR479">
            <v>0</v>
          </cell>
          <cell r="AS479">
            <v>50</v>
          </cell>
          <cell r="AT479" t="str">
            <v>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v>
          </cell>
          <cell r="AU479" t="str">
            <v>-AZ- SISTEMA DE GESTION DE SEGURIDAD DE LA INFORMACION - maria.reyes@inpec.gov.co - El acta 136 reposa en archivo mágnetico ruta: C:\Users\MARTHA CORDON SCENTRAL\Documentos\2016\PLAN DE ACCION 2016\EVIDENCIAS SEGUIMIENTO II TRIMESTRE.</v>
          </cell>
          <cell r="AV479">
            <v>80</v>
          </cell>
          <cell r="AW479">
            <v>0.74475524475524479</v>
          </cell>
          <cell r="AX479" t="str">
            <v>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v>
          </cell>
          <cell r="AY479" t="str">
            <v>-AZ- SISTEMA DE SEGURIDAD DE LA INFORMACION - GRUPO PROYECCION E IMPLEMENTACION TECNOLOGICA - Las evidencias reposan en archivo mágnetico ruta C:/Users/MARTHA CORDON SCENTRAL/Documentos/2016/PLAN DE ACCION 2016/EVIDENCIAS SEGUIMIENTO III TRIMESTRE.</v>
          </cell>
          <cell r="AZ479">
            <v>80</v>
          </cell>
          <cell r="BA479">
            <v>1</v>
          </cell>
          <cell r="BB479" t="str">
            <v xml:space="preserve">Se diseño la guia de las buenas practicas del SGSI; en la actualidad la guia se encuentra en la plataforma de ISOLUCION para la aprobacion definitiva por parte de OFPLA. Se hicieron las respectivas correcciones a observaciones realizadas por la Oficina Asesora de Planeación, se hizo previa revisión, modificación y aprobación de la jefatura y coordinadores de grupo de la Oficina de Sistemas de Información. </v>
          </cell>
          <cell r="BC479" t="str">
            <v>-AZ- SISTEMA DE GESTION DE SEGURIDAD DE LA INFORMACION - GRUPO PROYECCION E IMPLEMENTACION TECNOLOGICA - funcionaria Cristina Reyes - El borrador de la guia reposa en archivo mágnetico ruta C:/Users/MARTHA CORDON SCENTRAL/Documentos/2016/PLAN DE ACCION 2016/SEGUIMIENTO PLAN DE ACCION IV TRIMESTRE.</v>
          </cell>
        </row>
        <row r="480">
          <cell r="M480" t="str">
            <v>P25</v>
          </cell>
          <cell r="N480" t="str">
            <v>Estrategias para la implementación del servicio de telefonía fija para internos, con bloqueo y/o inhibición de señales de comunicación móvil no autorizadas al interior de los ERON</v>
          </cell>
          <cell r="O480">
            <v>5</v>
          </cell>
          <cell r="P480">
            <v>136</v>
          </cell>
          <cell r="Q480" t="str">
            <v>Número</v>
          </cell>
          <cell r="R480" t="str">
            <v xml:space="preserve">Ing, Adriana Cetina Hernandez </v>
          </cell>
          <cell r="S480" t="str">
            <v>Jefe de Oficina</v>
          </cell>
          <cell r="T480" t="str">
            <v>Activo</v>
          </cell>
          <cell r="U480">
            <v>0</v>
          </cell>
          <cell r="V480">
            <v>0</v>
          </cell>
          <cell r="W480">
            <v>0</v>
          </cell>
          <cell r="X480">
            <v>0</v>
          </cell>
          <cell r="Y480">
            <v>0</v>
          </cell>
          <cell r="Z480">
            <v>0</v>
          </cell>
          <cell r="AA480">
            <v>0</v>
          </cell>
          <cell r="AB480">
            <v>0</v>
          </cell>
          <cell r="AC480">
            <v>0</v>
          </cell>
          <cell r="AD480">
            <v>0</v>
          </cell>
          <cell r="AE480">
            <v>0</v>
          </cell>
          <cell r="AF480">
            <v>0</v>
          </cell>
          <cell r="AG480" t="str">
            <v>Eliminada</v>
          </cell>
          <cell r="AH480" t="str">
            <v>Solicitud de cotización, realizar diagnóstico y estructurar el proyecto financiero.</v>
          </cell>
          <cell r="AI480" t="str">
            <v>NO</v>
          </cell>
          <cell r="AJ480">
            <v>42430</v>
          </cell>
          <cell r="AK480">
            <v>42522</v>
          </cell>
          <cell r="AL480">
            <v>0</v>
          </cell>
          <cell r="AM480" t="str">
            <v>Ing., Orlando Avelino</v>
          </cell>
          <cell r="AN480" t="str">
            <v>Distinguido</v>
          </cell>
          <cell r="AO480" t="str">
            <v>Inactivo</v>
          </cell>
          <cell r="AP480">
            <v>0</v>
          </cell>
          <cell r="AQ480">
            <v>0</v>
          </cell>
          <cell r="AR480">
            <v>0</v>
          </cell>
          <cell r="AS480">
            <v>0</v>
          </cell>
          <cell r="AT480">
            <v>0</v>
          </cell>
          <cell r="AU480">
            <v>0</v>
          </cell>
          <cell r="AV480">
            <v>0</v>
          </cell>
          <cell r="AW480" t="str">
            <v>Actividad inactiva</v>
          </cell>
          <cell r="AX480">
            <v>0</v>
          </cell>
          <cell r="AY480">
            <v>0</v>
          </cell>
          <cell r="AZ480">
            <v>0</v>
          </cell>
          <cell r="BA480" t="str">
            <v>Actividad inactiva</v>
          </cell>
          <cell r="BB480">
            <v>0</v>
          </cell>
          <cell r="BC480">
            <v>0</v>
          </cell>
        </row>
        <row r="481">
          <cell r="M481" t="str">
            <v>P25</v>
          </cell>
          <cell r="N481" t="str">
            <v>Estrategias para la implementación del servicio de telefonía fija para internos, con bloqueo y/o inhibición de señales de comunicación móvil no autorizadas al interior de los ERON</v>
          </cell>
          <cell r="O481">
            <v>5</v>
          </cell>
          <cell r="P481">
            <v>136</v>
          </cell>
          <cell r="Q481" t="str">
            <v>Número</v>
          </cell>
          <cell r="R481" t="str">
            <v xml:space="preserve">Ing, Adriana Cetina Hernandez </v>
          </cell>
          <cell r="S481" t="str">
            <v>Jefe de Oficina</v>
          </cell>
          <cell r="T481" t="str">
            <v>Activo</v>
          </cell>
          <cell r="U481">
            <v>0</v>
          </cell>
          <cell r="V481">
            <v>0</v>
          </cell>
          <cell r="W481">
            <v>0</v>
          </cell>
          <cell r="X481">
            <v>0</v>
          </cell>
          <cell r="Y481">
            <v>0</v>
          </cell>
          <cell r="Z481">
            <v>0</v>
          </cell>
          <cell r="AA481">
            <v>136</v>
          </cell>
          <cell r="AB481" t="str">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C481"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D481">
            <v>136</v>
          </cell>
          <cell r="AE481" t="str">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F481"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G481">
            <v>1058</v>
          </cell>
          <cell r="AH481" t="str">
            <v xml:space="preserve">Realizar el proceso pre contractual público </v>
          </cell>
          <cell r="AI481" t="str">
            <v>NO</v>
          </cell>
          <cell r="AJ481">
            <v>42430</v>
          </cell>
          <cell r="AK481">
            <v>42522</v>
          </cell>
          <cell r="AL481">
            <v>50</v>
          </cell>
          <cell r="AM481" t="str">
            <v>Ing., Orlando Avelino</v>
          </cell>
          <cell r="AN481" t="str">
            <v>Distinguido</v>
          </cell>
          <cell r="AO481" t="str">
            <v>Activo</v>
          </cell>
          <cell r="AP481">
            <v>10</v>
          </cell>
          <cell r="AQ481" t="str">
            <v>Para el desarrollo del proyecto se conformo el Grupo interdiciplinario, para la realización de los estudios previos del proceso precontractual, se hizo una invitación pública a empresas interesadas en participar en la LICITACION PUBLICA, cuyo objeto es "PRESTACION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v>
          </cell>
          <cell r="AR481" t="str">
            <v xml:space="preserve">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v>
          </cell>
          <cell r="AS481" t="str">
            <v>40</v>
          </cell>
          <cell r="AT481" t="str">
            <v xml:space="preserve">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
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v>
          </cell>
          <cell r="AU481" t="str">
            <v xml:space="preserve">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v>
          </cell>
          <cell r="AV481">
            <v>100</v>
          </cell>
          <cell r="AW481">
            <v>1</v>
          </cell>
          <cell r="AX481" t="str">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Y481"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Z481">
            <v>100</v>
          </cell>
          <cell r="BA481">
            <v>1</v>
          </cell>
          <cell r="BB481" t="str">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BC481"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row>
        <row r="482">
          <cell r="M482" t="str">
            <v>P25</v>
          </cell>
          <cell r="N482" t="str">
            <v>Estrategias para la implementación del servicio de telefonía fija para internos, con bloqueo y/o inhibición de señales de comunicación móvil no autorizadas al interior de los ERON</v>
          </cell>
          <cell r="O482">
            <v>5</v>
          </cell>
          <cell r="P482">
            <v>136</v>
          </cell>
          <cell r="Q482" t="str">
            <v>Número</v>
          </cell>
          <cell r="R482" t="str">
            <v xml:space="preserve">Ing, Adriana Cetina Hernandez </v>
          </cell>
          <cell r="S482" t="str">
            <v>Jefe de Oficina</v>
          </cell>
          <cell r="T482" t="str">
            <v>Activo</v>
          </cell>
          <cell r="U482">
            <v>0</v>
          </cell>
          <cell r="V482">
            <v>0</v>
          </cell>
          <cell r="W482">
            <v>0</v>
          </cell>
          <cell r="X482">
            <v>0</v>
          </cell>
          <cell r="Y482">
            <v>0</v>
          </cell>
          <cell r="Z482">
            <v>0</v>
          </cell>
          <cell r="AA482">
            <v>136</v>
          </cell>
          <cell r="AB482" t="str">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C482"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D482">
            <v>136</v>
          </cell>
          <cell r="AE482" t="str">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F482"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G482">
            <v>1059</v>
          </cell>
          <cell r="AH482" t="str">
            <v>Realizar el proceso Contractual - apoyo técnico</v>
          </cell>
          <cell r="AI482" t="str">
            <v>NO</v>
          </cell>
          <cell r="AJ482">
            <v>42522</v>
          </cell>
          <cell r="AK482">
            <v>42716</v>
          </cell>
          <cell r="AL482">
            <v>50</v>
          </cell>
          <cell r="AM482" t="str">
            <v>Ing., Orlando Avelino</v>
          </cell>
          <cell r="AN482" t="str">
            <v>Distinguido</v>
          </cell>
          <cell r="AO482" t="str">
            <v>Activo</v>
          </cell>
          <cell r="AP482">
            <v>0</v>
          </cell>
          <cell r="AQ482" t="str">
            <v>Mediante correo eléctronico del 28 de marzo,  Verificado el PA, se solicito cambiar la fecha final hasta el dia 31 de diciembre y No hasta el día 30/05/2016 - Pues nunca se solicito cambio en el formato de modificación - favor ajustar.</v>
          </cell>
          <cell r="AR482">
            <v>0</v>
          </cell>
          <cell r="AS482">
            <v>0</v>
          </cell>
          <cell r="AT482" t="str">
            <v>A la fecha no se han reportado avances para el cumplimiento de la actividad: Realizar el proceso Contractual - apoyo técnico</v>
          </cell>
          <cell r="AU482" t="str">
            <v>GRUPO PROYECCION E IMPLEMENTACION TECNOLOGICA</v>
          </cell>
          <cell r="AV482">
            <v>100</v>
          </cell>
          <cell r="AW482">
            <v>0.62371134020618557</v>
          </cell>
          <cell r="AX482" t="str">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AY482"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cell r="AZ482">
            <v>100</v>
          </cell>
          <cell r="BA482">
            <v>1</v>
          </cell>
          <cell r="BB482" t="str">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ell>
          <cell r="BC482" t="str">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ell>
        </row>
        <row r="483">
          <cell r="M483" t="str">
            <v>P143</v>
          </cell>
          <cell r="N483" t="str">
            <v>ERON con sistemas bloqueadores de señal implementados</v>
          </cell>
          <cell r="O483">
            <v>2</v>
          </cell>
          <cell r="P483">
            <v>6</v>
          </cell>
          <cell r="Q483" t="str">
            <v>Número</v>
          </cell>
          <cell r="R483" t="str">
            <v xml:space="preserve">Ing, Adriana Cetina Hernandez </v>
          </cell>
          <cell r="S483" t="str">
            <v>Jefe de Oficina</v>
          </cell>
          <cell r="T483" t="str">
            <v>Activo</v>
          </cell>
          <cell r="U483">
            <v>0</v>
          </cell>
          <cell r="V483">
            <v>0</v>
          </cell>
          <cell r="W483">
            <v>0</v>
          </cell>
          <cell r="X483">
            <v>0</v>
          </cell>
          <cell r="Y483">
            <v>0</v>
          </cell>
          <cell r="Z483">
            <v>0</v>
          </cell>
          <cell r="AA483">
            <v>0</v>
          </cell>
          <cell r="AB483" t="str">
            <v>SIN REGISTRO DE SEGUIMIENTO</v>
          </cell>
          <cell r="AC483">
            <v>0</v>
          </cell>
          <cell r="AD483">
            <v>0</v>
          </cell>
          <cell r="AE483" t="str">
            <v>Para la vigencia 2016, se tenia como meta, instalar el sistema de bloqueo de señal en (1) establecimiento, (ERON de Bellavista) durante el año se realizaron varias reuniones para concertar la adquisición del sistema. El proceso actual se encuentra en estado de verificación de precios, estudio de mercado y comparacion de tecnologia, por parte de la secretaria de seguridad de Medellin.</v>
          </cell>
          <cell r="AF483" t="str">
            <v>CARPETA BLOQUEADORES MEDELLIN BELLAVISTA GRUPO PROYECCION E IMPLEMENTACION TECNOLOGICA - El informe del estado actual de los proyectos reposa en archivo mágnetico ruta: C:\Users\MARTHA CORDON SCENTRAL\Documentos\2016\PLAN DE ACCION 2016\SEGUIMIENTO PLAN DE ACCION IV TRIMESTRE.</v>
          </cell>
          <cell r="AG483">
            <v>1060</v>
          </cell>
          <cell r="AH483" t="str">
            <v>Continuar con el seguimiento técnico al proceso que desarrolle la alcaldía de Medellín para la adquisición del sistema de bloqueo para el ERON - Bellavista.</v>
          </cell>
          <cell r="AI483" t="str">
            <v>NO</v>
          </cell>
          <cell r="AJ483">
            <v>42401</v>
          </cell>
          <cell r="AK483">
            <v>42716</v>
          </cell>
          <cell r="AL483">
            <v>100</v>
          </cell>
          <cell r="AM483" t="str">
            <v>Ing., Orlando Avelino</v>
          </cell>
          <cell r="AN483" t="str">
            <v>Distinguido</v>
          </cell>
          <cell r="AO483" t="str">
            <v>Activo</v>
          </cell>
          <cell r="AP483">
            <v>10</v>
          </cell>
          <cell r="AQ483" t="str">
            <v>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v>
          </cell>
          <cell r="AR483" t="str">
            <v>CARPETA BLOQUEADORES MEDELLIN - GRUPO PROYECCION E IMPLEMENTACION TECNOLOGICA - El oficio reposa en archivo mágnetico ruta: C:\Users\MARTHA CORDON SCENTRAL\Documentos\2016\PLAN DE ACCION 2016\EVIDENCIAS SEGUIMIENTO I TRIMESTRE 2016.</v>
          </cell>
          <cell r="AS483">
            <v>40</v>
          </cell>
          <cell r="AT483" t="str">
            <v xml:space="preserve">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v>
          </cell>
          <cell r="AU483" t="str">
            <v>CARPETA BLOQUEADORES MEDELLIN BELLAVISTA GRUPO PROYECCION E IMPLEMENTACION TECNOLOGICA - Los oficios reportados en P.A reposan en archivo mágnetico ruta: C:\Users\MARTHA CORDON SCENTRAL\Documentos\2016\PLAN DE ACCION 2016\EVIDENCIAS SEGUIMIENTO II TRIMESTRE.</v>
          </cell>
          <cell r="AV483">
            <v>80</v>
          </cell>
          <cell r="AW483">
            <v>0.7682539682539683</v>
          </cell>
          <cell r="AX483" t="str">
            <v>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v>
          </cell>
          <cell r="AY483" t="str">
            <v>CARPETA BLOQUEADORES MEDELLIN BELLAVISTA GRUPO PROYECCION E IMPLEMENTACION TECNOLOGICA - El comunicado 9147 reportado en P.A reposa en archivo mágnetico ruta: C:\Users\MARTHA CORDON SCENTRAL\Documentos\2016\PLAN DE ACCION 2016\EVIDENCIAS SEGUIMIENTO III TRIMESTRE.</v>
          </cell>
          <cell r="AZ483">
            <v>100</v>
          </cell>
          <cell r="BA483">
            <v>1</v>
          </cell>
          <cell r="BB483" t="str">
            <v xml:space="preserve">Teniendo en cuenta la visita que se realizo a la Secretaria de Seguridad de Medellin, de seguimiento al proceso de Inhibidores de señal para el ERON de Bellavista en apoyo con la Regional Noroeste; la alcaldia de Medellin mediante correo electronico remite informe ejecutivo del estado actual de los proyectos INPEC. </v>
          </cell>
          <cell r="BC483" t="str">
            <v>CARPETA BLOQUEADORES MEDELLIN BELLAVISTA GRUPO PROYECCION E IMPLEMENTACION TECNOLOGICA - El informe del estado actual de los proyectos reposa en archivo mágnetico ruta: C:\Users\MARTHA CORDON SCENTRAL\Documentos\2016\PLAN DE ACCION 2016\SEGUIMIENTO PLAN DE ACCION IV TRIMESTRE.</v>
          </cell>
        </row>
        <row r="484">
          <cell r="M484" t="str">
            <v>P143</v>
          </cell>
          <cell r="N484" t="str">
            <v>ERON con sistemas bloqueadores de señal implementados</v>
          </cell>
          <cell r="O484">
            <v>2</v>
          </cell>
          <cell r="P484">
            <v>6</v>
          </cell>
          <cell r="Q484" t="str">
            <v>Número</v>
          </cell>
          <cell r="R484" t="str">
            <v xml:space="preserve">Ing, Adriana Cetina Hernandez </v>
          </cell>
          <cell r="S484" t="str">
            <v>Jefe de Oficina</v>
          </cell>
          <cell r="T484" t="str">
            <v>Activo</v>
          </cell>
          <cell r="U484">
            <v>0</v>
          </cell>
          <cell r="V484">
            <v>0</v>
          </cell>
          <cell r="W484">
            <v>0</v>
          </cell>
          <cell r="X484">
            <v>0</v>
          </cell>
          <cell r="Y484">
            <v>0</v>
          </cell>
          <cell r="Z484">
            <v>0</v>
          </cell>
          <cell r="AA484">
            <v>0</v>
          </cell>
          <cell r="AB484">
            <v>0</v>
          </cell>
          <cell r="AC484">
            <v>0</v>
          </cell>
          <cell r="AD484">
            <v>0</v>
          </cell>
          <cell r="AE484">
            <v>0</v>
          </cell>
          <cell r="AF484">
            <v>0</v>
          </cell>
          <cell r="AG484" t="str">
            <v>Eliminada</v>
          </cell>
          <cell r="AH484" t="str">
            <v>Coordinar con operadores de telefonía móvil para ajustes conjuntos y puesta en operación del sistema adquirido por la alcaldía de Medellín.</v>
          </cell>
          <cell r="AI484" t="str">
            <v>SI</v>
          </cell>
          <cell r="AJ484">
            <v>42582</v>
          </cell>
          <cell r="AK484">
            <v>42716</v>
          </cell>
          <cell r="AL484">
            <v>0</v>
          </cell>
          <cell r="AM484" t="str">
            <v>Ing., Orlando Avelino</v>
          </cell>
          <cell r="AN484" t="str">
            <v>Distinguido</v>
          </cell>
          <cell r="AO484" t="str">
            <v>Inactivo</v>
          </cell>
          <cell r="AP484">
            <v>0</v>
          </cell>
          <cell r="AQ484">
            <v>0</v>
          </cell>
          <cell r="AR484">
            <v>0</v>
          </cell>
          <cell r="AS484">
            <v>0</v>
          </cell>
          <cell r="AT484">
            <v>0</v>
          </cell>
          <cell r="AU484">
            <v>0</v>
          </cell>
          <cell r="AV484">
            <v>0</v>
          </cell>
          <cell r="AW484" t="str">
            <v>Actividad inactiva</v>
          </cell>
          <cell r="AX484">
            <v>0</v>
          </cell>
          <cell r="AY484">
            <v>0</v>
          </cell>
          <cell r="AZ484">
            <v>0</v>
          </cell>
          <cell r="BA484" t="str">
            <v>Actividad inactiva</v>
          </cell>
          <cell r="BB484">
            <v>0</v>
          </cell>
          <cell r="BC484">
            <v>0</v>
          </cell>
        </row>
        <row r="485">
          <cell r="M485" t="str">
            <v>P194</v>
          </cell>
          <cell r="N485" t="str">
            <v>Proyecto de inversión para el fortalecimiento del programa de audiencias virtuales en coordinación con el Consejo Superior de la Judicatura ejecutado</v>
          </cell>
          <cell r="O485">
            <v>5</v>
          </cell>
          <cell r="P485">
            <v>5</v>
          </cell>
          <cell r="Q485" t="str">
            <v>Porcentaje</v>
          </cell>
          <cell r="R485" t="str">
            <v xml:space="preserve">Ing, Adriana Cetina Hernandez </v>
          </cell>
          <cell r="S485" t="str">
            <v>Jefe de Oficina</v>
          </cell>
          <cell r="T485" t="str">
            <v>Activo</v>
          </cell>
          <cell r="U485">
            <v>0</v>
          </cell>
          <cell r="V485">
            <v>0</v>
          </cell>
          <cell r="W485">
            <v>0</v>
          </cell>
          <cell r="X485">
            <v>0</v>
          </cell>
          <cell r="Y485">
            <v>0</v>
          </cell>
          <cell r="Z485">
            <v>0</v>
          </cell>
          <cell r="AA485">
            <v>0</v>
          </cell>
          <cell r="AB485" t="str">
            <v>SIN REGISTRO DE SEGUIMIENTO</v>
          </cell>
          <cell r="AC485">
            <v>0</v>
          </cell>
          <cell r="AD485">
            <v>5</v>
          </cell>
          <cell r="AE485" t="str">
            <v xml:space="preserve">SE COORDINO CON LA USPEC, CSJ Y REGIONAL CENTRAL LA ELABORACION DEL PROYECTO DE INVERSION; SE DEFINIERON LAS CARACTERISTICAS TECNICAS DE LAS SALAS PARA LAS AUDIENCIAS VIRTUALES, ASI COMO LA NECESIDADES PARA CUBRIR LOS ERON. Mediante BPIN N°: 2015011000161, el DNP aprueba el proyecto </v>
          </cell>
          <cell r="AF485" t="str">
            <v>GRUPO ADMINISTRACION DE LAS TECNOLOGIAS DE LA INFORMACION. El proyecto reposa en archivo magnetico ruta: C/Users/MARTHA CORDON/SCENTRAL/Documentos/2016/PLAN DE ACCION 2016/EVIDENCIAS SEGUIMIENTO IV TRIMESTRE.</v>
          </cell>
          <cell r="AG485">
            <v>1062</v>
          </cell>
          <cell r="AH485" t="str">
            <v>Elaborar y entregar la ficha técnica a la USPEC para adquirir una solución para gestionar las videoconferencias.</v>
          </cell>
          <cell r="AI485" t="str">
            <v>NO</v>
          </cell>
          <cell r="AJ485">
            <v>42370</v>
          </cell>
          <cell r="AK485">
            <v>42460</v>
          </cell>
          <cell r="AL485">
            <v>50</v>
          </cell>
          <cell r="AM485" t="str">
            <v xml:space="preserve">Ing., Mario Rodríguez </v>
          </cell>
          <cell r="AN485" t="str">
            <v>Profesional Universitario</v>
          </cell>
          <cell r="AO485" t="str">
            <v>Activo</v>
          </cell>
          <cell r="AP485">
            <v>100</v>
          </cell>
          <cell r="AQ485" t="str">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ell>
          <cell r="AR485" t="str">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ell>
          <cell r="AS485">
            <v>100</v>
          </cell>
          <cell r="AT485" t="str">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ell>
          <cell r="AU485" t="str">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ell>
          <cell r="AV485">
            <v>100</v>
          </cell>
          <cell r="AW485">
            <v>1</v>
          </cell>
          <cell r="AX485" t="str">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ell>
          <cell r="AY485" t="str">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ell>
          <cell r="AZ485">
            <v>100</v>
          </cell>
          <cell r="BA485">
            <v>1</v>
          </cell>
          <cell r="BB485" t="str">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ell>
          <cell r="BC485" t="str">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ell>
        </row>
        <row r="486">
          <cell r="M486" t="str">
            <v>P194</v>
          </cell>
          <cell r="N486" t="str">
            <v>Proyecto de inversión para el fortalecimiento del programa de audiencias virtuales en coordinación con el Consejo Superior de la Judicatura ejecutado</v>
          </cell>
          <cell r="O486">
            <v>5</v>
          </cell>
          <cell r="P486">
            <v>5</v>
          </cell>
          <cell r="Q486" t="str">
            <v>Porcentaje</v>
          </cell>
          <cell r="R486" t="str">
            <v xml:space="preserve">Ing, Adriana Cetina Hernandez </v>
          </cell>
          <cell r="S486" t="str">
            <v>Jefe de Oficina</v>
          </cell>
          <cell r="T486" t="str">
            <v>Activo</v>
          </cell>
          <cell r="U486">
            <v>0</v>
          </cell>
          <cell r="V486">
            <v>0</v>
          </cell>
          <cell r="W486">
            <v>0</v>
          </cell>
          <cell r="X486">
            <v>0</v>
          </cell>
          <cell r="Y486">
            <v>0</v>
          </cell>
          <cell r="Z486">
            <v>0</v>
          </cell>
          <cell r="AA486">
            <v>0</v>
          </cell>
          <cell r="AB486" t="str">
            <v>SIN REGISTRO DE SEGUIMIENTO</v>
          </cell>
          <cell r="AC486">
            <v>0</v>
          </cell>
          <cell r="AD486">
            <v>5</v>
          </cell>
          <cell r="AE486" t="str">
            <v xml:space="preserve">SE COORDINO CON LA USPEC, CSJ Y REGIONAL CENTRAL LA ELABORACION DEL PROYECTO DE INVERSION; SE DEFINIERON LAS CARACTERISTICAS TECNICAS DE LAS SALAS PARA LAS AUDIENCIAS VIRTUALES, ASI COMO LA NECESIDADES PARA CUBRIR LOS ERON. Mediante BPIN N°: 2015011000161, el DNP aprueba el proyecto </v>
          </cell>
          <cell r="AF486" t="str">
            <v>GRUPO ADMINISTRACION DE LAS TECNOLOGIAS DE LA INFORMACION. El proyecto reposa en archivo magnetico ruta: C/Users/MARTHA CORDON/SCENTRAL/Documentos/2016/PLAN DE ACCION 2016/EVIDENCIAS SEGUIMIENTO IV TRIMESTRE.</v>
          </cell>
          <cell r="AG486">
            <v>1063</v>
          </cell>
          <cell r="AH486" t="str">
            <v>Enviar documentación a la USPEC, para conocer el estado actual de la solución.</v>
          </cell>
          <cell r="AI486" t="str">
            <v>NO</v>
          </cell>
          <cell r="AJ486">
            <v>42461</v>
          </cell>
          <cell r="AK486">
            <v>42704</v>
          </cell>
          <cell r="AL486">
            <v>50</v>
          </cell>
          <cell r="AM486" t="str">
            <v xml:space="preserve">Ing., Mario Rodríguez </v>
          </cell>
          <cell r="AN486" t="str">
            <v>Profesional Universitario</v>
          </cell>
          <cell r="AO486" t="str">
            <v>Activo</v>
          </cell>
          <cell r="AP486">
            <v>0</v>
          </cell>
          <cell r="AQ486">
            <v>0</v>
          </cell>
          <cell r="AR486">
            <v>0</v>
          </cell>
          <cell r="AS486">
            <v>5</v>
          </cell>
          <cell r="AT486" t="str">
            <v>Mediante correo electrónico la USPEC solicito aclaración de dos items respecto a la ficha técnica de Videoconferencia, por lo anterior se origino respuesta a la solicitud mediante oficio 8100 -DINPE - OFISI -002095 del 27 de junio de 2016.</v>
          </cell>
          <cell r="AU486" t="str">
            <v>AZ - DIRECCION GENERAL (DINPE) - ARCHIVO OFICINA DE SISTEMAS DE INFORMACION - GRUPO ADMINISTRACION DE LAS TECNOLOGIAS DE LA INFORMACION. El oficio 2095 reposa en archivo mágnetico ruta: C:\Users\MARTHA CORDON SCENTRAL\Documentos\2016\PLAN DE ACCION 2016\EVIDENCIAS SEGUIMIENTO II TRIMESTRE.</v>
          </cell>
          <cell r="AV486">
            <v>85</v>
          </cell>
          <cell r="AW486">
            <v>0.74897119341563789</v>
          </cell>
          <cell r="AX486" t="str">
            <v>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v>
          </cell>
          <cell r="AY486" t="str">
            <v>ARCHIVO OFICINA DE SISTEMAS DE INFORMACION - GRUPO ADMINISTRACION DE LAS TECNOLOGIAS DE LA INFORMACION. El oficio 2773 reposa en archivo magnetico ruta: C/Users/MARTHA CORDON/SCENTRAL/Documentos/2016/PLAN DE ACCION 2016/EVIDENCIAS SEGUIMIENTO III TRIMESTRE.</v>
          </cell>
          <cell r="AZ486">
            <v>100</v>
          </cell>
          <cell r="BA486">
            <v>1</v>
          </cell>
          <cell r="BB486" t="str">
            <v>No se recibio respuesta formal al oficio 2773 por parte de la USPEC; Sin embargo las observaciones al proceso USPEC - MCU (Unidad de Control Multipunto), se encuentran publicadas mediante boletin informativo # 1046 de 9/12/2016 - Selección SCB para la uspec (15-12-2016) en la página de la bolsa mercantil para la compra. http://www.bolsamercantil.com.co/boletines-informativos/</v>
          </cell>
          <cell r="BC486" t="str">
            <v>GRUPO ADMINISTRACION DE LAS TECNOLOGIAS DE LA INFORMACION. El boletin informativo 1046 de 9/12/2016, reposa en la siguiente ruta virtual: http://www.bolsamercantil.com.co/boletines-informativos/
y archivo magnetico ruta: C/Users/MARTHA CORDON/SCENTRAL/Documentos/2016/PLAN DE ACCION 2016/EVIDENCIAS SEGUIMIENTO IV TRIMESTRE.</v>
          </cell>
        </row>
        <row r="487">
          <cell r="M487" t="str">
            <v>P239</v>
          </cell>
          <cell r="N487" t="str">
            <v>Soporte y desarrollo de nuevas funcionalidades de aplicativos de apoyo SIORD, SIJUR, QUEJAS WEB., realizado</v>
          </cell>
          <cell r="O487">
            <v>8</v>
          </cell>
          <cell r="P487">
            <v>100</v>
          </cell>
          <cell r="Q487" t="str">
            <v>Porcentaje</v>
          </cell>
          <cell r="R487" t="str">
            <v xml:space="preserve">Ing, Adriana Cetina Hernandez </v>
          </cell>
          <cell r="S487" t="str">
            <v>Jefe de Oficina</v>
          </cell>
          <cell r="T487" t="str">
            <v>Activo</v>
          </cell>
          <cell r="U487">
            <v>0</v>
          </cell>
          <cell r="V487">
            <v>0</v>
          </cell>
          <cell r="W487">
            <v>0</v>
          </cell>
          <cell r="X487">
            <v>0</v>
          </cell>
          <cell r="Y487">
            <v>0</v>
          </cell>
          <cell r="Z487">
            <v>0</v>
          </cell>
          <cell r="AA487">
            <v>0</v>
          </cell>
          <cell r="AB487" t="str">
            <v>SIN REGISTRO DE SEGUIMIENTO</v>
          </cell>
          <cell r="AC487">
            <v>0</v>
          </cell>
          <cell r="AD487">
            <v>100</v>
          </cell>
          <cell r="AE487" t="str">
            <v>Durante la vigencia 2016, se brindo soporte y se hicieron ajustes a los diferentes aplicativos QUEJAS WEB, SIJUR y SISIPEC. En general se brindo soporte técnico via telefonica y correo electrónico a las oficinas de Atención al ciudadano y Juridica - grupo de tutelas.</v>
          </cell>
          <cell r="AF487" t="str">
            <v>GRUPO ADMINISTRACION DE LA INFORMACION - funcionario ing. Hernan Avila -correo electrónico hernan.avila@inpec.gov.co - C:\Users\MARTHA CORDON SCENTRAL\Documentos\2016\PLAN DE ACCION 2016\EVIDENCIAS SEGUIMIENTO PLAN DE ACCION IV TRIMESTRE.</v>
          </cell>
          <cell r="AG487">
            <v>1064</v>
          </cell>
          <cell r="AH487" t="str">
            <v>Mantenimiento y desarrollo de nuevas funcionalidades al módulo de QUEJAS WEB</v>
          </cell>
          <cell r="AI487" t="str">
            <v>SI</v>
          </cell>
          <cell r="AJ487">
            <v>42370</v>
          </cell>
          <cell r="AK487">
            <v>42673</v>
          </cell>
          <cell r="AL487">
            <v>50</v>
          </cell>
          <cell r="AM487" t="str">
            <v xml:space="preserve"> Nelson Romero </v>
          </cell>
          <cell r="AN487" t="str">
            <v>Inspector Jefe</v>
          </cell>
          <cell r="AO487" t="str">
            <v>Activo</v>
          </cell>
          <cell r="AP487">
            <v>25</v>
          </cell>
          <cell r="AQ487" t="str">
            <v>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v>
          </cell>
          <cell r="AR487" t="str">
            <v>- AZ- DIRECCION GENERAL (DINPE) - ARCHIVO OFICINA DE SISTEMAS DE INFORMACION-GRUPO ADMINISTRACION DE LA INFORMACION.  El oficio reposa en archivo mágnetico ruta: C:\Users\MARTHA CORDON SCENTRAL\Documentos\2016\PLAN DE ACCION 2016\EVIDENCIAS SEGUIMIENTO I TRIMESTRE 2016.</v>
          </cell>
          <cell r="AS487">
            <v>25</v>
          </cell>
          <cell r="AT487" t="str">
            <v xml:space="preserve">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v>
          </cell>
          <cell r="AU487" t="str">
            <v>GRUPO ADMINISTRACION DE LA INFORMACION - Correo electrónico hernan.avila@inpec.gov.co -  pantallazos de correo en C:\Users\MARTHA CORDON SCENTRAL\Documentos\2016\PLAN DE ACCION 2016\EVIDENCIAS SEGUIMIENTO II TRIMESTRE.</v>
          </cell>
          <cell r="AV487">
            <v>100</v>
          </cell>
          <cell r="AW487">
            <v>0.90099009900990101</v>
          </cell>
          <cell r="AX487" t="str">
            <v xml:space="preserve">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v>
          </cell>
          <cell r="AY487" t="str">
            <v>GRUPO ADMINISTRACION DE LA INFORMACION - Correo electrónico hernan.avila@inpec.gov.co -  pantallazos de correo en C:\Users\MARTHA CORDON SCENTRAL\Documentos\2016\PLAN DE ACCION 2016\EVIDENCIAS SEGUIMIENTO II TRIMESTRE.</v>
          </cell>
          <cell r="AZ487">
            <v>100</v>
          </cell>
          <cell r="BA487">
            <v>1</v>
          </cell>
          <cell r="BB487" t="str">
            <v>Durante el IV trimestre se crearon usuarios de acuerdo a las solicitudes enviadas por correo electronico de los diferentes establecimientos a nivel nacional. Se brindo soporte tecnico via teléfonica y correo institucional para la generación de reportes.</v>
          </cell>
          <cell r="BC487" t="str">
            <v>GRUPO ADMINISTRACION DE LA INFORMACION - funcionario ing. Hernan Avila -correo electrónico hernan.avila@inpec.gov.co - C:\Users\MARTHA CORDON SCENTRAL\Documentos\2016\PLAN DE ACCION 2016\EVIDENCIAS SEGUIMIENTO PLAN DE ACCION IV TRIMESTRE.</v>
          </cell>
        </row>
        <row r="488">
          <cell r="M488" t="str">
            <v>P239</v>
          </cell>
          <cell r="N488" t="str">
            <v>Soporte y desarrollo de nuevas funcionalidades de aplicativos de apoyo SIORD, SIJUR, QUEJAS WEB., realizado</v>
          </cell>
          <cell r="O488">
            <v>8</v>
          </cell>
          <cell r="P488">
            <v>100</v>
          </cell>
          <cell r="Q488" t="str">
            <v>Porcentaje</v>
          </cell>
          <cell r="R488" t="str">
            <v xml:space="preserve">Ing, Adriana Cetina Hernandez </v>
          </cell>
          <cell r="S488" t="str">
            <v>Jefe de Oficina</v>
          </cell>
          <cell r="T488" t="str">
            <v>Activo</v>
          </cell>
          <cell r="U488">
            <v>0</v>
          </cell>
          <cell r="V488">
            <v>0</v>
          </cell>
          <cell r="W488">
            <v>0</v>
          </cell>
          <cell r="X488">
            <v>0</v>
          </cell>
          <cell r="Y488">
            <v>0</v>
          </cell>
          <cell r="Z488">
            <v>0</v>
          </cell>
          <cell r="AA488">
            <v>0</v>
          </cell>
          <cell r="AB488" t="str">
            <v>SIN REGISTRO DE SEGUIMIENTO</v>
          </cell>
          <cell r="AC488">
            <v>0</v>
          </cell>
          <cell r="AD488">
            <v>100</v>
          </cell>
          <cell r="AE488" t="str">
            <v>Durante la vigencia 2016, se brindo soporte y se hicieron ajustes a los diferentes aplicativos QUEJAS WEB, SIJUR y SISIPEC. En general se brindo soporte técnico via telefonica y correo electrónico a las oficinas de Atención al ciudadano y Juridica - grupo de tutelas.</v>
          </cell>
          <cell r="AF488" t="str">
            <v>GRUPO ADMINISTRACION DE LA INFORMACION - Correo electrónico hernan.avila@inpec.gov.co/funcionario Ing. Hernán Avila - pantallazos de modulo social - interno - familia, reposa en C:\Users\MARTHA CORDON SCENTRAL\Documentos\2016\PLAN DE ACCION 2016\EVIDENCIAS SEGUIMIENTO PLAN DE ACCION IV TRIMESTRE.</v>
          </cell>
          <cell r="AG488">
            <v>1065</v>
          </cell>
          <cell r="AH488" t="str">
            <v>Actualizar y dar soporte a los aplicativos desarrollados en FORMS de ORACLE (Quejas, SIORD, DP</v>
          </cell>
          <cell r="AI488" t="str">
            <v>NO</v>
          </cell>
          <cell r="AJ488">
            <v>42401</v>
          </cell>
          <cell r="AK488">
            <v>42716</v>
          </cell>
          <cell r="AL488">
            <v>50</v>
          </cell>
          <cell r="AM488" t="str">
            <v xml:space="preserve"> Nelson Romero </v>
          </cell>
          <cell r="AN488" t="str">
            <v>Inspector Jefe</v>
          </cell>
          <cell r="AO488" t="str">
            <v>Activo</v>
          </cell>
          <cell r="AP488">
            <v>25</v>
          </cell>
          <cell r="AQ488" t="str">
            <v xml:space="preserve">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v>
          </cell>
          <cell r="AR488" t="str">
            <v>-AZ - CONSECUTIVO DE ACTAS - ARCHIVO OFICINA DE SISTEMAS DE INFORMACION - GRUPO ADMINISTRACION DE LA INFORMACION - Correo electrónico hernan.avila@inpec.gov.co -  pantallazos de correo en C:\Users\MARTHA CORDON SCENTRAL\Documentos\2016\PLAN DE ACCION 2016\EVIDENCIAS SEGUIMIENTO I TRIMESTRE 2016.</v>
          </cell>
          <cell r="AS488">
            <v>30</v>
          </cell>
          <cell r="AT488" t="str">
            <v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v>
          </cell>
          <cell r="AU488" t="str">
            <v>GRUPO ADMINISTRACION DE LA INFORMACION - Correo electrónico hernan.avila@inpec.gov.co -  pantallazos de correo en C:\Users\MARTHA CORDON SCENTRAL\Documentos\2016\PLAN DE ACCION 2016\EVIDENCIAS SEGUIMIENTO II TRIMESTRE.</v>
          </cell>
          <cell r="AV488">
            <v>90</v>
          </cell>
          <cell r="AW488">
            <v>0.7682539682539683</v>
          </cell>
          <cell r="AX488" t="str">
            <v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v>
          </cell>
          <cell r="AY488" t="str">
            <v>GRUPO ADMINISTRACION DE LA INFORMACION - Correo electrónico hernan.avila@inpec.gov.co -  pantallazos de correo en C:\Users\MARTHA CORDON SCENTRAL\Documentos\2016\PLAN DE ACCION 2016\EVIDENCIAS SEGUIMIENTO II TRIMESTRE.</v>
          </cell>
          <cell r="AZ488">
            <v>100</v>
          </cell>
          <cell r="BA488">
            <v>1</v>
          </cell>
          <cell r="BB488" t="str">
            <v>Respecto a desarrollo en el aplicativo SISIPEC- FORMS DE ORACLE - Modulo Social- Interno y familia: Se ajustó la forma de registro de personas (menores y acudientes) para ser cargados a la PPL. (poblacion privada de la libertad), lo cual permite conocer el número de niños menores que residen en los Establecimientos de Reclusion del Orden Nacional.</v>
          </cell>
          <cell r="BC488" t="str">
            <v>GRUPO ADMINISTRACION DE LA INFORMACION - Correo electrónico hernan.avila@inpec.gov.co/funcionario Ing. Hernán Avila - pantallazos de modulo social - interno - familia, reposa en C:\Users\MARTHA CORDON SCENTRAL\Documentos\2016\PLAN DE ACCION 2016\EVIDENCIAS SEGUIMIENTO PLAN DE ACCION IV TRIMESTRE.</v>
          </cell>
        </row>
        <row r="489">
          <cell r="M489" t="str">
            <v>P195</v>
          </cell>
          <cell r="N489" t="str">
            <v xml:space="preserve">Protocolo de Internet IPv6 elaborado </v>
          </cell>
          <cell r="O489">
            <v>3</v>
          </cell>
          <cell r="P489">
            <v>20</v>
          </cell>
          <cell r="Q489" t="str">
            <v>Porcentaje</v>
          </cell>
          <cell r="R489" t="str">
            <v xml:space="preserve">Ing, Adriana Cetina Hernandez </v>
          </cell>
          <cell r="S489" t="str">
            <v>Jefe de Oficina</v>
          </cell>
          <cell r="T489" t="str">
            <v>Activo</v>
          </cell>
          <cell r="U489">
            <v>0</v>
          </cell>
          <cell r="V489">
            <v>0</v>
          </cell>
          <cell r="W489">
            <v>0</v>
          </cell>
          <cell r="X489">
            <v>0</v>
          </cell>
          <cell r="Y489">
            <v>0</v>
          </cell>
          <cell r="Z489">
            <v>0</v>
          </cell>
          <cell r="AA489">
            <v>0</v>
          </cell>
          <cell r="AB489" t="str">
            <v>SIN REGISTRO DE SEGUIMIENTO</v>
          </cell>
          <cell r="AC489">
            <v>0</v>
          </cell>
          <cell r="AD489">
            <v>20</v>
          </cell>
          <cell r="AE489" t="str">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v>
          </cell>
          <cell r="AF489" t="str">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v>
          </cell>
          <cell r="AG489">
            <v>1066</v>
          </cell>
          <cell r="AH489" t="str">
            <v>Elaborar diagnostico del estado actual de los equipos del INPEC frente al protocolo ipv6</v>
          </cell>
          <cell r="AI489" t="str">
            <v>NO</v>
          </cell>
          <cell r="AJ489">
            <v>42401</v>
          </cell>
          <cell r="AK489">
            <v>42551</v>
          </cell>
          <cell r="AL489">
            <v>50</v>
          </cell>
          <cell r="AM489" t="str">
            <v xml:space="preserve">Ing., Mario Rodríguez </v>
          </cell>
          <cell r="AN489" t="str">
            <v>Profesional Universitario</v>
          </cell>
          <cell r="AO489" t="str">
            <v>Activo</v>
          </cell>
          <cell r="AP489">
            <v>0</v>
          </cell>
          <cell r="AQ489" t="str">
            <v>Actividad en proceso, se esta conformando el equipo de trabajo, para el diágnostico y recopilacion de infomación, respecto al protocolo IPV6 MINTIC - INPEC.</v>
          </cell>
          <cell r="AR489" t="str">
            <v>LINEAMIENTOS MINTIC- PAGINA WEB</v>
          </cell>
          <cell r="AS489">
            <v>0</v>
          </cell>
          <cell r="AT489" t="str">
            <v>A la fecha no se han reportado avances para el cumplimiento de la actividad: Elaborar diagnostico del estado actual de los equipos del INPEC frente al protocolo ipv6.</v>
          </cell>
          <cell r="AU489" t="str">
            <v>GRUPO ADMINISTRACION DE LAS TECNOLOGIAS DE LA INFORMACION.</v>
          </cell>
          <cell r="AV489">
            <v>50</v>
          </cell>
          <cell r="AW489">
            <v>1</v>
          </cell>
          <cell r="AX489" t="str">
            <v>De acuerdo al direccionamiento de MINTIC para la fase I de planeación se determinaron las actividades a seguir, dentro de las cuales se realizo la construccion del plan de diágnostico, con la metodologia PMI. Asi mismo se definieron los formatos para obtener el inventario de TI.</v>
          </cell>
          <cell r="AY489" t="str">
            <v>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v>
          </cell>
          <cell r="AZ489">
            <v>50</v>
          </cell>
          <cell r="BA489">
            <v>1</v>
          </cell>
          <cell r="BB489" t="str">
            <v>Mediante correo electronico de fecha 21/12/2016, se envia a las 6 regionales, la tabla de inventario para registro de equipos de comunicaciones, servidores y aplicaciones. Asi mismo se adjunta el link http://www.mintic.gov.co/portal/604/w3-article-5903.html, con el fin de contextualizar el contenido de la nueva versión a las regionales. Queda pendiente consolidar el inventario nacional de los equipos de acuerdo a las especificaciones de la tabla y con base en los resultados elaborar el diágnostico final, teniendo en cuenta los lineamientos de MINTIC.</v>
          </cell>
          <cell r="BC489" t="str">
            <v>GRUPO ADMINISTRACION DE LAS TECNOLOGIAS DE LA INFORMACION. La tabla de actividades de la fase I - planeación de IPV6, cuadro de inventario y pantallazo correo regionales, reposa en archivo magnetico ruta: C/Users/MARTHA CORDON/SCENTRAL/Documentos/2016/PLAN DE ACCION 2016/EVIDENCIAS SEGUIMIENTO IV TRIMESTRE.</v>
          </cell>
        </row>
        <row r="490">
          <cell r="M490" t="str">
            <v>P195</v>
          </cell>
          <cell r="N490" t="str">
            <v xml:space="preserve">Protocolo de Internet IPv6 elaborado </v>
          </cell>
          <cell r="O490">
            <v>3</v>
          </cell>
          <cell r="P490">
            <v>20</v>
          </cell>
          <cell r="Q490" t="str">
            <v>Porcentaje</v>
          </cell>
          <cell r="R490" t="str">
            <v xml:space="preserve">Ing, Adriana Cetina Hernandez </v>
          </cell>
          <cell r="S490" t="str">
            <v>Jefe de Oficina</v>
          </cell>
          <cell r="T490" t="str">
            <v>Activo</v>
          </cell>
          <cell r="U490">
            <v>0</v>
          </cell>
          <cell r="V490">
            <v>0</v>
          </cell>
          <cell r="W490">
            <v>0</v>
          </cell>
          <cell r="X490">
            <v>0</v>
          </cell>
          <cell r="Y490">
            <v>0</v>
          </cell>
          <cell r="Z490">
            <v>0</v>
          </cell>
          <cell r="AA490">
            <v>0</v>
          </cell>
          <cell r="AB490" t="str">
            <v>SIN REGISTRO DE SEGUIMIENTO</v>
          </cell>
          <cell r="AC490">
            <v>0</v>
          </cell>
          <cell r="AD490">
            <v>20</v>
          </cell>
          <cell r="AE490" t="str">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v>
          </cell>
          <cell r="AF490" t="str">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v>
          </cell>
          <cell r="AG490">
            <v>1067</v>
          </cell>
          <cell r="AH490" t="str">
            <v>Elaborar plan de implementación del protocolo ipv6 según lineamientos del MINTIC</v>
          </cell>
          <cell r="AI490" t="str">
            <v>NO</v>
          </cell>
          <cell r="AJ490">
            <v>42552</v>
          </cell>
          <cell r="AK490">
            <v>42716</v>
          </cell>
          <cell r="AL490">
            <v>50</v>
          </cell>
          <cell r="AM490" t="str">
            <v xml:space="preserve">Ing., Mario Rodríguez </v>
          </cell>
          <cell r="AN490" t="str">
            <v>Profesional Universitario</v>
          </cell>
          <cell r="AO490" t="str">
            <v>Activo</v>
          </cell>
          <cell r="AP490">
            <v>0</v>
          </cell>
          <cell r="AQ490">
            <v>0</v>
          </cell>
          <cell r="AR490">
            <v>0</v>
          </cell>
          <cell r="AS490">
            <v>0</v>
          </cell>
          <cell r="AT490" t="str">
            <v>A la fecha no se han reportado avances para el cumplimiento de la actividad: Elaborar diagnostico del estado actual de los equipos del INPEC frente al protocolo ipv6.</v>
          </cell>
          <cell r="AU490" t="str">
            <v>GRUPO ADMINISTRACION DE LAS TECNOLOGIAS DE LA INFORMACION.</v>
          </cell>
          <cell r="AV490">
            <v>0</v>
          </cell>
          <cell r="AW490">
            <v>0.55487804878048785</v>
          </cell>
          <cell r="AX490" t="str">
            <v>El plan de implementación queda pendiente por ejecutar, ya que este depende del resultado final del diágnostico del inventario de equipos.</v>
          </cell>
          <cell r="AY490" t="str">
            <v>RESPONSABLE GRUPO ADMINISTRACION DE LAS TECNOLOGIAS DE LA INFORMACION</v>
          </cell>
          <cell r="AZ490" t="str">
            <v>0</v>
          </cell>
          <cell r="BA490">
            <v>1</v>
          </cell>
          <cell r="BB490" t="str">
            <v>El plan de implementación queda pendiente por elaborar, ya que este depende del resultado final del diágnostico del inventario de equipos. No se registran avances para el IV trimestre.</v>
          </cell>
          <cell r="BC490" t="str">
            <v>COORDINACION A CARGO GRUPO ADMINISTRACION DE LAS TECNOLOGIAS DE LA INFORMACION.</v>
          </cell>
        </row>
        <row r="491">
          <cell r="M491" t="str">
            <v>P195</v>
          </cell>
          <cell r="N491" t="str">
            <v>Establecimientos dotados de hardware y software  para instalar la fase 2- SISIPEC WEB</v>
          </cell>
          <cell r="O491">
            <v>3</v>
          </cell>
          <cell r="P491">
            <v>30</v>
          </cell>
          <cell r="Q491" t="str">
            <v>Número</v>
          </cell>
          <cell r="R491" t="str">
            <v xml:space="preserve">Ing, Adriana Cetina Hernandez </v>
          </cell>
          <cell r="S491" t="str">
            <v>Jefe de Oficina</v>
          </cell>
          <cell r="T491" t="str">
            <v>Inactivo</v>
          </cell>
          <cell r="U491">
            <v>0</v>
          </cell>
          <cell r="V491">
            <v>0</v>
          </cell>
          <cell r="W491">
            <v>0</v>
          </cell>
          <cell r="X491">
            <v>0</v>
          </cell>
          <cell r="Y491">
            <v>0</v>
          </cell>
          <cell r="Z491">
            <v>0</v>
          </cell>
          <cell r="AA491">
            <v>0</v>
          </cell>
          <cell r="AB491">
            <v>0</v>
          </cell>
          <cell r="AC491">
            <v>0</v>
          </cell>
          <cell r="AD491">
            <v>0</v>
          </cell>
          <cell r="AE491">
            <v>0</v>
          </cell>
          <cell r="AF491">
            <v>0</v>
          </cell>
          <cell r="AG491">
            <v>1068</v>
          </cell>
          <cell r="AH491" t="str">
            <v>Realizar proceso de contratación</v>
          </cell>
          <cell r="AI491" t="str">
            <v>NO</v>
          </cell>
          <cell r="AJ491">
            <v>42401</v>
          </cell>
          <cell r="AK491">
            <v>42551</v>
          </cell>
          <cell r="AL491">
            <v>10</v>
          </cell>
          <cell r="AM491" t="str">
            <v>Cielito Rambal</v>
          </cell>
          <cell r="AN491" t="str">
            <v>Profesional Universitario</v>
          </cell>
          <cell r="AO491" t="str">
            <v>Inactivo</v>
          </cell>
          <cell r="AP491">
            <v>0</v>
          </cell>
          <cell r="AQ491" t="str">
            <v xml:space="preserve">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v>
          </cell>
          <cell r="AR491" t="str">
            <v xml:space="preserve">-AZ- CONSECUTIVO ACTAS - ARCHIVO OFICINA DE SISTEMAS DE INFORMACION  - La evidencia del acta 022 y oficio 0125 reposa en la ruta eléctronica: C:\Users\MARTHA CORDON SCENTRAL\Documentos\2016\PLAN DE ACCION 2016\EVIDENCIAS SEGUIMIENTO I TRIMESTRE 2016. </v>
          </cell>
          <cell r="AS491">
            <v>0</v>
          </cell>
          <cell r="AT491">
            <v>0</v>
          </cell>
          <cell r="AU491">
            <v>0</v>
          </cell>
          <cell r="AV491">
            <v>0</v>
          </cell>
          <cell r="AW491" t="str">
            <v>Actividad inactiva</v>
          </cell>
          <cell r="AX491">
            <v>0</v>
          </cell>
          <cell r="AY491">
            <v>0</v>
          </cell>
          <cell r="AZ491">
            <v>0</v>
          </cell>
          <cell r="BA491" t="str">
            <v>Actividad inactiva</v>
          </cell>
          <cell r="BB491">
            <v>0</v>
          </cell>
          <cell r="BC491">
            <v>0</v>
          </cell>
        </row>
        <row r="492">
          <cell r="M492" t="str">
            <v>P195</v>
          </cell>
          <cell r="N492" t="str">
            <v>Establecimientos dotados de hardware y software  para instalar la fase 2- SISIPEC WEB</v>
          </cell>
          <cell r="O492">
            <v>3</v>
          </cell>
          <cell r="P492">
            <v>30</v>
          </cell>
          <cell r="Q492" t="str">
            <v>Número</v>
          </cell>
          <cell r="R492" t="str">
            <v xml:space="preserve">Ing, Adriana Cetina Hernandez </v>
          </cell>
          <cell r="S492" t="str">
            <v>Jefe de Oficina</v>
          </cell>
          <cell r="T492" t="str">
            <v>Inactivo</v>
          </cell>
          <cell r="U492">
            <v>0</v>
          </cell>
          <cell r="V492">
            <v>0</v>
          </cell>
          <cell r="W492">
            <v>0</v>
          </cell>
          <cell r="X492">
            <v>0</v>
          </cell>
          <cell r="Y492">
            <v>0</v>
          </cell>
          <cell r="Z492">
            <v>0</v>
          </cell>
          <cell r="AA492">
            <v>0</v>
          </cell>
          <cell r="AB492">
            <v>0</v>
          </cell>
          <cell r="AC492">
            <v>0</v>
          </cell>
          <cell r="AD492">
            <v>0</v>
          </cell>
          <cell r="AE492">
            <v>0</v>
          </cell>
          <cell r="AF492">
            <v>0</v>
          </cell>
          <cell r="AG492">
            <v>1069</v>
          </cell>
          <cell r="AH492" t="str">
            <v>Recibir los elementos, configuración e instalación</v>
          </cell>
          <cell r="AI492" t="str">
            <v>NO</v>
          </cell>
          <cell r="AJ492">
            <v>42552</v>
          </cell>
          <cell r="AK492">
            <v>42581</v>
          </cell>
          <cell r="AL492">
            <v>40</v>
          </cell>
          <cell r="AM492" t="str">
            <v>Cielito Rambal</v>
          </cell>
          <cell r="AN492" t="str">
            <v>Profesional Universitario</v>
          </cell>
          <cell r="AO492" t="str">
            <v>Inactivo</v>
          </cell>
          <cell r="AP492">
            <v>0</v>
          </cell>
          <cell r="AQ492" t="str">
            <v>El día 01 de abril se informo al Doctor Juan Manuel Riaño, que la Oficina de Sistemas de Información NO FIJO actividades, fechas de inicio y fin para el producto P34, únicamente se solicito INACTIVACION del producto.</v>
          </cell>
          <cell r="AR492">
            <v>0</v>
          </cell>
          <cell r="AS492">
            <v>0</v>
          </cell>
          <cell r="AT492">
            <v>0</v>
          </cell>
          <cell r="AU492">
            <v>0</v>
          </cell>
          <cell r="AV492">
            <v>0</v>
          </cell>
          <cell r="AW492" t="str">
            <v>Actividad inactiva</v>
          </cell>
          <cell r="AX492">
            <v>0</v>
          </cell>
          <cell r="AY492">
            <v>0</v>
          </cell>
          <cell r="AZ492">
            <v>0</v>
          </cell>
          <cell r="BA492" t="str">
            <v>Actividad inactiva</v>
          </cell>
          <cell r="BB492">
            <v>0</v>
          </cell>
          <cell r="BC492">
            <v>0</v>
          </cell>
        </row>
        <row r="493">
          <cell r="M493" t="str">
            <v>P195</v>
          </cell>
          <cell r="N493" t="str">
            <v>Establecimientos dotados de hardware y software  para instalar la fase 2- SISIPEC WEB</v>
          </cell>
          <cell r="O493">
            <v>3</v>
          </cell>
          <cell r="P493">
            <v>30</v>
          </cell>
          <cell r="Q493" t="str">
            <v>Número</v>
          </cell>
          <cell r="R493" t="str">
            <v xml:space="preserve">Ing, Adriana Cetina Hernandez </v>
          </cell>
          <cell r="S493" t="str">
            <v>Jefe de Oficina</v>
          </cell>
          <cell r="T493" t="str">
            <v>Inactivo</v>
          </cell>
          <cell r="U493">
            <v>0</v>
          </cell>
          <cell r="V493">
            <v>0</v>
          </cell>
          <cell r="W493">
            <v>0</v>
          </cell>
          <cell r="X493">
            <v>0</v>
          </cell>
          <cell r="Y493">
            <v>0</v>
          </cell>
          <cell r="Z493">
            <v>0</v>
          </cell>
          <cell r="AA493">
            <v>0</v>
          </cell>
          <cell r="AB493">
            <v>0</v>
          </cell>
          <cell r="AC493">
            <v>0</v>
          </cell>
          <cell r="AD493">
            <v>0</v>
          </cell>
          <cell r="AE493">
            <v>0</v>
          </cell>
          <cell r="AF493">
            <v>0</v>
          </cell>
          <cell r="AG493">
            <v>1070</v>
          </cell>
          <cell r="AH493" t="str">
            <v>Elaborar programación distribución equipos a establecimientos</v>
          </cell>
          <cell r="AI493" t="str">
            <v>NO</v>
          </cell>
          <cell r="AJ493">
            <v>42583</v>
          </cell>
          <cell r="AK493">
            <v>42597</v>
          </cell>
          <cell r="AL493">
            <v>20</v>
          </cell>
          <cell r="AM493" t="str">
            <v>Cielito Rambal</v>
          </cell>
          <cell r="AN493" t="str">
            <v>Profesional Universitario</v>
          </cell>
          <cell r="AO493" t="str">
            <v>Inactivo</v>
          </cell>
          <cell r="AP493">
            <v>0</v>
          </cell>
          <cell r="AQ493" t="str">
            <v>El día 01 de abril se informo al Doctor Juan Manuel Riaño, que la Oficina de Sistemas de Información NO FIJO actividades, fechas de inicio y fin para el producto P34, únicamente se solicito INACTIVACION del producto.</v>
          </cell>
          <cell r="AR493">
            <v>0</v>
          </cell>
          <cell r="AS493">
            <v>0</v>
          </cell>
          <cell r="AT493">
            <v>0</v>
          </cell>
          <cell r="AU493">
            <v>0</v>
          </cell>
          <cell r="AV493">
            <v>0</v>
          </cell>
          <cell r="AW493" t="str">
            <v>Actividad inactiva</v>
          </cell>
          <cell r="AX493">
            <v>0</v>
          </cell>
          <cell r="AY493">
            <v>0</v>
          </cell>
          <cell r="AZ493">
            <v>0</v>
          </cell>
          <cell r="BA493" t="str">
            <v>Actividad inactiva</v>
          </cell>
          <cell r="BB493">
            <v>0</v>
          </cell>
          <cell r="BC493">
            <v>0</v>
          </cell>
        </row>
        <row r="494">
          <cell r="M494" t="str">
            <v>P195</v>
          </cell>
          <cell r="N494" t="str">
            <v>Establecimientos dotados de hardware y software  para instalar la fase 2- SISIPEC WEB</v>
          </cell>
          <cell r="O494">
            <v>3</v>
          </cell>
          <cell r="P494">
            <v>30</v>
          </cell>
          <cell r="Q494" t="str">
            <v>Número</v>
          </cell>
          <cell r="R494" t="str">
            <v xml:space="preserve">Ing, Adriana Cetina Hernandez </v>
          </cell>
          <cell r="S494" t="str">
            <v>Jefe de Oficina</v>
          </cell>
          <cell r="T494" t="str">
            <v>Inactivo</v>
          </cell>
          <cell r="U494">
            <v>0</v>
          </cell>
          <cell r="V494">
            <v>0</v>
          </cell>
          <cell r="W494">
            <v>0</v>
          </cell>
          <cell r="X494">
            <v>0</v>
          </cell>
          <cell r="Y494">
            <v>0</v>
          </cell>
          <cell r="Z494">
            <v>0</v>
          </cell>
          <cell r="AA494">
            <v>0</v>
          </cell>
          <cell r="AB494">
            <v>0</v>
          </cell>
          <cell r="AC494">
            <v>0</v>
          </cell>
          <cell r="AD494">
            <v>0</v>
          </cell>
          <cell r="AE494">
            <v>0</v>
          </cell>
          <cell r="AF494">
            <v>0</v>
          </cell>
          <cell r="AG494">
            <v>1071</v>
          </cell>
          <cell r="AH494" t="str">
            <v>Entregar a Establecimientos</v>
          </cell>
          <cell r="AI494" t="str">
            <v>NO</v>
          </cell>
          <cell r="AJ494">
            <v>42614</v>
          </cell>
          <cell r="AK494">
            <v>42716</v>
          </cell>
          <cell r="AL494">
            <v>30</v>
          </cell>
          <cell r="AM494" t="str">
            <v>Cielito Rambal</v>
          </cell>
          <cell r="AN494" t="str">
            <v>Profesional Universitario</v>
          </cell>
          <cell r="AO494" t="str">
            <v>Inactivo</v>
          </cell>
          <cell r="AP494">
            <v>0</v>
          </cell>
          <cell r="AQ494" t="str">
            <v>El día 01 de abril se informo al Doctor Juan Manuel Riaño, que la Oficina de Sistemas de Información NO FIJO actividades, fechas de inicio y fin para el producto P34, únicamente se solicito INACTIVACION del producto.</v>
          </cell>
          <cell r="AR494">
            <v>0</v>
          </cell>
          <cell r="AS494">
            <v>0</v>
          </cell>
          <cell r="AT494">
            <v>0</v>
          </cell>
          <cell r="AU494">
            <v>0</v>
          </cell>
          <cell r="AV494">
            <v>0</v>
          </cell>
          <cell r="AW494" t="str">
            <v>Actividad inactiva</v>
          </cell>
          <cell r="AX494">
            <v>0</v>
          </cell>
          <cell r="AY494">
            <v>0</v>
          </cell>
          <cell r="AZ494">
            <v>0</v>
          </cell>
          <cell r="BA494" t="str">
            <v>Actividad inactiva</v>
          </cell>
          <cell r="BB494">
            <v>0</v>
          </cell>
          <cell r="BC494">
            <v>0</v>
          </cell>
        </row>
        <row r="495">
          <cell r="M495" t="str">
            <v>P6</v>
          </cell>
          <cell r="N495" t="str">
            <v>Tableros de control estadístico con la información de los internos en SISIPEC</v>
          </cell>
          <cell r="O495">
            <v>10</v>
          </cell>
          <cell r="P495">
            <v>2</v>
          </cell>
          <cell r="Q495" t="str">
            <v>Número</v>
          </cell>
          <cell r="R495" t="str">
            <v xml:space="preserve">Ing, Adriana Cetina Hernandez </v>
          </cell>
          <cell r="S495" t="str">
            <v>Jefe de Oficina</v>
          </cell>
          <cell r="T495" t="str">
            <v>Activo</v>
          </cell>
          <cell r="U495">
            <v>0</v>
          </cell>
          <cell r="V495">
            <v>0</v>
          </cell>
          <cell r="W495">
            <v>0</v>
          </cell>
          <cell r="X495">
            <v>4</v>
          </cell>
          <cell r="Y495" t="str">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ell>
          <cell r="Z495" t="str">
            <v>Página web http://www.inpec.gov.co/portal/page/portal/Inpec/Institucion/Estad%EDsticas/Estadisticas/Tab1 - anexo pantallazo enlaces tableros de control. Actas 148, 169, 173, 176, 177 y 178 de 2016.</v>
          </cell>
          <cell r="AA495">
            <v>0</v>
          </cell>
          <cell r="AB495" t="str">
            <v>SIN REGISTRO DE SEGUIMIENTO</v>
          </cell>
          <cell r="AC495">
            <v>0</v>
          </cell>
          <cell r="AD495">
            <v>2</v>
          </cell>
          <cell r="AE495" t="str">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ell>
          <cell r="AF495" t="str">
            <v>Página web http://www.inpec.gov.co/portal/page/portal/Inpec/Institucion/Estad%EDsticas/Estadisticas/Tab1 - anexo pantallazo enlaces tableros de control. Actas 148, 169, 173, 176, 177 y 178 de 2016.</v>
          </cell>
          <cell r="AG495">
            <v>1072</v>
          </cell>
          <cell r="AH495" t="str">
            <v>Realizar proceso pre contractual y contractual para la renovación de la licencia de software de la herramienta de inteligencia de negocios (Jaspersoft)</v>
          </cell>
          <cell r="AI495" t="str">
            <v>NO</v>
          </cell>
          <cell r="AJ495">
            <v>42370</v>
          </cell>
          <cell r="AK495">
            <v>42422</v>
          </cell>
          <cell r="AL495">
            <v>25</v>
          </cell>
          <cell r="AM495" t="str">
            <v xml:space="preserve">Ing., Cielito Rambal, Everardo Muñoz </v>
          </cell>
          <cell r="AN495" t="str">
            <v>Profesional Universitario</v>
          </cell>
          <cell r="AO495" t="str">
            <v>Activo</v>
          </cell>
          <cell r="AP495">
            <v>50</v>
          </cell>
          <cell r="AQ495" t="str">
            <v xml:space="preserve">Mediante oficio 0245 del 15/03/2016 se hace entrega de los estudios previos a la Subdirección de Gestión Contractual. Objeto a contratar "RENOVAR LA SUSCRIPCION Y SOPORTE DEL SOFTWARE JASPERSOFT BUSINESS INTELLIGENCE BI". De acuerdo al Presupuesto asignado en el Plan Anual de Adquisiciones vigencia fiscal de 2016. </v>
          </cell>
          <cell r="AR495" t="str">
            <v xml:space="preserve">-AZ- CONTRATO 023 de 2015 - TABLEROS DE CONTROL - GRUPO ADMINISTRACION DE LA INFORMACION - La evidencia del oficio 0245 reposa ruta: C:\Users\MARTHA CORDON SCENTRAL\Documentos\2016\PLAN DE ACCION 2016\EVIDENCIAS SEGUIMIENTO I TRIMESTRE 2016. </v>
          </cell>
          <cell r="AS495" t="str">
            <v>100</v>
          </cell>
          <cell r="AT495" t="str">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ell>
          <cell r="AU495" t="str">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ell>
          <cell r="AV495" t="str">
            <v>100</v>
          </cell>
          <cell r="AW495">
            <v>1</v>
          </cell>
          <cell r="AX495" t="str">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ell>
          <cell r="AY495" t="str">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ell>
          <cell r="AZ495">
            <v>100</v>
          </cell>
          <cell r="BA495">
            <v>1</v>
          </cell>
          <cell r="BB495" t="str">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ell>
          <cell r="BC495" t="str">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ell>
        </row>
        <row r="496">
          <cell r="M496" t="str">
            <v>P6</v>
          </cell>
          <cell r="N496" t="str">
            <v>Tableros de control estadístico con la información de los internos en SISIPEC</v>
          </cell>
          <cell r="O496">
            <v>10</v>
          </cell>
          <cell r="P496">
            <v>2</v>
          </cell>
          <cell r="Q496" t="str">
            <v>Número</v>
          </cell>
          <cell r="R496" t="str">
            <v xml:space="preserve">Ing, Adriana Cetina Hernandez </v>
          </cell>
          <cell r="S496" t="str">
            <v>Jefe de Oficina</v>
          </cell>
          <cell r="T496" t="str">
            <v>Activo</v>
          </cell>
          <cell r="U496">
            <v>0</v>
          </cell>
          <cell r="V496">
            <v>0</v>
          </cell>
          <cell r="W496">
            <v>0</v>
          </cell>
          <cell r="X496">
            <v>0</v>
          </cell>
          <cell r="Y496">
            <v>0</v>
          </cell>
          <cell r="Z496">
            <v>0</v>
          </cell>
          <cell r="AA496">
            <v>0</v>
          </cell>
          <cell r="AB496" t="str">
            <v>SIN REGISTRO DE SEGUIMIENTO</v>
          </cell>
          <cell r="AC496">
            <v>0</v>
          </cell>
          <cell r="AD496">
            <v>2</v>
          </cell>
          <cell r="AE496" t="str">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ell>
          <cell r="AF496" t="str">
            <v>Página web http://www.inpec.gov.co/portal/page/portal/Inpec/Institucion/Estad%EDsticas/Estadisticas/Tab1 - anexo pantallazo enlaces tableros de control. Actas 148, 169, 173, 176, 177 y 178 de 2016.</v>
          </cell>
          <cell r="AG496">
            <v>1073</v>
          </cell>
          <cell r="AH496" t="str">
            <v xml:space="preserve">Adquirir 400 horas de soporte (Jaspersoft) </v>
          </cell>
          <cell r="AI496" t="str">
            <v>NO</v>
          </cell>
          <cell r="AJ496">
            <v>42370</v>
          </cell>
          <cell r="AK496">
            <v>42716</v>
          </cell>
          <cell r="AL496">
            <v>25</v>
          </cell>
          <cell r="AM496" t="str">
            <v xml:space="preserve">Ing., Cielito Rambal, Everardo Muñoz </v>
          </cell>
          <cell r="AN496" t="str">
            <v>Profesional Universitario</v>
          </cell>
          <cell r="AO496" t="str">
            <v>Activo</v>
          </cell>
          <cell r="AP496">
            <v>50</v>
          </cell>
          <cell r="AQ496" t="str">
            <v>Mediante oficio 0245 del 15/03/2016 Dentro de los estudios previos, númeral 2.2 ALCANCE DEL OBJETO se estipulan las actividades a desarrollar por parte del CONTRATISTA. " 
• Soporte y acompañamiento de Jaspersoft adicional especializado, que proveerá la
cantidad de cuatrocientas horas (400) horas para ser consumidas.</v>
          </cell>
          <cell r="AR496" t="str">
            <v xml:space="preserve">-AZ- CONTRATO 023 de 2015 - TABLEROS DE CONTROL - GRUPO ADMINISTRACION DE LA INFORMACION - La evidencia del oficio 0245 reposa ruta: C:\Users\MARTHA CORDON SCENTRAL\Documentos\2016\PLAN DE ACCION 2016\EVIDENCIAS SEGUIMIENTO I TRIMESTRE 2016. </v>
          </cell>
          <cell r="AS496" t="str">
            <v>100</v>
          </cell>
          <cell r="AT496" t="str">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ell>
          <cell r="AU496" t="str">
            <v>-AZ- CONTRATO 099 de 2016 - TABLEROS DE CONTROL - GRUPO ADMINISTRACION DE LA INFORMACION - El contrato 099 de 2016 reposa en la ruta: C:\Users\MARTHA CORDON SCENTRAL\Documentos\2016\PLAN DE ACCION 2016\EVIDENCIAS SEGUIMIENTO II TRIMESTRE.</v>
          </cell>
          <cell r="AV496" t="str">
            <v>100</v>
          </cell>
          <cell r="AW496">
            <v>0.78901734104046239</v>
          </cell>
          <cell r="AX496" t="str">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ell>
          <cell r="AY496" t="str">
            <v>-AZ- CONTRATO 099 de 2016 - TABLEROS DE CONTROL - GRUPO ADMINISTRACION DE LA INFORMACION - El contrato 099 de 2016 reposa en la ruta: C:\Users\MARTHA CORDON SCENTRAL\Documentos\2016\PLAN DE ACCION 2016\EVIDENCIAS SEGUIMIENTO II TRIMESTRE.</v>
          </cell>
          <cell r="AZ496">
            <v>100</v>
          </cell>
          <cell r="BA496">
            <v>1</v>
          </cell>
          <cell r="BB496" t="str">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ell>
          <cell r="BC496" t="str">
            <v>-AZ- CONTRATO 099 de 2016 - TABLEROS DE CONTROL - GRUPO ADMINISTRACION DE LA INFORMACION - El contrato 099 de 2016 reposa en la ruta: C:\Users\MARTHA CORDON SCENTRAL\Documentos\2016\PLAN DE ACCION 2016\EVIDENCIAS SEGUIMIENTO II TRIMESTRE.</v>
          </cell>
        </row>
        <row r="497">
          <cell r="M497" t="str">
            <v>P6</v>
          </cell>
          <cell r="N497" t="str">
            <v>Tableros de control estadístico con la información de los internos en SISIPEC</v>
          </cell>
          <cell r="O497">
            <v>10</v>
          </cell>
          <cell r="P497">
            <v>2</v>
          </cell>
          <cell r="Q497" t="str">
            <v>Número</v>
          </cell>
          <cell r="R497" t="str">
            <v xml:space="preserve">Ing, Adriana Cetina Hernandez </v>
          </cell>
          <cell r="S497" t="str">
            <v>Jefe de Oficina</v>
          </cell>
          <cell r="T497" t="str">
            <v>Activo</v>
          </cell>
          <cell r="U497">
            <v>0</v>
          </cell>
          <cell r="V497">
            <v>0</v>
          </cell>
          <cell r="W497">
            <v>0</v>
          </cell>
          <cell r="X497">
            <v>0</v>
          </cell>
          <cell r="Y497">
            <v>0</v>
          </cell>
          <cell r="Z497">
            <v>0</v>
          </cell>
          <cell r="AA497">
            <v>0</v>
          </cell>
          <cell r="AB497" t="str">
            <v>SIN REGISTRO DE SEGUIMIENTO</v>
          </cell>
          <cell r="AC497">
            <v>0</v>
          </cell>
          <cell r="AD497">
            <v>2</v>
          </cell>
          <cell r="AE497" t="str">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ell>
          <cell r="AF497" t="str">
            <v>Página web http://www.inpec.gov.co/portal/page/portal/Inpec/Institucion/Estad%EDsticas/Estadisticas/Tab1 - anexo pantallazo enlaces tableros de control. Actas 148, 169, 173, 176, 177 y 178 de 2016.</v>
          </cell>
          <cell r="AG497">
            <v>1074</v>
          </cell>
          <cell r="AH497" t="str">
            <v>Realizar mantenimiento y actualización de los tableros de control publicados en la página WEB</v>
          </cell>
          <cell r="AI497" t="str">
            <v>NO</v>
          </cell>
          <cell r="AJ497">
            <v>42461</v>
          </cell>
          <cell r="AK497">
            <v>42716</v>
          </cell>
          <cell r="AL497">
            <v>50</v>
          </cell>
          <cell r="AM497" t="str">
            <v xml:space="preserve">Ing., Cielito Rambal, Everardo Muñoz </v>
          </cell>
          <cell r="AN497" t="str">
            <v>Profesional Universitario</v>
          </cell>
          <cell r="AO497" t="str">
            <v>Activo</v>
          </cell>
          <cell r="AP497">
            <v>15</v>
          </cell>
          <cell r="AQ497" t="str">
            <v>Mediante acta No 34 del 02/03/2016 se socializa el Cierre de proyecto Delitos Nacional, con compromiso del líder Técnico del Proyecto de la OFISI realizar la verificación correspondiente de las consultas que se generan en la información del tablero de Delitos y Extranjeros.</v>
          </cell>
          <cell r="AR497" t="str">
            <v xml:space="preserve">-AZ- CONTRATO 023 de 2015 - TABLEROS DE CONTROL - GRUPO ADMINISTRACION DE LA INFORMACION - La evidencia del acta No 34 reposa en la ruta eléctronica: C:\Users\MARTHA CORDON SCENTRAL\Documentos\2016\PLAN DE ACCION 2016\EVIDENCIAS SEGUIMIENTO I TRIMESTRE 2016. </v>
          </cell>
          <cell r="AS497" t="str">
            <v>100</v>
          </cell>
          <cell r="AT497" t="str">
            <v>Mediante actas No: 148 y 176 dentro de los compromisos; los lideres funcionales del proyecto realizan mantenimiento y actualización a los tableros de control publicados en la página WEB. Se realiza monitoreo a la plataforma cada 2 horas.</v>
          </cell>
          <cell r="AU497" t="str">
            <v>-AZ- CONTRATO 099 de 2016 - TABLEROS DE CONTROL - GRUPO ADMINISTRACION DE LA INFORMACION - La evidencia de las actas No 148-176 reposan en la ruta eléctronica: C:\Users\MARTHA CORDON SCENTRAL\Documentos\2016\PLAN DE ACCION 2016\EVIDENCIAS SEGUIMIENTO II TRIMESTRE.</v>
          </cell>
          <cell r="AV497" t="str">
            <v>100</v>
          </cell>
          <cell r="AW497">
            <v>0.71372549019607845</v>
          </cell>
          <cell r="AX497" t="str">
            <v>Mediante actas No: 148 y 176 dentro de los compromisos; los lideres funcionales del proyecto realizan mantenimiento y actualización a los tableros de control publicados en la página WEB. Se realiza monitoreo a la plataforma cada 2 horas.</v>
          </cell>
          <cell r="AY497" t="str">
            <v>-AZ- CONTRATO 099 de 2016 - TABLEROS DE CONTROL - GRUPO ADMINISTRACION DE LA INFORMACION - La evidencia de las actas No 148-176 reposan en la ruta eléctronica: C:\Users\MARTHA CORDON SCENTRAL\Documentos\2016\PLAN DE ACCION 2016\EVIDENCIAS SEGUIMIENTO II TRIMESTRE.</v>
          </cell>
          <cell r="AZ497">
            <v>100</v>
          </cell>
          <cell r="BA497">
            <v>1</v>
          </cell>
          <cell r="BB497" t="str">
            <v>Mediante actas No: 148 y 176 dentro de los compromisos; los lideres funcionales del proyecto realizan mantenimiento y actualización a los tableros de control publicados en la página WEB. Se realiza monitoreo a la plataforma cada 2 horas.</v>
          </cell>
          <cell r="BC497" t="str">
            <v>-AZ- CONTRATO 099 de 2016 - TABLEROS DE CONTROL - GRUPO ADMINISTRACION DE LA INFORMACION - La evidencia de las actas No 148-176 reposan en la ruta eléctronica: C:\Users\MARTHA CORDON SCENTRAL\Documentos\2016\PLAN DE ACCION 2016\EVIDENCIAS SEGUIMIENTO II TRIMESTRE.</v>
          </cell>
        </row>
        <row r="498">
          <cell r="M498" t="str">
            <v>P171</v>
          </cell>
          <cell r="N498" t="str">
            <v>Estrategia de interoperabilidad entre los sistemas de información de las entidades del sector justicia, diseñada e implementada.</v>
          </cell>
          <cell r="O498">
            <v>10</v>
          </cell>
          <cell r="P498">
            <v>100</v>
          </cell>
          <cell r="Q498" t="str">
            <v>Porcentaje</v>
          </cell>
          <cell r="R498" t="str">
            <v xml:space="preserve">Ing, Adriana Cetina Hernandez </v>
          </cell>
          <cell r="S498" t="str">
            <v>Jefe de Oficina</v>
          </cell>
          <cell r="T498" t="str">
            <v>Activo</v>
          </cell>
          <cell r="U498">
            <v>0</v>
          </cell>
          <cell r="V498">
            <v>0</v>
          </cell>
          <cell r="W498">
            <v>0</v>
          </cell>
          <cell r="X498">
            <v>0</v>
          </cell>
          <cell r="Y498">
            <v>0</v>
          </cell>
          <cell r="Z498">
            <v>0</v>
          </cell>
          <cell r="AA498">
            <v>0</v>
          </cell>
          <cell r="AB498" t="str">
            <v>SIN REGISTRO DE SEGUIMIENTO</v>
          </cell>
          <cell r="AC498">
            <v>0</v>
          </cell>
          <cell r="AD498">
            <v>100</v>
          </cell>
          <cell r="AE498"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AF498" t="str">
            <v>CARPETA 02 - GRUPO ADMINISTRACION DE LA INFORMACION - Se anexa acta de archivo y acta 40 auditoria de Control Interno ruta eléctronica: C:\Users\MARTHA CORDON SCENTRAL\Documentos\2016\PLAN DE ACCION 2016\EVIDENCIAS SEGUIMIENTO II TRIMESTRE.</v>
          </cell>
          <cell r="AG498">
            <v>1075</v>
          </cell>
          <cell r="AH498" t="str">
            <v>Implementar la estrategia de interoperabilidad con las entidades en convenios interadministrativos</v>
          </cell>
          <cell r="AI498" t="str">
            <v>NO</v>
          </cell>
          <cell r="AJ498">
            <v>42370</v>
          </cell>
          <cell r="AK498">
            <v>42716</v>
          </cell>
          <cell r="AL498">
            <v>33</v>
          </cell>
          <cell r="AM498" t="str">
            <v xml:space="preserve"> Nelson Romero </v>
          </cell>
          <cell r="AN498" t="str">
            <v>Inspector Jefe</v>
          </cell>
          <cell r="AO498" t="str">
            <v>Activo</v>
          </cell>
          <cell r="AP498">
            <v>100</v>
          </cell>
          <cell r="AQ498" t="str">
            <v xml:space="preserve">Se desarrollo un web - service con la firma contratista PBM S.A.S para que las entidades del sector justicia en convenio puedan acceder a información especifica del sistema misional - SISIPEC. Mediante contrato 096, se crea acta de inicio el 24 de Nov de 2015. </v>
          </cell>
          <cell r="AR498" t="str">
            <v xml:space="preserve">CARPETA 02 - GRUPO ADMINISTRACION DE LA INFORMACION. </v>
          </cell>
          <cell r="AS498" t="str">
            <v>100</v>
          </cell>
          <cell r="AT498"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AU498" t="str">
            <v>CARPETA 02 - GRUPO ADMINISTRACION DE LA INFORMACION - Se anexa acta de archivo y acta 40 auditoria de Control Interno ruta eléctronica: C:\Users\MARTHA CORDON SCENTRAL\Documentos\2016\PLAN DE ACCION 2016\EVIDENCIAS SEGUIMIENTO II TRIMESTRE.</v>
          </cell>
          <cell r="AV498" t="str">
            <v>100</v>
          </cell>
          <cell r="AW498">
            <v>0.78901734104046239</v>
          </cell>
          <cell r="AX498"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AY498" t="str">
            <v>CARPETA 02 - GRUPO ADMINISTRACION DE LA INFORMACION - Se anexa acta de archivo y acta 40 auditoria de Control Interno ruta eléctronica: C:\Users\MARTHA CORDON SCENTRAL\Documentos\2016\PLAN DE ACCION 2016\EVIDENCIAS SEGUIMIENTO II TRIMESTRE.</v>
          </cell>
          <cell r="AZ498">
            <v>100</v>
          </cell>
          <cell r="BA498">
            <v>1</v>
          </cell>
          <cell r="BB498"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BC498" t="str">
            <v>CARPETA 02 - GRUPO ADMINISTRACION DE LA INFORMACION - Se anexa acta de archivo y acta 40 auditoria de Control Interno ruta eléctronica: C:\Users\MARTHA CORDON SCENTRAL\Documentos\2016\PLAN DE ACCION 2016\EVIDENCIAS SEGUIMIENTO II TRIMESTRE.</v>
          </cell>
        </row>
        <row r="499">
          <cell r="M499" t="str">
            <v>P171</v>
          </cell>
          <cell r="N499" t="str">
            <v>Estrategia de interoperabilidad entre los sistemas de información de las entidades del sector justicia, diseñada e implementada.</v>
          </cell>
          <cell r="O499">
            <v>10</v>
          </cell>
          <cell r="P499">
            <v>100</v>
          </cell>
          <cell r="Q499" t="str">
            <v>Porcentaje</v>
          </cell>
          <cell r="R499" t="str">
            <v xml:space="preserve">Ing, Adriana Cetina Hernandez </v>
          </cell>
          <cell r="S499" t="str">
            <v>Jefe de Oficina</v>
          </cell>
          <cell r="T499" t="str">
            <v>Activo</v>
          </cell>
          <cell r="U499">
            <v>0</v>
          </cell>
          <cell r="V499">
            <v>0</v>
          </cell>
          <cell r="W499">
            <v>0</v>
          </cell>
          <cell r="X499">
            <v>0</v>
          </cell>
          <cell r="Y499">
            <v>0</v>
          </cell>
          <cell r="Z499">
            <v>0</v>
          </cell>
          <cell r="AA499">
            <v>0</v>
          </cell>
          <cell r="AB499" t="str">
            <v>SIN REGISTRO DE SEGUIMIENTO</v>
          </cell>
          <cell r="AC499">
            <v>0</v>
          </cell>
          <cell r="AD499">
            <v>100</v>
          </cell>
          <cell r="AE499"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AF499" t="str">
            <v>CARPETA 02 - GRUPO ADMINISTRACION DE LA INFORMACION - Se anexa acta de archivo y acta 40 auditoria de Control Interno ruta eléctronica: C:\Users\MARTHA CORDON SCENTRAL\Documentos\2016\PLAN DE ACCION 2016\EVIDENCIAS SEGUIMIENTO II TRIMESTRE.</v>
          </cell>
          <cell r="AG499">
            <v>1076</v>
          </cell>
          <cell r="AH499" t="str">
            <v>Socializar las herramientas tecnológicas implementadas en el INPEC (Web service – tableros de control)</v>
          </cell>
          <cell r="AI499" t="str">
            <v>NO</v>
          </cell>
          <cell r="AJ499">
            <v>42370</v>
          </cell>
          <cell r="AK499">
            <v>42716</v>
          </cell>
          <cell r="AL499">
            <v>33</v>
          </cell>
          <cell r="AM499" t="str">
            <v xml:space="preserve"> Nelson Romero </v>
          </cell>
          <cell r="AN499" t="str">
            <v>Inspector Jefe</v>
          </cell>
          <cell r="AO499" t="str">
            <v>Activo</v>
          </cell>
          <cell r="AP499">
            <v>10</v>
          </cell>
          <cell r="AQ499" t="str">
            <v>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v>
          </cell>
          <cell r="AR499" t="str">
            <v xml:space="preserve">Las evidencias reposan en los siguientes correos electrónicos: soporte.sisipec@inpec.gov.co - edward.osorio@inpec.gov.co. GRUPO ADMINISTRACION DE LA INFORMACION </v>
          </cell>
          <cell r="AS499" t="str">
            <v>100</v>
          </cell>
          <cell r="AT499" t="str">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ell>
          <cell r="AU499" t="str">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ell>
          <cell r="AV499" t="str">
            <v>100</v>
          </cell>
          <cell r="AW499">
            <v>0.78901734104046239</v>
          </cell>
          <cell r="AX499" t="str">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ell>
          <cell r="AY499" t="str">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ell>
          <cell r="AZ499">
            <v>100</v>
          </cell>
          <cell r="BA499">
            <v>1</v>
          </cell>
          <cell r="BB499" t="str">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ell>
          <cell r="BC499" t="str">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ell>
        </row>
        <row r="500">
          <cell r="M500" t="str">
            <v>P171</v>
          </cell>
          <cell r="N500" t="str">
            <v>Estrategia de interoperabilidad entre los sistemas de información de las entidades del sector justicia, diseñada e implementada.</v>
          </cell>
          <cell r="O500">
            <v>10</v>
          </cell>
          <cell r="P500">
            <v>100</v>
          </cell>
          <cell r="Q500" t="str">
            <v>Porcentaje</v>
          </cell>
          <cell r="R500" t="str">
            <v xml:space="preserve">Ing, Adriana Cetina Hernandez </v>
          </cell>
          <cell r="S500" t="str">
            <v>Jefe de Oficina</v>
          </cell>
          <cell r="T500" t="str">
            <v>Activo</v>
          </cell>
          <cell r="U500">
            <v>0</v>
          </cell>
          <cell r="V500">
            <v>0</v>
          </cell>
          <cell r="W500">
            <v>0</v>
          </cell>
          <cell r="X500">
            <v>0</v>
          </cell>
          <cell r="Y500">
            <v>0</v>
          </cell>
          <cell r="Z500">
            <v>0</v>
          </cell>
          <cell r="AA500">
            <v>0</v>
          </cell>
          <cell r="AB500" t="str">
            <v>SIN REGISTRO DE SEGUIMIENTO</v>
          </cell>
          <cell r="AC500">
            <v>0</v>
          </cell>
          <cell r="AD500">
            <v>100</v>
          </cell>
          <cell r="AE500" t="str">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ell>
          <cell r="AF500" t="str">
            <v>CARPETA 02 - GRUPO ADMINISTRACION DE LA INFORMACION - Se anexa acta de archivo y acta 40 auditoria de Control Interno ruta eléctronica: C:\Users\MARTHA CORDON SCENTRAL\Documentos\2016\PLAN DE ACCION 2016\EVIDENCIAS SEGUIMIENTO II TRIMESTRE.</v>
          </cell>
          <cell r="AG500">
            <v>1152</v>
          </cell>
          <cell r="AH500" t="str">
            <v>Apoyo técnico a las entidades que requieran información del INPEC</v>
          </cell>
          <cell r="AI500" t="str">
            <v>SI</v>
          </cell>
          <cell r="AJ500">
            <v>42370</v>
          </cell>
          <cell r="AK500">
            <v>42716</v>
          </cell>
          <cell r="AL500">
            <v>34</v>
          </cell>
          <cell r="AM500" t="str">
            <v xml:space="preserve"> Nelson Romero </v>
          </cell>
          <cell r="AN500" t="str">
            <v>Inspector Jefe</v>
          </cell>
          <cell r="AO500" t="str">
            <v>Activo</v>
          </cell>
          <cell r="AP500">
            <v>25</v>
          </cell>
          <cell r="AQ500" t="str">
            <v xml:space="preserve">Mediante correo electrónico se brinda apoyo técnico a entidades en convenio que requieren soporte en cuanto a la creación y eliminación de usuarios en el aplicativo SISIPEC- WEB. De igual manera se realiza constante monitoreo a las conexiones interinstitucionales. </v>
          </cell>
          <cell r="AR500" t="str">
            <v xml:space="preserve">Las evidencias reposan en los siguientes correos electrónicos: soporte.sisipec@inpec.gov.co - edward.osorio@inpec.gov.co. GRUPO ADMINISTRACION DE LA INFORMACION </v>
          </cell>
          <cell r="AS500" t="str">
            <v>50</v>
          </cell>
          <cell r="AT500" t="str">
            <v>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v>
          </cell>
          <cell r="AU500" t="str">
            <v>CARPETA 02 - GRUPO ADMINISTRACION DE LA INFORMACION - Se anexa actas 087 y 137 ruta eléctronica: C:\Users\MARTHA CORDON SCENTRAL\Documentos\2016\PLAN DE ACCION 2016\EVIDENCIAS SEGUIMIENTO II TRIMESTRE.</v>
          </cell>
          <cell r="AV500">
            <v>0</v>
          </cell>
          <cell r="AW500">
            <v>0.78901734104046239</v>
          </cell>
          <cell r="AX500" t="str">
            <v>A la fecha no se han reportado avances para el cumplimiento de la actividad: Apoyo tecnico a entidades que requieran informacion del INPEC.</v>
          </cell>
          <cell r="AY500" t="str">
            <v xml:space="preserve">GRUPO ADMINISTRACION DE LA INFORMACION </v>
          </cell>
          <cell r="AZ500">
            <v>100</v>
          </cell>
          <cell r="BA500">
            <v>1</v>
          </cell>
          <cell r="BB500" t="str">
            <v>Mediante acta de fecha 11 de Noviembre de 2016, se realizaron pruebas de enrolamiento de internos desde los CRM-PUENTE ARANDA a traves de SISIPEC con funcionario de OFISI y EJERCITO. Mediante acta 315 de 19/12/2016, se realizo seminario de capacitación de los modulos que conforman el aplicativo SISIPEC WEB, a funcionarios de Establecimientos de Reclusion Militar, Policia, Carcel Distrital de Bogotá y Municipal de Funza el cual se desarrollo durante los dias comprendidos entre el 12 y 16 de Diciembre.</v>
          </cell>
          <cell r="BC500" t="str">
            <v>GRUPO ADMINISTRACION DE LA INFORMACION - funcionario Nelson Romero - Se anexan actas: 11 de Noviembre y acta 315 ruta eléctronica: C:\Users\MARTHA CORDON SCENTRAL\Documentos\2016\PLAN DE ACCION 2016\EVIDENCIAS SEGUIMIENTO IV TRIMESTRE.</v>
          </cell>
        </row>
        <row r="501">
          <cell r="M501" t="str">
            <v>P27</v>
          </cell>
          <cell r="N501" t="str">
            <v>Establecimientos (Bogotá)  con modulo no dinero implementados</v>
          </cell>
          <cell r="O501">
            <v>5</v>
          </cell>
          <cell r="P501">
            <v>2</v>
          </cell>
          <cell r="Q501" t="str">
            <v>Número</v>
          </cell>
          <cell r="R501" t="str">
            <v xml:space="preserve">Ing, Adriana Cetina Hernandez </v>
          </cell>
          <cell r="S501" t="str">
            <v>Jefe de Oficina</v>
          </cell>
          <cell r="T501" t="str">
            <v>Activo</v>
          </cell>
          <cell r="U501">
            <v>0</v>
          </cell>
          <cell r="V501">
            <v>0</v>
          </cell>
          <cell r="W501">
            <v>0</v>
          </cell>
          <cell r="X501">
            <v>0</v>
          </cell>
          <cell r="Y501">
            <v>0</v>
          </cell>
          <cell r="Z501">
            <v>0</v>
          </cell>
          <cell r="AA501">
            <v>0</v>
          </cell>
          <cell r="AB501" t="str">
            <v>SIN REGISTRO DE SEGUIMIENTO</v>
          </cell>
          <cell r="AC501">
            <v>0</v>
          </cell>
          <cell r="AD501">
            <v>2</v>
          </cell>
          <cell r="AE501" t="str">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ell>
          <cell r="AF501" t="str">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ell>
          <cell r="AG501">
            <v>1077</v>
          </cell>
          <cell r="AH501" t="str">
            <v xml:space="preserve">Implementar el módulo NO DINERO en 2 ERON de Bogotá (EC MODELO y RM BUEN PASTOR) </v>
          </cell>
          <cell r="AI501" t="str">
            <v>NO</v>
          </cell>
          <cell r="AJ501">
            <v>42401</v>
          </cell>
          <cell r="AK501">
            <v>42716</v>
          </cell>
          <cell r="AL501">
            <v>50</v>
          </cell>
          <cell r="AM501" t="str">
            <v xml:space="preserve"> Nelson Romero </v>
          </cell>
          <cell r="AN501" t="str">
            <v>Inspector Jefe</v>
          </cell>
          <cell r="AO501" t="str">
            <v>Activo</v>
          </cell>
          <cell r="AP501">
            <v>40</v>
          </cell>
          <cell r="AQ501" t="str">
            <v>Se realizo Instalación de servidores en el establecimiento EPMSC PICOTA, Actualización del aplicativo Módulo no dinero para trabajar distribuidamente.</v>
          </cell>
          <cell r="AR501" t="str">
            <v xml:space="preserve">GRUPO ADMINISTRACION DE LA INFORMACION. </v>
          </cell>
          <cell r="AS501" t="str">
            <v>0</v>
          </cell>
          <cell r="AT501" t="str">
            <v>A la fecha no se han reportado avances para el cumplimiento de la actividad: Implementar el módulo NO DINERO en 2 ERON de Bogotá (EC MODELO y RM BUEN PASTOR)</v>
          </cell>
          <cell r="AU501" t="str">
            <v xml:space="preserve">GRUPO ADMINISTRACION DE LA INFORMACION </v>
          </cell>
          <cell r="AV501">
            <v>0</v>
          </cell>
          <cell r="AW501">
            <v>0.7682539682539683</v>
          </cell>
          <cell r="AX501" t="str">
            <v>A la fecha no se han reportado avances para el cumplimiento de la actividad: Implementar el módulo NO DINERO en 2 ERON de Bogotá (EC MODELO y RM BUEN PASTOR)</v>
          </cell>
          <cell r="AY501" t="str">
            <v xml:space="preserve">GRUPO ADMINISTRACION DE LA INFORMACION </v>
          </cell>
          <cell r="AZ501">
            <v>100</v>
          </cell>
          <cell r="BA501">
            <v>1</v>
          </cell>
          <cell r="BB501" t="str">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ell>
          <cell r="BC501" t="str">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ell>
        </row>
        <row r="502">
          <cell r="M502" t="str">
            <v>P27</v>
          </cell>
          <cell r="N502" t="str">
            <v>Establecimientos (Bogotá)  con modulo no dinero implementados</v>
          </cell>
          <cell r="O502">
            <v>5</v>
          </cell>
          <cell r="P502">
            <v>2</v>
          </cell>
          <cell r="Q502" t="str">
            <v>Número</v>
          </cell>
          <cell r="R502" t="str">
            <v xml:space="preserve">Ing, Adriana Cetina Hernandez </v>
          </cell>
          <cell r="S502" t="str">
            <v>Jefe de Oficina</v>
          </cell>
          <cell r="T502" t="str">
            <v>Activo</v>
          </cell>
          <cell r="U502">
            <v>0</v>
          </cell>
          <cell r="V502">
            <v>0</v>
          </cell>
          <cell r="W502">
            <v>0</v>
          </cell>
          <cell r="X502">
            <v>0</v>
          </cell>
          <cell r="Y502">
            <v>0</v>
          </cell>
          <cell r="Z502">
            <v>0</v>
          </cell>
          <cell r="AA502">
            <v>0</v>
          </cell>
          <cell r="AB502" t="str">
            <v>SIN REGISTRO DE SEGUIMIENTO</v>
          </cell>
          <cell r="AC502">
            <v>0</v>
          </cell>
          <cell r="AD502">
            <v>2</v>
          </cell>
          <cell r="AE502" t="str">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ell>
          <cell r="AF502" t="str">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ell>
          <cell r="AG502">
            <v>1078</v>
          </cell>
          <cell r="AH502" t="str">
            <v>Capacitar a funcionarios de la Dirección de Gestión Corporativa y realizar pruebas de correcto funcionamiento.</v>
          </cell>
          <cell r="AI502" t="str">
            <v>NO</v>
          </cell>
          <cell r="AJ502">
            <v>42430</v>
          </cell>
          <cell r="AK502">
            <v>42716</v>
          </cell>
          <cell r="AL502">
            <v>50</v>
          </cell>
          <cell r="AM502" t="str">
            <v xml:space="preserve"> Nelson Romero </v>
          </cell>
          <cell r="AN502" t="str">
            <v>Inspector Jefe</v>
          </cell>
          <cell r="AO502" t="str">
            <v>Activo</v>
          </cell>
          <cell r="AP502">
            <v>0</v>
          </cell>
          <cell r="AQ502" t="str">
            <v>Esta actividad no la realiza la OFISI, el alcance únicamente va hacia el DESARROLLO de los módulos. La Dirección de Gestión Corporativa, debe capacitar a los usuarios y poner en marcha el aplicativo. Dentro del formato de modificación se solicitará INACTIVACION.</v>
          </cell>
          <cell r="AR502">
            <v>0</v>
          </cell>
          <cell r="AS502" t="str">
            <v>0</v>
          </cell>
          <cell r="AT502" t="str">
            <v>A la fecha no se han reportado avances para el cumplimiento de la actividad: Capacitar a funcionarios de la Dirección de Gestión Corporativa y realizar pruebas de correcto funcionamiento.</v>
          </cell>
          <cell r="AU502" t="str">
            <v xml:space="preserve">GRUPO ADMINISTRACION DE LA INFORMACION </v>
          </cell>
          <cell r="AV502">
            <v>0</v>
          </cell>
          <cell r="AW502">
            <v>0.74475524475524479</v>
          </cell>
          <cell r="AX502" t="str">
            <v>A la fecha no se han reportado avances para el cumplimiento de la actividad: Capacitar a funcionarios de la Dirección de Gestión Corporativa y realizar pruebas de correcto funcionamiento.</v>
          </cell>
          <cell r="AY502" t="str">
            <v xml:space="preserve">GRUPO ADMINISTRACION DE LA INFORMACION </v>
          </cell>
          <cell r="AZ502">
            <v>100</v>
          </cell>
          <cell r="BA502">
            <v>1</v>
          </cell>
          <cell r="BB502" t="str">
            <v>Mediante actas N°: 42,205,287,293 y 295 se realizo capacitación del aplicativo "modulo no dinero" a funcionarios de Tesoreria de la Dirección de Gestión Corporativa.</v>
          </cell>
          <cell r="BC502" t="str">
            <v>GRUPO ADMINISTRACION DE LA INFORMACION - funcionario: james.villamil@inpec.gov.co - http://172.17.54.98:7020/ManejoDinero http://172.17.54.98:7025/ManejoDinero - Se anexan actas 42,205,287,293 y 295 en ruta magnetica: C:\Users\MARTHA CORDON SCENTRAL\Documentos\2016\PLAN DE ACCION 2016\EVIDENCIAS SEGUIMIENTO IV TRIMESTRE.</v>
          </cell>
        </row>
        <row r="503">
          <cell r="M503" t="str">
            <v>P27</v>
          </cell>
          <cell r="N503" t="str">
            <v>Soporte y mantenimiento de la solución biométrica realizado</v>
          </cell>
          <cell r="O503">
            <v>5</v>
          </cell>
          <cell r="P503">
            <v>100</v>
          </cell>
          <cell r="Q503" t="str">
            <v>Porcentaje</v>
          </cell>
          <cell r="R503" t="str">
            <v xml:space="preserve">Ing, Adriana Cetina Hernandez </v>
          </cell>
          <cell r="S503" t="str">
            <v>Jefe de Oficina</v>
          </cell>
          <cell r="T503" t="str">
            <v>Inactivo</v>
          </cell>
          <cell r="U503">
            <v>0</v>
          </cell>
          <cell r="V503">
            <v>0</v>
          </cell>
          <cell r="W503">
            <v>0</v>
          </cell>
          <cell r="X503">
            <v>0</v>
          </cell>
          <cell r="Y503">
            <v>0</v>
          </cell>
          <cell r="Z503">
            <v>0</v>
          </cell>
          <cell r="AA503">
            <v>0</v>
          </cell>
          <cell r="AB503">
            <v>0</v>
          </cell>
          <cell r="AC503">
            <v>0</v>
          </cell>
          <cell r="AD503">
            <v>0</v>
          </cell>
          <cell r="AE503">
            <v>0</v>
          </cell>
          <cell r="AF503">
            <v>0</v>
          </cell>
          <cell r="AG503">
            <v>1079</v>
          </cell>
          <cell r="AH503" t="str">
            <v xml:space="preserve">Tramitar proceso de contratación </v>
          </cell>
          <cell r="AI503" t="str">
            <v>NO</v>
          </cell>
          <cell r="AJ503">
            <v>42373</v>
          </cell>
          <cell r="AK503">
            <v>42460</v>
          </cell>
          <cell r="AL503">
            <v>30</v>
          </cell>
          <cell r="AM503" t="str">
            <v xml:space="preserve"> Nelson Romero </v>
          </cell>
          <cell r="AN503" t="str">
            <v>Inspector Jefe</v>
          </cell>
          <cell r="AO503" t="str">
            <v>Inactivo</v>
          </cell>
          <cell r="AP503">
            <v>0</v>
          </cell>
          <cell r="AQ503" t="str">
            <v>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v>
          </cell>
          <cell r="AR503" t="str">
            <v>-AZ- CONSECUTIVO ACTAS - ARCHIVO OFICINA DE SISTEMAS DE INFORMACION  - La evidencia del acta 022 y oficio 0125 reposa en la ruta eléctronica: C:\Users\MARTHA CORDON SCENTRAL\Documentos\2016\PLAN DE ACCION 2016\EVIDENCIAS SEGUIMIENTO I TRIMESTRE 2016.</v>
          </cell>
          <cell r="AS503">
            <v>0</v>
          </cell>
          <cell r="AT503">
            <v>0</v>
          </cell>
          <cell r="AU503">
            <v>0</v>
          </cell>
          <cell r="AV503">
            <v>0</v>
          </cell>
          <cell r="AW503" t="str">
            <v>Actividad inactiva</v>
          </cell>
          <cell r="AX503">
            <v>0</v>
          </cell>
          <cell r="AY503">
            <v>0</v>
          </cell>
          <cell r="AZ503">
            <v>0</v>
          </cell>
          <cell r="BA503" t="str">
            <v>Actividad inactiva</v>
          </cell>
          <cell r="BB503">
            <v>0</v>
          </cell>
          <cell r="BC503">
            <v>0</v>
          </cell>
        </row>
        <row r="504">
          <cell r="M504" t="str">
            <v>P27</v>
          </cell>
          <cell r="N504" t="str">
            <v>Soporte y mantenimiento de la solución biométrica realizado</v>
          </cell>
          <cell r="O504">
            <v>5</v>
          </cell>
          <cell r="P504">
            <v>100</v>
          </cell>
          <cell r="Q504" t="str">
            <v>Porcentaje</v>
          </cell>
          <cell r="R504" t="str">
            <v xml:space="preserve">Ing, Adriana Cetina Hernandez </v>
          </cell>
          <cell r="S504" t="str">
            <v>Jefe de Oficina</v>
          </cell>
          <cell r="T504" t="str">
            <v>Inactivo</v>
          </cell>
          <cell r="U504">
            <v>0</v>
          </cell>
          <cell r="V504">
            <v>0</v>
          </cell>
          <cell r="W504">
            <v>0</v>
          </cell>
          <cell r="X504">
            <v>0</v>
          </cell>
          <cell r="Y504">
            <v>0</v>
          </cell>
          <cell r="Z504">
            <v>0</v>
          </cell>
          <cell r="AA504">
            <v>0</v>
          </cell>
          <cell r="AB504">
            <v>0</v>
          </cell>
          <cell r="AC504">
            <v>0</v>
          </cell>
          <cell r="AD504">
            <v>0</v>
          </cell>
          <cell r="AE504">
            <v>0</v>
          </cell>
          <cell r="AF504">
            <v>0</v>
          </cell>
          <cell r="AG504">
            <v>1080</v>
          </cell>
          <cell r="AH504" t="str">
            <v>Ejecución del contrato</v>
          </cell>
          <cell r="AI504" t="str">
            <v>NO</v>
          </cell>
          <cell r="AJ504">
            <v>42461</v>
          </cell>
          <cell r="AK504">
            <v>42716</v>
          </cell>
          <cell r="AL504">
            <v>70</v>
          </cell>
          <cell r="AM504" t="str">
            <v xml:space="preserve"> Nelson Romero </v>
          </cell>
          <cell r="AN504" t="str">
            <v>Inspector Jefe</v>
          </cell>
          <cell r="AO504" t="str">
            <v>Inactivo</v>
          </cell>
          <cell r="AP504">
            <v>0</v>
          </cell>
          <cell r="AQ504">
            <v>0</v>
          </cell>
          <cell r="AR504">
            <v>0</v>
          </cell>
          <cell r="AS504">
            <v>0</v>
          </cell>
          <cell r="AT504">
            <v>0</v>
          </cell>
          <cell r="AU504">
            <v>0</v>
          </cell>
          <cell r="AV504">
            <v>0</v>
          </cell>
          <cell r="AW504" t="str">
            <v>Actividad inactiva</v>
          </cell>
          <cell r="AX504">
            <v>0</v>
          </cell>
          <cell r="AY504">
            <v>0</v>
          </cell>
          <cell r="AZ504">
            <v>0</v>
          </cell>
          <cell r="BA504" t="str">
            <v>Actividad inactiva</v>
          </cell>
          <cell r="BB504">
            <v>0</v>
          </cell>
          <cell r="BC504">
            <v>0</v>
          </cell>
        </row>
        <row r="505">
          <cell r="M505" t="str">
            <v>P261</v>
          </cell>
          <cell r="N505" t="str">
            <v>Rediseñar, adecuar e instalar la red lógica y eléctrica de la Sede Central</v>
          </cell>
          <cell r="O505">
            <v>10</v>
          </cell>
          <cell r="P505">
            <v>1</v>
          </cell>
          <cell r="Q505" t="str">
            <v>Número</v>
          </cell>
          <cell r="R505" t="str">
            <v xml:space="preserve">Ing, Adriana Cetina Hernandez </v>
          </cell>
          <cell r="S505" t="str">
            <v>Jefe de Oficina</v>
          </cell>
          <cell r="T505" t="str">
            <v>Activo</v>
          </cell>
          <cell r="U505">
            <v>0</v>
          </cell>
          <cell r="V505">
            <v>0</v>
          </cell>
          <cell r="W505">
            <v>0</v>
          </cell>
          <cell r="X505">
            <v>0</v>
          </cell>
          <cell r="Y505">
            <v>0</v>
          </cell>
          <cell r="Z505">
            <v>0</v>
          </cell>
          <cell r="AA505">
            <v>0</v>
          </cell>
          <cell r="AB505" t="str">
            <v>SIN REGISTRO DE SEGUIMIENTO</v>
          </cell>
          <cell r="AC505">
            <v>0</v>
          </cell>
          <cell r="AD505">
            <v>1</v>
          </cell>
          <cell r="AE505" t="str">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ell>
          <cell r="AF505" t="str">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ell>
          <cell r="AG505">
            <v>1093</v>
          </cell>
          <cell r="AH505" t="str">
            <v xml:space="preserve">Enviar requerimientos a la USPEC de las redes y equipos de cómputo </v>
          </cell>
          <cell r="AI505" t="str">
            <v xml:space="preserve">NO </v>
          </cell>
          <cell r="AJ505">
            <v>42461</v>
          </cell>
          <cell r="AK505">
            <v>42551</v>
          </cell>
          <cell r="AL505">
            <v>20</v>
          </cell>
          <cell r="AM505" t="str">
            <v>Ing. Mario Rodriguez</v>
          </cell>
          <cell r="AN505" t="str">
            <v>Profesional Universitario</v>
          </cell>
          <cell r="AO505" t="str">
            <v>Activo</v>
          </cell>
          <cell r="AP505">
            <v>0</v>
          </cell>
          <cell r="AQ505">
            <v>0</v>
          </cell>
          <cell r="AR505">
            <v>0</v>
          </cell>
          <cell r="AS505">
            <v>50</v>
          </cell>
          <cell r="AT505" t="str">
            <v>Mediante oficio No: 001437 de mayo 10 de 2016, firmado por el Director General, se remite a la Directora de la USPEC, el requerimiento sobre necesidades a nivel nacional de equipos para ERON. Pendiente enviar oficio requerimiento de redes.</v>
          </cell>
          <cell r="AU505" t="str">
            <v>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v>
          </cell>
          <cell r="AV505">
            <v>0</v>
          </cell>
          <cell r="AW505">
            <v>1</v>
          </cell>
          <cell r="AX505" t="str">
            <v>A la fecha no se reporta avances, respecto al seguimiento de las redes y equipos de computo a la USPEC.</v>
          </cell>
          <cell r="AY505" t="str">
            <v>GRUPO ADMINISTRACION DE LAS TECNOLOGIAS DE LA INFORMACION</v>
          </cell>
          <cell r="AZ505">
            <v>100</v>
          </cell>
          <cell r="BA505">
            <v>1</v>
          </cell>
          <cell r="BB505" t="str">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v>
          </cell>
          <cell r="BC505" t="str">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v>
          </cell>
        </row>
        <row r="506">
          <cell r="M506" t="str">
            <v>P261</v>
          </cell>
          <cell r="N506" t="str">
            <v>Rediseñar, adecuar e instalar la red lógica y eléctrica de la Sede Central</v>
          </cell>
          <cell r="O506">
            <v>10</v>
          </cell>
          <cell r="P506">
            <v>1</v>
          </cell>
          <cell r="Q506" t="str">
            <v>Número</v>
          </cell>
          <cell r="R506" t="str">
            <v xml:space="preserve">Ing, Adriana Cetina Hernandez </v>
          </cell>
          <cell r="S506" t="str">
            <v>Jefe de Oficina</v>
          </cell>
          <cell r="T506" t="str">
            <v>Activo</v>
          </cell>
          <cell r="U506">
            <v>0</v>
          </cell>
          <cell r="V506">
            <v>0</v>
          </cell>
          <cell r="W506">
            <v>0</v>
          </cell>
          <cell r="X506">
            <v>0</v>
          </cell>
          <cell r="Y506">
            <v>0</v>
          </cell>
          <cell r="Z506">
            <v>0</v>
          </cell>
          <cell r="AA506">
            <v>0</v>
          </cell>
          <cell r="AB506" t="str">
            <v>SIN REGISTRO DE SEGUIMIENTO</v>
          </cell>
          <cell r="AC506">
            <v>0</v>
          </cell>
          <cell r="AD506">
            <v>1</v>
          </cell>
          <cell r="AE506" t="str">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ell>
          <cell r="AF506" t="str">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ell>
          <cell r="AG506">
            <v>1094</v>
          </cell>
          <cell r="AH506" t="str">
            <v>Adquirir,instalar y poner en funcionamiento la red eléctrica y logica para la Sede Central.</v>
          </cell>
          <cell r="AI506" t="str">
            <v xml:space="preserve">NO </v>
          </cell>
          <cell r="AJ506">
            <v>42461</v>
          </cell>
          <cell r="AK506">
            <v>42716</v>
          </cell>
          <cell r="AL506">
            <v>60</v>
          </cell>
          <cell r="AM506" t="str">
            <v>Ing. Mario Rodriguez</v>
          </cell>
          <cell r="AN506" t="str">
            <v>Profesional Universitario</v>
          </cell>
          <cell r="AO506" t="str">
            <v>Activo</v>
          </cell>
          <cell r="AP506">
            <v>0</v>
          </cell>
          <cell r="AQ506">
            <v>0</v>
          </cell>
          <cell r="AR506">
            <v>0</v>
          </cell>
          <cell r="AS506">
            <v>40</v>
          </cell>
          <cell r="AT506" t="str">
            <v>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v>
          </cell>
          <cell r="AU506" t="str">
            <v>AZ - ARCHIVO OFICINA DE SISTEMAS DE INFORMACION - GRUPO ADMINISTRACION DE LAS TECNOLOGIAS DE LA INFORMACION. El oficio reposa en archivo mágnetico ruta: C:\Users\MARTHA CORDON SCENTRAL\Documentos\2016\PLAN DE ACCION 2016\EVIDENCIAS SEGUIMIENTO II TRIMESTRE.</v>
          </cell>
          <cell r="AV506">
            <v>50</v>
          </cell>
          <cell r="AW506">
            <v>0.71372549019607845</v>
          </cell>
          <cell r="AX506" t="str">
            <v>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v>
          </cell>
          <cell r="AY506" t="str">
            <v>ARCHIVO OFICINA DE SISTEMAS DE INFORMACION - GRUPO ADMINISTRACION DE LAS TECNOLOGIAS DE LA INFORMACION. El oficio reposa en archivo magnetico ruta: C/Users/MARTHA CORDON/SCENTRAL/Documentos/2016/PLAN DE ACCION 2016/EVIDENCIAS SEGUIMIENTO III TRIMESTRE.</v>
          </cell>
          <cell r="AZ506">
            <v>100</v>
          </cell>
          <cell r="BA506">
            <v>1</v>
          </cell>
          <cell r="BB506" t="str">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ell>
          <cell r="BC506" t="str">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ell>
        </row>
        <row r="507">
          <cell r="M507" t="str">
            <v>P261</v>
          </cell>
          <cell r="N507" t="str">
            <v>Rediseñar, adecuar e instalar la red lógica y eléctrica de la Sede Central</v>
          </cell>
          <cell r="O507">
            <v>10</v>
          </cell>
          <cell r="P507">
            <v>1</v>
          </cell>
          <cell r="Q507" t="str">
            <v>Número</v>
          </cell>
          <cell r="R507" t="str">
            <v xml:space="preserve">Ing, Adriana Cetina Hernandez </v>
          </cell>
          <cell r="S507" t="str">
            <v>Jefe de Oficina</v>
          </cell>
          <cell r="T507" t="str">
            <v>Activo</v>
          </cell>
          <cell r="U507">
            <v>0</v>
          </cell>
          <cell r="V507">
            <v>0</v>
          </cell>
          <cell r="W507">
            <v>0</v>
          </cell>
          <cell r="X507">
            <v>0</v>
          </cell>
          <cell r="Y507">
            <v>0</v>
          </cell>
          <cell r="Z507">
            <v>0</v>
          </cell>
          <cell r="AA507">
            <v>0</v>
          </cell>
          <cell r="AB507" t="str">
            <v>SIN REGISTRO DE SEGUIMIENTO</v>
          </cell>
          <cell r="AC507">
            <v>0</v>
          </cell>
          <cell r="AD507">
            <v>1</v>
          </cell>
          <cell r="AE507" t="str">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ell>
          <cell r="AF507" t="str">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ell>
          <cell r="AG507">
            <v>1095</v>
          </cell>
          <cell r="AH507" t="str">
            <v>Estructurar  un proyecto para la renovación tecnológica de la EPN</v>
          </cell>
          <cell r="AI507" t="str">
            <v xml:space="preserve">NO </v>
          </cell>
          <cell r="AJ507">
            <v>42461</v>
          </cell>
          <cell r="AK507">
            <v>42716</v>
          </cell>
          <cell r="AL507">
            <v>20</v>
          </cell>
          <cell r="AM507" t="str">
            <v>Ing. Mario Rodriguez</v>
          </cell>
          <cell r="AN507" t="str">
            <v>Profesional Universitario</v>
          </cell>
          <cell r="AO507" t="str">
            <v>Activo</v>
          </cell>
          <cell r="AP507">
            <v>0</v>
          </cell>
          <cell r="AQ507">
            <v>0</v>
          </cell>
          <cell r="AR507">
            <v>0</v>
          </cell>
          <cell r="AS507">
            <v>10</v>
          </cell>
          <cell r="AT507" t="str">
            <v>Mediante calendario en Google Apps, se programó para el mes de Julio, una mesa de trabajo con la EPN para definir las necesidades tecnicas respecto a la plataforma tecnológica. En trámite oficio radicado en el mes de julio,  para generar respuesta según GESDOC 2016IE0013119.</v>
          </cell>
          <cell r="AU507" t="str">
            <v>AZ - ARCHIVO OFICINA DE SISTEMAS DE INFORMACION - GRUPO ADMINISTRACION DE LAS TECNOLOGIAS DE LA INFORMACION. El oficio 2016IE0013119 reposa en archivo mágnetico ruta: C:\Users\MARTHA CORDON SCENTRAL\Documentos\2016\PLAN DE ACCION 2016\EVIDENCIAS SEGUIMIENTO II TRIMESTRE.</v>
          </cell>
          <cell r="AV507">
            <v>20</v>
          </cell>
          <cell r="AW507">
            <v>0.71372549019607845</v>
          </cell>
          <cell r="AX507" t="str">
            <v>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v>
          </cell>
          <cell r="AY507" t="str">
            <v>ARCHIVO OFICINA DE SISTEMAS DE INFORMACION - GRUPO ADMINISTRACION DE LAS TECNOLOGIAS DE LA INFORMACION. El oficio del proyecto reposa en archivo magnetico ruta: C/Users/MARTHA CORDON/SCENTRAL/Documentos/2016/PLAN DE ACCION 2016/EVIDENCIAS SEGUIMIENTO III TRIMESTRE.</v>
          </cell>
          <cell r="AZ507">
            <v>100</v>
          </cell>
          <cell r="BA507">
            <v>1</v>
          </cell>
          <cell r="BB507" t="str">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v>
          </cell>
          <cell r="BC507" t="str">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v>
          </cell>
        </row>
        <row r="508">
          <cell r="M508" t="str">
            <v>P173</v>
          </cell>
          <cell r="N508" t="str">
            <v>Integración del Sistema Biométrico con Visitel del personal visitante registrado en los ERON</v>
          </cell>
          <cell r="O508">
            <v>15</v>
          </cell>
          <cell r="P508">
            <v>60</v>
          </cell>
          <cell r="Q508" t="str">
            <v>Porcentaje</v>
          </cell>
          <cell r="R508" t="str">
            <v xml:space="preserve">Ing, Adriana Cetina Hernandez </v>
          </cell>
          <cell r="S508" t="str">
            <v>Jefe de Oficina</v>
          </cell>
          <cell r="T508" t="str">
            <v>Activo</v>
          </cell>
          <cell r="U508">
            <v>0</v>
          </cell>
          <cell r="V508">
            <v>0</v>
          </cell>
          <cell r="W508">
            <v>0</v>
          </cell>
          <cell r="X508">
            <v>0</v>
          </cell>
          <cell r="Y508">
            <v>0</v>
          </cell>
          <cell r="Z508">
            <v>0</v>
          </cell>
          <cell r="AA508">
            <v>0</v>
          </cell>
          <cell r="AB508" t="str">
            <v>SIN REGISTRO DE SEGUIMIENTO</v>
          </cell>
          <cell r="AC508">
            <v>0</v>
          </cell>
          <cell r="AD508">
            <v>60</v>
          </cell>
          <cell r="AE508" t="str">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v>
          </cell>
          <cell r="AF508" t="str">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ell>
          <cell r="AG508">
            <v>1081</v>
          </cell>
          <cell r="AH508" t="str">
            <v>Implementar el sistema VISITEL en 28 ERON con Integración Biométrica</v>
          </cell>
          <cell r="AI508" t="str">
            <v>NO</v>
          </cell>
          <cell r="AJ508">
            <v>42370</v>
          </cell>
          <cell r="AK508">
            <v>42716</v>
          </cell>
          <cell r="AL508">
            <v>50</v>
          </cell>
          <cell r="AM508" t="str">
            <v xml:space="preserve"> Nelson Romero </v>
          </cell>
          <cell r="AN508" t="str">
            <v>Inspector Jefe</v>
          </cell>
          <cell r="AO508" t="str">
            <v>Activo</v>
          </cell>
          <cell r="AP508">
            <v>25</v>
          </cell>
          <cell r="AQ508" t="str">
            <v>Integración del sistema VISITEL en 7 ERON de la Regional Occidente. Epmsc Mocoa, El Bordo, Bolivar, Caloto, Puerto Tejada, Ipiales, Reclusión de Mujeres Popayán. La cual se tiene programada para el día 11 de abril. Respuesta al oficio No 01091-16 - marzo 29 de 2016.</v>
          </cell>
          <cell r="AR508" t="str">
            <v xml:space="preserve">GRUPO ADMINISTRACION DE LA INFORMACION - La evidencia del Oficio 01091-16 - marzo 29 de 2016 y acta 0123 del 18/02/2016 reposa en la ruta: C:\Users\MARTHA CORDON SCENTRAL\Documentos\2016\PLAN DE ACCION 2016\EVIDENCIAS SEGUIMIENTO I TRIMESTRE 2016. </v>
          </cell>
          <cell r="AS508">
            <v>28</v>
          </cell>
          <cell r="AT508" t="str">
            <v>Integración del sistema VISITEL en 2 ERON, EPMSC Dorada, anexo oficio 9701 y EPMSC Riohacha, anexo acta 112.</v>
          </cell>
          <cell r="AU508" t="str">
            <v>GRUPO ADMINISTRACION DE LA INFORMACION - La evidencia del Oficio 9701 y acta 112 reposa en la ruta: C:\Users\MARTHA CORDON SCENTRAL\Documentos\2016\PLAN DE ACCION 2016\EVIDENCIAS SEGUIMIENTO II TRIMESTRE.</v>
          </cell>
          <cell r="AV508">
            <v>60</v>
          </cell>
          <cell r="AW508">
            <v>0.78901734104046239</v>
          </cell>
          <cell r="AX508" t="str">
            <v>Integración del sistema VISITEL en 14 ERON de la regional Oriente, informe de integracion ERON de la regional Occidente.</v>
          </cell>
          <cell r="AY508" t="str">
            <v>GRUPO ADMINISTRACION DE LA INFORMACION - Anexo informe y actas de implementación de Visitel en ERON de la regionales Oriente y Occidente ruta: C:\Users\MARTHA CORDON SCENTRAL\Documentos\2016\PLAN DE ACCION 2016\EVIDENCIAS SEGUIMIENTO III TRIMESTRE.</v>
          </cell>
          <cell r="AZ508">
            <v>100</v>
          </cell>
          <cell r="BA508">
            <v>1</v>
          </cell>
          <cell r="BB508" t="str">
            <v>Durante la vigencia 2016, se integraron al sistema VISITEL 32 ERON. (Establecimientos de Reclusión del Orden Nacional) que cuentan con integración Biometrica.</v>
          </cell>
          <cell r="BC508" t="str">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ell>
        </row>
        <row r="509">
          <cell r="M509" t="str">
            <v>P173</v>
          </cell>
          <cell r="N509" t="str">
            <v>Integración del Sistema Biométrico con Visitel del personal visitante registrado en los ERON</v>
          </cell>
          <cell r="O509">
            <v>15</v>
          </cell>
          <cell r="P509">
            <v>60</v>
          </cell>
          <cell r="Q509" t="str">
            <v>Porcentaje</v>
          </cell>
          <cell r="R509" t="str">
            <v xml:space="preserve">Ing, Adriana Cetina Hernandez </v>
          </cell>
          <cell r="S509" t="str">
            <v>Jefe de Oficina</v>
          </cell>
          <cell r="T509" t="str">
            <v>Activo</v>
          </cell>
          <cell r="U509">
            <v>0</v>
          </cell>
          <cell r="V509">
            <v>0</v>
          </cell>
          <cell r="W509">
            <v>0</v>
          </cell>
          <cell r="X509">
            <v>0</v>
          </cell>
          <cell r="Y509">
            <v>0</v>
          </cell>
          <cell r="Z509">
            <v>0</v>
          </cell>
          <cell r="AA509">
            <v>0</v>
          </cell>
          <cell r="AB509" t="str">
            <v>SIN REGISTRO DE SEGUIMIENTO</v>
          </cell>
          <cell r="AC509">
            <v>0</v>
          </cell>
          <cell r="AD509">
            <v>60</v>
          </cell>
          <cell r="AE509" t="str">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v>
          </cell>
          <cell r="AF509" t="str">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ell>
          <cell r="AG509">
            <v>1082</v>
          </cell>
          <cell r="AH509" t="str">
            <v xml:space="preserve">Realizar auditorías de seguimiento en los 56 ERON que tienen implementado el sistema Visitel con el componente Biométrico. </v>
          </cell>
          <cell r="AI509" t="str">
            <v>NO</v>
          </cell>
          <cell r="AJ509">
            <v>42370</v>
          </cell>
          <cell r="AK509">
            <v>42716</v>
          </cell>
          <cell r="AL509">
            <v>50</v>
          </cell>
          <cell r="AM509" t="str">
            <v xml:space="preserve"> Nelson Romero </v>
          </cell>
          <cell r="AN509" t="str">
            <v>Inspector Jefe</v>
          </cell>
          <cell r="AO509" t="str">
            <v>Activo</v>
          </cell>
          <cell r="AP509">
            <v>0</v>
          </cell>
          <cell r="AQ509" t="str">
            <v>La actividad no se ha realizado dentro de las fechas previstas, ya que hasta el mes de abril se realizará el cronograma con la programación de auditorias.</v>
          </cell>
          <cell r="AR509">
            <v>0</v>
          </cell>
          <cell r="AS509">
            <v>60</v>
          </cell>
          <cell r="AT509" t="str">
            <v>Mediante actas 087, 115 y 154 se evidencia seguimiento a Enrolamiento de personal visitante en los ERON integrados a VISITEL en los meses abril, mayo y junio de 2016.</v>
          </cell>
          <cell r="AU509" t="str">
            <v>GRUPO ADMINISTRACION DE LA INFORMACION - La evidencia de las actas 087, 115 y 154 reposan en la ruta: C:\Users\MARTHA CORDON SCENTRAL\Documentos\2016\PLAN DE ACCION 2016\EVIDENCIAS SEGUIMIENTO II TRIMESTRE.</v>
          </cell>
          <cell r="AV509">
            <v>100</v>
          </cell>
          <cell r="AW509">
            <v>0.78901734104046239</v>
          </cell>
          <cell r="AX509" t="str">
            <v>Mediante actas 087, 115 y 154 se evidencia seguimiento a Enrolamiento de personal visitante en los ERON integrados a VISITEL en los meses abril, mayo y junio de 2016.</v>
          </cell>
          <cell r="AY509" t="str">
            <v>GRUPO ADMINISTRACION DE LA INFORMACION - La evidencia de las actas 087, 115 y 154 reposan en la ruta: C:\Users\MARTHA CORDON SCENTRAL\Documentos\2016\PLAN DE ACCION 2016\EVIDENCIAS SEGUIMIENTO II TRIMESTRE.</v>
          </cell>
          <cell r="AZ509">
            <v>100</v>
          </cell>
          <cell r="BA509">
            <v>1</v>
          </cell>
          <cell r="BB509" t="str">
            <v>Mediante circular 000008 de marzo 31 de 2016, la Direccion General imparte instrucciones a los Directores Regionales y Directores de los ERON, en el sentido de controlar y verificar de manera permanente y obligatoria, la utilización del sistema biometrico para visitantes, implementado en los ERON. Asi mismo mediante informe de fecha 23/12/2016, se reporta los registros de visitantes ingresados con y sin el sistema biometrico por Regionales, teniendo en cuenta el consolidado de biometria que mensualmente, la oficina de sistemas notifico mediante correo electronico.</v>
          </cell>
          <cell r="BC509" t="str">
            <v>GRUPO ADMINISTRACION DE LA INFORMACION - funcionario Mauricio Moreno, Anexo circular 000008 e informe de seguimiento y auditorias sobre la utilización del sistema biometrico para visitantes en los ERON ruta: C:\Users\MARTHA CORDON SCENTRAL\Documentos\2016\PLAN DE ACCION 2016\EVIDENCIAS SEGUIMIENTO IV TRIMESTRE.</v>
          </cell>
        </row>
        <row r="510">
          <cell r="M510" t="str">
            <v>P173</v>
          </cell>
          <cell r="N510" t="str">
            <v>Integración del Sistema Biométrico con Visitel del personal visitante registrado en los ERON</v>
          </cell>
          <cell r="O510">
            <v>15</v>
          </cell>
          <cell r="P510">
            <v>60</v>
          </cell>
          <cell r="Q510" t="str">
            <v>Porcentaje</v>
          </cell>
          <cell r="R510" t="str">
            <v xml:space="preserve">Ing, Adriana Cetina Hernandez </v>
          </cell>
          <cell r="S510" t="str">
            <v>Jefe de Oficina</v>
          </cell>
          <cell r="T510" t="str">
            <v>Activo</v>
          </cell>
          <cell r="U510">
            <v>0</v>
          </cell>
          <cell r="V510">
            <v>0</v>
          </cell>
          <cell r="W510">
            <v>0</v>
          </cell>
          <cell r="X510">
            <v>0</v>
          </cell>
          <cell r="Y510">
            <v>0</v>
          </cell>
          <cell r="Z510">
            <v>0</v>
          </cell>
          <cell r="AA510">
            <v>0</v>
          </cell>
          <cell r="AB510">
            <v>0</v>
          </cell>
          <cell r="AC510">
            <v>0</v>
          </cell>
          <cell r="AD510">
            <v>0</v>
          </cell>
          <cell r="AE510">
            <v>0</v>
          </cell>
          <cell r="AF510">
            <v>0</v>
          </cell>
          <cell r="AG510" t="str">
            <v>Eliminada</v>
          </cell>
          <cell r="AH510" t="str">
            <v>Integrar a la base de datos productiva de Visitel los ERON</v>
          </cell>
          <cell r="AI510" t="str">
            <v>SI</v>
          </cell>
          <cell r="AJ510">
            <v>42370</v>
          </cell>
          <cell r="AK510">
            <v>42460</v>
          </cell>
          <cell r="AL510">
            <v>34</v>
          </cell>
          <cell r="AM510" t="str">
            <v>Cielito Rambal</v>
          </cell>
          <cell r="AN510" t="str">
            <v>Profesional Universitario</v>
          </cell>
          <cell r="AO510" t="str">
            <v>Inactivo</v>
          </cell>
          <cell r="AP510">
            <v>0</v>
          </cell>
          <cell r="AQ510">
            <v>0</v>
          </cell>
          <cell r="AR510">
            <v>0</v>
          </cell>
          <cell r="AS510">
            <v>0</v>
          </cell>
          <cell r="AT510">
            <v>0</v>
          </cell>
          <cell r="AU510">
            <v>0</v>
          </cell>
          <cell r="AV510">
            <v>0</v>
          </cell>
          <cell r="AW510" t="str">
            <v>Actividad inactiva</v>
          </cell>
          <cell r="AX510">
            <v>0</v>
          </cell>
          <cell r="AY510">
            <v>0</v>
          </cell>
          <cell r="AZ510">
            <v>0</v>
          </cell>
          <cell r="BA510" t="str">
            <v>Actividad inactiva</v>
          </cell>
          <cell r="BB510">
            <v>0</v>
          </cell>
          <cell r="BC510">
            <v>0</v>
          </cell>
        </row>
        <row r="511">
          <cell r="M511" t="str">
            <v>P173</v>
          </cell>
          <cell r="N511" t="str">
            <v>Desarrollar un módulo de salud en el Sistema de Información Penitenciaria y Carcelaria SISIPEC</v>
          </cell>
          <cell r="O511">
            <v>15</v>
          </cell>
          <cell r="P511">
            <v>20</v>
          </cell>
          <cell r="Q511" t="str">
            <v>Porcentaje</v>
          </cell>
          <cell r="R511" t="str">
            <v xml:space="preserve">Ing, Adriana Cetina Hernandez </v>
          </cell>
          <cell r="S511" t="str">
            <v>Jefe de Oficina</v>
          </cell>
          <cell r="T511" t="str">
            <v>Inactivo</v>
          </cell>
          <cell r="U511">
            <v>0</v>
          </cell>
          <cell r="V511">
            <v>0</v>
          </cell>
          <cell r="W511">
            <v>0</v>
          </cell>
          <cell r="X511">
            <v>0</v>
          </cell>
          <cell r="Y511">
            <v>0</v>
          </cell>
          <cell r="Z511">
            <v>0</v>
          </cell>
          <cell r="AA511">
            <v>0</v>
          </cell>
          <cell r="AB511">
            <v>0</v>
          </cell>
          <cell r="AC511">
            <v>0</v>
          </cell>
          <cell r="AD511">
            <v>0</v>
          </cell>
          <cell r="AE511">
            <v>0</v>
          </cell>
          <cell r="AF511">
            <v>0</v>
          </cell>
          <cell r="AG511" t="str">
            <v>Eliminada</v>
          </cell>
          <cell r="AH511" t="str">
            <v>Levantar los requerimientos técnicos y funcionales con el grupo de salud de la Oficina de Atención y Tratamiento.</v>
          </cell>
          <cell r="AI511" t="str">
            <v>NO</v>
          </cell>
          <cell r="AJ511">
            <v>42370</v>
          </cell>
          <cell r="AK511">
            <v>42460</v>
          </cell>
          <cell r="AL511">
            <v>50</v>
          </cell>
          <cell r="AM511" t="str">
            <v>Cielito Rambal</v>
          </cell>
          <cell r="AN511" t="str">
            <v>Profesional Universitario</v>
          </cell>
          <cell r="AO511" t="str">
            <v>Inactivo</v>
          </cell>
          <cell r="AP511">
            <v>0</v>
          </cell>
          <cell r="AQ511">
            <v>0</v>
          </cell>
          <cell r="AR511">
            <v>0</v>
          </cell>
          <cell r="AS511">
            <v>0</v>
          </cell>
          <cell r="AT511">
            <v>0</v>
          </cell>
          <cell r="AU511">
            <v>0</v>
          </cell>
          <cell r="AV511">
            <v>0</v>
          </cell>
          <cell r="AW511" t="str">
            <v>Actividad inactiva</v>
          </cell>
          <cell r="AX511">
            <v>0</v>
          </cell>
          <cell r="AY511">
            <v>0</v>
          </cell>
          <cell r="AZ511">
            <v>0</v>
          </cell>
          <cell r="BA511" t="str">
            <v>Actividad inactiva</v>
          </cell>
          <cell r="BB511">
            <v>0</v>
          </cell>
          <cell r="BC511">
            <v>0</v>
          </cell>
        </row>
        <row r="512">
          <cell r="M512" t="str">
            <v>P173</v>
          </cell>
          <cell r="N512" t="str">
            <v>Desarrollar un módulo de salud en el Sistema de Información Penitenciaria y Carcelaria SISIPEC</v>
          </cell>
          <cell r="O512">
            <v>15</v>
          </cell>
          <cell r="P512">
            <v>20</v>
          </cell>
          <cell r="Q512" t="str">
            <v>Porcentaje</v>
          </cell>
          <cell r="R512" t="str">
            <v xml:space="preserve">Ing, Adriana Cetina Hernandez </v>
          </cell>
          <cell r="S512" t="str">
            <v>Jefe de Oficina</v>
          </cell>
          <cell r="T512" t="str">
            <v>Inactivo</v>
          </cell>
          <cell r="U512">
            <v>0</v>
          </cell>
          <cell r="V512">
            <v>0</v>
          </cell>
          <cell r="W512">
            <v>0</v>
          </cell>
          <cell r="X512">
            <v>0</v>
          </cell>
          <cell r="Y512">
            <v>0</v>
          </cell>
          <cell r="Z512">
            <v>0</v>
          </cell>
          <cell r="AA512">
            <v>0</v>
          </cell>
          <cell r="AB512">
            <v>0</v>
          </cell>
          <cell r="AC512">
            <v>0</v>
          </cell>
          <cell r="AD512">
            <v>0</v>
          </cell>
          <cell r="AE512">
            <v>0</v>
          </cell>
          <cell r="AF512">
            <v>0</v>
          </cell>
          <cell r="AG512" t="str">
            <v>Eliminada</v>
          </cell>
          <cell r="AH512" t="str">
            <v>Definir los requerimientos con el nuevo prestador de salud de l INPEC, realizar análisis del sector.</v>
          </cell>
          <cell r="AI512" t="str">
            <v>NO</v>
          </cell>
          <cell r="AJ512">
            <v>42460</v>
          </cell>
          <cell r="AK512">
            <v>42581</v>
          </cell>
          <cell r="AL512">
            <v>50</v>
          </cell>
          <cell r="AM512" t="str">
            <v>Cielito Rambal</v>
          </cell>
          <cell r="AN512" t="str">
            <v>Profesional Universitario</v>
          </cell>
          <cell r="AO512" t="str">
            <v>Inactivo</v>
          </cell>
          <cell r="AP512">
            <v>0</v>
          </cell>
          <cell r="AQ512">
            <v>0</v>
          </cell>
          <cell r="AR512">
            <v>0</v>
          </cell>
          <cell r="AS512">
            <v>0</v>
          </cell>
          <cell r="AT512">
            <v>0</v>
          </cell>
          <cell r="AU512">
            <v>0</v>
          </cell>
          <cell r="AV512">
            <v>0</v>
          </cell>
          <cell r="AW512" t="str">
            <v>Actividad inactiva</v>
          </cell>
          <cell r="AX512">
            <v>0</v>
          </cell>
          <cell r="AY512">
            <v>0</v>
          </cell>
          <cell r="AZ512">
            <v>0</v>
          </cell>
          <cell r="BA512" t="str">
            <v>Actividad inactiva</v>
          </cell>
          <cell r="BB512">
            <v>0</v>
          </cell>
          <cell r="BC512">
            <v>0</v>
          </cell>
        </row>
        <row r="513">
          <cell r="M513" t="str">
            <v>P172</v>
          </cell>
          <cell r="N513" t="str">
            <v>Promover el uso adecuado del Sistema de Información Penitenciaria y Carcelaria SISIPEC para 100 funcionarios.</v>
          </cell>
          <cell r="O513">
            <v>5</v>
          </cell>
          <cell r="P513">
            <v>100</v>
          </cell>
          <cell r="Q513" t="str">
            <v>Porcentaje</v>
          </cell>
          <cell r="R513" t="str">
            <v xml:space="preserve">Ing, Adriana Cetina Hernandez </v>
          </cell>
          <cell r="S513" t="str">
            <v>Jefe de Oficina</v>
          </cell>
          <cell r="T513" t="str">
            <v>Activo</v>
          </cell>
          <cell r="U513">
            <v>0</v>
          </cell>
          <cell r="V513">
            <v>0</v>
          </cell>
          <cell r="W513">
            <v>0</v>
          </cell>
          <cell r="X513">
            <v>0</v>
          </cell>
          <cell r="Y513">
            <v>0</v>
          </cell>
          <cell r="Z513">
            <v>0</v>
          </cell>
          <cell r="AA513">
            <v>0</v>
          </cell>
          <cell r="AB513" t="str">
            <v>SIN REGISTRO DE SEGUIMIENTO</v>
          </cell>
          <cell r="AC513">
            <v>0</v>
          </cell>
          <cell r="AD513">
            <v>100</v>
          </cell>
          <cell r="AE513" t="str">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v>
          </cell>
          <cell r="AF513" t="str">
            <v>GRUPO ADMINISTRACION DE LA INFORMACION - funcionario Ronald Duran - Las actas de capacitacion reportadas en Plan de accion, se encuentran en la ruta: C/Users/MARTHA CORDON SCENTRAL/Documentos/2016/PLAN DE ACCION 2016/EVIDENCIAS SEGUIMIENTO IV TRIMESTRE.</v>
          </cell>
          <cell r="AG513">
            <v>1086</v>
          </cell>
          <cell r="AH513" t="str">
            <v xml:space="preserve">Reforzar las capacitaciones del sistema SISIPEC en los ERON </v>
          </cell>
          <cell r="AI513" t="str">
            <v>SI</v>
          </cell>
          <cell r="AJ513">
            <v>42370</v>
          </cell>
          <cell r="AK513">
            <v>42716</v>
          </cell>
          <cell r="AL513">
            <v>50</v>
          </cell>
          <cell r="AM513" t="str">
            <v xml:space="preserve"> Nelson Romero </v>
          </cell>
          <cell r="AN513" t="str">
            <v>Inspector Jefe</v>
          </cell>
          <cell r="AO513" t="str">
            <v>Activo</v>
          </cell>
          <cell r="AP513">
            <v>5</v>
          </cell>
          <cell r="AQ513" t="str">
            <v>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v>
          </cell>
          <cell r="AR513" t="str">
            <v xml:space="preserve">-AZ-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v>
          </cell>
          <cell r="AS513" t="str">
            <v>25</v>
          </cell>
          <cell r="AT513" t="str">
            <v xml:space="preserve">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v>
          </cell>
          <cell r="AU513" t="str">
            <v>GRUPO ADMINISTRACION DE LA INFORMACION - La evidencia de las actas reposan en la ruta: C:\Users\MARTHA CORDON SCENTRAL\Documentos\2016\PLAN DE ACCION 2016\EVIDENCIAS SEGUIMIENTO II TRIMESTRE.</v>
          </cell>
          <cell r="AV513">
            <v>60</v>
          </cell>
          <cell r="AW513">
            <v>0.78901734104046239</v>
          </cell>
          <cell r="AX513" t="str">
            <v>Mediante actas 190, 200, 208, 288 y acta del 07 de julio, se realizan capacitacion a funcionarios en los modulos de Sisipec Web.</v>
          </cell>
          <cell r="AY513" t="str">
            <v>GRUPO ADMINISTRACION DE LA INFORMACION - Las actas reportadas reposan en la ruta: C/Users/MARTHA CORDON SCENTRAL/Documentos/2016/PLAN DE ACCION 2016/EVIDENCIAS SEGUIMIENTO III TRIMESTRE.</v>
          </cell>
          <cell r="AZ513">
            <v>100</v>
          </cell>
          <cell r="BA513">
            <v>1</v>
          </cell>
          <cell r="BB513" t="str">
            <v>Durante el IV trimestre se realizaron capacitaciónes en diferentes módulos del aplicativo SISIPEC WEB, para 60 funcionarios de diferentes dependencias del INPEC y EJERCITO. Se evidencia mediante actas: 11 de Noviembre, 285, 293, 301, 304, 305 y 315.</v>
          </cell>
          <cell r="BC513" t="str">
            <v>GRUPO ADMINISTRACION DE LA INFORMACION - funcionario Ronald Duran - Las actas de capacitacion reportadas en Plan de accion, se encuentran en la ruta: C/Users/MARTHA CORDON SCENTRAL/Documentos/2016/PLAN DE ACCION 2016/EVIDENCIAS SEGUIMIENTO IV TRIMESTRE.</v>
          </cell>
        </row>
        <row r="514">
          <cell r="M514" t="str">
            <v>P172</v>
          </cell>
          <cell r="N514" t="str">
            <v>Promover el uso adecuado del Sistema de Información Penitenciaria y Carcelaria SISIPEC para 100 funcionarios.</v>
          </cell>
          <cell r="O514">
            <v>5</v>
          </cell>
          <cell r="P514">
            <v>100</v>
          </cell>
          <cell r="Q514" t="str">
            <v>Porcentaje</v>
          </cell>
          <cell r="R514" t="str">
            <v xml:space="preserve">Ing, Adriana Cetina Hernandez </v>
          </cell>
          <cell r="S514" t="str">
            <v>Jefe de Oficina</v>
          </cell>
          <cell r="T514" t="str">
            <v>Activo</v>
          </cell>
          <cell r="U514">
            <v>0</v>
          </cell>
          <cell r="V514">
            <v>0</v>
          </cell>
          <cell r="W514">
            <v>0</v>
          </cell>
          <cell r="X514">
            <v>0</v>
          </cell>
          <cell r="Y514">
            <v>0</v>
          </cell>
          <cell r="Z514">
            <v>0</v>
          </cell>
          <cell r="AA514">
            <v>0</v>
          </cell>
          <cell r="AB514" t="str">
            <v>SIN REGISTRO DE SEGUIMIENTO</v>
          </cell>
          <cell r="AC514">
            <v>0</v>
          </cell>
          <cell r="AD514">
            <v>100</v>
          </cell>
          <cell r="AE514" t="str">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v>
          </cell>
          <cell r="AF514" t="str">
            <v>GRUPO ADMINISTRACION DE LA INFORMACION - funcionario Ronald Duran - Las actas de capacitacion reportadas en Plan de accion, se encuentran en la ruta: C/Users/MARTHA CORDON SCENTRAL/Documentos/2016/PLAN DE ACCION 2016/EVIDENCIAS SEGUIMIENTO IV TRIMESTRE.</v>
          </cell>
          <cell r="AG514">
            <v>1087</v>
          </cell>
          <cell r="AH514" t="str">
            <v>Verificar las inconsistencias de los registros de información en el aplicativo SISIPEC WEB mediante la realización de auditorías trimestrales reportadas por las direcciones regionales. </v>
          </cell>
          <cell r="AI514" t="str">
            <v xml:space="preserve">NO </v>
          </cell>
          <cell r="AJ514">
            <v>42370</v>
          </cell>
          <cell r="AK514">
            <v>42716</v>
          </cell>
          <cell r="AL514">
            <v>50</v>
          </cell>
          <cell r="AM514" t="str">
            <v xml:space="preserve"> Nelson Romero </v>
          </cell>
          <cell r="AN514" t="str">
            <v>Inspector Jefe</v>
          </cell>
          <cell r="AO514" t="str">
            <v>Activo</v>
          </cell>
          <cell r="AP514">
            <v>0</v>
          </cell>
          <cell r="AQ514" t="str">
            <v xml:space="preserve">La actividad no se ha realizado dentro de las fechas previstas, ya que las regionales, se encuentran consolidando la información y a mediados del mes de abril se estarán generando los reportes de auditorias.  </v>
          </cell>
          <cell r="AR514">
            <v>0</v>
          </cell>
          <cell r="AS514" t="str">
            <v>10</v>
          </cell>
          <cell r="AT514" t="str">
            <v>Se reportan de auditorias de seguimiento por parte de la regional Central y Occidente. (anexo tablas)</v>
          </cell>
          <cell r="AU514" t="str">
            <v>Etiquetas auditorias correo nelson.romero@inpec.gov.coGRUPO ADMINISTRACION DE LA INFORMACION - Las tablas anexas reposan en la ruta: C:\Users\MARTHA CORDON SCENTRAL\Documentos\2016\PLAN DE ACCION 2016\EVIDENCIAS SEGUIMIENTO II TRIMESTRE.</v>
          </cell>
          <cell r="AV514">
            <v>0</v>
          </cell>
          <cell r="AW514">
            <v>0.78901734104046239</v>
          </cell>
          <cell r="AX514" t="str">
            <v>A la fecha no se han reportado avances para el cumplimiento de la actividad</v>
          </cell>
          <cell r="AY514" t="str">
            <v xml:space="preserve">GRUPO ADMINISTRACION DE LA INFORMACION </v>
          </cell>
          <cell r="AZ514">
            <v>100</v>
          </cell>
          <cell r="BA514">
            <v>1</v>
          </cell>
          <cell r="BB514" t="str">
            <v>Mediante circular 000016 del 05 de agosto de 2016, la Direccion General imparte instrucciones a los Directores Regionales y Directores de los ERON, con el fin de reiterar a los servidores penitenciarios encargados de alimentar el aplicativo SISIPEC WEB, reportar y actualizar diariamente el sistema misional, como seguimiento al proceso de auditorias, en cumplimiento al articulo 43 de la ley 1709 de 2014 -SISIPEC WEB.</v>
          </cell>
          <cell r="BC514" t="str">
            <v>GRUPO ADMINISTRACION DE LA INFORMACION - Etiquetas auditorias correo nelson.romero@inpec.gov.co / ronald.duran@inpec.gov.co - tablas anexas de seguimiento Regional Central, Noroeste y Viejo caldas, circular 000016 reposan en la ruta: C:\Users\MARTHA CORDON SCENTRAL\Documentos\2016\PLAN DE ACCION 2016\EVIDENCIAS SEGUIMIENTO IV TRIMESTRE.</v>
          </cell>
        </row>
        <row r="515">
          <cell r="M515" t="str">
            <v>P70</v>
          </cell>
          <cell r="N515" t="str">
            <v>Proyecto de Dominio único para el INPEC elaborado.</v>
          </cell>
          <cell r="O515">
            <v>10</v>
          </cell>
          <cell r="P515">
            <v>1</v>
          </cell>
          <cell r="Q515" t="str">
            <v>Número</v>
          </cell>
          <cell r="R515" t="str">
            <v xml:space="preserve">Ing, Adriana Cetina Hernandez </v>
          </cell>
          <cell r="S515" t="str">
            <v>Jefe de Oficina</v>
          </cell>
          <cell r="T515" t="str">
            <v>Activo</v>
          </cell>
          <cell r="U515">
            <v>0</v>
          </cell>
          <cell r="V515">
            <v>0</v>
          </cell>
          <cell r="W515">
            <v>0</v>
          </cell>
          <cell r="X515">
            <v>0</v>
          </cell>
          <cell r="Y515">
            <v>0</v>
          </cell>
          <cell r="Z515">
            <v>0</v>
          </cell>
          <cell r="AA515">
            <v>0</v>
          </cell>
          <cell r="AB515" t="str">
            <v>SIN REGISTRO DE SEGUIMIENTO</v>
          </cell>
          <cell r="AC515">
            <v>0</v>
          </cell>
          <cell r="AD515">
            <v>1</v>
          </cell>
          <cell r="AE515" t="str">
            <v>Se implemento el dominio unico en la red del INPEC de la Sede Central. Esta implementación se realizo con la migración de 496 usuarios activos. El proyecto ya se encuentra elaborado y ejecutado al 100%</v>
          </cell>
          <cell r="AF515" t="str">
            <v xml:space="preserve">EL GRUPO DE ADM DE LAS TECNOLOGIAS DE LA INFORMACION, ASIGNO AL ING JAVIER RAMIREZ (CONTRATISTA) PARA REALIZAR EL PROYECTO EL CUAL INCLUYE LA DISTRIBUCCION DEL DOMINIO A NIVEL NACIONAL, TENIENDO EN CUENTA LA ESTRUCTURA ORGANIZACIONAL DEL INPEC Y ACORDE CON LA CONFIGURACION DEL SERVIDOR DE ARCHIVOS. ANEXO PROYECTO DE DOMINIO UNICO </v>
          </cell>
          <cell r="AG515">
            <v>1088</v>
          </cell>
          <cell r="AH515" t="str">
            <v xml:space="preserve">Implementar el dominio único de los usuarios en la red del INPEC de la SEDE CENTRAL </v>
          </cell>
          <cell r="AI515" t="str">
            <v xml:space="preserve">NO </v>
          </cell>
          <cell r="AJ515">
            <v>42380</v>
          </cell>
          <cell r="AK515">
            <v>42551</v>
          </cell>
          <cell r="AL515">
            <v>100</v>
          </cell>
          <cell r="AM515" t="str">
            <v>Ing., Mario Rodríguez</v>
          </cell>
          <cell r="AN515" t="str">
            <v>Profesional Universitario</v>
          </cell>
          <cell r="AO515" t="str">
            <v>Activo</v>
          </cell>
          <cell r="AP515">
            <v>60</v>
          </cell>
          <cell r="AQ515" t="str">
            <v xml:space="preserve">Se elaboró el proyecto de diseño unico para el INPEC, en base a la consultoria por parte de ETB y asesoria de la Policia Nacional. En proceso de pruebas para dar inicio a la implementación del dominio en la Sede Central. </v>
          </cell>
          <cell r="AR515" t="str">
            <v xml:space="preserve">-AZ-CARPETA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v>
          </cell>
          <cell r="AS515">
            <v>20</v>
          </cell>
          <cell r="AT515" t="str">
            <v>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
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v>
          </cell>
          <cell r="AU515" t="str">
            <v>-AZ-CARPETA DOMINIO UNICO - GRUPO ADMINISTRACION DE LAS TECNOLOGIAS DE LA INFORMACION. Evidencias: acta 01,02,03,04 y 05 reposan en la ruta: C:\Users\MARTHA CORDON SCENTRAL\Documentos\2016\PLAN DE ACCION 2016\EVIDENCIAS SEGUIMIENTO II TRIMESTRE.</v>
          </cell>
          <cell r="AV515">
            <v>80</v>
          </cell>
          <cell r="AW515">
            <v>1</v>
          </cell>
          <cell r="AX515" t="str">
            <v>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v>
          </cell>
          <cell r="AY515" t="str">
            <v>ARCHIVO OFICINA DE SISTEMAS DE INFORMACION - GRUPO ADMINISTRACION DE LAS TECNOLOGIAS DE LA INFORMACION. El acta No: 06 reposa en archivo magnetico ruta: C/Users/MARTHA CORDON/SCENTRAL/Documentos/2016/PLAN DE ACCION 2016/EVIDENCIAS SEGUIMIENTO III TRIMESTRE.</v>
          </cell>
          <cell r="AZ515">
            <v>100</v>
          </cell>
          <cell r="BA515">
            <v>1</v>
          </cell>
          <cell r="BB515" t="str">
            <v xml:space="preserve">Se implemento el dominio unico en la red del INPEC de la Sede Central. Esta implementación se realizo con la migración de 496 usuarios activos. </v>
          </cell>
          <cell r="BC515" t="str">
            <v>GRUPO ADMINISTRACION DE LAS TECNOLOGIAS DE LA INFORMACION. correo electronico: mario.rodriguez@inpec.gov.co / javier.ramirez@inpec.gov.co, el acta No 06 y 07 reposan en archivo magnetico ruta: C/Users/MARTHA CORDON/SCENTRAL/Documentos/2016/PLAN DE ACCION 2016/EVIDENCIAS SEGUIMIENTO IV TRIMESTRE.</v>
          </cell>
        </row>
        <row r="516">
          <cell r="M516" t="str">
            <v>P174</v>
          </cell>
          <cell r="N516" t="str">
            <v xml:space="preserve">Suscribir Convenio entre el INPEC y el Min-Defensa para lograr la conectividad y el soporte técnico al aplicativo SISIPEC web de los establecimientos de reclusión especiales para miembros de la fuerza pública </v>
          </cell>
          <cell r="O516">
            <v>2</v>
          </cell>
          <cell r="P516">
            <v>1</v>
          </cell>
          <cell r="Q516" t="str">
            <v>Número</v>
          </cell>
          <cell r="R516" t="str">
            <v xml:space="preserve">Ing, Adriana Cetina Hernandez </v>
          </cell>
          <cell r="S516" t="str">
            <v>Jefe de Oficina</v>
          </cell>
          <cell r="T516" t="str">
            <v>Activo</v>
          </cell>
          <cell r="U516">
            <v>0</v>
          </cell>
          <cell r="V516">
            <v>0</v>
          </cell>
          <cell r="W516">
            <v>0</v>
          </cell>
          <cell r="X516">
            <v>0</v>
          </cell>
          <cell r="Y516">
            <v>0</v>
          </cell>
          <cell r="Z516">
            <v>0</v>
          </cell>
          <cell r="AA516">
            <v>0</v>
          </cell>
          <cell r="AB516" t="str">
            <v>SIN REGISTRO DE SEGUIMIENTO</v>
          </cell>
          <cell r="AC516">
            <v>0</v>
          </cell>
          <cell r="AD516">
            <v>0</v>
          </cell>
          <cell r="AE516"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AF516"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cell r="AG516">
            <v>1089</v>
          </cell>
          <cell r="AH516" t="str">
            <v>Entregar estudios previos a la Subdirección de Gestión Contractual para su revisión y aprobación de la minuta del convenio</v>
          </cell>
          <cell r="AI516" t="str">
            <v xml:space="preserve">NO </v>
          </cell>
          <cell r="AJ516">
            <v>42370</v>
          </cell>
          <cell r="AK516">
            <v>42490</v>
          </cell>
          <cell r="AL516">
            <v>50</v>
          </cell>
          <cell r="AM516" t="str">
            <v xml:space="preserve"> Nelson Romero </v>
          </cell>
          <cell r="AN516" t="str">
            <v>Inspector Jefe</v>
          </cell>
          <cell r="AO516" t="str">
            <v>Activo</v>
          </cell>
          <cell r="AP516">
            <v>5</v>
          </cell>
          <cell r="AQ516"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AR516"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cell r="AS516" t="str">
            <v>0</v>
          </cell>
          <cell r="AT516" t="str">
            <v>A la fecha no se han reportado avances para el cumplimiento de la actividad: Entregar estudios previos a la Subdirección de Gestión Contractual para su revisión y aprobación de la minuta del convenio</v>
          </cell>
          <cell r="AU516" t="str">
            <v xml:space="preserve">GRUPO ADMINISTRACION DE LA INFORMACION </v>
          </cell>
          <cell r="AV516">
            <v>0</v>
          </cell>
          <cell r="AW516">
            <v>1</v>
          </cell>
          <cell r="AX516"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AY516"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cell r="AZ516">
            <v>79</v>
          </cell>
          <cell r="BA516">
            <v>1</v>
          </cell>
          <cell r="BB516"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BC516"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row>
        <row r="517">
          <cell r="M517" t="str">
            <v>P174</v>
          </cell>
          <cell r="N517" t="str">
            <v xml:space="preserve">Suscribir Convenio entre el INPEC y el Min-Defensa para lograr la conectividad y el soporte técnico al aplicativo SISIPEC web de los establecimientos de reclusión especiales para miembros de la fuerza pública </v>
          </cell>
          <cell r="O517">
            <v>2</v>
          </cell>
          <cell r="P517">
            <v>1</v>
          </cell>
          <cell r="Q517" t="str">
            <v>Número</v>
          </cell>
          <cell r="R517" t="str">
            <v xml:space="preserve">Ing, Adriana Cetina Hernandez </v>
          </cell>
          <cell r="S517" t="str">
            <v>Jefe de Oficina</v>
          </cell>
          <cell r="T517" t="str">
            <v>Activo</v>
          </cell>
          <cell r="U517">
            <v>0</v>
          </cell>
          <cell r="V517">
            <v>0</v>
          </cell>
          <cell r="W517">
            <v>0</v>
          </cell>
          <cell r="X517">
            <v>0</v>
          </cell>
          <cell r="Y517">
            <v>0</v>
          </cell>
          <cell r="Z517">
            <v>0</v>
          </cell>
          <cell r="AA517">
            <v>0</v>
          </cell>
          <cell r="AB517" t="str">
            <v>SIN REGISTRO DE SEGUIMIENTO</v>
          </cell>
          <cell r="AC517">
            <v>0</v>
          </cell>
          <cell r="AD517">
            <v>0</v>
          </cell>
          <cell r="AE517"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AF517"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cell r="AG517">
            <v>1090</v>
          </cell>
          <cell r="AH517" t="str">
            <v>Realizar seguimiento de la ejecución del convenio</v>
          </cell>
          <cell r="AI517" t="str">
            <v xml:space="preserve">NO </v>
          </cell>
          <cell r="AJ517">
            <v>42370</v>
          </cell>
          <cell r="AK517">
            <v>42716</v>
          </cell>
          <cell r="AL517">
            <v>50</v>
          </cell>
          <cell r="AM517" t="str">
            <v xml:space="preserve"> Nelson Romero </v>
          </cell>
          <cell r="AN517" t="str">
            <v>Inspector Jefe</v>
          </cell>
          <cell r="AO517" t="str">
            <v>Activo</v>
          </cell>
          <cell r="AP517">
            <v>0</v>
          </cell>
          <cell r="AQ517" t="str">
            <v>En el momento que se formalice el convenio, el alcance de la OFISI es realizar seguimiento a la ejecución.</v>
          </cell>
          <cell r="AR517">
            <v>0</v>
          </cell>
          <cell r="AS517" t="str">
            <v>0</v>
          </cell>
          <cell r="AT517" t="str">
            <v>A la fecha no se han reportado avances para el cumplimiento de la actividad: Seguimiento de la ejecución del convenio.</v>
          </cell>
          <cell r="AU517" t="str">
            <v xml:space="preserve">GRUPO ADMINISTRACION DE LA INFORMACION </v>
          </cell>
          <cell r="AV517">
            <v>0</v>
          </cell>
          <cell r="AW517">
            <v>0.78901734104046239</v>
          </cell>
          <cell r="AX517"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AY517"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cell r="AZ517">
            <v>79</v>
          </cell>
          <cell r="BA517">
            <v>1</v>
          </cell>
          <cell r="BB517" t="str">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ell>
          <cell r="BC517" t="str">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ell>
        </row>
        <row r="518">
          <cell r="M518" t="str">
            <v>P252</v>
          </cell>
          <cell r="N518" t="str">
            <v>Información Institucional actualizada y disponible a traves de medios fisicos y electrónicos de acuerdo al articulo  9 de la ley 1712 de 2014</v>
          </cell>
          <cell r="O518">
            <v>5</v>
          </cell>
          <cell r="P518">
            <v>100</v>
          </cell>
          <cell r="Q518" t="str">
            <v>Porcentaje</v>
          </cell>
          <cell r="R518" t="str">
            <v xml:space="preserve">Ing, Adriana Cetina Hernandez </v>
          </cell>
          <cell r="S518" t="str">
            <v>Jefe de Oficina</v>
          </cell>
          <cell r="T518" t="str">
            <v>Activo</v>
          </cell>
          <cell r="U518">
            <v>0</v>
          </cell>
          <cell r="V518">
            <v>0</v>
          </cell>
          <cell r="W518">
            <v>0</v>
          </cell>
          <cell r="X518">
            <v>0</v>
          </cell>
          <cell r="Y518">
            <v>0</v>
          </cell>
          <cell r="Z518">
            <v>0</v>
          </cell>
          <cell r="AA518">
            <v>0</v>
          </cell>
          <cell r="AB518" t="str">
            <v>SIN REGISTRO DE SEGUIMIENTO</v>
          </cell>
          <cell r="AC518">
            <v>0</v>
          </cell>
          <cell r="AD518">
            <v>80</v>
          </cell>
          <cell r="AE518" t="str">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ell>
          <cell r="AF518" t="str">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v>
          </cell>
          <cell r="AG518">
            <v>1093</v>
          </cell>
          <cell r="AH518" t="str">
            <v>Realizar la verificación de la matriz de autodiagnóstico de la PGN como herramienta de medición de aplicación de la ley 1712 de 2014..</v>
          </cell>
          <cell r="AI518" t="str">
            <v xml:space="preserve">NO </v>
          </cell>
          <cell r="AJ518">
            <v>42402</v>
          </cell>
          <cell r="AK518">
            <v>42551</v>
          </cell>
          <cell r="AL518">
            <v>50</v>
          </cell>
          <cell r="AM518" t="str">
            <v xml:space="preserve"> Nelson Romero </v>
          </cell>
          <cell r="AN518" t="str">
            <v>Inspector Jefe</v>
          </cell>
          <cell r="AO518" t="str">
            <v>Activo</v>
          </cell>
          <cell r="AP518">
            <v>20</v>
          </cell>
          <cell r="AQ518" t="str">
            <v>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v>
          </cell>
          <cell r="AR518" t="str">
            <v xml:space="preserve">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v>
          </cell>
          <cell r="AS518" t="str">
            <v>100</v>
          </cell>
          <cell r="AT518" t="str">
            <v>De acuerdo a los compromisos citados en las reunión del Comité Institucional de Desarrollo Administrativo, se realizo la verificación y actualización de la estructura al link de transparencia y acceso a la información pública. Anexo presentación.</v>
          </cell>
          <cell r="AU518" t="str">
            <v>GRUPO ADMINISTRACION DE LA INFORMACION - Anexo PDF - Pantallazo de la estructura y presentación - ruta: C:\Users\MARTHA CORDON SCENTRAL\Documentos\2016\PLAN DE ACCION 2016\EVIDENCIAS SEGUIMIENTO II TRIMESTRE.</v>
          </cell>
          <cell r="AV518" t="str">
            <v>100</v>
          </cell>
          <cell r="AW518">
            <v>1</v>
          </cell>
          <cell r="AX518" t="str">
            <v>De acuerdo a los compromisos citados en las reunión del Comité Institucional de Desarrollo Administrativo, se realizo la verificación y actualización de la estructura al link de transparencia y acceso a la información pública. Anexo presentación.</v>
          </cell>
          <cell r="AY518" t="str">
            <v>GRUPO ADMINISTRACION DE LA INFORMACION - Anexo PDF - Pantallazo de la estructura y presentación - ruta: C:\Users\MARTHA CORDON SCENTRAL\Documentos\2016\PLAN DE ACCION 2016\EVIDENCIAS SEGUIMIENTO II TRIMESTRE.</v>
          </cell>
          <cell r="AZ518">
            <v>100</v>
          </cell>
          <cell r="BA518">
            <v>1</v>
          </cell>
          <cell r="BB518" t="str">
            <v>De acuerdo a los compromisos citados en las reunión del Comité Institucional de Desarrollo Administrativo, se realizo la verificación y actualización de la estructura al link de transparencia y acceso a la información pública. Anexo presentación.</v>
          </cell>
          <cell r="BC518" t="str">
            <v>GRUPO ADMINISTRACION DE LA INFORMACION - Anexo PDF - Pantallazo de la estructura y presentación - ruta: C:\Users\MARTHA CORDON SCENTRAL\Documentos\2016\PLAN DE ACCION 2016\EVIDENCIAS SEGUIMIENTO II TRIMESTRE.</v>
          </cell>
        </row>
        <row r="519">
          <cell r="M519" t="str">
            <v>P252</v>
          </cell>
          <cell r="N519" t="str">
            <v>Información Institucional actualizada y disponible a traves de medios fisicos y electrónicos de acuerdo al articulo  9 de la ley 1712 de 2014</v>
          </cell>
          <cell r="O519">
            <v>5</v>
          </cell>
          <cell r="P519">
            <v>100</v>
          </cell>
          <cell r="Q519" t="str">
            <v>Porcentaje</v>
          </cell>
          <cell r="R519" t="str">
            <v xml:space="preserve">Ing, Adriana Cetina Hernandez </v>
          </cell>
          <cell r="S519" t="str">
            <v>Jefe de Oficina</v>
          </cell>
          <cell r="T519" t="str">
            <v>Activo</v>
          </cell>
          <cell r="U519">
            <v>0</v>
          </cell>
          <cell r="V519">
            <v>0</v>
          </cell>
          <cell r="W519">
            <v>0</v>
          </cell>
          <cell r="X519">
            <v>0</v>
          </cell>
          <cell r="Y519">
            <v>0</v>
          </cell>
          <cell r="Z519">
            <v>0</v>
          </cell>
          <cell r="AA519">
            <v>0</v>
          </cell>
          <cell r="AB519" t="str">
            <v>SIN REGISTRO DE SEGUIMIENTO</v>
          </cell>
          <cell r="AC519">
            <v>0</v>
          </cell>
          <cell r="AD519">
            <v>80</v>
          </cell>
          <cell r="AE519" t="str">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ell>
          <cell r="AF519" t="str">
            <v xml:space="preserve">GRUPO ADMINISTRACION DE LA INFORMACION -  Anexo como soporte al producto: Matriz de seguimiento PLANTIC con las rutas de acceso web, pantallazo de ventanas emergentes, esquema de publicación y ayudas para navegar en la página web. correos electronicos  nelson.romero@inpec.gov.co alejandro.garzon@inpec.gov.co - los soportes anexos reposan en la ruta eléctronica: C:\Users\MARTHA CORDON SCENTRAL\Documentos\2016\PLAN DE ACCION 2016\EVIDENCIAS SEGUIMIENTO IV TRIMESTRE 2016. </v>
          </cell>
          <cell r="AG519">
            <v>1094</v>
          </cell>
          <cell r="AH519" t="str">
            <v>Elaborar un (1) informe que incluya actividades encaminadas a mejorar la calidad de la información (contenido, forma y la satisfacción de las  necesidades del usuario de la información).</v>
          </cell>
          <cell r="AI519" t="str">
            <v xml:space="preserve">NO </v>
          </cell>
          <cell r="AJ519">
            <v>42401</v>
          </cell>
          <cell r="AK519">
            <v>42716</v>
          </cell>
          <cell r="AL519">
            <v>25</v>
          </cell>
          <cell r="AM519" t="str">
            <v xml:space="preserve"> Nelson Romero </v>
          </cell>
          <cell r="AN519" t="str">
            <v>Inspector Jefe</v>
          </cell>
          <cell r="AO519" t="str">
            <v>Activo</v>
          </cell>
          <cell r="AP519">
            <v>0</v>
          </cell>
          <cell r="AQ519" t="str">
            <v>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v>
          </cell>
          <cell r="AR519">
            <v>0</v>
          </cell>
          <cell r="AS519" t="str">
            <v>0</v>
          </cell>
          <cell r="AT519" t="str">
            <v>A la fecha no se han reportado avances para el cumplimiento de la actividad: Elaborar un (1) informe que incluya actividades encaminadas a mejorar la calidad de la información (contenido, forma y la satisfacción de las  necesidades del usuario de la información)</v>
          </cell>
          <cell r="AU519" t="str">
            <v xml:space="preserve">GRUPO ADMINISTRACION DE LA INFORMACION </v>
          </cell>
          <cell r="AV519">
            <v>80</v>
          </cell>
          <cell r="AW519">
            <v>0.7682539682539683</v>
          </cell>
          <cell r="AX519" t="str">
            <v xml:space="preserve">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v>
          </cell>
          <cell r="AY519" t="str">
            <v>GRUPO ADMINISTRACION DE LA INFORMACION - Anexo matriz compromisos ruta: C:\Users\MARTHA CORDON SCENTRAL\Documentos\2016\PLAN DE ACCION 2016\EVIDENCIAS SEGUIMIENTO III TRIMESTRE.</v>
          </cell>
          <cell r="AZ519">
            <v>100</v>
          </cell>
          <cell r="BA519">
            <v>1</v>
          </cell>
          <cell r="BB519" t="str">
            <v>De acuerdo a los compromisos citados en las reunión del Comité Institucional de Desarrollo Administrativo, se ejecutaron las actividades encaminadas a mejorar la calidad de la información, tomando como referencia la ejecución de las acciones planteadas en la matriz del Plan Anticorrupción, cuyas se encuentran alineadas con la estrategia de Gobierno en Linea.</v>
          </cell>
          <cell r="BC519" t="str">
            <v xml:space="preserve">GRUPO ADMINISTRACION DE LA INFORMACION -  Anexo como soporte a la actividad: Matriz de seguimiento PLANTIC con las rutas de acceso web, pantallazo de ventanas emergentes, esquema de publicación y ayudas para navegar en la página web. correos electronicos  nelson.romero@inpec.gov.co alejandro.garzon@inpec.gov.co - los soportes anexos reposan en la ruta eléctronica: C:\Users\MARTHA CORDON SCENTRAL\Documentos\2016\PLAN DE ACCION 2016\EVIDENCIAS SEGUIMIENTO IV TRIMESTRE 2016. </v>
          </cell>
        </row>
        <row r="520">
          <cell r="M520" t="str">
            <v>P252</v>
          </cell>
          <cell r="N520" t="str">
            <v>Información Institucional actualizada y disponible a traves de medios fisicos y electrónicos de acuerdo al articulo  9 de la ley 1712 de 2014</v>
          </cell>
          <cell r="O520">
            <v>5</v>
          </cell>
          <cell r="P520">
            <v>100</v>
          </cell>
          <cell r="Q520" t="str">
            <v>Porcentaje</v>
          </cell>
          <cell r="R520" t="str">
            <v xml:space="preserve">Ing, Adriana Cetina Hernandez </v>
          </cell>
          <cell r="S520" t="str">
            <v>Jefe de Oficina</v>
          </cell>
          <cell r="T520" t="str">
            <v>Activo</v>
          </cell>
          <cell r="U520">
            <v>0</v>
          </cell>
          <cell r="V520">
            <v>0</v>
          </cell>
          <cell r="W520">
            <v>0</v>
          </cell>
          <cell r="X520">
            <v>0</v>
          </cell>
          <cell r="Y520">
            <v>0</v>
          </cell>
          <cell r="Z520">
            <v>0</v>
          </cell>
          <cell r="AA520">
            <v>0</v>
          </cell>
          <cell r="AB520" t="str">
            <v>SIN REGISTRO DE SEGUIMIENTO</v>
          </cell>
          <cell r="AC520">
            <v>0</v>
          </cell>
          <cell r="AD520">
            <v>80</v>
          </cell>
          <cell r="AE520" t="str">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ell>
          <cell r="AF520" t="str">
            <v>GRUPO ADMINISTRACION DE LA INFORMACION -  Anexo como soporte al producto: Matriz de seguimiento PLANTIC con las rutas de acceso web, pantallazo de ventanas emergentes, esquema de publicación y ayudas para navegar en la página web. correos electronicos  nelson.romero@inpec.gov.co alejandro.garzon@inpec.gov.co - los soportes anexos reposan en la ruta eléctronica: C:\Users\MARTHA CORDON SCENTRAL\Documentos\2016\PLAN DE ACCION 2016\EVIDENCIAS SEGUIMIENTO IV TRIMESTRE 2016.</v>
          </cell>
          <cell r="AG520">
            <v>1095</v>
          </cell>
          <cell r="AH520" t="str">
            <v>Publicar en formato de hoja de cálculo en el sitio web oficial de la entidad en el enlace “Transparencia y acceso a información pública” los instrumentos de gestión de la información.</v>
          </cell>
          <cell r="AI520" t="str">
            <v>SI</v>
          </cell>
          <cell r="AJ520">
            <v>42371</v>
          </cell>
          <cell r="AK520">
            <v>42716</v>
          </cell>
          <cell r="AL520">
            <v>25</v>
          </cell>
          <cell r="AM520" t="str">
            <v xml:space="preserve"> Nelson Romero </v>
          </cell>
          <cell r="AN520" t="str">
            <v>Inspector Jefe</v>
          </cell>
          <cell r="AO520" t="str">
            <v>Activo</v>
          </cell>
          <cell r="AP520">
            <v>0</v>
          </cell>
          <cell r="AQ520" t="str">
            <v>Actividad en proceso, se esta conformando el equipo de trabajo, para el diágnostico y recopilacion de información, respecto a los Instrumentos de gestión en base a los formatos publicados en la página de Gobierno en línea.</v>
          </cell>
          <cell r="AR520">
            <v>0</v>
          </cell>
          <cell r="AS520" t="str">
            <v>0</v>
          </cell>
          <cell r="AT520" t="str">
            <v>A la fecha no se han reportado avances para el cumplimiento de la actividad: Publicar en formato de hoja de cálculo en el sitio web oficial de la entidad en el enlace “Transparencia y acceso a información pública” los instrumentos de gestión de la información.</v>
          </cell>
          <cell r="AU520" t="str">
            <v>GRUPO ADMINISTRACION DE LA INFORMACION</v>
          </cell>
          <cell r="AV520">
            <v>0</v>
          </cell>
          <cell r="AW520">
            <v>0.78840579710144931</v>
          </cell>
          <cell r="AX520" t="str">
            <v>A la fecha no se han reportado avances para el cumplimiento de la actividad: Publicar en formato de hoja de cálculo en el sitio web oficial de la entidad en el enlace “Transparencia y acceso a información pública” los instrumentos de gestión de la información.</v>
          </cell>
          <cell r="AY520" t="str">
            <v>GRUPO ADMINISTRACION DE LA INFORMACION</v>
          </cell>
          <cell r="AZ520">
            <v>80</v>
          </cell>
          <cell r="BA520">
            <v>1</v>
          </cell>
          <cell r="BB520" t="str">
            <v>Mediante oficio 2016IE0032730, se solicito a la Oficina de Gestión Documental generar entrega de los instrumentos de gestión de la información para su respectiva publicación en el link de transparencia y acceso a la información; el cual ya se encuentra implementado en la página web.</v>
          </cell>
          <cell r="BC520" t="str">
            <v xml:space="preserve">GRUPO ADMINISTRACION DE LA INFORMACION -  Anexo como soporte a la actividad: Oficio 2016IE0032730.              correos electronicos  nelson.romero@inpec.gov.co alejandro.garzon@inpec.gov.co - el oficio anexo reposa en la ruta eléctronica: C:\Users\MARTHA CORDON SCENTRAL\Documentos\2016\PLAN DE ACCION 2016\EVIDENCIAS SEGUIMIENTO IV TRIMESTRE 2016. </v>
          </cell>
        </row>
      </sheetData>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s>
    <sheetDataSet>
      <sheetData sheetId="0">
        <row r="2">
          <cell r="A2" t="str">
            <v>P71</v>
          </cell>
          <cell r="B2" t="str">
            <v>Porcentaje de fases del proceso para la certificación en competencias Laborales norma 2106010 de servicio al cliente de acuerdo a las políticas de la organización al personal que se encuentra vinculado a la Subdirección de Talento Humano.</v>
          </cell>
          <cell r="C2">
            <v>5</v>
          </cell>
        </row>
        <row r="3">
          <cell r="A3" t="str">
            <v>P191</v>
          </cell>
          <cell r="B3" t="str">
            <v>Programa de clima y cultura organizacional dirigió a los lideres dueños de proceso y grupos de trabajo diseñado e implementado.</v>
          </cell>
          <cell r="C3">
            <v>9</v>
          </cell>
        </row>
        <row r="4">
          <cell r="A4" t="str">
            <v>P149</v>
          </cell>
          <cell r="B4" t="str">
            <v>Seguimiento anual a la herramienta de medición del clima laboral realizado</v>
          </cell>
          <cell r="C4">
            <v>5</v>
          </cell>
        </row>
        <row r="5">
          <cell r="A5" t="str">
            <v>P147</v>
          </cell>
          <cell r="B5" t="str">
            <v>Porcentaje del programa de protección y servicios sociales implementado.</v>
          </cell>
          <cell r="C5">
            <v>5</v>
          </cell>
        </row>
        <row r="6">
          <cell r="A6" t="str">
            <v>P148</v>
          </cell>
          <cell r="B6" t="str">
            <v>Servidores penitenciarios beneficiados con incentivos pecuniarios y no pecuniarios</v>
          </cell>
          <cell r="C6">
            <v>5</v>
          </cell>
        </row>
        <row r="7">
          <cell r="A7" t="str">
            <v>P151</v>
          </cell>
          <cell r="B7" t="str">
            <v>Encuentros de parejas y familias de los servidores penitenciarios.</v>
          </cell>
          <cell r="C7">
            <v>5</v>
          </cell>
        </row>
        <row r="8">
          <cell r="A8" t="str">
            <v>P152</v>
          </cell>
          <cell r="B8" t="str">
            <v>Funcionarios beneficiados con convenio INPEC-ICETEX</v>
          </cell>
          <cell r="C8">
            <v>5</v>
          </cell>
        </row>
        <row r="9">
          <cell r="A9" t="str">
            <v>P201</v>
          </cell>
          <cell r="B9" t="str">
            <v>Encuentros regionales dirigidos a funcionarios próximos a cumplir requisitos de pensión de vejez.</v>
          </cell>
          <cell r="C9">
            <v>6</v>
          </cell>
        </row>
        <row r="10">
          <cell r="A10" t="str">
            <v>P142</v>
          </cell>
          <cell r="B10" t="str">
            <v>Plan de Inducción del INPEC, revisado, ajustado e implementado</v>
          </cell>
          <cell r="C10">
            <v>6</v>
          </cell>
        </row>
        <row r="11">
          <cell r="A11" t="str">
            <v>P3</v>
          </cell>
          <cell r="B11" t="str">
            <v xml:space="preserve">Gerentes Públicos de las Direcciones Regionales con roles asignados, capacitados y asesorados en el Sistema de Información y Gestión del Empleo Público (SIGEP). </v>
          </cell>
          <cell r="C11">
            <v>6</v>
          </cell>
        </row>
        <row r="12">
          <cell r="A12" t="str">
            <v>P61</v>
          </cell>
          <cell r="B12" t="str">
            <v>plan de  comunicaciones  del sistema  tipo de evaluación del desempeño laboral en el  INPEC monitoreado..</v>
          </cell>
          <cell r="C12">
            <v>5</v>
          </cell>
        </row>
        <row r="13">
          <cell r="A13" t="str">
            <v>P144</v>
          </cell>
          <cell r="B13" t="str">
            <v>Modelo de Gestión de Talento Humano diseñado e implementado</v>
          </cell>
          <cell r="C13">
            <v>5</v>
          </cell>
        </row>
        <row r="14">
          <cell r="A14" t="str">
            <v>P145</v>
          </cell>
          <cell r="B14" t="str">
            <v xml:space="preserve">Modelo de evaluación de  acuerdos de gestión de los Gerentes públicos del INPEC, diseñado e implementado </v>
          </cell>
          <cell r="C14">
            <v>6</v>
          </cell>
        </row>
        <row r="15">
          <cell r="A15" t="str">
            <v>P146</v>
          </cell>
          <cell r="B15" t="str">
            <v>Plan de vacantes elaborado</v>
          </cell>
          <cell r="C15">
            <v>6</v>
          </cell>
        </row>
        <row r="16">
          <cell r="A16" t="str">
            <v>P43</v>
          </cell>
          <cell r="B16" t="str">
            <v xml:space="preserve">Funcionarios intervenidos con la Fase 1  del programa de salud mental de los ERON  con patología mental </v>
          </cell>
          <cell r="C16">
            <v>5</v>
          </cell>
        </row>
        <row r="17">
          <cell r="A17" t="str">
            <v>P44</v>
          </cell>
          <cell r="B17" t="str">
            <v xml:space="preserve">Funcionarios intervenidos con la Fase 2 del programa de salud mental en los ERON </v>
          </cell>
          <cell r="C17">
            <v>5</v>
          </cell>
        </row>
        <row r="18">
          <cell r="A18" t="str">
            <v>P175</v>
          </cell>
          <cell r="B18" t="str">
            <v>Sistema de gestión en Seguridad y Salud en el Trabajo formulado e implementado</v>
          </cell>
          <cell r="C18">
            <v>6</v>
          </cell>
        </row>
        <row r="19">
          <cell r="A19" t="str">
            <v>P255</v>
          </cell>
          <cell r="B19" t="str">
            <v>Registro publico de carrera administrativa actualizado</v>
          </cell>
          <cell r="C19">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cia"/>
      <sheetName val="Dinamica"/>
      <sheetName val="PA con seg III Trimestre"/>
      <sheetName val="Hoja2"/>
    </sheetNames>
    <sheetDataSet>
      <sheetData sheetId="0"/>
      <sheetData sheetId="1"/>
      <sheetData sheetId="2">
        <row r="521">
          <cell r="M521" t="str">
            <v>P71</v>
          </cell>
          <cell r="N521" t="str">
            <v>Porcentaje de fases del proceso para la certificación en competencias Laborales norma 2106010 de servicio al cliente de acuerdo a las políticas de la organización al personal que se encuentra vinculado a la Subdirección de Talento Humano.</v>
          </cell>
          <cell r="O521">
            <v>5</v>
          </cell>
          <cell r="P521">
            <v>50</v>
          </cell>
          <cell r="Q521" t="str">
            <v>Porcentaje</v>
          </cell>
          <cell r="R521" t="str">
            <v>LUZ MIRAM TIERRADENTRO CACHAYA</v>
          </cell>
          <cell r="S521" t="str">
            <v>Subdirector Técnico</v>
          </cell>
          <cell r="T521" t="str">
            <v>Activo</v>
          </cell>
          <cell r="U521">
            <v>34</v>
          </cell>
          <cell r="V521" t="str">
            <v xml:space="preserve">se realizaron dos fases de las tres que hacen parte de las fases del proceso para la certificacion de la competencia laboral, la cual consistio en realizar sensibilizacion a la subdireccion de talento humano en el mes de marzo de 2016  </v>
          </cell>
          <cell r="W521" t="str">
            <v>C:\Users\CGUERRERO.INPEC\Desktop\PLAN DE ACCION 2016\Plan de acción primer trimestre/sena</v>
          </cell>
          <cell r="X521">
            <v>34</v>
          </cell>
          <cell r="Y521" t="str">
            <v>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v>
          </cell>
          <cell r="Z521" t="str">
            <v>C:\Users\CGUERRERO.INPEC\Desktop\PLAN DE ACCION 2016\Plan de acción primer trimestre/sena</v>
          </cell>
          <cell r="AA521">
            <v>50</v>
          </cell>
          <cell r="AB521" t="str">
            <v>se realizo la totalidad de las fases que hacen parte del proceso para la certificacion de la competencia laboral (sensibilizacion, induccion e inscripcion y evaluacion emision de juicio). La meta del producto se cumpllio en su totalidad</v>
          </cell>
          <cell r="AC521" t="str">
            <v>C:\Users\CGUERRERO.INPEC\Desktop\PLAN DE ACCION 2016\Plan de acción tercer trimestre/sena</v>
          </cell>
          <cell r="AD521">
            <v>50</v>
          </cell>
          <cell r="AE521" t="str">
            <v>se realizo la totalidad de las fases que hacen parte del proceso para la certificacion de la competencia laboral (sensibilizacion, induccion e inscripcion y evaluacion emision de juicio). La meta del producto se cumpllio en su totalidad</v>
          </cell>
          <cell r="AF521" t="str">
            <v>C:\Users\CGUERRERO.INPEC\Desktop\PLAN DE ACCION 2016\Plan de acción tercer trimestre/sena</v>
          </cell>
          <cell r="AG521">
            <v>1102</v>
          </cell>
          <cell r="AH521" t="str">
            <v xml:space="preserve">Realizar la etapa de sensibilización relacionada con la certificación en competencia laboral norma 210601010, dirigido al personal vinculado a la Subdirección de Talento Humano </v>
          </cell>
          <cell r="AI521" t="str">
            <v>NO</v>
          </cell>
          <cell r="AJ521">
            <v>42384</v>
          </cell>
          <cell r="AK521">
            <v>42444</v>
          </cell>
          <cell r="AL521">
            <v>30</v>
          </cell>
          <cell r="AM521" t="str">
            <v>Carmen Guerrero</v>
          </cell>
          <cell r="AN521" t="str">
            <v>Contratista</v>
          </cell>
          <cell r="AO521" t="str">
            <v>Activo</v>
          </cell>
          <cell r="AP521">
            <v>100</v>
          </cell>
          <cell r="AQ521" t="str">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ell>
          <cell r="AR521" t="str">
            <v>C:\Users\CGUERRERO.INPEC\Desktop\PLAN DE ACCION 2016\Plan de acción primer trimestre/sena</v>
          </cell>
          <cell r="AS521">
            <v>100</v>
          </cell>
          <cell r="AT521" t="str">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ell>
          <cell r="AU521" t="str">
            <v>C:\Users\CGUERRERO.INPEC\Desktop\PLAN DE ACCION 2016\Plan de acción primer trimestre/sena</v>
          </cell>
          <cell r="AV521">
            <v>100</v>
          </cell>
          <cell r="AW521">
            <v>1</v>
          </cell>
          <cell r="AX521" t="str">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ell>
          <cell r="AY521" t="str">
            <v>C:\Users\CGUERRERO.INPEC\Desktop\PLAN DE ACCION 2016\Plan de acción primer trimestre/sena</v>
          </cell>
          <cell r="AZ521">
            <v>100</v>
          </cell>
          <cell r="BA521">
            <v>1</v>
          </cell>
          <cell r="BB521" t="str">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ell>
          <cell r="BC521" t="str">
            <v>C:\Users\CGUERRERO.INPEC\Desktop\PLAN DE ACCION 2016\Plan de acción primer trimestre/sena</v>
          </cell>
        </row>
        <row r="522">
          <cell r="M522" t="str">
            <v>P71</v>
          </cell>
          <cell r="N522" t="str">
            <v>Porcentaje de fases del proceso para la certificación en competencias Laborales norma 2106010 de servicio al cliente de acuerdo a las políticas de la organización al personal que se encuentra vinculado a la Subdirección de Talento Humano.</v>
          </cell>
          <cell r="O522">
            <v>5</v>
          </cell>
          <cell r="P522">
            <v>50</v>
          </cell>
          <cell r="Q522" t="str">
            <v>Porcentaje</v>
          </cell>
          <cell r="R522" t="str">
            <v>LUZ MIRAM TIERRADENTRO CACHAYA</v>
          </cell>
          <cell r="S522" t="str">
            <v>Subdirector Técnico</v>
          </cell>
          <cell r="T522" t="str">
            <v>Activo</v>
          </cell>
          <cell r="U522">
            <v>0</v>
          </cell>
          <cell r="V522">
            <v>0</v>
          </cell>
          <cell r="W522">
            <v>0</v>
          </cell>
          <cell r="X522">
            <v>0</v>
          </cell>
          <cell r="Y522">
            <v>0</v>
          </cell>
          <cell r="Z522">
            <v>0</v>
          </cell>
          <cell r="AA522">
            <v>50</v>
          </cell>
          <cell r="AB522" t="str">
            <v>se realizo la totalidad de las fases que hacen parte del proceso para la certificacion de la competencia laboral (sensibilizacion, induccion e inscripcion y evaluacion emision de juicio). La meta del producto se cumpllio en su totalidad</v>
          </cell>
          <cell r="AC522" t="str">
            <v>C:\Users\CGUERRERO.INPEC\Desktop\PLAN DE ACCION 2016\Plan de acción tercer trimestre/sena</v>
          </cell>
          <cell r="AD522">
            <v>50</v>
          </cell>
          <cell r="AE522" t="str">
            <v>se realizo la totalidad de las fases que hacen parte del proceso para la certificacion de la competencia laboral (sensibilizacion, induccion e inscripcion y evaluacion emision de juicio). La meta del producto se cumpllio en su totalidad</v>
          </cell>
          <cell r="AF522" t="str">
            <v>C:\Users\CGUERRERO.INPEC\Desktop\PLAN DE ACCION 2016\Plan de acción tercer trimestre/sena</v>
          </cell>
          <cell r="AG522">
            <v>1103</v>
          </cell>
          <cell r="AH522" t="str">
            <v xml:space="preserve">Realizar la fase de inducción e inscripción a la certificación de competencia laboral norma 210601010, dirigido al personal vinculado a la Subdirección de Talento Humano </v>
          </cell>
          <cell r="AI522" t="str">
            <v>NO</v>
          </cell>
          <cell r="AJ522">
            <v>42444</v>
          </cell>
          <cell r="AK522">
            <v>42536</v>
          </cell>
          <cell r="AL522">
            <v>30</v>
          </cell>
          <cell r="AM522" t="str">
            <v>Carmen Guerrero</v>
          </cell>
          <cell r="AN522" t="str">
            <v>Contratista</v>
          </cell>
          <cell r="AO522" t="str">
            <v>Activo</v>
          </cell>
          <cell r="AP522">
            <v>100</v>
          </cell>
          <cell r="AQ522" t="str">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ell>
          <cell r="AR522" t="str">
            <v>C:\Users\CGUERRERO.INPEC\Desktop\PLAN DE ACCION 2016\Plan de acción primer trimestre/sena</v>
          </cell>
          <cell r="AS522">
            <v>100</v>
          </cell>
          <cell r="AT522" t="str">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ell>
          <cell r="AU522" t="str">
            <v>C:\Users\CGUERRERO.INPEC\Desktop\PLAN DE ACCION 2016\Plan de acción primer trimestre/sena</v>
          </cell>
          <cell r="AV522">
            <v>100</v>
          </cell>
          <cell r="AW522">
            <v>1</v>
          </cell>
          <cell r="AX522" t="str">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ell>
          <cell r="AY522" t="str">
            <v>C:\Users\CGUERRERO.INPEC\Desktop\PLAN DE ACCION 2016\Plan de acción primer trimestre/sena</v>
          </cell>
          <cell r="AZ522">
            <v>100</v>
          </cell>
          <cell r="BA522">
            <v>1</v>
          </cell>
          <cell r="BB522" t="str">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ell>
          <cell r="BC522" t="str">
            <v>C:\Users\CGUERRERO.INPEC\Desktop\PLAN DE ACCION 2016\Plan de acción primer trimestre/sena</v>
          </cell>
        </row>
        <row r="523">
          <cell r="M523" t="str">
            <v>P71</v>
          </cell>
          <cell r="N523" t="str">
            <v>Porcentaje de fases del proceso para la certificación en competencias Laborales norma 2106010 de servicio al cliente de acuerdo a las políticas de la organización al personal que se encuentra vinculado a la Subdirección de Talento Humano.</v>
          </cell>
          <cell r="O523">
            <v>5</v>
          </cell>
          <cell r="P523">
            <v>50</v>
          </cell>
          <cell r="Q523" t="str">
            <v>Porcentaje</v>
          </cell>
          <cell r="R523" t="str">
            <v>LUZ MIRAM TIERRADENTRO CACHAYA</v>
          </cell>
          <cell r="S523" t="str">
            <v>Subdirector Técnico</v>
          </cell>
          <cell r="T523" t="str">
            <v>Activo</v>
          </cell>
          <cell r="U523">
            <v>0</v>
          </cell>
          <cell r="V523">
            <v>0</v>
          </cell>
          <cell r="W523">
            <v>0</v>
          </cell>
          <cell r="X523">
            <v>0</v>
          </cell>
          <cell r="Y523">
            <v>0</v>
          </cell>
          <cell r="Z523">
            <v>0</v>
          </cell>
          <cell r="AA523">
            <v>50</v>
          </cell>
          <cell r="AB523" t="str">
            <v>se realizo la totalidad de las fases que hacen parte del proceso para la certificacion de la competencia laboral (sensibilizacion, induccion e inscripcion y evaluacion emision de juicio). La meta del producto se cumpllio en su totalidad</v>
          </cell>
          <cell r="AC523" t="str">
            <v>C:\Users\CGUERRERO.INPEC\Desktop\PLAN DE ACCION 2016\Plan de acción tercer trimestre/sena</v>
          </cell>
          <cell r="AD523">
            <v>50</v>
          </cell>
          <cell r="AE523" t="str">
            <v>se realizo la totalidad de las fases que hacen parte del proceso para la certificacion de la competencia laboral (sensibilizacion, induccion e inscripcion y evaluacion emision de juicio). La meta del producto se cumpllio en su totalidad</v>
          </cell>
          <cell r="AF523" t="str">
            <v>C:\Users\CGUERRERO.INPEC\Desktop\PLAN DE ACCION 2016\Plan de acción tercer trimestre/sena</v>
          </cell>
          <cell r="AG523">
            <v>1104</v>
          </cell>
          <cell r="AH523" t="str">
            <v xml:space="preserve">Realizar las fases de evaluación y emisión de juicio relacionada con la  certificación de competencia laboral norma 210601010, dirigido al personal vinculado a la Subdirección de Talento Humano </v>
          </cell>
          <cell r="AI523" t="str">
            <v>NO</v>
          </cell>
          <cell r="AJ523">
            <v>42566</v>
          </cell>
          <cell r="AK523">
            <v>42658</v>
          </cell>
          <cell r="AL523">
            <v>40</v>
          </cell>
          <cell r="AM523" t="str">
            <v>Carmen Guerrero</v>
          </cell>
          <cell r="AN523" t="str">
            <v>Contratista</v>
          </cell>
          <cell r="AO523" t="str">
            <v>Activo</v>
          </cell>
          <cell r="AP523">
            <v>0</v>
          </cell>
          <cell r="AQ523">
            <v>0</v>
          </cell>
          <cell r="AR523">
            <v>0</v>
          </cell>
          <cell r="AS523">
            <v>0</v>
          </cell>
          <cell r="AT523">
            <v>0</v>
          </cell>
          <cell r="AU523">
            <v>0</v>
          </cell>
          <cell r="AV523">
            <v>100</v>
          </cell>
          <cell r="AW523">
            <v>0.83695652173913049</v>
          </cell>
          <cell r="AX523" t="str">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v>
          </cell>
          <cell r="AY523" t="str">
            <v>C:/Users/CGUERRERO.INPEC/Desktop/PLAN DE ACCION 2016/Plan de accion tercer trimeste/sena</v>
          </cell>
          <cell r="AZ523">
            <v>100</v>
          </cell>
          <cell r="BA523">
            <v>1</v>
          </cell>
          <cell r="BB523" t="str">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v>
          </cell>
          <cell r="BC523" t="str">
            <v>C:/Users/CGUERRERO.INPEC/Desktop/PLAN DE ACCION 2016/Plan de accion tercer trimeste/sena</v>
          </cell>
        </row>
        <row r="524">
          <cell r="M524" t="str">
            <v>P191</v>
          </cell>
          <cell r="N524" t="str">
            <v>Programa de clima y cultura organizacional dirigió a los lideres dueños de proceso y grupos de trabajo diseñado e implementado.</v>
          </cell>
          <cell r="O524">
            <v>9</v>
          </cell>
          <cell r="P524">
            <v>10</v>
          </cell>
          <cell r="Q524" t="str">
            <v>Porcentaje</v>
          </cell>
          <cell r="R524" t="str">
            <v>LUZ MIRAM TIERRADENTRO CACHAYA</v>
          </cell>
          <cell r="S524" t="str">
            <v>Subdirector Técnico</v>
          </cell>
          <cell r="T524" t="str">
            <v>Activo</v>
          </cell>
          <cell r="U524">
            <v>0</v>
          </cell>
          <cell r="V524">
            <v>0</v>
          </cell>
          <cell r="W524">
            <v>0</v>
          </cell>
          <cell r="X524">
            <v>0</v>
          </cell>
          <cell r="Y524">
            <v>0</v>
          </cell>
          <cell r="Z524">
            <v>0</v>
          </cell>
          <cell r="AA524">
            <v>0</v>
          </cell>
          <cell r="AB524" t="str">
            <v>NO SE TIENEN AVANCES EN EL PRODUCTO</v>
          </cell>
          <cell r="AC524" t="str">
            <v>N/A</v>
          </cell>
          <cell r="AD524">
            <v>10</v>
          </cell>
          <cell r="AE524" t="str">
            <v>se realizaron las dos actividades programadas que dan cumplimiento al producto para la presente vigencia</v>
          </cell>
          <cell r="AF524" t="str">
            <v>C:\Users\CGUERRERO.INPEC\Desktop</v>
          </cell>
          <cell r="AG524">
            <v>0</v>
          </cell>
          <cell r="AH524" t="str">
            <v>Divulgar el documento de compromisos eticos por dependencias a través del boletin informativo a nivel nacional</v>
          </cell>
          <cell r="AI524" t="str">
            <v>NO</v>
          </cell>
          <cell r="AJ524">
            <v>42581</v>
          </cell>
          <cell r="AK524">
            <v>42704</v>
          </cell>
          <cell r="AL524">
            <v>0</v>
          </cell>
          <cell r="AM524">
            <v>0</v>
          </cell>
          <cell r="AN524">
            <v>0</v>
          </cell>
          <cell r="AO524" t="str">
            <v>Activo</v>
          </cell>
          <cell r="AP524" t="str">
            <v>SU1</v>
          </cell>
          <cell r="AQ524">
            <v>0</v>
          </cell>
          <cell r="AR524">
            <v>0</v>
          </cell>
          <cell r="AS524">
            <v>0</v>
          </cell>
          <cell r="AT524">
            <v>0</v>
          </cell>
          <cell r="AU524">
            <v>0</v>
          </cell>
          <cell r="AV524">
            <v>0</v>
          </cell>
          <cell r="AW524">
            <v>0.50406504065040647</v>
          </cell>
          <cell r="AX524" t="str">
            <v>SIN REGISTRO DE SEGUIMIENTO</v>
          </cell>
          <cell r="AY524">
            <v>0</v>
          </cell>
          <cell r="AZ524">
            <v>100</v>
          </cell>
          <cell r="BA524">
            <v>1</v>
          </cell>
          <cell r="BB524" t="str">
            <v>Se realizo la divulgación del documento compromisos éticos en la plataforma de comunicaciones a nivel nacional el dia 1 de diciembre de 2016</v>
          </cell>
          <cell r="BC524" t="str">
            <v>C:\Users\CGUERRERO.INPEC\Desktop</v>
          </cell>
        </row>
        <row r="525">
          <cell r="M525" t="str">
            <v>P191</v>
          </cell>
          <cell r="N525" t="str">
            <v>Programa de clima y cultura organizacional dirigió a los lideres dueños de proceso y grupos de trabajo diseñado e implementado.</v>
          </cell>
          <cell r="O525">
            <v>9</v>
          </cell>
          <cell r="P525">
            <v>10</v>
          </cell>
          <cell r="Q525" t="str">
            <v>Porcentaje</v>
          </cell>
          <cell r="R525" t="str">
            <v>LUZ MIRAM TIERRADENTRO CACHAYA</v>
          </cell>
          <cell r="S525" t="str">
            <v>Subdirector Técnico</v>
          </cell>
          <cell r="T525" t="str">
            <v>Activo</v>
          </cell>
          <cell r="U525">
            <v>0</v>
          </cell>
          <cell r="V525">
            <v>0</v>
          </cell>
          <cell r="W525">
            <v>0</v>
          </cell>
          <cell r="X525">
            <v>0</v>
          </cell>
          <cell r="Y525">
            <v>0</v>
          </cell>
          <cell r="Z525">
            <v>0</v>
          </cell>
          <cell r="AA525">
            <v>0</v>
          </cell>
          <cell r="AB525" t="str">
            <v>NO SE TIENEN AVANCES EN EL PRODUCTO</v>
          </cell>
          <cell r="AC525" t="str">
            <v>N/A</v>
          </cell>
          <cell r="AD525">
            <v>10</v>
          </cell>
          <cell r="AE525" t="str">
            <v>se realizaron las dos actividades programadas que dan cumplimiento al producto para la presente vigencia</v>
          </cell>
          <cell r="AF525" t="str">
            <v>C:\Users\CGUERRERO.INPEC\Desktop</v>
          </cell>
          <cell r="AG525">
            <v>0</v>
          </cell>
          <cell r="AH525" t="str">
            <v>Realizar capacitación a los Directores, Subdirectores y Coodinadores de la sede central en liderazgo, trabajo en equipo y comunicación.</v>
          </cell>
          <cell r="AI525" t="str">
            <v>NO</v>
          </cell>
          <cell r="AJ525">
            <v>42614</v>
          </cell>
          <cell r="AK525">
            <v>42716</v>
          </cell>
          <cell r="AL525">
            <v>0</v>
          </cell>
          <cell r="AM525">
            <v>0</v>
          </cell>
          <cell r="AN525">
            <v>0</v>
          </cell>
          <cell r="AO525" t="str">
            <v>Activo</v>
          </cell>
          <cell r="AP525" t="str">
            <v>SU2</v>
          </cell>
          <cell r="AQ525">
            <v>0</v>
          </cell>
          <cell r="AR525">
            <v>0</v>
          </cell>
          <cell r="AS525">
            <v>0</v>
          </cell>
          <cell r="AT525">
            <v>0</v>
          </cell>
          <cell r="AU525">
            <v>0</v>
          </cell>
          <cell r="AV525">
            <v>0</v>
          </cell>
          <cell r="AW525">
            <v>0.28431372549019607</v>
          </cell>
          <cell r="AX525" t="str">
            <v>SIN REGISTRO DE SEGUIMIENTO</v>
          </cell>
          <cell r="AY525">
            <v>0</v>
          </cell>
          <cell r="AZ525">
            <v>100</v>
          </cell>
          <cell r="BA525">
            <v>1</v>
          </cell>
          <cell r="BB525" t="str">
            <v>Se emitió resolución 022 del 15 de Septiembre de 2016 donde se hace la invitación a participar en el programa cumbres a Directores, Subdirectores, oficinas asesoras y coordinaciones de grupo. Se desarrollaron capacitaciones los días 23 de septiembre, 07, 13 y 28 de Octubre y 18 y 25 de Noviembre, en donde se reforzaron  temas de trabajo en equipo, comunicación y liderazgo.  Se anexan listados de convocatorias y asistentes a cada uno de los niveles en los que participaron los funcionarios</v>
          </cell>
          <cell r="BC525" t="str">
            <v>C:\Users\CGUERRERO.INPEC\Desktop\Programa Cumbres</v>
          </cell>
        </row>
        <row r="526">
          <cell r="M526" t="str">
            <v>P149</v>
          </cell>
          <cell r="N526" t="str">
            <v>Seguimiento anual a la herramienta de medición del clima laboral realizado</v>
          </cell>
          <cell r="O526">
            <v>5</v>
          </cell>
          <cell r="P526">
            <v>1</v>
          </cell>
          <cell r="Q526" t="str">
            <v>Numero</v>
          </cell>
          <cell r="R526" t="str">
            <v>LUZ MIRAM TIERRADENTRO CACHAYA</v>
          </cell>
          <cell r="S526" t="str">
            <v>Subdirector Técnico</v>
          </cell>
          <cell r="T526" t="str">
            <v>Activo</v>
          </cell>
          <cell r="U526">
            <v>0</v>
          </cell>
          <cell r="V526">
            <v>0</v>
          </cell>
          <cell r="W526">
            <v>0</v>
          </cell>
          <cell r="X526">
            <v>0</v>
          </cell>
          <cell r="Y526">
            <v>0</v>
          </cell>
          <cell r="Z526">
            <v>0</v>
          </cell>
          <cell r="AA526">
            <v>0</v>
          </cell>
          <cell r="AB526" t="str">
            <v>NO SE TIENEN AVANCES EN EL PRODUCTO</v>
          </cell>
          <cell r="AC526" t="str">
            <v>N/A</v>
          </cell>
          <cell r="AD526">
            <v>1</v>
          </cell>
          <cell r="AE526" t="str">
            <v>se realizo el seguimiento el cual se evidencia en la elaboración de informe el cual corresponde a la intervencion realizada a Directores, Subdirectores, jefes de oficina y Coordinadores de Grupo.</v>
          </cell>
          <cell r="AF526" t="str">
            <v>C:\Users\CGUERRERO.INPEC\Desktop</v>
          </cell>
          <cell r="AG526">
            <v>0</v>
          </cell>
          <cell r="AH526" t="str">
            <v>Realizar el informe del proceso de capacitación realizada a los lideres de grupo</v>
          </cell>
          <cell r="AI526" t="str">
            <v>NO</v>
          </cell>
          <cell r="AJ526">
            <v>42705</v>
          </cell>
          <cell r="AK526">
            <v>42716</v>
          </cell>
          <cell r="AL526">
            <v>50</v>
          </cell>
          <cell r="AM526" t="str">
            <v>Carmen Guerrero</v>
          </cell>
          <cell r="AN526" t="str">
            <v>contratista</v>
          </cell>
          <cell r="AO526" t="str">
            <v>Activo</v>
          </cell>
          <cell r="AP526">
            <v>0</v>
          </cell>
          <cell r="AQ526">
            <v>0</v>
          </cell>
          <cell r="AR526">
            <v>0</v>
          </cell>
          <cell r="AS526">
            <v>0</v>
          </cell>
          <cell r="AT526">
            <v>0</v>
          </cell>
          <cell r="AU526">
            <v>0</v>
          </cell>
          <cell r="AV526">
            <v>0</v>
          </cell>
          <cell r="AW526" t="str">
            <v>Actividad no ha iniciado</v>
          </cell>
          <cell r="AX526">
            <v>0</v>
          </cell>
          <cell r="AY526">
            <v>0</v>
          </cell>
          <cell r="AZ526">
            <v>100</v>
          </cell>
          <cell r="BA526">
            <v>1</v>
          </cell>
          <cell r="BB526" t="str">
            <v>Se recibe informe de intervención realizada a los Directores, Subdirectores, oficinas asesoras y coordinaciones de grupo.</v>
          </cell>
          <cell r="BC526" t="str">
            <v>C:\Users\CGUERRERO.INPEC\Desktop</v>
          </cell>
        </row>
        <row r="527">
          <cell r="M527" t="str">
            <v>P71</v>
          </cell>
          <cell r="N527" t="str">
            <v>Programa de clima y cultura organizacional dirigió a los lideres dueños de proceso y grupos de trabajo diseñado e implementado.</v>
          </cell>
          <cell r="O527">
            <v>5</v>
          </cell>
          <cell r="P527">
            <v>80</v>
          </cell>
          <cell r="Q527" t="str">
            <v>Porcentaje</v>
          </cell>
          <cell r="R527" t="str">
            <v>LUZ MIRAM TIERRADENTRO CACHAYA</v>
          </cell>
          <cell r="S527" t="str">
            <v>Subdirector Técnico</v>
          </cell>
          <cell r="T527" t="str">
            <v>Activo</v>
          </cell>
          <cell r="U527">
            <v>0</v>
          </cell>
          <cell r="V527">
            <v>0</v>
          </cell>
          <cell r="W527">
            <v>0</v>
          </cell>
          <cell r="X527">
            <v>0</v>
          </cell>
          <cell r="Y527">
            <v>0</v>
          </cell>
          <cell r="Z527">
            <v>0</v>
          </cell>
          <cell r="AA527">
            <v>80</v>
          </cell>
          <cell r="AB527" t="str">
            <v>se realizo la totalidad de las fases que hacen parte del proceso para la certificacion de la competencia laboral (sensibilizacion, induccion e inscripcion y evaluacion emision de juicio). La meta del producto se cumpllio en su totalidad</v>
          </cell>
          <cell r="AC527" t="str">
            <v>C:\Users\CGUERRERO.INPEC\Desktop\PLAN DE ACCION 2016\Plan de acción tercer trimestre/sena</v>
          </cell>
          <cell r="AD527">
            <v>50</v>
          </cell>
          <cell r="AE527" t="str">
            <v>se realizo la totalidad de las fases que hacen parte del proceso para la certificacion de la competencia laboral (sensibilizacion, induccion e inscripcion y evaluacion emision de juicio). La meta del producto se cumpllio en su totalidad</v>
          </cell>
          <cell r="AF527" t="str">
            <v>C:\Users\CGUERRERO.INPEC\Desktop\PLAN DE ACCION 2016\Plan de acción tercer trimestre/sena</v>
          </cell>
          <cell r="AG527">
            <v>1105</v>
          </cell>
          <cell r="AH527" t="str">
            <v>Realizar el diagnóstico y tabulación,   de la información inicial recolectada de acuerdo a la contratación que se realice.</v>
          </cell>
          <cell r="AI527" t="str">
            <v>NO</v>
          </cell>
          <cell r="AJ527">
            <v>42644</v>
          </cell>
          <cell r="AK527">
            <v>42583</v>
          </cell>
          <cell r="AL527">
            <v>50</v>
          </cell>
          <cell r="AM527" t="str">
            <v>Carmen Guerrero</v>
          </cell>
          <cell r="AN527" t="str">
            <v>Contratista</v>
          </cell>
          <cell r="AO527" t="str">
            <v>Activo</v>
          </cell>
          <cell r="AP527">
            <v>0</v>
          </cell>
          <cell r="AQ527">
            <v>0</v>
          </cell>
          <cell r="AR527">
            <v>0</v>
          </cell>
          <cell r="AS527">
            <v>0</v>
          </cell>
          <cell r="AT527">
            <v>0</v>
          </cell>
          <cell r="AU527">
            <v>0</v>
          </cell>
          <cell r="AV527">
            <v>0</v>
          </cell>
          <cell r="AW527">
            <v>1</v>
          </cell>
          <cell r="AX527">
            <v>0</v>
          </cell>
          <cell r="AY527">
            <v>0</v>
          </cell>
          <cell r="AZ527">
            <v>100</v>
          </cell>
          <cell r="BA527">
            <v>1</v>
          </cell>
          <cell r="BB527" t="str">
            <v>esta actividad fue modificada en respectivo formato el dia 22 de septiembre de 2016, fue modificada por la actividad divulgacion del documento de compromisos eticos.</v>
          </cell>
          <cell r="BC527">
            <v>0</v>
          </cell>
        </row>
        <row r="528">
          <cell r="M528" t="str">
            <v>P71</v>
          </cell>
          <cell r="N528" t="str">
            <v>Programa de clima y cultura organizacional dirigió a los lideres dueños de proceso y grupos de trabajo diseñado e implementado.</v>
          </cell>
          <cell r="O528">
            <v>5</v>
          </cell>
          <cell r="P528">
            <v>80</v>
          </cell>
          <cell r="Q528" t="str">
            <v>Porcentaje</v>
          </cell>
          <cell r="R528" t="str">
            <v>LUZ MIRAM TIERRADENTRO CACHAYA</v>
          </cell>
          <cell r="S528" t="str">
            <v>Subdirector Técnico</v>
          </cell>
          <cell r="T528" t="str">
            <v>Activo</v>
          </cell>
          <cell r="U528">
            <v>0</v>
          </cell>
          <cell r="V528">
            <v>0</v>
          </cell>
          <cell r="W528">
            <v>0</v>
          </cell>
          <cell r="X528">
            <v>0</v>
          </cell>
          <cell r="Y528">
            <v>0</v>
          </cell>
          <cell r="Z528">
            <v>0</v>
          </cell>
          <cell r="AA528">
            <v>80</v>
          </cell>
          <cell r="AB528" t="str">
            <v>se realizo la totalidad de las fases que hacen parte del proceso para la certificacion de la competencia laboral (sensibilizacion, induccion e inscripcion y evaluacion emision de juicio). La meta del producto se cumpllio en su totalidad</v>
          </cell>
          <cell r="AC528" t="str">
            <v>C:\Users\CGUERRERO.INPEC\Desktop\PLAN DE ACCION 2016\Plan de acción tercer trimestre/sena</v>
          </cell>
          <cell r="AD528">
            <v>50</v>
          </cell>
          <cell r="AE528" t="str">
            <v>se realizo la totalidad de las fases que hacen parte del proceso para la certificacion de la competencia laboral (sensibilizacion, induccion e inscripcion y evaluacion emision de juicio). La meta del producto se cumpllio en su totalidad</v>
          </cell>
          <cell r="AF528" t="str">
            <v>C:\Users\CGUERRERO.INPEC\Desktop\PLAN DE ACCION 2016\Plan de acción tercer trimestre/sena</v>
          </cell>
          <cell r="AG528">
            <v>1106</v>
          </cell>
          <cell r="AH528" t="str">
            <v>Realizar el procesamiento y análisis de la información, intervención y presentación de informes a la Direcciones encargadas</v>
          </cell>
          <cell r="AI528" t="str">
            <v>NO</v>
          </cell>
          <cell r="AJ528">
            <v>42614</v>
          </cell>
          <cell r="AK528">
            <v>42704</v>
          </cell>
          <cell r="AL528">
            <v>50</v>
          </cell>
          <cell r="AM528" t="str">
            <v>Carmen Guerrero</v>
          </cell>
          <cell r="AN528" t="str">
            <v>Contratista</v>
          </cell>
          <cell r="AO528" t="str">
            <v>Activo</v>
          </cell>
          <cell r="AP528">
            <v>0</v>
          </cell>
          <cell r="AQ528">
            <v>0</v>
          </cell>
          <cell r="AR528">
            <v>0</v>
          </cell>
          <cell r="AS528">
            <v>0</v>
          </cell>
          <cell r="AT528">
            <v>0</v>
          </cell>
          <cell r="AU528">
            <v>0</v>
          </cell>
          <cell r="AV528">
            <v>0</v>
          </cell>
          <cell r="AW528">
            <v>0.32222222222222224</v>
          </cell>
          <cell r="AX528" t="str">
            <v>SIN REGISTRO DE SEGUIMIENTO</v>
          </cell>
          <cell r="AY528">
            <v>0</v>
          </cell>
          <cell r="AZ528">
            <v>100</v>
          </cell>
          <cell r="BA528">
            <v>1</v>
          </cell>
          <cell r="BB528" t="str">
            <v>esta actividad fue modificada en respectivo formato el dia 22 de septiembre de 2016, fue modificada por la actividad realizacion de informe del proceso de capacitacion realizado a los lideres de grupo</v>
          </cell>
          <cell r="BC528">
            <v>0</v>
          </cell>
        </row>
        <row r="529">
          <cell r="M529" t="str">
            <v>P147</v>
          </cell>
          <cell r="N529" t="str">
            <v>Porcentaje del programa de protección y servicios sociales implementado.</v>
          </cell>
          <cell r="O529">
            <v>5</v>
          </cell>
          <cell r="P529">
            <v>25</v>
          </cell>
          <cell r="Q529" t="str">
            <v>Porcentaje</v>
          </cell>
          <cell r="R529" t="str">
            <v>LUZ MIRAM TIERRADENTRO CACHAYA</v>
          </cell>
          <cell r="S529" t="str">
            <v>Subdirector Técnico</v>
          </cell>
          <cell r="T529" t="str">
            <v>Activo</v>
          </cell>
          <cell r="U529">
            <v>18</v>
          </cell>
          <cell r="V529" t="str">
            <v>se ha implementado  2 ferias de las 3 que corresponden al programa de proteccion y servicios sociales. estas ferias corresponden a salud y vivienda</v>
          </cell>
          <cell r="W529" t="str">
            <v>C:\Users\CGUERRERO.INPEC\Desktop\PLAN DE ACCION 2016\Plan de acción primer trimestre/feria de salud</v>
          </cell>
          <cell r="X529">
            <v>25</v>
          </cell>
          <cell r="Y529" t="str">
            <v>se realizo la III feria de alizanzas empresariales los dias 19 y 20 de mayo de 2016, para lo cual se alcanzaria el 100% de cumplimiento en el producto</v>
          </cell>
          <cell r="Z529" t="str">
            <v>C:\Users\CGUERRERO.INPEC\Desktop\PLAN DE ACCION 2016\Plan de acción segundo trimestre/feria de salud</v>
          </cell>
          <cell r="AA529">
            <v>25</v>
          </cell>
          <cell r="AB529" t="str">
            <v>se realizo la III feria de alizanzas empresariales los dias 19 y 20 de mayo de 2016, para lo cual se alcanzaria el 100% de cumplimiento en el producto</v>
          </cell>
          <cell r="AC529" t="str">
            <v>C:\Users\CGUERRERO.INPEC\Desktop\PLAN DE ACCION 2016\Plan de acción segundo trimestre/feria de salud</v>
          </cell>
          <cell r="AD529">
            <v>25</v>
          </cell>
          <cell r="AE529" t="str">
            <v>se realizo la III feria de alizanzas empresariales los dias 19 y 20 de mayo de 2016, para lo cual se alcanzaria el 100% de cumplimiento en el producto</v>
          </cell>
          <cell r="AF529" t="str">
            <v>C:\Users\CGUERRERO.INPEC\Desktop\PLAN DE ACCION 2016\Plan de acción segundo trimestre/feria de salud</v>
          </cell>
          <cell r="AG529">
            <v>1110</v>
          </cell>
          <cell r="AH529" t="str">
            <v>Ejecutar la segunda feria de promoción y prevención como parte del programa de protección y servicios sociales</v>
          </cell>
          <cell r="AI529" t="str">
            <v>NO</v>
          </cell>
          <cell r="AJ529">
            <v>42430</v>
          </cell>
          <cell r="AK529">
            <v>42643</v>
          </cell>
          <cell r="AL529">
            <v>40</v>
          </cell>
          <cell r="AM529" t="str">
            <v>Luz Mery Oviedo</v>
          </cell>
          <cell r="AN529" t="str">
            <v>Profesional Universitario</v>
          </cell>
          <cell r="AO529" t="str">
            <v>Activo</v>
          </cell>
          <cell r="AP529">
            <v>100</v>
          </cell>
          <cell r="AQ529" t="str">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ell>
          <cell r="AR529" t="str">
            <v>C:\Users\CGUERRERO.INPEC\Desktop\PLAN DE ACCION 2016\Plan de acción primer trimestre/feria de salud</v>
          </cell>
          <cell r="AS529">
            <v>100</v>
          </cell>
          <cell r="AT529" t="str">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ell>
          <cell r="AU529" t="str">
            <v>C:\Users\CGUERRERO.INPEC\Desktop\PLAN DE ACCION 2016\Plan de acción primer trimestre/feria de salud</v>
          </cell>
          <cell r="AV529">
            <v>100</v>
          </cell>
          <cell r="AW529">
            <v>1</v>
          </cell>
          <cell r="AX529" t="str">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ell>
          <cell r="AY529" t="str">
            <v>C:\Users\CGUERRERO.INPEC\Desktop\PLAN DE ACCION 2016\Plan de acción primer trimestre/feria de salud</v>
          </cell>
          <cell r="AZ529">
            <v>100</v>
          </cell>
          <cell r="BA529">
            <v>1</v>
          </cell>
          <cell r="BB529" t="str">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ell>
          <cell r="BC529" t="str">
            <v>C:\Users\CGUERRERO.INPEC\Desktop\PLAN DE ACCION 2016\Plan de acción primer trimestre/feria de salud</v>
          </cell>
        </row>
        <row r="530">
          <cell r="M530" t="str">
            <v>P147</v>
          </cell>
          <cell r="N530" t="str">
            <v>Porcentaje del programa de protección y servicios sociales implementado.</v>
          </cell>
          <cell r="O530">
            <v>5</v>
          </cell>
          <cell r="P530">
            <v>25</v>
          </cell>
          <cell r="Q530" t="str">
            <v>Porcentaje</v>
          </cell>
          <cell r="R530" t="str">
            <v>LUZ MIRAM TIERRADENTRO CACHAYA</v>
          </cell>
          <cell r="S530" t="str">
            <v>Subdirector Técnico</v>
          </cell>
          <cell r="T530" t="str">
            <v>Activo</v>
          </cell>
          <cell r="U530">
            <v>0</v>
          </cell>
          <cell r="V530">
            <v>0</v>
          </cell>
          <cell r="W530">
            <v>0</v>
          </cell>
          <cell r="X530">
            <v>0</v>
          </cell>
          <cell r="Y530">
            <v>0</v>
          </cell>
          <cell r="Z530">
            <v>0</v>
          </cell>
          <cell r="AA530">
            <v>25</v>
          </cell>
          <cell r="AB530" t="str">
            <v>se realizo la III feria de alizanzas empresariales los dias 19 y 20 de mayo de 2016, para lo cual se alcanzaria el 100% de cumplimiento en el producto</v>
          </cell>
          <cell r="AC530" t="str">
            <v>C:\Users\CGUERRERO.INPEC\Desktop\PLAN DE ACCION 2016\Plan de acción segundo trimestre/feria de salud</v>
          </cell>
          <cell r="AD530">
            <v>25</v>
          </cell>
          <cell r="AE530" t="str">
            <v>se realizo la III feria de alizanzas empresariales los dias 19 y 20 de mayo de 2016, para lo cual se alcanzaria el 100% de cumplimiento en el producto</v>
          </cell>
          <cell r="AF530" t="str">
            <v>C:\Users\CGUERRERO.INPEC\Desktop\PLAN DE ACCION 2016\Plan de acción segundo trimestre/feria de salud</v>
          </cell>
          <cell r="AG530">
            <v>1111</v>
          </cell>
          <cell r="AH530" t="str">
            <v>Ejecutar la III feria de vivienda como parte del programa de protección y servicios sociales</v>
          </cell>
          <cell r="AI530" t="str">
            <v>NO</v>
          </cell>
          <cell r="AJ530">
            <v>42401</v>
          </cell>
          <cell r="AK530">
            <v>42704</v>
          </cell>
          <cell r="AL530">
            <v>30</v>
          </cell>
          <cell r="AM530" t="str">
            <v>Diana Rocio Contreras</v>
          </cell>
          <cell r="AN530" t="str">
            <v>Profesional Universitario</v>
          </cell>
          <cell r="AO530" t="str">
            <v>Activo</v>
          </cell>
          <cell r="AP530">
            <v>100</v>
          </cell>
          <cell r="AQ530" t="str">
            <v xml:space="preserve">se realizo la feria de vivienda con el fondo nacional del ahorro en la direccion general del INPEC desde las 8 hasta las 5 horas. en ocasion de realizar la feria de vivienda se da cumplimiento a la resolucion No. 000421 del 10 de febrero de 2014 </v>
          </cell>
          <cell r="AR530" t="str">
            <v>C:\Users\CGUERRERO.INPEC\Desktop\PLAN DE ACCION 2016\Plan de acción primer trimestre/feria de vivienda</v>
          </cell>
          <cell r="AS530">
            <v>100</v>
          </cell>
          <cell r="AT530" t="str">
            <v xml:space="preserve">se realizo la feria de vivienda con el fondo nacional del ahorro en la direccion general del INPEC desde las 8 hasta las 5 horas. en ocasion de realizar la feria de vivienda se da cumplimiento a la resolucion No. 000421 del 10 de febrero de 2014 </v>
          </cell>
          <cell r="AU530" t="str">
            <v>C:\Users\CGUERRERO.INPEC\Desktop\PLAN DE ACCION 2016\Plan de acción primer trimestre/feria de vivienda</v>
          </cell>
          <cell r="AV530">
            <v>100</v>
          </cell>
          <cell r="AW530">
            <v>0.79867986798679869</v>
          </cell>
          <cell r="AX530" t="str">
            <v xml:space="preserve">se realizo la feria de vivienda con el fondo nacional del ahorro en la direccion general del INPEC desde las 8 hasta las 5 horas. en ocasion de realizar la feria de vivienda se da cumplimiento a la resolucion No. 000421 del 10 de febrero de 2014 </v>
          </cell>
          <cell r="AY530" t="str">
            <v>C:\Users\CGUERRERO.INPEC\Desktop\PLAN DE ACCION 2016\Plan de acción primer trimestre/feria de vivienda</v>
          </cell>
          <cell r="AZ530">
            <v>100</v>
          </cell>
          <cell r="BA530">
            <v>1</v>
          </cell>
          <cell r="BB530" t="str">
            <v xml:space="preserve">se realizo la feria de vivienda con el fondo nacional del ahorro en la direccion general del INPEC desde las 8 hasta las 5 horas. en ocasion de realizar la feria de vivienda se da cumplimiento a la resolucion No. 000421 del 10 de febrero de 2014 </v>
          </cell>
          <cell r="BC530" t="str">
            <v>C:\Users\CGUERRERO.INPEC\Desktop\PLAN DE ACCION 2016\Plan de acción primer trimestre/feria de vivienda</v>
          </cell>
        </row>
        <row r="531">
          <cell r="M531" t="str">
            <v>P147</v>
          </cell>
          <cell r="N531" t="str">
            <v>Porcentaje del programa de protección y servicios sociales implementado.</v>
          </cell>
          <cell r="O531">
            <v>5</v>
          </cell>
          <cell r="P531">
            <v>25</v>
          </cell>
          <cell r="Q531" t="str">
            <v>Porcentaje</v>
          </cell>
          <cell r="R531" t="str">
            <v>LUZ MIRAM TIERRADENTRO CACHAYA</v>
          </cell>
          <cell r="S531" t="str">
            <v>Subdirector Técnico</v>
          </cell>
          <cell r="T531" t="str">
            <v>Activo</v>
          </cell>
          <cell r="U531">
            <v>0</v>
          </cell>
          <cell r="V531">
            <v>0</v>
          </cell>
          <cell r="W531">
            <v>0</v>
          </cell>
          <cell r="X531">
            <v>0</v>
          </cell>
          <cell r="Y531">
            <v>0</v>
          </cell>
          <cell r="Z531">
            <v>0</v>
          </cell>
          <cell r="AA531">
            <v>25</v>
          </cell>
          <cell r="AB531" t="str">
            <v>se realizo la III feria de alizanzas empresariales los dias 19 y 20 de mayo de 2016, para lo cual se alcanzaria el 100% de cumplimiento en el producto</v>
          </cell>
          <cell r="AC531" t="str">
            <v>C:\Users\CGUERRERO.INPEC\Desktop\PLAN DE ACCION 2016\Plan de acción segundo trimestre/feria de salud</v>
          </cell>
          <cell r="AD531">
            <v>25</v>
          </cell>
          <cell r="AE531" t="str">
            <v>se realizo la III feria de alizanzas empresariales los dias 19 y 20 de mayo de 2016, para lo cual se alcanzaria el 100% de cumplimiento en el producto</v>
          </cell>
          <cell r="AF531" t="str">
            <v>C:\Users\CGUERRERO.INPEC\Desktop\PLAN DE ACCION 2016\Plan de acción segundo trimestre/feria de salud</v>
          </cell>
          <cell r="AG531">
            <v>1112</v>
          </cell>
          <cell r="AH531" t="str">
            <v>Ejecutar la III feria de alianzas empresariales como parte del programa de protección y servicios sociales</v>
          </cell>
          <cell r="AI531" t="str">
            <v>NO</v>
          </cell>
          <cell r="AJ531">
            <v>42491</v>
          </cell>
          <cell r="AK531">
            <v>42716</v>
          </cell>
          <cell r="AL531">
            <v>30</v>
          </cell>
          <cell r="AM531" t="str">
            <v>Dg. Erika Paola Martinez</v>
          </cell>
          <cell r="AN531" t="str">
            <v>Dragoneante</v>
          </cell>
          <cell r="AO531" t="str">
            <v>Activo</v>
          </cell>
          <cell r="AP531">
            <v>0</v>
          </cell>
          <cell r="AQ531">
            <v>0</v>
          </cell>
          <cell r="AR531">
            <v>0</v>
          </cell>
          <cell r="AS531">
            <v>100</v>
          </cell>
          <cell r="AT531" t="str">
            <v>se realizo la III feria de alianzas empresariales los dias 19 y 20 de mayo contando con la participacion de empresas de servicios y financieras</v>
          </cell>
          <cell r="AU531" t="str">
            <v>C:\Users\CGUERRERO.INPEC\Desktop\PLAN DE ACCION 2016\Plan de acción segundo trimestre/feria de servicios</v>
          </cell>
          <cell r="AV531">
            <v>100</v>
          </cell>
          <cell r="AW531">
            <v>0.67555555555555558</v>
          </cell>
          <cell r="AX531" t="str">
            <v>se realizo la III feria de alianzas empresariales los dias 19 y 20 de mayo contando con la participacion de empresas de servicios y financieras</v>
          </cell>
          <cell r="AY531" t="str">
            <v>C:\Users\CGUERRERO.INPEC\Desktop\PLAN DE ACCION 2016\Plan de acción segundo trimestre/feria de servicios</v>
          </cell>
          <cell r="AZ531">
            <v>100</v>
          </cell>
          <cell r="BA531">
            <v>1</v>
          </cell>
          <cell r="BB531" t="str">
            <v>se realizo la III feria de alianzas empresariales los dias 19 y 20 de mayo contando con la participacion de empresas de servicios y financieras</v>
          </cell>
          <cell r="BC531" t="str">
            <v>C:\Users\CGUERRERO.INPEC\Desktop\PLAN DE ACCION 2016\Plan de acción segundo trimestre/feria de servicios</v>
          </cell>
        </row>
        <row r="532">
          <cell r="M532" t="str">
            <v>P148</v>
          </cell>
          <cell r="N532" t="str">
            <v>Servidores penitenciarios beneficiados con incentivos pecuniarios y no pecuniarios</v>
          </cell>
          <cell r="O532">
            <v>5</v>
          </cell>
          <cell r="P532">
            <v>350</v>
          </cell>
          <cell r="Q532" t="str">
            <v>Número</v>
          </cell>
          <cell r="R532" t="str">
            <v>LUZ MIRAM TIERRADENTRO CACHAYA</v>
          </cell>
          <cell r="S532" t="str">
            <v>Subdirector Técnico</v>
          </cell>
          <cell r="T532" t="str">
            <v>Activo</v>
          </cell>
          <cell r="U532">
            <v>0</v>
          </cell>
          <cell r="V532" t="str">
            <v xml:space="preserve">el avance de este producto se tendra en el tercer trimestre del año </v>
          </cell>
          <cell r="W532">
            <v>0</v>
          </cell>
          <cell r="X532">
            <v>0</v>
          </cell>
          <cell r="Y532">
            <v>0</v>
          </cell>
          <cell r="Z532">
            <v>0</v>
          </cell>
          <cell r="AA532">
            <v>350</v>
          </cell>
          <cell r="AB532" t="str">
            <v>se beneficiaron un total de 450 funcionarios con incentivos pecuniarios y no pecuniarios sobrepasando la meta propuesta que eran 350 funcionarios</v>
          </cell>
          <cell r="AC532" t="str">
            <v>C:/Users/CGUERRERO.INPEC/Deskop/PLAN DE ACCION 2016/Plan de accion tercer trimestre</v>
          </cell>
          <cell r="AD532">
            <v>350</v>
          </cell>
          <cell r="AE532" t="str">
            <v>se beneficiaron un total de 450 funcionarios con incentivos pecuniarios y no pecuniarios sobrepasando la meta propuesta que eran 350 funcionarios</v>
          </cell>
          <cell r="AF532" t="str">
            <v>C:/Users/CGUERRERO.INPEC/Deskop/PLAN DE ACCION 2016/Plan de accion tercer trimestre</v>
          </cell>
          <cell r="AG532">
            <v>1113</v>
          </cell>
          <cell r="AH532" t="str">
            <v>Proyectar la resolución para mejores servidores penitenciarios</v>
          </cell>
          <cell r="AI532" t="str">
            <v>NO</v>
          </cell>
          <cell r="AJ532">
            <v>42461</v>
          </cell>
          <cell r="AK532">
            <v>42551</v>
          </cell>
          <cell r="AL532">
            <v>50</v>
          </cell>
          <cell r="AM532" t="str">
            <v>Dg. Erika Paola Matinez</v>
          </cell>
          <cell r="AN532" t="str">
            <v>Dragoneante</v>
          </cell>
          <cell r="AO532" t="str">
            <v>Activo</v>
          </cell>
          <cell r="AP532">
            <v>0</v>
          </cell>
          <cell r="AQ532">
            <v>0</v>
          </cell>
          <cell r="AR532">
            <v>0</v>
          </cell>
          <cell r="AS532">
            <v>100</v>
          </cell>
          <cell r="AT532" t="str">
            <v>Se emitio la resolución No. 002802 del 1 de junio de 2016</v>
          </cell>
          <cell r="AU532" t="str">
            <v>C:\Users\CGUERRERO.INPEC\Desktop\PLAN DE ACCION 2016\Plan de acción segundo trimestre/mejores servidorespenitenciarios</v>
          </cell>
          <cell r="AV532">
            <v>100</v>
          </cell>
          <cell r="AW532">
            <v>1</v>
          </cell>
          <cell r="AX532" t="str">
            <v>Se emitio la resolución No. 002802 del 1 de junio de 2016</v>
          </cell>
          <cell r="AY532" t="str">
            <v>C:\Users\CGUERRERO.INPEC\Desktop\PLAN DE ACCION 2016\Plan de acción segundo trimestre/mejores servidorespenitenciarios</v>
          </cell>
          <cell r="AZ532">
            <v>100</v>
          </cell>
          <cell r="BA532">
            <v>1</v>
          </cell>
          <cell r="BB532" t="str">
            <v>Se emitio la resolución No. 002802 del 1 de junio de 2016</v>
          </cell>
          <cell r="BC532" t="str">
            <v>C:\Users\CGUERRERO.INPEC\Desktop\PLAN DE ACCION 2016\Plan de acción segundo trimestre/mejores servidorespenitenciarios</v>
          </cell>
        </row>
        <row r="533">
          <cell r="M533" t="str">
            <v>P148</v>
          </cell>
          <cell r="N533" t="str">
            <v>Servidores penitenciarios beneficiados con incentivos pecuniarios y no pecuniarios</v>
          </cell>
          <cell r="O533">
            <v>5</v>
          </cell>
          <cell r="P533">
            <v>350</v>
          </cell>
          <cell r="Q533" t="str">
            <v>Número</v>
          </cell>
          <cell r="R533" t="str">
            <v>LUZ MIRAM TIERRADENTRO CACHAYA</v>
          </cell>
          <cell r="S533" t="str">
            <v>Subdirector Técnico</v>
          </cell>
          <cell r="T533" t="str">
            <v>Activo</v>
          </cell>
          <cell r="U533">
            <v>0</v>
          </cell>
          <cell r="V533">
            <v>0</v>
          </cell>
          <cell r="W533">
            <v>0</v>
          </cell>
          <cell r="X533">
            <v>0</v>
          </cell>
          <cell r="Y533">
            <v>0</v>
          </cell>
          <cell r="Z533">
            <v>0</v>
          </cell>
          <cell r="AA533">
            <v>350</v>
          </cell>
          <cell r="AB533" t="str">
            <v>se beneficiaron un total de 450 funcionarios con incentivos pecuniarios y no pecuniarios sobrepasando la meta propuesta que eran 350 funcionarios</v>
          </cell>
          <cell r="AC533" t="str">
            <v>C:/Users/CGUERRERO.INPEC/Deskop/PLAN DE ACCION 2016/Plan de accion tercer trimestre</v>
          </cell>
          <cell r="AD533">
            <v>350</v>
          </cell>
          <cell r="AE533" t="str">
            <v>se beneficiaron un total de 450 funcionarios con incentivos pecuniarios y no pecuniarios sobrepasando la meta propuesta que eran 350 funcionarios</v>
          </cell>
          <cell r="AF533" t="str">
            <v>C:/Users/CGUERRERO.INPEC/Deskop/PLAN DE ACCION 2016/Plan de accion tercer trimestre</v>
          </cell>
          <cell r="AG533">
            <v>1114</v>
          </cell>
          <cell r="AH533" t="str">
            <v>Realizar la ceremonia de condecoración</v>
          </cell>
          <cell r="AI533" t="str">
            <v>NO</v>
          </cell>
          <cell r="AJ533">
            <v>42552</v>
          </cell>
          <cell r="AK533">
            <v>42643</v>
          </cell>
          <cell r="AL533">
            <v>50</v>
          </cell>
          <cell r="AM533" t="str">
            <v>Dg. Erika Paola Matinez</v>
          </cell>
          <cell r="AN533" t="str">
            <v>Dragoneante</v>
          </cell>
          <cell r="AO533" t="str">
            <v>Activo</v>
          </cell>
          <cell r="AP533">
            <v>0</v>
          </cell>
          <cell r="AQ533">
            <v>0</v>
          </cell>
          <cell r="AR533">
            <v>0</v>
          </cell>
          <cell r="AS533">
            <v>0</v>
          </cell>
          <cell r="AT533">
            <v>0</v>
          </cell>
          <cell r="AU533">
            <v>0</v>
          </cell>
          <cell r="AV533">
            <v>100</v>
          </cell>
          <cell r="AW533">
            <v>1</v>
          </cell>
          <cell r="AX533" t="str">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v>
          </cell>
          <cell r="AY533" t="str">
            <v>C:/Users/CGUERRERO.INPEC/Desktop/PLAN DE ACCION 2016/Plan de accion tercer trimeste/mejoresservidorespenitenciarios</v>
          </cell>
          <cell r="AZ533">
            <v>100</v>
          </cell>
          <cell r="BA533">
            <v>1</v>
          </cell>
          <cell r="BB533" t="str">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v>
          </cell>
          <cell r="BC533" t="str">
            <v>C:/Users/CGUERRERO.INPEC/Desktop/PLAN DE ACCION 2016/Plan de accion tercer trimeste/mejoresservidorespenitenciarios</v>
          </cell>
        </row>
        <row r="534">
          <cell r="M534" t="str">
            <v>P149</v>
          </cell>
          <cell r="N534" t="str">
            <v>Seguimiento anual a la herramienta de medición del clima laboral realizado</v>
          </cell>
          <cell r="O534">
            <v>5</v>
          </cell>
          <cell r="P534">
            <v>1</v>
          </cell>
          <cell r="Q534" t="str">
            <v>Número</v>
          </cell>
          <cell r="R534" t="str">
            <v>LUZ MIRAM TIERRADENTRO CACHAYA</v>
          </cell>
          <cell r="S534" t="str">
            <v>Subdirector Técnico</v>
          </cell>
          <cell r="T534" t="str">
            <v>Activo</v>
          </cell>
          <cell r="U534">
            <v>0</v>
          </cell>
          <cell r="V534">
            <v>0</v>
          </cell>
          <cell r="W534">
            <v>0</v>
          </cell>
          <cell r="X534">
            <v>0</v>
          </cell>
          <cell r="Y534">
            <v>0</v>
          </cell>
          <cell r="Z534">
            <v>0</v>
          </cell>
          <cell r="AA534">
            <v>0</v>
          </cell>
          <cell r="AB534" t="str">
            <v>NO SE TIENEN AVANCES EN EL PRODUCTO</v>
          </cell>
          <cell r="AC534" t="str">
            <v>N/A</v>
          </cell>
          <cell r="AD534">
            <v>1</v>
          </cell>
          <cell r="AE534" t="str">
            <v>se realizo el seguimiento el cual se evidencia en la elaboración de informe el cual corresponde a la intervencion realizada a Directores, Subdirectores, jefes de oficina y Coordinadores de Grupo.</v>
          </cell>
          <cell r="AF534" t="str">
            <v>C:\Users\CGUERRERO.INPEC\Desktop</v>
          </cell>
          <cell r="AG534">
            <v>1115</v>
          </cell>
          <cell r="AH534" t="str">
            <v>Realizar informe final de la intervención a los coordinadores de la Sede Central que participaron en el proceso de capacitación en liderazgo, trabajo en equipo y capacitación</v>
          </cell>
          <cell r="AI534" t="str">
            <v>NO</v>
          </cell>
          <cell r="AJ534">
            <v>42705</v>
          </cell>
          <cell r="AK534">
            <v>42719</v>
          </cell>
          <cell r="AL534">
            <v>50</v>
          </cell>
          <cell r="AM534" t="str">
            <v>Carmen Guerrero</v>
          </cell>
          <cell r="AN534" t="str">
            <v>contratista</v>
          </cell>
          <cell r="AO534" t="str">
            <v>Activo</v>
          </cell>
          <cell r="AP534">
            <v>0</v>
          </cell>
          <cell r="AQ534">
            <v>0</v>
          </cell>
          <cell r="AR534">
            <v>0</v>
          </cell>
          <cell r="AS534">
            <v>0</v>
          </cell>
          <cell r="AT534">
            <v>0</v>
          </cell>
          <cell r="AU534">
            <v>0</v>
          </cell>
          <cell r="AV534">
            <v>0</v>
          </cell>
          <cell r="AW534" t="str">
            <v>Actividad no ha iniciado</v>
          </cell>
          <cell r="AX534">
            <v>0</v>
          </cell>
          <cell r="AY534">
            <v>0</v>
          </cell>
          <cell r="AZ534">
            <v>100</v>
          </cell>
          <cell r="BA534">
            <v>1</v>
          </cell>
          <cell r="BB534" t="str">
            <v>Serealiza informe de intervención realizada a los Directores, Subdirectores, oficinas asesoras y coordinaciones de grupo.</v>
          </cell>
          <cell r="BC534" t="str">
            <v>C:\Users\CGUERRERO.INPEC\Desktop</v>
          </cell>
        </row>
        <row r="535">
          <cell r="M535" t="str">
            <v>P151</v>
          </cell>
          <cell r="N535" t="str">
            <v>Encuentros de parejas y familias de los servidores penitenciarios.</v>
          </cell>
          <cell r="O535">
            <v>5</v>
          </cell>
          <cell r="P535">
            <v>25</v>
          </cell>
          <cell r="Q535" t="str">
            <v>Número</v>
          </cell>
          <cell r="R535" t="str">
            <v>LUZ MIRAM TIERRADENTRO CACHAYA</v>
          </cell>
          <cell r="S535" t="str">
            <v>Subdirector Técnico</v>
          </cell>
          <cell r="T535" t="str">
            <v>Activo</v>
          </cell>
          <cell r="U535">
            <v>0</v>
          </cell>
          <cell r="V535">
            <v>0</v>
          </cell>
          <cell r="W535">
            <v>0</v>
          </cell>
          <cell r="X535">
            <v>16</v>
          </cell>
          <cell r="Y535" t="str">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v>
          </cell>
          <cell r="Z535" t="str">
            <v>C:\Users\CGUERRERO.INPEC\Desktop\PLAN DE ACCION 2016\primer trimestre/encuentros de parejas</v>
          </cell>
          <cell r="AA535">
            <v>25</v>
          </cell>
          <cell r="AB535" t="str">
            <v>se han realizado a la fecha 26 encuentros cumpliendo con el producto que eran 25 encuentros</v>
          </cell>
          <cell r="AC535" t="str">
            <v>C:\Users\CGUERRERO.INPEC\Desktop\PLAN DE ACCION 2016\tercer trimestre/encuentros de parejas</v>
          </cell>
          <cell r="AD535">
            <v>25</v>
          </cell>
          <cell r="AE535" t="str">
            <v>se han realizado a la fecha 26 encuentros cumpliendo con el producto que eran 25 encuentros</v>
          </cell>
          <cell r="AF535" t="str">
            <v>C:\Users\CGUERRERO.INPEC\Desktop\PLAN DE ACCION 2016\tercer trimestre/encuentros de parejas</v>
          </cell>
          <cell r="AG535">
            <v>1116</v>
          </cell>
          <cell r="AH535" t="str">
            <v xml:space="preserve">Socializar el procedimiento y guía del taller de pareja y familia a las Direcciones Regionales y establecimientos por medio de correo electrónico. </v>
          </cell>
          <cell r="AI535" t="str">
            <v>NO</v>
          </cell>
          <cell r="AJ535">
            <v>42401</v>
          </cell>
          <cell r="AK535">
            <v>42520</v>
          </cell>
          <cell r="AL535">
            <v>50</v>
          </cell>
          <cell r="AM535" t="str">
            <v>Dg. Ruby Angelica Ayala</v>
          </cell>
          <cell r="AN535" t="str">
            <v>Dragoneante</v>
          </cell>
          <cell r="AO535" t="str">
            <v>Activo</v>
          </cell>
          <cell r="AP535">
            <v>0</v>
          </cell>
          <cell r="AQ535" t="str">
            <v>el procedimiento se encuentra en proceso de revison y ajuste por parte de la oficina asesora de planeacion y el grupo de bienestar laboral</v>
          </cell>
          <cell r="AR535" t="str">
            <v>C:\Users\CGUERRERO.INPEC\Desktop\PLAN DE ACCION 2016\primer trimestre/procedimientos bienestar</v>
          </cell>
          <cell r="AS535">
            <v>0</v>
          </cell>
          <cell r="AT535" t="str">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v>
          </cell>
          <cell r="AU535">
            <v>0</v>
          </cell>
          <cell r="AV535">
            <v>0</v>
          </cell>
          <cell r="AW535">
            <v>1</v>
          </cell>
          <cell r="AX535" t="str">
            <v>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v>
          </cell>
          <cell r="AY535" t="str">
            <v>C:\Users\CGUERRERO.INPEC\Desktop\PLAN DE ACCION 2016\tercertrimestre/procedimientosbienestar</v>
          </cell>
          <cell r="AZ535">
            <v>0</v>
          </cell>
          <cell r="BA535">
            <v>1</v>
          </cell>
          <cell r="BB535" t="str">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v>
          </cell>
          <cell r="BC535" t="str">
            <v>C:\Users\CGUERRERO.INPEC\Desktop\Procedimientos Bienestar Laboral</v>
          </cell>
        </row>
        <row r="536">
          <cell r="M536" t="str">
            <v>P151</v>
          </cell>
          <cell r="N536" t="str">
            <v>Encuentros de parejas y familias de los servidores penitenciarios.</v>
          </cell>
          <cell r="O536">
            <v>5</v>
          </cell>
          <cell r="P536">
            <v>25</v>
          </cell>
          <cell r="Q536" t="str">
            <v>Número</v>
          </cell>
          <cell r="R536" t="str">
            <v>LUZ MIRAM TIERRADENTRO CACHAYA</v>
          </cell>
          <cell r="S536" t="str">
            <v>Subdirector Técnico</v>
          </cell>
          <cell r="T536" t="str">
            <v>Activo</v>
          </cell>
          <cell r="U536">
            <v>0</v>
          </cell>
          <cell r="V536">
            <v>0</v>
          </cell>
          <cell r="W536">
            <v>0</v>
          </cell>
          <cell r="X536">
            <v>0</v>
          </cell>
          <cell r="Y536">
            <v>0</v>
          </cell>
          <cell r="Z536" t="str">
            <v>C:\Users\CGUERRERO.INPEC\Desktop\PLAN DE ACCION 2016\primer trimestre/encuentros de parejas</v>
          </cell>
          <cell r="AA536">
            <v>25</v>
          </cell>
          <cell r="AB536" t="str">
            <v>se han realizado a la fecha 26 encuentros cumpliendo con el producto que eran 25 encuentros</v>
          </cell>
          <cell r="AC536" t="str">
            <v>C:\Users\CGUERRERO.INPEC\Desktop\PLAN DE ACCION 2016\tercer trimestre/encuentros de parejas</v>
          </cell>
          <cell r="AD536">
            <v>25</v>
          </cell>
          <cell r="AE536" t="str">
            <v>se han realizado a la fecha 26 encuentros cumpliendo con el producto que eran 25 encuentros</v>
          </cell>
          <cell r="AF536" t="str">
            <v>C:\Users\CGUERRERO.INPEC\Desktop\PLAN DE ACCION 2016\tercer trimestre/encuentros de parejas</v>
          </cell>
          <cell r="AG536">
            <v>1117</v>
          </cell>
          <cell r="AH536" t="str">
            <v>Realizar la totalidad de encuentros programados de familias y parejas</v>
          </cell>
          <cell r="AI536" t="str">
            <v>NO</v>
          </cell>
          <cell r="AJ536">
            <v>42430</v>
          </cell>
          <cell r="AK536">
            <v>42716</v>
          </cell>
          <cell r="AL536">
            <v>50</v>
          </cell>
          <cell r="AM536" t="str">
            <v>Dg. Ruby Angelica Ayala</v>
          </cell>
          <cell r="AN536" t="str">
            <v>Dragoneante</v>
          </cell>
          <cell r="AO536" t="str">
            <v>Activo</v>
          </cell>
          <cell r="AP536">
            <v>0</v>
          </cell>
          <cell r="AQ536">
            <v>0</v>
          </cell>
          <cell r="AR536">
            <v>0</v>
          </cell>
          <cell r="AS536">
            <v>64</v>
          </cell>
          <cell r="AT536" t="str">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v>
          </cell>
          <cell r="AU536" t="str">
            <v>C:\Users\CGUERRERO.INPEC\Desktop\PLAN DE ACCION 2016\primer trimestre/encuentros de parejas</v>
          </cell>
          <cell r="AV536">
            <v>100</v>
          </cell>
          <cell r="AW536">
            <v>0.74475524475524479</v>
          </cell>
          <cell r="AX536" t="str">
            <v xml:space="preserve">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v>
          </cell>
          <cell r="AY536" t="str">
            <v>C:\Users\CGUERRERO.INPEC\Desktop\PLAN DE ACCION 2016\tercer trimestre/encuentros de parejas</v>
          </cell>
          <cell r="AZ536">
            <v>100</v>
          </cell>
          <cell r="BA536">
            <v>1</v>
          </cell>
          <cell r="BB536" t="str">
            <v xml:space="preserve">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v>
          </cell>
          <cell r="BC536" t="str">
            <v>C:\Users\CGUERRERO.INPEC\Desktop\PLAN DE ACCION 2016\tercer trimestre/encuentros de parejas</v>
          </cell>
        </row>
        <row r="537">
          <cell r="M537" t="str">
            <v>P152</v>
          </cell>
          <cell r="N537" t="str">
            <v>Funcionarios beneficiados con convenio INPEC-ICETEX</v>
          </cell>
          <cell r="O537">
            <v>5</v>
          </cell>
          <cell r="P537">
            <v>25</v>
          </cell>
          <cell r="Q537" t="str">
            <v>Número</v>
          </cell>
          <cell r="R537" t="str">
            <v>LUZ MIRAM TIERRADENTRO CACHAYA</v>
          </cell>
          <cell r="S537" t="str">
            <v>Subdirector Técnico</v>
          </cell>
          <cell r="T537" t="str">
            <v>Activo</v>
          </cell>
          <cell r="U537">
            <v>0</v>
          </cell>
          <cell r="V537">
            <v>0</v>
          </cell>
          <cell r="W537">
            <v>0</v>
          </cell>
          <cell r="X537">
            <v>15</v>
          </cell>
          <cell r="Y537" t="str">
            <v>se beneficiaron 15 funcionarios, no se pudieron beneficiar mas funcionarios por recorte presupuestal</v>
          </cell>
          <cell r="Z537" t="str">
            <v>C:\Users\CGUERRERO.INPEC\Desktop\PLAN DE ACCION 2016\segundotrimestre/inpecicetex</v>
          </cell>
          <cell r="AA537">
            <v>15</v>
          </cell>
          <cell r="AB537" t="str">
            <v>se beneficiaron 15 funcionarios, no se pudieron beneficiar mas funcionarios por recorte presupuestal</v>
          </cell>
          <cell r="AC537" t="str">
            <v>C:\Users\CGUERRERO.INPEC\Desktop\PLAN DE ACCION 2016\segundotrimestre/inpecicetex</v>
          </cell>
          <cell r="AD537">
            <v>15</v>
          </cell>
          <cell r="AE537" t="str">
            <v>se beneficiaron 15 funcionarios, no se pudieron beneficiar mas funcionarios por recorte presupuestal</v>
          </cell>
          <cell r="AF537" t="str">
            <v>C:\Users\CGUERRERO.INPEC\Desktop\PLAN DE ACCION 2016\segundotrimestre/inpecicetex</v>
          </cell>
          <cell r="AG537">
            <v>1118</v>
          </cell>
          <cell r="AH537" t="str">
            <v>Realizar la invitación de la publicación del auxilio INPEC-ICETEX.</v>
          </cell>
          <cell r="AI537" t="str">
            <v>NO</v>
          </cell>
          <cell r="AJ537">
            <v>42430</v>
          </cell>
          <cell r="AK537">
            <v>42643</v>
          </cell>
          <cell r="AL537">
            <v>50</v>
          </cell>
          <cell r="AM537" t="str">
            <v>Vivian Iveth Vera</v>
          </cell>
          <cell r="AN537" t="str">
            <v>Auxiliar Administrativo</v>
          </cell>
          <cell r="AO537" t="str">
            <v>Activo</v>
          </cell>
          <cell r="AP537">
            <v>100</v>
          </cell>
          <cell r="AQ537" t="str">
            <v>se realiza proceso de invitacion auxilio educativo periodo 2016, segun comunicado emitido por la direccion de gestion corporativa el dia 2 de febrero de 2016 y se publico el dia 4 de febrero de 2016 a nivel nacional para las debidas postulaciones de los intereses.</v>
          </cell>
          <cell r="AR537" t="str">
            <v>C:\Users\CGUERRERO.INPEC\Desktop\PLAN DE ACCION 2016\primer trimestre/inpecicetex</v>
          </cell>
          <cell r="AS537">
            <v>100</v>
          </cell>
          <cell r="AT537" t="str">
            <v>se realiza proceso de invitacion auxilio educativo periodo 2016, segun comunicado emitido por la direccion de gestion corporativa el dia 2 de febrero de 2016 y se publico el dia 4 de febrero de 2016 a nivel nacional para las debidas postulaciones de los intereses.</v>
          </cell>
          <cell r="AU537" t="str">
            <v>C:\Users\CGUERRERO.INPEC\Desktop\PLAN DE ACCION 2016\primer trimestre/inpecicetex</v>
          </cell>
          <cell r="AV537">
            <v>100</v>
          </cell>
          <cell r="AW537">
            <v>1</v>
          </cell>
          <cell r="AX537" t="str">
            <v>se realiza proceso de invitacion auxilio educativo periodo 2016, segun comunicado emitido por la direccion de gestion corporativa el dia 2 de febrero de 2016 y se publico el dia 4 de febrero de 2016 a nivel nacional para las debidas postulaciones de los intereses.</v>
          </cell>
          <cell r="AY537" t="str">
            <v>C:\Users\CGUERRERO.INPEC\Desktop\PLAN DE ACCION 2016\primer trimestre/inpecicetex</v>
          </cell>
          <cell r="AZ537">
            <v>100</v>
          </cell>
          <cell r="BA537">
            <v>1</v>
          </cell>
          <cell r="BB537" t="str">
            <v>se realiza proceso de invitacion auxilio educativo periodo 2016, segun comunicado emitido por la direccion de gestion corporativa el dia 2 de febrero de 2016 y se publico el dia 4 de febrero de 2016 a nivel nacional para las debidas postulaciones de los intereses.</v>
          </cell>
          <cell r="BC537" t="str">
            <v>C:\Users\CGUERRERO.INPEC\Desktop\PLAN DE ACCION 2016\primer trimestre/inpecicetex</v>
          </cell>
        </row>
        <row r="538">
          <cell r="M538" t="str">
            <v>P152</v>
          </cell>
          <cell r="N538" t="str">
            <v>Funcionarios beneficiados con convenio INPEC-ICETEX</v>
          </cell>
          <cell r="O538">
            <v>5</v>
          </cell>
          <cell r="P538">
            <v>25</v>
          </cell>
          <cell r="Q538" t="str">
            <v>Número</v>
          </cell>
          <cell r="R538" t="str">
            <v>LUZ MIRAM TIERRADENTRO CACHAYA</v>
          </cell>
          <cell r="S538" t="str">
            <v>Subdirector Técnico</v>
          </cell>
          <cell r="T538" t="str">
            <v>Activo</v>
          </cell>
          <cell r="U538">
            <v>0</v>
          </cell>
          <cell r="V538">
            <v>0</v>
          </cell>
          <cell r="W538">
            <v>0</v>
          </cell>
          <cell r="X538">
            <v>0</v>
          </cell>
          <cell r="Y538">
            <v>0</v>
          </cell>
          <cell r="Z538" t="str">
            <v>C:\Users\CGUERRERO.INPEC\Desktop\PLAN DE ACCION 2016\segundotrimestre/inpecicetex</v>
          </cell>
          <cell r="AA538">
            <v>15</v>
          </cell>
          <cell r="AB538" t="str">
            <v>se beneficiaron 15 funcionarios, no se pudieron beneficiar mas funcionarios por recorte presupuestal</v>
          </cell>
          <cell r="AC538" t="str">
            <v>C:\Users\CGUERRERO.INPEC\Desktop\PLAN DE ACCION 2016\segundotrimestre/inpecicetex</v>
          </cell>
          <cell r="AD538">
            <v>15</v>
          </cell>
          <cell r="AE538" t="str">
            <v>se beneficiaron 15 funcionarios, no se pudieron beneficiar mas funcionarios por recorte presupuestal</v>
          </cell>
          <cell r="AF538" t="str">
            <v>C:\Users\CGUERRERO.INPEC\Desktop\PLAN DE ACCION 2016\segundotrimestre/inpecicetex</v>
          </cell>
          <cell r="AG538">
            <v>1119</v>
          </cell>
          <cell r="AH538" t="str">
            <v>Publicación de los beneficiarios del auxilio según periodo vigente.</v>
          </cell>
          <cell r="AI538" t="str">
            <v>NO</v>
          </cell>
          <cell r="AJ538">
            <v>42520</v>
          </cell>
          <cell r="AK538">
            <v>42673</v>
          </cell>
          <cell r="AL538">
            <v>50</v>
          </cell>
          <cell r="AM538" t="str">
            <v>Vivian Iveth Vera</v>
          </cell>
          <cell r="AN538" t="str">
            <v>Auxiliar Administrativo</v>
          </cell>
          <cell r="AO538" t="str">
            <v>Activo</v>
          </cell>
          <cell r="AP538">
            <v>0</v>
          </cell>
          <cell r="AQ538">
            <v>0</v>
          </cell>
          <cell r="AR538">
            <v>0</v>
          </cell>
          <cell r="AS538">
            <v>100</v>
          </cell>
          <cell r="AT538" t="str">
            <v>Se realizo la publicación de los beneficiarios el Auxilio Educactivo conevnio INPEC ICETEX en la página del INPEC  el dia 10 de Febrero de 2016 a las 15:46</v>
          </cell>
          <cell r="AU538" t="str">
            <v>C:\Users\CGUERRERO.INPEC\Desktop\PLAN DE ACCION 2016\segundotrimestre/inpecicetex</v>
          </cell>
          <cell r="AV538">
            <v>100</v>
          </cell>
          <cell r="AW538">
            <v>0.80392156862745101</v>
          </cell>
          <cell r="AX538" t="str">
            <v>Se realizo la publicación de los beneficiarios el Auxilio Educactivo conevnio INPEC ICETEX en la página del INPEC  el dia 10 de Febrero de 2016 a las 15:46</v>
          </cell>
          <cell r="AY538" t="str">
            <v>C:\Users\CGUERRERO.INPEC\Desktop\PLAN DE ACCION 2016\segundotrimestre/inpecicetex</v>
          </cell>
          <cell r="AZ538">
            <v>100</v>
          </cell>
          <cell r="BA538">
            <v>1</v>
          </cell>
          <cell r="BB538" t="str">
            <v>Se realizo la publicación de los beneficiarios el Auxilio Educactivo conevnio INPEC ICETEX en la página del INPEC  el dia 10 de Febrero de 2016 a las 15:46</v>
          </cell>
          <cell r="BC538" t="str">
            <v>C:\Users\CGUERRERO.INPEC\Desktop\PLAN DE ACCION 2016\segundotrimestre/inpecicetex</v>
          </cell>
        </row>
        <row r="539">
          <cell r="M539" t="str">
            <v>P201</v>
          </cell>
          <cell r="N539" t="str">
            <v>Encuentros regionales dirigidos a funcionarios próximos a cumplir requisitos de pensión de vejez.</v>
          </cell>
          <cell r="O539">
            <v>6</v>
          </cell>
          <cell r="P539">
            <v>15</v>
          </cell>
          <cell r="Q539" t="str">
            <v>Número</v>
          </cell>
          <cell r="R539" t="str">
            <v>LUZ MIRAM TIERRADENTRO CACHAYA</v>
          </cell>
          <cell r="S539" t="str">
            <v>Subdirector Técnico</v>
          </cell>
          <cell r="T539" t="str">
            <v>Activo</v>
          </cell>
          <cell r="U539">
            <v>0</v>
          </cell>
          <cell r="V539">
            <v>0</v>
          </cell>
          <cell r="W539">
            <v>0</v>
          </cell>
          <cell r="X539">
            <v>6</v>
          </cell>
          <cell r="Y539" t="str">
            <v>Se han ejecutado encuentro de prepensionados asi: 26 y 27 de mayo de 2016 EPMSC Armenia, EPMSC Calarca, RM Armenia. 25 de Mayo PMSC Neiva, EPMSC La Plata, EPMSC Garzon y EPMSC Pitalito.</v>
          </cell>
          <cell r="Z539" t="str">
            <v>C:\Users\CGUERRERO.INPEC\Desktop\PLAN DE ACCION 2016\primertrimestre/prepensionados</v>
          </cell>
          <cell r="AA539">
            <v>14</v>
          </cell>
          <cell r="AB539" t="str">
            <v>a la fecha se han realizado 14 encuentros en total a la fecha para un total de 93% de cumplimiento</v>
          </cell>
          <cell r="AC539" t="str">
            <v>C:\Users\CGUERRERO.INPEC\Desktop\PLAN DE ACCION 2016\tercertrimestre/prepensionados</v>
          </cell>
          <cell r="AD539">
            <v>15</v>
          </cell>
          <cell r="AE539" t="str">
            <v>se realizaron la totalildad de encuentros programados</v>
          </cell>
          <cell r="AF539" t="str">
            <v>C:\Users\CGUERRERO.INPEC\Desktop\PLAN DE ACCION 2016</v>
          </cell>
          <cell r="AG539">
            <v>1120</v>
          </cell>
          <cell r="AH539" t="str">
            <v>Socializar el procedimiento de prepensionados  a las Direcciones Regionales y establecimientos por medio de correo electrónico.</v>
          </cell>
          <cell r="AI539" t="str">
            <v>NO</v>
          </cell>
          <cell r="AJ539">
            <v>42401</v>
          </cell>
          <cell r="AK539">
            <v>42520</v>
          </cell>
          <cell r="AL539">
            <v>50</v>
          </cell>
          <cell r="AM539" t="str">
            <v>Angela Mondragon</v>
          </cell>
          <cell r="AN539" t="str">
            <v>Contratista</v>
          </cell>
          <cell r="AO539" t="str">
            <v>Activo</v>
          </cell>
          <cell r="AP539">
            <v>0</v>
          </cell>
          <cell r="AQ539" t="str">
            <v>el procedimiento se encuentra en proceso de revision por parte de la oficina asesora de planeacion y el grupo de bienestar laboral</v>
          </cell>
          <cell r="AR539" t="str">
            <v>C:\Users\CGUERRERO.INPEC\Desktop\PLAN DE ACCION 2016\primertrimestre/procedimientosbienestar</v>
          </cell>
          <cell r="AS539">
            <v>0</v>
          </cell>
          <cell r="AT539" t="str">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v>
          </cell>
          <cell r="AU539">
            <v>0</v>
          </cell>
          <cell r="AV539">
            <v>0</v>
          </cell>
          <cell r="AW539">
            <v>1</v>
          </cell>
          <cell r="AX539" t="str">
            <v>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v>
          </cell>
          <cell r="AY539" t="str">
            <v>C:\Users\CGUERRERO.INPEC\Desktop\PLAN DE ACCION 2016\tercertrimestre/procedimientosbienestar</v>
          </cell>
          <cell r="AZ539">
            <v>0</v>
          </cell>
          <cell r="BA539">
            <v>1</v>
          </cell>
          <cell r="BB539" t="str">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Pendiente aprobación procedimiento por parte de la Oficina Asesora de Planeación</v>
          </cell>
          <cell r="BC539" t="str">
            <v>C:\Users\CGUERRERO.INPEC\Desktop\Procedimientos Bienestar Laboral</v>
          </cell>
        </row>
        <row r="540">
          <cell r="M540" t="str">
            <v>P201</v>
          </cell>
          <cell r="N540" t="str">
            <v>Encuentros regionales dirigidos a funcionarios próximos a cumplir requisitos de pensión de vejez.</v>
          </cell>
          <cell r="O540">
            <v>6</v>
          </cell>
          <cell r="P540">
            <v>15</v>
          </cell>
          <cell r="Q540" t="str">
            <v>Número</v>
          </cell>
          <cell r="R540" t="str">
            <v>LUZ MIRAM TIERRADENTRO CACHAYA</v>
          </cell>
          <cell r="S540" t="str">
            <v>Subdirector Técnico</v>
          </cell>
          <cell r="T540" t="str">
            <v>Activo</v>
          </cell>
          <cell r="U540">
            <v>0</v>
          </cell>
          <cell r="V540">
            <v>0</v>
          </cell>
          <cell r="W540">
            <v>0</v>
          </cell>
          <cell r="X540">
            <v>0</v>
          </cell>
          <cell r="Y540">
            <v>0</v>
          </cell>
          <cell r="Z540" t="str">
            <v>C:\Users\CGUERRERO.INPEC\Desktop\PLAN DE ACCION 2016\primertrimestre/prepensionados</v>
          </cell>
          <cell r="AA540">
            <v>14</v>
          </cell>
          <cell r="AB540" t="str">
            <v>a la fecha se han realizado 14 encuentros en total a la fecha para un total de 93% de cumplimiento</v>
          </cell>
          <cell r="AC540" t="str">
            <v>C:\Users\CGUERRERO.INPEC\Desktop\PLAN DE ACCION 2016\tercertrimestre/prepensionados</v>
          </cell>
          <cell r="AD540">
            <v>15</v>
          </cell>
          <cell r="AE540" t="str">
            <v>se realizaron la totalildad de encuentros programados</v>
          </cell>
          <cell r="AF540" t="str">
            <v>C:\Users\CGUERRERO.INPEC\Desktop\PLAN DE ACCION 2016</v>
          </cell>
          <cell r="AG540">
            <v>1121</v>
          </cell>
          <cell r="AH540" t="str">
            <v>Realizar la totalidad de los encuentros programados</v>
          </cell>
          <cell r="AI540" t="str">
            <v>NO</v>
          </cell>
          <cell r="AJ540">
            <v>42522</v>
          </cell>
          <cell r="AK540">
            <v>42716</v>
          </cell>
          <cell r="AL540">
            <v>50</v>
          </cell>
          <cell r="AM540" t="str">
            <v>Angela Mondragon</v>
          </cell>
          <cell r="AN540" t="str">
            <v>Contratista</v>
          </cell>
          <cell r="AO540" t="str">
            <v>Activo</v>
          </cell>
          <cell r="AP540">
            <v>0</v>
          </cell>
          <cell r="AQ540">
            <v>0</v>
          </cell>
          <cell r="AR540">
            <v>0</v>
          </cell>
          <cell r="AS540">
            <v>40</v>
          </cell>
          <cell r="AT540" t="str">
            <v>Se han ejecutado encuentro de prepensionados asi: 26 y 27 de mayo de 2016 EPMSC Armenia, EPMSC Calarca, RM Armenia. 25 de Mayo PMSC Neiva, EPMSC La Plata, EPMSC Garzon y EPMSC Pitalito.</v>
          </cell>
          <cell r="AU540" t="str">
            <v>C:\Users\CGUERRERO.INPEC\Desktop\PLAN DE ACCION 2016\primertrimestre/prepensionados</v>
          </cell>
          <cell r="AV540">
            <v>93</v>
          </cell>
          <cell r="AW540">
            <v>0.62371134020618557</v>
          </cell>
          <cell r="AX540" t="str">
            <v>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v>
          </cell>
          <cell r="AY540" t="str">
            <v>C:\Users\CGUERRERO.INPEC\Desktop\PLAN DE ACCION 2016\tercertrimestre/prepensionados</v>
          </cell>
          <cell r="AZ540">
            <v>100</v>
          </cell>
          <cell r="BA540">
            <v>1</v>
          </cell>
          <cell r="BB540" t="str">
            <v>Se realizaron dos encuentros  de prepensionados en los Establecimientos de EPMSC Ocaña y EPMSC Aguachica los días 03 y 04 de Noviembre de 2016.</v>
          </cell>
          <cell r="BC540" t="str">
            <v>C:\Users\CGUERRERO.INPEC\Desktop\PLAN DE ACCION 2016</v>
          </cell>
        </row>
        <row r="541">
          <cell r="M541" t="str">
            <v>P142</v>
          </cell>
          <cell r="N541" t="str">
            <v>Plan de Inducción del INPEC, revisado, ajustado e implementado</v>
          </cell>
          <cell r="O541">
            <v>6</v>
          </cell>
          <cell r="P541">
            <v>1</v>
          </cell>
          <cell r="Q541" t="str">
            <v>Número</v>
          </cell>
          <cell r="R541" t="str">
            <v>LUZ MIRIAN TIERRADENTRO CACHAYA</v>
          </cell>
          <cell r="S541" t="str">
            <v>Profesional Universitario</v>
          </cell>
          <cell r="T541" t="str">
            <v>Activo</v>
          </cell>
          <cell r="U541">
            <v>0</v>
          </cell>
          <cell r="V541">
            <v>0</v>
          </cell>
          <cell r="W541">
            <v>0</v>
          </cell>
          <cell r="X541">
            <v>0.5</v>
          </cell>
          <cell r="Y541" t="str">
            <v>el plan de induccion ya fue revisado y ajustado mas no ha sido implementado, teniendo un 50% de avance en el producto. la implementacion se realizara en el tercer trimestre del año</v>
          </cell>
          <cell r="Z541" t="str">
            <v>D: /induccionInpec/induccionmarzo2016</v>
          </cell>
          <cell r="AA541">
            <v>0.75</v>
          </cell>
          <cell r="AB541" t="str">
            <v>para este trimestre se dio inicio a la implementacion del proceso de induccion con la realizacion de la primera jornada de induccion, sin emgargo falta por realizar la segunda jornada de induccion, teniendo un porcentaje de cumplimiento del 75% en el producto</v>
          </cell>
          <cell r="AC541" t="str">
            <v>D: /induccionInpec/induccionoctubre2016</v>
          </cell>
          <cell r="AD541">
            <v>1</v>
          </cell>
          <cell r="AE541" t="str">
            <v>Se realizo la implementacion del proceso de induccion en su totalidad ya que se realizaron las dos jornadas de inducción propuestas</v>
          </cell>
          <cell r="AF541" t="str">
            <v>D: /induccionInpec/induccionnoviembre2016</v>
          </cell>
          <cell r="AG541">
            <v>1122</v>
          </cell>
          <cell r="AH541" t="str">
            <v>Diseñar el plan de trabajo del Plan de Inducción del INPEC</v>
          </cell>
          <cell r="AI541" t="str">
            <v>NO</v>
          </cell>
          <cell r="AJ541">
            <v>42384</v>
          </cell>
          <cell r="AK541">
            <v>42461</v>
          </cell>
          <cell r="AL541">
            <v>25</v>
          </cell>
          <cell r="AM541" t="str">
            <v>fabian sanchez</v>
          </cell>
          <cell r="AN541" t="str">
            <v>Profesional Universitario</v>
          </cell>
          <cell r="AO541" t="str">
            <v>Activo</v>
          </cell>
          <cell r="AP541">
            <v>100</v>
          </cell>
          <cell r="AQ541" t="str">
            <v>se elaboro plan de trabajo para la realizacion de las jornadas de inducción a nivel nacional</v>
          </cell>
          <cell r="AR541" t="str">
            <v>D: /induccionInpec/induccionmarzo2016</v>
          </cell>
          <cell r="AS541">
            <v>100</v>
          </cell>
          <cell r="AT541" t="str">
            <v>se elaboro plan de trabajo para la realizacion de las jornadas de inducción a nivel nacional</v>
          </cell>
          <cell r="AU541" t="str">
            <v>D: /induccionInpec/induccionmarzo2016</v>
          </cell>
          <cell r="AV541">
            <v>100</v>
          </cell>
          <cell r="AW541">
            <v>1</v>
          </cell>
          <cell r="AX541" t="str">
            <v>se elaboro plan de trabajo para la realizacion de las jornadas de inducción a nivel nacional</v>
          </cell>
          <cell r="AY541" t="str">
            <v>D: /induccionInpec/induccionmarzo2016</v>
          </cell>
          <cell r="AZ541">
            <v>100</v>
          </cell>
          <cell r="BA541">
            <v>1</v>
          </cell>
          <cell r="BB541" t="str">
            <v>se elaboro plan de trabajo para la realizacion de las jornadas de inducción a nivel nacional</v>
          </cell>
          <cell r="BC541" t="str">
            <v>D: /induccionInpec/induccionmarzo2016</v>
          </cell>
        </row>
        <row r="542">
          <cell r="M542" t="str">
            <v>P142</v>
          </cell>
          <cell r="N542" t="str">
            <v>Plan de Inducción del INPEC, revisado, ajustado e implementado</v>
          </cell>
          <cell r="O542">
            <v>5</v>
          </cell>
          <cell r="P542">
            <v>1</v>
          </cell>
          <cell r="Q542" t="str">
            <v>Número</v>
          </cell>
          <cell r="R542" t="str">
            <v>LUZ MIRIAN TIERRADENTRO CACHAYA</v>
          </cell>
          <cell r="S542" t="str">
            <v>Profesional Universitario</v>
          </cell>
          <cell r="T542" t="str">
            <v>Activo</v>
          </cell>
          <cell r="U542">
            <v>0</v>
          </cell>
          <cell r="V542">
            <v>0</v>
          </cell>
          <cell r="W542">
            <v>0</v>
          </cell>
          <cell r="X542">
            <v>0</v>
          </cell>
          <cell r="Y542">
            <v>0</v>
          </cell>
          <cell r="Z542">
            <v>0</v>
          </cell>
          <cell r="AA542">
            <v>0.75</v>
          </cell>
          <cell r="AB542" t="str">
            <v>para este trimestre se dio inicio a la implementacion del proceso de induccion con la realizacion de la primera jornada de induccion, sin emgargo falta por realizar la segunda jornada de induccion, teniendo un porcentaje de cumplimiento del 75% en el producto</v>
          </cell>
          <cell r="AC542" t="str">
            <v>D: /induccionInpec/induccionoctubre2016</v>
          </cell>
          <cell r="AD542">
            <v>1</v>
          </cell>
          <cell r="AE542" t="str">
            <v>Se realizo la implementacion del proceso de induccion en su totalidad ya que se realizaron las dos jornadas de inducción propuestas</v>
          </cell>
          <cell r="AF542" t="str">
            <v>D: /induccionInpec/induccionnoviembre2016</v>
          </cell>
          <cell r="AG542">
            <v>1123</v>
          </cell>
          <cell r="AH542" t="str">
            <v>Realizar primera jornada de inducción</v>
          </cell>
          <cell r="AI542" t="str">
            <v>NO</v>
          </cell>
          <cell r="AJ542">
            <v>42462</v>
          </cell>
          <cell r="AK542">
            <v>42552</v>
          </cell>
          <cell r="AL542">
            <v>25</v>
          </cell>
          <cell r="AM542" t="str">
            <v>fabian sanchez</v>
          </cell>
          <cell r="AN542" t="str">
            <v>Profesional Universitario</v>
          </cell>
          <cell r="AO542" t="str">
            <v>Activo</v>
          </cell>
          <cell r="AP542">
            <v>0</v>
          </cell>
          <cell r="AQ542">
            <v>0</v>
          </cell>
          <cell r="AR542">
            <v>0</v>
          </cell>
          <cell r="AS542">
            <v>0</v>
          </cell>
          <cell r="AT542" t="str">
            <v>no fue posible adelantar esta actividad, toda vez que el programa de induccion fue aprobado el 5 de julio de 2016 mediante resolucion 3341 de 5 de julio de 2016. la actividad se realizara en el siguiente trimestre</v>
          </cell>
          <cell r="AU542">
            <v>0</v>
          </cell>
          <cell r="AV542">
            <v>100</v>
          </cell>
          <cell r="AW542">
            <v>1</v>
          </cell>
          <cell r="AX542" t="str">
            <v>se realizo la primera jornada de inducción los dias 3,4,5 y 6 de Octubre de 2016 en el auditorio Juan Pablo Segundo con la participacion de 140 funcionarios</v>
          </cell>
          <cell r="AY542" t="str">
            <v>carpeta proceso de induccion 2016 la cual reposa en el Grupo Prospectiva del Talento Humano</v>
          </cell>
          <cell r="AZ542">
            <v>100</v>
          </cell>
          <cell r="BA542">
            <v>1</v>
          </cell>
          <cell r="BB542" t="str">
            <v>se realizo la primera jornada de inducción los dias 3,4,5 y 6 de Octubre de 2016 en el auditorio Juan Pablo Segundo con la participacion de 140 funcionarios</v>
          </cell>
          <cell r="BC542" t="str">
            <v>carpeta proceso de induccion 2016 la cual reposa en el Grupo Prospectiva del Talento Humano</v>
          </cell>
        </row>
        <row r="543">
          <cell r="M543" t="str">
            <v>P142</v>
          </cell>
          <cell r="N543" t="str">
            <v>Plan de Inducción del INPEC, revisado, ajustado e implementado</v>
          </cell>
          <cell r="O543">
            <v>5</v>
          </cell>
          <cell r="P543">
            <v>1</v>
          </cell>
          <cell r="Q543" t="str">
            <v>Número</v>
          </cell>
          <cell r="R543" t="str">
            <v>LUZ MIRIAN TIERRADENTRO CACHAYA</v>
          </cell>
          <cell r="S543" t="str">
            <v>Profesional Universitario</v>
          </cell>
          <cell r="T543" t="str">
            <v>Activo</v>
          </cell>
          <cell r="U543">
            <v>0</v>
          </cell>
          <cell r="V543">
            <v>0</v>
          </cell>
          <cell r="W543">
            <v>0</v>
          </cell>
          <cell r="X543">
            <v>0</v>
          </cell>
          <cell r="Y543">
            <v>0</v>
          </cell>
          <cell r="Z543">
            <v>0</v>
          </cell>
          <cell r="AA543">
            <v>0.75</v>
          </cell>
          <cell r="AB543" t="str">
            <v>para este trimestre se dio inicio a la implementacion del proceso de induccion con la realizacion de la primera jornada de induccion, sin emgargo falta por realizar la segunda jornada de induccion, teniendo un porcentaje de cumplimiento del 75% en el producto</v>
          </cell>
          <cell r="AC543" t="str">
            <v>D: /induccionInpec/induccionoctubre2016</v>
          </cell>
          <cell r="AD543">
            <v>1</v>
          </cell>
          <cell r="AE543" t="str">
            <v>Se realizo la implementacion del proceso de induccion en su totalidad ya que se realizaron las dos jornadas de inducción propuestas</v>
          </cell>
          <cell r="AF543" t="str">
            <v>D: /induccionInpec/induccionnoviembre2016</v>
          </cell>
          <cell r="AG543">
            <v>1124</v>
          </cell>
          <cell r="AH543" t="str">
            <v>Realizar segunda jornada de inducción</v>
          </cell>
          <cell r="AI543" t="str">
            <v>NO</v>
          </cell>
          <cell r="AJ543">
            <v>42553</v>
          </cell>
          <cell r="AK543">
            <v>42644</v>
          </cell>
          <cell r="AL543">
            <v>25</v>
          </cell>
          <cell r="AM543" t="str">
            <v>fabian sanchez</v>
          </cell>
          <cell r="AN543" t="str">
            <v>Profesional Universitario</v>
          </cell>
          <cell r="AO543" t="str">
            <v>Activo</v>
          </cell>
          <cell r="AP543">
            <v>0</v>
          </cell>
          <cell r="AQ543">
            <v>0</v>
          </cell>
          <cell r="AR543">
            <v>0</v>
          </cell>
          <cell r="AS543">
            <v>0</v>
          </cell>
          <cell r="AT543">
            <v>0</v>
          </cell>
          <cell r="AU543">
            <v>0</v>
          </cell>
          <cell r="AV543">
            <v>0</v>
          </cell>
          <cell r="AW543">
            <v>0.98901098901098905</v>
          </cell>
          <cell r="AX543" t="str">
            <v>la segunda jornada de induccion se realizara en el ultimo trimestre del año</v>
          </cell>
          <cell r="AY543">
            <v>0</v>
          </cell>
          <cell r="AZ543">
            <v>100</v>
          </cell>
          <cell r="BA543">
            <v>1</v>
          </cell>
          <cell r="BB543" t="str">
            <v>la segunda jornada de induccion se realizo durante los dias 13,14,15 y 16 de diciembre de 2016</v>
          </cell>
          <cell r="BC543" t="str">
            <v>carpeta proceso de induccion 2016 la cual reposa en el Grupo Prospectiva del Talento Humano</v>
          </cell>
        </row>
        <row r="544">
          <cell r="M544" t="str">
            <v>P142</v>
          </cell>
          <cell r="N544" t="str">
            <v>Plan de Inducción del INPEC, revisado, ajustado e implementado</v>
          </cell>
          <cell r="O544">
            <v>5</v>
          </cell>
          <cell r="P544">
            <v>1</v>
          </cell>
          <cell r="Q544" t="str">
            <v>Número</v>
          </cell>
          <cell r="R544" t="str">
            <v>LUZ MIRIAN TIERRADENTRO CACHAYA</v>
          </cell>
          <cell r="S544" t="str">
            <v>Profesional Universitario</v>
          </cell>
          <cell r="T544" t="str">
            <v>Activo</v>
          </cell>
          <cell r="U544">
            <v>0</v>
          </cell>
          <cell r="V544">
            <v>0</v>
          </cell>
          <cell r="W544">
            <v>0</v>
          </cell>
          <cell r="X544">
            <v>0</v>
          </cell>
          <cell r="Y544">
            <v>0</v>
          </cell>
          <cell r="Z544">
            <v>0</v>
          </cell>
          <cell r="AA544">
            <v>0.75</v>
          </cell>
          <cell r="AB544" t="str">
            <v>para este trimestre se dio inicio a la implementacion del proceso de induccion con la realizacion de la primera jornada de induccion, sin emgargo falta por realizar la segunda jornada de induccion, teniendo un porcentaje de cumplimiento del 75% en el producto</v>
          </cell>
          <cell r="AC544" t="str">
            <v>D: /induccionInpec/induccionoctubre2016</v>
          </cell>
          <cell r="AD544">
            <v>1</v>
          </cell>
          <cell r="AE544" t="str">
            <v>Se realizo la implementacion del proceso de induccion en su totalidad ya que se realizaron las dos jornadas de inducción propuestas</v>
          </cell>
          <cell r="AF544" t="str">
            <v>D: /induccionInpec/induccionnoviembre2016</v>
          </cell>
          <cell r="AG544">
            <v>1125</v>
          </cell>
          <cell r="AH544" t="str">
            <v xml:space="preserve">Presentar informe del proceso de inducción </v>
          </cell>
          <cell r="AI544" t="str">
            <v>NO</v>
          </cell>
          <cell r="AJ544">
            <v>42645</v>
          </cell>
          <cell r="AK544">
            <v>42716</v>
          </cell>
          <cell r="AL544">
            <v>25</v>
          </cell>
          <cell r="AM544" t="str">
            <v>fabian sanchez</v>
          </cell>
          <cell r="AN544" t="str">
            <v>Profesional Universitario</v>
          </cell>
          <cell r="AO544" t="str">
            <v>Activo</v>
          </cell>
          <cell r="AP544">
            <v>0</v>
          </cell>
          <cell r="AQ544">
            <v>0</v>
          </cell>
          <cell r="AR544">
            <v>0</v>
          </cell>
          <cell r="AS544">
            <v>0</v>
          </cell>
          <cell r="AT544">
            <v>0</v>
          </cell>
          <cell r="AU544">
            <v>0</v>
          </cell>
          <cell r="AV544">
            <v>0</v>
          </cell>
          <cell r="AW544" t="str">
            <v>Actividad no ha iniciado</v>
          </cell>
          <cell r="AX544">
            <v>0</v>
          </cell>
          <cell r="AY544">
            <v>0</v>
          </cell>
          <cell r="AZ544">
            <v>0</v>
          </cell>
          <cell r="BA544">
            <v>1</v>
          </cell>
          <cell r="BB544" t="str">
            <v>el informe del proceso de induccion se realizara la ultima semana del mes de diciembre</v>
          </cell>
          <cell r="BC544">
            <v>0</v>
          </cell>
        </row>
        <row r="545">
          <cell r="M545" t="str">
            <v>P3</v>
          </cell>
          <cell r="N545" t="str">
            <v xml:space="preserve">Gerentes Públicos de las Direcciones Regionales con roles asignados, capacitados y asesorados en el Sistema de Información y Gestión del Empleo Público (SIGEP). </v>
          </cell>
          <cell r="O545">
            <v>6</v>
          </cell>
          <cell r="P545">
            <v>20</v>
          </cell>
          <cell r="Q545" t="str">
            <v>Porcentaje</v>
          </cell>
          <cell r="R545" t="str">
            <v>LUZ MYRIAN  TIERRADENTRO CACHAYA</v>
          </cell>
          <cell r="S545" t="str">
            <v>Subdirector Técnico</v>
          </cell>
          <cell r="T545" t="str">
            <v>Activo</v>
          </cell>
          <cell r="U545">
            <v>0</v>
          </cell>
          <cell r="V545">
            <v>0</v>
          </cell>
          <cell r="W545">
            <v>0</v>
          </cell>
          <cell r="X545">
            <v>20</v>
          </cell>
          <cell r="Y545" t="str">
            <v>los gerentes publicos de las direcciones regionales fueron capacitados y asesorados en el SIGEP  con base en la circular que contiene las instrucciones necesarias para el registro y actualizacion de las hojas de vida y declaracion de bienes y rentas</v>
          </cell>
          <cell r="Z545" t="str">
            <v>C:/users/FCORONADOM/Deskop</v>
          </cell>
          <cell r="AA545">
            <v>20</v>
          </cell>
          <cell r="AB545"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C545" t="str">
            <v>C:/users/FCORONADOM/Deskop</v>
          </cell>
          <cell r="AD545">
            <v>20</v>
          </cell>
          <cell r="AE545"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F545" t="str">
            <v>C:/users/FCORONADOM/Deskop</v>
          </cell>
          <cell r="AG545">
            <v>1126</v>
          </cell>
          <cell r="AH545" t="str">
            <v>1. Elaborar y divulgar  la circular con las instrucciones necesarias para el registro y actualización de las hojas de vida y declaración de bienes y rentas en el sistema SIGEP por parte de los funcionarios y contratistas del Instituto.</v>
          </cell>
          <cell r="AI545" t="str">
            <v>NO</v>
          </cell>
          <cell r="AJ545">
            <v>42370</v>
          </cell>
          <cell r="AK545">
            <v>42460</v>
          </cell>
          <cell r="AL545">
            <v>20</v>
          </cell>
          <cell r="AM545" t="str">
            <v>ROSMIRA CANDANOZA RODRIGUEZ</v>
          </cell>
          <cell r="AN545" t="str">
            <v>Profesional Especializado</v>
          </cell>
          <cell r="AO545" t="str">
            <v>Activo</v>
          </cell>
          <cell r="AP545">
            <v>100</v>
          </cell>
          <cell r="AQ545" t="str">
            <v xml:space="preserve">se proyecto y publico a todos los correos institucionales la circular No. 000006 del 22 de marzo de 2016 impartiendo las instrucciones sobre el registro y actualizacion de la informacion de la hoja de vida y de bienes y rentas en el SIGEP </v>
          </cell>
          <cell r="AR545" t="str">
            <v>C:/users/FCORONADOM/Deskop</v>
          </cell>
          <cell r="AS545">
            <v>100</v>
          </cell>
          <cell r="AT545" t="str">
            <v xml:space="preserve">se proyecto y publico a todos los correos institucionales la circular No. 000006 del 22 de marzo de 2016 impartiendo las instrucciones sobre el registro y actualizacion de la informacion de la hoja de vida y de bienes y rentas en el SIGEP </v>
          </cell>
          <cell r="AU545" t="str">
            <v>C:/users/FCORONADOM/Deskop</v>
          </cell>
          <cell r="AV545">
            <v>100</v>
          </cell>
          <cell r="AW545">
            <v>1</v>
          </cell>
          <cell r="AX545" t="str">
            <v xml:space="preserve">se proyecto y publico a todos los correos institucionales la circular No. 000006 del 22 de marzo de 2016 impartiendo las instrucciones sobre el registro y actualizacion de la informacion de la hoja de vida y de bienes y rentas en el SIGEP </v>
          </cell>
          <cell r="AY545" t="str">
            <v>C:/users/FCORONADOM/Deskop</v>
          </cell>
          <cell r="AZ545">
            <v>100</v>
          </cell>
          <cell r="BA545">
            <v>1</v>
          </cell>
          <cell r="BB545" t="str">
            <v xml:space="preserve">se proyecto y publico a todos los correos institucionales la circular No. 000006 del 22 de marzo de 2016 impartiendo las instrucciones sobre el registro y actualizacion de la informacion de la hoja de vida y de bienes y rentas en el SIGEP </v>
          </cell>
          <cell r="BC545" t="str">
            <v>C:/users/FCORONADOM/Deskop</v>
          </cell>
        </row>
        <row r="546">
          <cell r="M546" t="str">
            <v>P3</v>
          </cell>
          <cell r="N546" t="str">
            <v xml:space="preserve">Gerentes Públicos de las Direcciones Regionales con roles asignados, capacitados y asesorados en el Sistema de Información y Gestión del Empleo Público (SIGEP). </v>
          </cell>
          <cell r="O546">
            <v>6</v>
          </cell>
          <cell r="P546">
            <v>20</v>
          </cell>
          <cell r="Q546" t="str">
            <v>Porcentaje</v>
          </cell>
          <cell r="R546" t="str">
            <v>LUZ MYRIAN  TIERRADENTRO CACHAYA</v>
          </cell>
          <cell r="S546" t="str">
            <v>Subdirector Técnico</v>
          </cell>
          <cell r="T546" t="str">
            <v>Activo</v>
          </cell>
          <cell r="U546">
            <v>0</v>
          </cell>
          <cell r="V546">
            <v>0</v>
          </cell>
          <cell r="W546">
            <v>0</v>
          </cell>
          <cell r="X546">
            <v>0</v>
          </cell>
          <cell r="Y546">
            <v>0</v>
          </cell>
          <cell r="Z546">
            <v>0</v>
          </cell>
          <cell r="AA546">
            <v>20</v>
          </cell>
          <cell r="AB546"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C546" t="str">
            <v>C:/users/FCORONADOM/Deskop</v>
          </cell>
          <cell r="AD546">
            <v>20</v>
          </cell>
          <cell r="AE546"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F546" t="str">
            <v>C:/users/FCORONADOM/Deskop</v>
          </cell>
          <cell r="AG546">
            <v>1127</v>
          </cell>
          <cell r="AH546" t="str">
            <v>2. Supervisar y realizar asesoría respecto al cumplimiento de la circular  por parte de los responsables de las áreas de Talento Humano de las Direcciones Regionales para el desarrollo de la actualización de los módulos de Hojas de Vida y de Bienes y Rentas.</v>
          </cell>
          <cell r="AI546" t="str">
            <v>SI</v>
          </cell>
          <cell r="AJ546">
            <v>42461</v>
          </cell>
          <cell r="AK546">
            <v>42613</v>
          </cell>
          <cell r="AL546">
            <v>50</v>
          </cell>
          <cell r="AM546" t="str">
            <v>ROSMIRA CANDANOZA RODRIGUEZ</v>
          </cell>
          <cell r="AN546" t="str">
            <v>Profesional Especializado</v>
          </cell>
          <cell r="AO546" t="str">
            <v>Activo</v>
          </cell>
          <cell r="AP546">
            <v>0</v>
          </cell>
          <cell r="AQ546">
            <v>0</v>
          </cell>
          <cell r="AR546">
            <v>0</v>
          </cell>
          <cell r="AS546">
            <v>100</v>
          </cell>
          <cell r="AT546" t="str">
            <v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v>
          </cell>
          <cell r="AU546" t="str">
            <v>C:/users/FCORONADOM/Deskop</v>
          </cell>
          <cell r="AV546">
            <v>100</v>
          </cell>
          <cell r="AW546">
            <v>1</v>
          </cell>
          <cell r="AX546" t="str">
            <v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v>
          </cell>
          <cell r="AY546" t="str">
            <v>C:/users/FCORONADOM/Deskop</v>
          </cell>
          <cell r="AZ546">
            <v>100</v>
          </cell>
          <cell r="BA546">
            <v>1</v>
          </cell>
          <cell r="BB546" t="str">
            <v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v>
          </cell>
          <cell r="BC546" t="str">
            <v>C:/users/FCORONADOM/Deskop</v>
          </cell>
        </row>
        <row r="547">
          <cell r="M547" t="str">
            <v>P3</v>
          </cell>
          <cell r="N547" t="str">
            <v xml:space="preserve">Gerentes Públicos de las Direcciones Regionales con roles asignados, capacitados y asesorados en el Sistema de Información y Gestión del Empleo Público (SIGEP). </v>
          </cell>
          <cell r="O547">
            <v>6</v>
          </cell>
          <cell r="P547">
            <v>20</v>
          </cell>
          <cell r="Q547" t="str">
            <v>Porcentaje</v>
          </cell>
          <cell r="R547" t="str">
            <v>LUZ MYRIAN  TIERRADENTRO CACHAYA</v>
          </cell>
          <cell r="S547" t="str">
            <v>Subdirector Técnico</v>
          </cell>
          <cell r="T547" t="str">
            <v>Activo</v>
          </cell>
          <cell r="U547">
            <v>0</v>
          </cell>
          <cell r="V547">
            <v>0</v>
          </cell>
          <cell r="W547">
            <v>0</v>
          </cell>
          <cell r="X547">
            <v>0</v>
          </cell>
          <cell r="Y547">
            <v>0</v>
          </cell>
          <cell r="Z547">
            <v>0</v>
          </cell>
          <cell r="AA547">
            <v>20</v>
          </cell>
          <cell r="AB547"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C547" t="str">
            <v>C:/users/FCORONADOM/Deskop</v>
          </cell>
          <cell r="AD547">
            <v>20</v>
          </cell>
          <cell r="AE547" t="str">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ell>
          <cell r="AF547" t="str">
            <v>C:/users/FCORONADOM/Deskop</v>
          </cell>
          <cell r="AG547">
            <v>1128</v>
          </cell>
          <cell r="AH547" t="str">
            <v>3. Consolidar y evaluar los resultados a nivel nacional del avance de actualización en el sistema SIGEP de las Hoja de Vida de los funcionarios del INPEC adscritos a Las Direcciones Regionales y Establecimientos de Reclusión.</v>
          </cell>
          <cell r="AI547" t="str">
            <v>SI</v>
          </cell>
          <cell r="AJ547">
            <v>42614</v>
          </cell>
          <cell r="AK547">
            <v>42674</v>
          </cell>
          <cell r="AL547">
            <v>30</v>
          </cell>
          <cell r="AM547" t="str">
            <v>ROSMIRA CANDANOZA RODRIGUEZ</v>
          </cell>
          <cell r="AN547" t="str">
            <v>Profesional Especializado</v>
          </cell>
          <cell r="AO547" t="str">
            <v>Activo</v>
          </cell>
          <cell r="AP547">
            <v>0</v>
          </cell>
          <cell r="AQ547">
            <v>0</v>
          </cell>
          <cell r="AR547">
            <v>0</v>
          </cell>
          <cell r="AS547">
            <v>0</v>
          </cell>
          <cell r="AT547">
            <v>0</v>
          </cell>
          <cell r="AU547">
            <v>0</v>
          </cell>
          <cell r="AV547">
            <v>0</v>
          </cell>
          <cell r="AW547">
            <v>0.48333333333333334</v>
          </cell>
          <cell r="AX547" t="str">
            <v>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v>
          </cell>
          <cell r="AY547">
            <v>0</v>
          </cell>
          <cell r="AZ547">
            <v>100</v>
          </cell>
          <cell r="BA547">
            <v>1</v>
          </cell>
          <cell r="BB547" t="str">
            <v>Se consolidarón y evaluarón los resultados a nivel nacional de la actualizacion de hojas de vida en el SIGEP</v>
          </cell>
          <cell r="BC547">
            <v>0</v>
          </cell>
        </row>
        <row r="548">
          <cell r="M548" t="str">
            <v>P61</v>
          </cell>
          <cell r="N548" t="str">
            <v>plan de  comunicaciones  del sistema  tipo de evaluación del desempeño laboral en el  INPEC monitoreado..</v>
          </cell>
          <cell r="O548">
            <v>5</v>
          </cell>
          <cell r="P548">
            <v>1</v>
          </cell>
          <cell r="Q548" t="str">
            <v>Número</v>
          </cell>
          <cell r="R548" t="str">
            <v>LUZ MYRIAN  TIERRADENTRO CACHAYA</v>
          </cell>
          <cell r="S548" t="str">
            <v>Subdirector Técnico</v>
          </cell>
          <cell r="T548" t="str">
            <v>Activo</v>
          </cell>
          <cell r="U548">
            <v>0</v>
          </cell>
          <cell r="V548">
            <v>0</v>
          </cell>
          <cell r="W548">
            <v>0</v>
          </cell>
          <cell r="X548">
            <v>0</v>
          </cell>
          <cell r="Y548" t="str">
            <v>el plan de comunicaciones de EDL sera monitoreado en el ultimo trimestre del año</v>
          </cell>
          <cell r="Z548">
            <v>0</v>
          </cell>
          <cell r="AA548">
            <v>0</v>
          </cell>
          <cell r="AB548" t="str">
            <v>El plan de comunicaciones de EDL sera monitoreado en el ultimo trimestre del año</v>
          </cell>
          <cell r="AC548" t="str">
            <v>N/A</v>
          </cell>
          <cell r="AD548">
            <v>1</v>
          </cell>
          <cell r="AE548" t="str">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ell>
          <cell r="AF548" t="str">
            <v>C:/Users/FESANCHEZC/Deskop/MEMORIASEDL2015/NORMAS2016</v>
          </cell>
          <cell r="AG548">
            <v>1129</v>
          </cell>
          <cell r="AH548" t="str">
            <v>Realizar requerimientos a las direcciones Regionales y dependencias de la sede central de los formatos de evaluación periodo 2015</v>
          </cell>
          <cell r="AI548" t="str">
            <v>SI</v>
          </cell>
          <cell r="AJ548">
            <v>42384</v>
          </cell>
          <cell r="AK548">
            <v>42460</v>
          </cell>
          <cell r="AL548">
            <v>20</v>
          </cell>
          <cell r="AM548" t="str">
            <v>fabian sanchez</v>
          </cell>
          <cell r="AN548" t="str">
            <v>Profesional Universitario</v>
          </cell>
          <cell r="AO548" t="str">
            <v>Activo</v>
          </cell>
          <cell r="AP548">
            <v>100</v>
          </cell>
          <cell r="AQ548" t="str">
            <v>se realizo circular No. 000048 para el cierre de evaluacion del desempeño laboral 2015, inicio del periodo 2016, la cual fue enviada a las direcciones regionales y ERON a nivel nacional</v>
          </cell>
          <cell r="AR548" t="str">
            <v>C:/Users/FESANCHEZC/Deskop/MEMORIASEDL2015/NORMAS2016</v>
          </cell>
          <cell r="AS548">
            <v>100</v>
          </cell>
          <cell r="AT548" t="str">
            <v>se realizo circular No. 000048 para el cierre de evaluacion del desempeño laboral 2015, inicio del periodo 2016, la cual fue enviada a las direcciones regionales y ERON a nivel nacional</v>
          </cell>
          <cell r="AU548" t="str">
            <v>C:/Users/FESANCHEZC/Deskop/MEMORIASEDL2015/NORMAS2016</v>
          </cell>
          <cell r="AV548">
            <v>100</v>
          </cell>
          <cell r="AW548">
            <v>1</v>
          </cell>
          <cell r="AX548" t="str">
            <v>se realizo circular No. 000048 para el cierre de evaluacion del desempeño laboral 2015, inicio del periodo 2016, la cual fue enviada a las direcciones regionales y ERON a nivel nacional</v>
          </cell>
          <cell r="AY548" t="str">
            <v>C:/Users/FESANCHEZC/Deskop/MEMORIASEDL2015/NORMAS2016</v>
          </cell>
          <cell r="AZ548">
            <v>100</v>
          </cell>
          <cell r="BA548">
            <v>1</v>
          </cell>
          <cell r="BB548" t="str">
            <v>se realizo circular No. 000048 para el cierre de evaluacion del desempeño laboral 2015, inicio del periodo 2016, la cual fue enviada a las direcciones regionales y ERON a nivel nacional</v>
          </cell>
          <cell r="BC548" t="str">
            <v>C:/Users/FESANCHEZC/Deskop/MEMORIASEDL2015/NORMAS2016</v>
          </cell>
        </row>
        <row r="549">
          <cell r="M549" t="str">
            <v>P61</v>
          </cell>
          <cell r="N549" t="str">
            <v>plan de  comunicaciones  del sistema  tipo de evaluación del desempeño laboral en el  INPEC monitoreado..</v>
          </cell>
          <cell r="O549">
            <v>5</v>
          </cell>
          <cell r="P549">
            <v>1</v>
          </cell>
          <cell r="Q549" t="str">
            <v>Número</v>
          </cell>
          <cell r="R549" t="str">
            <v>LUZ MYRIAN  TIERRADENTRO CACHAYA</v>
          </cell>
          <cell r="S549" t="str">
            <v>Subdirector Técnico</v>
          </cell>
          <cell r="T549" t="str">
            <v>Activo</v>
          </cell>
          <cell r="U549">
            <v>0</v>
          </cell>
          <cell r="V549">
            <v>0</v>
          </cell>
          <cell r="W549">
            <v>0</v>
          </cell>
          <cell r="X549">
            <v>0</v>
          </cell>
          <cell r="Y549">
            <v>0</v>
          </cell>
          <cell r="Z549">
            <v>0</v>
          </cell>
          <cell r="AA549">
            <v>0</v>
          </cell>
          <cell r="AB549" t="str">
            <v>El plan de comunicaciones de EDL sera monitoreado en el ultimo trimestre del año</v>
          </cell>
          <cell r="AC549" t="str">
            <v>N/A</v>
          </cell>
          <cell r="AD549">
            <v>1</v>
          </cell>
          <cell r="AE549" t="str">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ell>
          <cell r="AF549" t="str">
            <v>C:/Users/FESANCHEZC/Deskop/MEMORIASEDL2015/NORMAS2016</v>
          </cell>
          <cell r="AG549">
            <v>1130</v>
          </cell>
          <cell r="AH549" t="str">
            <v>Realizar capacitación para responsables de talento humano de las regionales y multiplicadores</v>
          </cell>
          <cell r="AI549" t="str">
            <v>NO</v>
          </cell>
          <cell r="AJ549">
            <v>42461</v>
          </cell>
          <cell r="AK549">
            <v>42549</v>
          </cell>
          <cell r="AL549">
            <v>20</v>
          </cell>
          <cell r="AM549" t="str">
            <v>fabian sanchez</v>
          </cell>
          <cell r="AN549" t="str">
            <v>Profesional Universitario</v>
          </cell>
          <cell r="AO549" t="str">
            <v>Activo</v>
          </cell>
          <cell r="AP549">
            <v>0</v>
          </cell>
          <cell r="AQ549">
            <v>0</v>
          </cell>
          <cell r="AR549">
            <v>0</v>
          </cell>
          <cell r="AS549">
            <v>100</v>
          </cell>
          <cell r="AT549" t="str">
            <v xml:space="preserve">se realizo capacitacion a los multiplicadores y responsables del area de talento humano el dia 18 de mayo en el auditorio Juan Pablo Segundo de la Sede Central </v>
          </cell>
          <cell r="AU549" t="str">
            <v xml:space="preserve">D:/documentosEDL/EDLtrabajo/EDLCapacitacion </v>
          </cell>
          <cell r="AV549">
            <v>100</v>
          </cell>
          <cell r="AW549">
            <v>1</v>
          </cell>
          <cell r="AX549" t="str">
            <v xml:space="preserve">se realizo capacitacion a los multiplicadores y responsables del area de talento humano el dia 18 de mayo en el auditorio Juan Pablo Segundo de la Sede Central </v>
          </cell>
          <cell r="AY549" t="str">
            <v xml:space="preserve">D:/documentosEDL/EDLtrabajo/EDLCapacitacion </v>
          </cell>
          <cell r="AZ549">
            <v>100</v>
          </cell>
          <cell r="BA549">
            <v>1</v>
          </cell>
          <cell r="BB549" t="str">
            <v xml:space="preserve">se realizo capacitacion a los multiplicadores y responsables del area de talento humano el dia 18 de mayo en el auditorio Juan Pablo Segundo de la Sede Central </v>
          </cell>
          <cell r="BC549" t="str">
            <v xml:space="preserve">D:/documentosEDL/EDLtrabajo/EDLCapacitacion </v>
          </cell>
        </row>
        <row r="550">
          <cell r="M550" t="str">
            <v>P61</v>
          </cell>
          <cell r="N550" t="str">
            <v>plan de  comunicaciones  del sistema  tipo de evaluación del desempeño laboral en el  INPEC monitoreado..</v>
          </cell>
          <cell r="O550">
            <v>5</v>
          </cell>
          <cell r="P550">
            <v>1</v>
          </cell>
          <cell r="Q550" t="str">
            <v>Número</v>
          </cell>
          <cell r="R550" t="str">
            <v>LUZ MYRIAN  TIERRADENTRO CACHAYA</v>
          </cell>
          <cell r="S550" t="str">
            <v>Subdirector Técnico</v>
          </cell>
          <cell r="T550" t="str">
            <v>Activo</v>
          </cell>
          <cell r="U550">
            <v>0</v>
          </cell>
          <cell r="V550">
            <v>0</v>
          </cell>
          <cell r="W550" t="str">
            <v xml:space="preserve">             </v>
          </cell>
          <cell r="X550">
            <v>0</v>
          </cell>
          <cell r="Y550">
            <v>0</v>
          </cell>
          <cell r="Z550">
            <v>0</v>
          </cell>
          <cell r="AA550">
            <v>0</v>
          </cell>
          <cell r="AB550" t="str">
            <v>El plan de comunicaciones de EDL sera monitoreado en el ultimo trimestre del año</v>
          </cell>
          <cell r="AC550" t="str">
            <v>N/A</v>
          </cell>
          <cell r="AD550">
            <v>1</v>
          </cell>
          <cell r="AE550" t="str">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ell>
          <cell r="AF550" t="str">
            <v>C:/Users/FESANCHEZC/Deskop/MEMORIASEDL2015/NORMAS2016</v>
          </cell>
          <cell r="AG550">
            <v>1131</v>
          </cell>
          <cell r="AH550" t="str">
            <v>Solicitud concertación de compromisos para el periodo de evaluación 2016</v>
          </cell>
          <cell r="AI550" t="str">
            <v>NO</v>
          </cell>
          <cell r="AJ550">
            <v>42384</v>
          </cell>
          <cell r="AK550">
            <v>42460</v>
          </cell>
          <cell r="AL550">
            <v>20</v>
          </cell>
          <cell r="AM550" t="str">
            <v>fabian sanchez</v>
          </cell>
          <cell r="AN550" t="str">
            <v>Profesional Universitario</v>
          </cell>
          <cell r="AO550" t="str">
            <v>Activo</v>
          </cell>
          <cell r="AP550">
            <v>100</v>
          </cell>
          <cell r="AQ550" t="str">
            <v>se realizo circular No. 000048 para el cierre de evaluacion del desempeño laboral 2015, inicio del periodo 2016, la cual fue enviada a las direcciones regionales y ERON a nivel Nacional.</v>
          </cell>
          <cell r="AR550" t="str">
            <v>C:/Users/FESANCHEZC/Deskop/MEMORIASEDL2015/NORMAS2016</v>
          </cell>
          <cell r="AS550">
            <v>100</v>
          </cell>
          <cell r="AT550" t="str">
            <v>se realizo circular No. 000048 para el cierre de evaluacion del desempeño laboral 2015, inicio del periodo 2016, la cual fue enviada a las direcciones regionales y ERON a nivel Nacional.</v>
          </cell>
          <cell r="AU550" t="str">
            <v>C:/Users/FESANCHEZC/Deskop/MEMORIASEDL2015/NORMAS2016</v>
          </cell>
          <cell r="AV550">
            <v>100</v>
          </cell>
          <cell r="AW550">
            <v>1</v>
          </cell>
          <cell r="AX550" t="str">
            <v>se realizo circular No. 000048 para el cierre de evaluacion del desempeño laboral 2015, inicio del periodo 2016, la cual fue enviada a las direcciones regionales y ERON a nivel Nacional.</v>
          </cell>
          <cell r="AY550" t="str">
            <v>C:/Users/FESANCHEZC/Deskop/MEMORIASEDL2015/NORMAS2016</v>
          </cell>
          <cell r="AZ550">
            <v>100</v>
          </cell>
          <cell r="BA550">
            <v>1</v>
          </cell>
          <cell r="BB550" t="str">
            <v>se realizo circular No. 000048 para el cierre de evaluacion del desempeño laboral 2015, inicio del periodo 2016, la cual fue enviada a las direcciones regionales y ERON a nivel Nacional.</v>
          </cell>
          <cell r="BC550" t="str">
            <v>C:/Users/FESANCHEZC/Deskop/MEMORIASEDL2015/NORMAS2016</v>
          </cell>
        </row>
        <row r="551">
          <cell r="M551" t="str">
            <v>P61</v>
          </cell>
          <cell r="N551" t="str">
            <v>plan de  comunicaciones  del sistema  tipo de evaluación del desempeño laboral en el  INPEC monitoreado..</v>
          </cell>
          <cell r="O551">
            <v>5</v>
          </cell>
          <cell r="P551">
            <v>1</v>
          </cell>
          <cell r="Q551" t="str">
            <v>Número</v>
          </cell>
          <cell r="R551" t="str">
            <v>LUZ MYRIAN  TIERRADENTRO CACHAYA</v>
          </cell>
          <cell r="S551" t="str">
            <v>Subdirector Técnico</v>
          </cell>
          <cell r="T551" t="str">
            <v>Activo</v>
          </cell>
          <cell r="U551">
            <v>0</v>
          </cell>
          <cell r="V551">
            <v>0</v>
          </cell>
          <cell r="W551">
            <v>0</v>
          </cell>
          <cell r="X551">
            <v>0</v>
          </cell>
          <cell r="Y551">
            <v>0</v>
          </cell>
          <cell r="Z551">
            <v>0</v>
          </cell>
          <cell r="AA551">
            <v>0</v>
          </cell>
          <cell r="AB551" t="str">
            <v>El plan de comunicaciones de EDL sera monitoreado en el ultimo trimestre del año</v>
          </cell>
          <cell r="AC551" t="str">
            <v>N/A</v>
          </cell>
          <cell r="AD551">
            <v>1</v>
          </cell>
          <cell r="AE551" t="str">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ell>
          <cell r="AF551" t="str">
            <v>C:/Users/FESANCHEZC/Deskop/MEMORIASEDL2015/NORMAS2016</v>
          </cell>
          <cell r="AG551">
            <v>1132</v>
          </cell>
          <cell r="AH551" t="str">
            <v>Realizar requerimientos para que efectuar la evaluación del primer semestre del 2016</v>
          </cell>
          <cell r="AI551" t="str">
            <v>NO</v>
          </cell>
          <cell r="AJ551">
            <v>42553</v>
          </cell>
          <cell r="AK551">
            <v>42643</v>
          </cell>
          <cell r="AL551">
            <v>20</v>
          </cell>
          <cell r="AM551" t="str">
            <v>fabian sanchez</v>
          </cell>
          <cell r="AN551" t="str">
            <v>Profesional Universitario</v>
          </cell>
          <cell r="AO551" t="str">
            <v>Activo</v>
          </cell>
          <cell r="AP551">
            <v>0</v>
          </cell>
          <cell r="AQ551">
            <v>0</v>
          </cell>
          <cell r="AR551">
            <v>0</v>
          </cell>
          <cell r="AS551">
            <v>0</v>
          </cell>
          <cell r="AT551">
            <v>0</v>
          </cell>
          <cell r="AU551">
            <v>0</v>
          </cell>
          <cell r="AV551">
            <v>100</v>
          </cell>
          <cell r="AW551">
            <v>1</v>
          </cell>
          <cell r="AX551" t="str">
            <v>Se realizaron requerimientos vía AVANTEL, la calificación del primer semestre del período 2016, comprendido entre el 01/02/2016 al 31/07/2016, solicitando el envío de oficio o acta en donde se indique el cumplimiento del procedimiento.
El día de hoy mediante correo electrónico se reiteró el envío de los documentos soportes.
se adjuntan soportes allegados por algunos ERON en cumplimiento de lo señalado</v>
          </cell>
          <cell r="AY551" t="str">
            <v xml:space="preserve">D:/documentosEDL/EDLtrabajo/EDLCapacitacion </v>
          </cell>
          <cell r="AZ551">
            <v>100</v>
          </cell>
          <cell r="BA551">
            <v>1</v>
          </cell>
          <cell r="BB551" t="str">
            <v>Se realizaron requerimientos vía AVANTEL, la calificación del primer semestre del período 2016, comprendido entre el 01/02/2016 al 31/07/2016, solicitando el envío de oficio o acta en donde se indique el cumplimiento del procedimiento.
El día de hoy mediante correo electrónico se reiteró el envío de los documentos soportes.
se adjuntan soportes allegados por algunos ERON en cumplimiento de lo señalado</v>
          </cell>
          <cell r="BC551" t="str">
            <v xml:space="preserve">D:/documentosEDL/EDLtrabajo/EDLCapacitacion </v>
          </cell>
        </row>
        <row r="552">
          <cell r="M552" t="str">
            <v>P61</v>
          </cell>
          <cell r="N552" t="str">
            <v>plan de  comunicaciones  del sistema  tipo de evaluación del desempeño laboral en el  INPEC monitoreado..</v>
          </cell>
          <cell r="O552">
            <v>5</v>
          </cell>
          <cell r="P552">
            <v>1</v>
          </cell>
          <cell r="Q552" t="str">
            <v>Número</v>
          </cell>
          <cell r="R552" t="str">
            <v>LUZ MYRIAN  TIERRADENTRO CACHAYA</v>
          </cell>
          <cell r="S552" t="str">
            <v>Subdirector Técnico</v>
          </cell>
          <cell r="T552" t="str">
            <v>Activo</v>
          </cell>
          <cell r="U552">
            <v>0</v>
          </cell>
          <cell r="V552">
            <v>0</v>
          </cell>
          <cell r="W552">
            <v>0</v>
          </cell>
          <cell r="X552">
            <v>0</v>
          </cell>
          <cell r="Y552">
            <v>0</v>
          </cell>
          <cell r="Z552">
            <v>0</v>
          </cell>
          <cell r="AA552">
            <v>0</v>
          </cell>
          <cell r="AB552" t="str">
            <v>El plan de comunicaciones de EDL sera monitoreado en el ultimo trimestre del año</v>
          </cell>
          <cell r="AC552" t="str">
            <v>N/A</v>
          </cell>
          <cell r="AD552">
            <v>1</v>
          </cell>
          <cell r="AE552" t="str">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ell>
          <cell r="AF552" t="str">
            <v>C:/Users/FESANCHEZC/Deskop/MEMORIASEDL2015/NORMAS2016</v>
          </cell>
          <cell r="AG552">
            <v>1133</v>
          </cell>
          <cell r="AH552" t="str">
            <v>Realizar 8 jornadas en capacitación en sistema tipo de evaluación de desempeño</v>
          </cell>
          <cell r="AI552" t="str">
            <v>NO</v>
          </cell>
          <cell r="AJ552">
            <v>42644</v>
          </cell>
          <cell r="AK552">
            <v>42716</v>
          </cell>
          <cell r="AL552">
            <v>20</v>
          </cell>
          <cell r="AM552" t="str">
            <v>fabian sanchez</v>
          </cell>
          <cell r="AN552" t="str">
            <v>Profesional Universitario</v>
          </cell>
          <cell r="AO552" t="str">
            <v>Activo</v>
          </cell>
          <cell r="AP552">
            <v>0</v>
          </cell>
          <cell r="AQ552">
            <v>0</v>
          </cell>
          <cell r="AR552">
            <v>0</v>
          </cell>
          <cell r="AS552">
            <v>0</v>
          </cell>
          <cell r="AT552">
            <v>0</v>
          </cell>
          <cell r="AU552">
            <v>0</v>
          </cell>
          <cell r="AV552">
            <v>0</v>
          </cell>
          <cell r="AW552" t="str">
            <v>Actividad no ha iniciado</v>
          </cell>
          <cell r="AX552">
            <v>0</v>
          </cell>
          <cell r="AY552">
            <v>0</v>
          </cell>
          <cell r="AZ552">
            <v>100</v>
          </cell>
          <cell r="BA552">
            <v>1</v>
          </cell>
          <cell r="BB552" t="str">
            <v>se realizaron  16 capacitaciones en el CEDIP y a traves de la plataforma virtual de la Escuela Penitenciaria Nacional</v>
          </cell>
          <cell r="BC552" t="str">
            <v xml:space="preserve">D:/documentosEDL/EDLtrabajo/EDLCapacitacion </v>
          </cell>
        </row>
        <row r="553">
          <cell r="M553" t="str">
            <v>P144</v>
          </cell>
          <cell r="N553" t="str">
            <v>Modelo de Gestión de Talento Humano diseñado e implementado</v>
          </cell>
          <cell r="O553">
            <v>5</v>
          </cell>
          <cell r="P553">
            <v>30</v>
          </cell>
          <cell r="Q553" t="str">
            <v>Porcentaje</v>
          </cell>
          <cell r="R553" t="str">
            <v>LUZ MYRIAN  TIERRADENTRO CACHAYA</v>
          </cell>
          <cell r="S553" t="str">
            <v>Subdirector Técnico</v>
          </cell>
          <cell r="T553" t="str">
            <v>Activo</v>
          </cell>
          <cell r="U553">
            <v>0</v>
          </cell>
          <cell r="V553">
            <v>0</v>
          </cell>
          <cell r="W553">
            <v>0</v>
          </cell>
          <cell r="X553">
            <v>0</v>
          </cell>
          <cell r="Y553" t="str">
            <v>el diseño del modelo de gestion del talento humano se diseñara el ultimo trimestre del año</v>
          </cell>
          <cell r="Z553">
            <v>0</v>
          </cell>
          <cell r="AA553">
            <v>0</v>
          </cell>
          <cell r="AB553" t="str">
            <v>SIN REGISTRO DE SEGUIMIENTO</v>
          </cell>
          <cell r="AC553">
            <v>0</v>
          </cell>
          <cell r="AD553">
            <v>30</v>
          </cell>
          <cell r="AE553" t="str">
            <v>El modelo de gestion del talento humano fue diseñado teniendo en cuenta  los subsistemas que lo componen</v>
          </cell>
          <cell r="AF553" t="str">
            <v>C:Users/KGOMEZL/Deskop/MODELODETALENTOHUMANO</v>
          </cell>
          <cell r="AG553">
            <v>1134</v>
          </cell>
          <cell r="AH553" t="str">
            <v>Diseñar una nueva de política de talento humano</v>
          </cell>
          <cell r="AI553" t="str">
            <v>NO</v>
          </cell>
          <cell r="AJ553">
            <v>42384</v>
          </cell>
          <cell r="AK553">
            <v>42460</v>
          </cell>
          <cell r="AL553">
            <v>25</v>
          </cell>
          <cell r="AM553" t="str">
            <v>jacqueline bermudez</v>
          </cell>
          <cell r="AN553" t="str">
            <v>Profesional Especializado</v>
          </cell>
          <cell r="AO553" t="str">
            <v>Activo</v>
          </cell>
          <cell r="AP553">
            <v>100</v>
          </cell>
          <cell r="AQ553" t="str">
            <v>mediante oficio 85107-SUTAH-GOPRO-05768 del 31 de marzo de 2016 se remitio a la oficina asesora de planeacion el proyecto de politica de talento humano</v>
          </cell>
          <cell r="AR553" t="str">
            <v>C:/Users/BERMUDEZF/Documents/2016/MODELODEGESTIONHUMANA</v>
          </cell>
          <cell r="AS553">
            <v>100</v>
          </cell>
          <cell r="AT553" t="str">
            <v>mediante oficio 85107-SUTAH-GOPRO-05768 del 31 de marzo de 2016 se remitio a la oficina asesora de planeacion el proyecto de politica de talento humano</v>
          </cell>
          <cell r="AU553" t="str">
            <v>C:/Users/BERMUDEZF/Documents/2016/MODELODEGESTIONHUMANA</v>
          </cell>
          <cell r="AV553">
            <v>100</v>
          </cell>
          <cell r="AW553">
            <v>1</v>
          </cell>
          <cell r="AX553" t="str">
            <v>mediante oficio 85107-SUTAH-GOPRO-05768 del 31 de marzo de 2016 se remitio a la oficina asesora de planeacion el proyecto de politica de talento humano</v>
          </cell>
          <cell r="AY553" t="str">
            <v>C:/Users/BERMUDEZF/Documents/2016/MODELODEGESTIONHUMANA</v>
          </cell>
          <cell r="AZ553">
            <v>100</v>
          </cell>
          <cell r="BA553">
            <v>1</v>
          </cell>
          <cell r="BB553" t="str">
            <v>mediante oficio 85107-SUTAH-GOPRO-05768 del 31 de marzo de 2016 se remitio a la oficina asesora de planeacion el proyecto de politica de talento humano</v>
          </cell>
          <cell r="BC553" t="str">
            <v>C:/Users/BERMUDEZF/Documents/2016/MODELODEGESTIONHUMANA</v>
          </cell>
        </row>
        <row r="554">
          <cell r="M554" t="str">
            <v>P144</v>
          </cell>
          <cell r="N554" t="str">
            <v>Modelo de Gestión de Talento Humano diseñado e implementado</v>
          </cell>
          <cell r="O554">
            <v>5</v>
          </cell>
          <cell r="P554">
            <v>30</v>
          </cell>
          <cell r="Q554" t="str">
            <v>Porcentaje</v>
          </cell>
          <cell r="R554" t="str">
            <v>LUZ MYRIAN  TIERRADENTRO CACHAYA</v>
          </cell>
          <cell r="S554" t="str">
            <v>Subdirector Técnico</v>
          </cell>
          <cell r="T554" t="str">
            <v>Activo</v>
          </cell>
          <cell r="U554">
            <v>0</v>
          </cell>
          <cell r="V554">
            <v>0</v>
          </cell>
          <cell r="W554">
            <v>0</v>
          </cell>
          <cell r="X554">
            <v>0</v>
          </cell>
          <cell r="Y554">
            <v>0</v>
          </cell>
          <cell r="Z554">
            <v>0</v>
          </cell>
          <cell r="AA554">
            <v>0</v>
          </cell>
          <cell r="AB554" t="str">
            <v>SIN REGISTRO DE SEGUIMIENTO</v>
          </cell>
          <cell r="AC554">
            <v>0</v>
          </cell>
          <cell r="AD554">
            <v>30</v>
          </cell>
          <cell r="AE554" t="str">
            <v>El modelo de gestion del talento humano fue diseñado teniendo en cuenta  los subsistemas que lo componen</v>
          </cell>
          <cell r="AF554" t="str">
            <v>C:Users/KGOMEZL/Deskop/MODELODETALENTOHUMANO</v>
          </cell>
          <cell r="AG554">
            <v>1135</v>
          </cell>
          <cell r="AH554" t="str">
            <v>Actualizar la caracterización del proceso de talento humano</v>
          </cell>
          <cell r="AI554" t="str">
            <v>NO</v>
          </cell>
          <cell r="AJ554">
            <v>42461</v>
          </cell>
          <cell r="AK554">
            <v>42551</v>
          </cell>
          <cell r="AL554">
            <v>25</v>
          </cell>
          <cell r="AM554" t="str">
            <v>jacqueline bermudez</v>
          </cell>
          <cell r="AN554" t="str">
            <v>Profesional Especializado</v>
          </cell>
          <cell r="AO554" t="str">
            <v>Activo</v>
          </cell>
          <cell r="AP554">
            <v>0</v>
          </cell>
          <cell r="AQ554">
            <v>0</v>
          </cell>
          <cell r="AR554">
            <v>0</v>
          </cell>
          <cell r="AS554">
            <v>100</v>
          </cell>
          <cell r="AT554" t="str">
            <v>se actualizo la caracterizacion de la Subdireccion de Talento Humano</v>
          </cell>
          <cell r="AU554" t="str">
            <v>C:\Users\KPAEZU\Desktop\caracterizacion del talento humano</v>
          </cell>
          <cell r="AV554">
            <v>100</v>
          </cell>
          <cell r="AW554">
            <v>1</v>
          </cell>
          <cell r="AX554" t="str">
            <v>se actualizo la caracterizacion de la Subdireccion de Talento Humano</v>
          </cell>
          <cell r="AY554" t="str">
            <v>C:\Users\KPAEZU\Desktop\caracterizacion del talento humano</v>
          </cell>
          <cell r="AZ554">
            <v>100</v>
          </cell>
          <cell r="BA554">
            <v>1</v>
          </cell>
          <cell r="BB554" t="str">
            <v>se actualizo la caracterizacion de la Subdireccion de Talento Humano</v>
          </cell>
          <cell r="BC554" t="str">
            <v>C:\Users\KPAEZU\Desktop\caracterizacion del talento humano</v>
          </cell>
        </row>
        <row r="555">
          <cell r="M555" t="str">
            <v>P144</v>
          </cell>
          <cell r="N555" t="str">
            <v>Modelo de Gestión de Talento Humano diseñado e implementado</v>
          </cell>
          <cell r="O555">
            <v>5</v>
          </cell>
          <cell r="P555">
            <v>30</v>
          </cell>
          <cell r="Q555" t="str">
            <v>Porcentaje</v>
          </cell>
          <cell r="R555" t="str">
            <v>LUZ MYRIAN  TIERRADENTRO CACHAYA</v>
          </cell>
          <cell r="S555" t="str">
            <v>Subdirector Técnico</v>
          </cell>
          <cell r="T555" t="str">
            <v>Activo</v>
          </cell>
          <cell r="U555">
            <v>0</v>
          </cell>
          <cell r="V555">
            <v>0</v>
          </cell>
          <cell r="W555">
            <v>0</v>
          </cell>
          <cell r="X555">
            <v>0</v>
          </cell>
          <cell r="Y555">
            <v>0</v>
          </cell>
          <cell r="Z555">
            <v>0</v>
          </cell>
          <cell r="AA555">
            <v>0</v>
          </cell>
          <cell r="AB555" t="str">
            <v>SIN REGISTRO DE SEGUIMIENTO</v>
          </cell>
          <cell r="AC555">
            <v>0</v>
          </cell>
          <cell r="AD555">
            <v>30</v>
          </cell>
          <cell r="AE555" t="str">
            <v>El modelo de gestion del talento humano fue diseñado teniendo en cuenta  los subsistemas que lo componen</v>
          </cell>
          <cell r="AF555" t="str">
            <v>C:Users/KGOMEZL/Deskop/MODELODETALENTOHUMANO</v>
          </cell>
          <cell r="AG555">
            <v>1136</v>
          </cell>
          <cell r="AH555" t="str">
            <v>Definir los subsistemas que componen el modelo de talento humano</v>
          </cell>
          <cell r="AI555" t="str">
            <v>NO</v>
          </cell>
          <cell r="AJ555">
            <v>42552</v>
          </cell>
          <cell r="AK555">
            <v>42643</v>
          </cell>
          <cell r="AL555">
            <v>25</v>
          </cell>
          <cell r="AM555" t="str">
            <v>jacqueline bermudez</v>
          </cell>
          <cell r="AN555" t="str">
            <v>Profesional Especializado</v>
          </cell>
          <cell r="AO555" t="str">
            <v>Activo</v>
          </cell>
          <cell r="AP555">
            <v>0</v>
          </cell>
          <cell r="AQ555">
            <v>0</v>
          </cell>
          <cell r="AR555">
            <v>0</v>
          </cell>
          <cell r="AS555">
            <v>0</v>
          </cell>
          <cell r="AT555">
            <v>0</v>
          </cell>
          <cell r="AU555">
            <v>0</v>
          </cell>
          <cell r="AV555">
            <v>100</v>
          </cell>
          <cell r="AW555">
            <v>1</v>
          </cell>
          <cell r="AX555" t="str">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v>
          </cell>
          <cell r="AY555" t="str">
            <v>C:\Users\KPAEZU\Desktop</v>
          </cell>
          <cell r="AZ555">
            <v>100</v>
          </cell>
          <cell r="BA555">
            <v>1</v>
          </cell>
          <cell r="BB555" t="str">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v>
          </cell>
          <cell r="BC555" t="str">
            <v>C:\Users\KPAEZU\Desktop</v>
          </cell>
        </row>
        <row r="556">
          <cell r="M556" t="str">
            <v>P144</v>
          </cell>
          <cell r="N556" t="str">
            <v>Modelo de Gestión de Talento Humano diseñado e implementado</v>
          </cell>
          <cell r="O556">
            <v>5</v>
          </cell>
          <cell r="P556">
            <v>30</v>
          </cell>
          <cell r="Q556" t="str">
            <v>Porcentaje</v>
          </cell>
          <cell r="R556" t="str">
            <v>LUZ MYRIAN  TIERRADENTRO CACHAYA</v>
          </cell>
          <cell r="S556" t="str">
            <v>Subdirector Técnico</v>
          </cell>
          <cell r="T556" t="str">
            <v>Activo</v>
          </cell>
          <cell r="U556">
            <v>0</v>
          </cell>
          <cell r="V556">
            <v>0</v>
          </cell>
          <cell r="W556">
            <v>0</v>
          </cell>
          <cell r="X556">
            <v>0</v>
          </cell>
          <cell r="Y556">
            <v>0</v>
          </cell>
          <cell r="Z556">
            <v>0</v>
          </cell>
          <cell r="AA556">
            <v>0</v>
          </cell>
          <cell r="AB556">
            <v>0</v>
          </cell>
          <cell r="AC556">
            <v>0</v>
          </cell>
          <cell r="AD556">
            <v>30</v>
          </cell>
          <cell r="AE556" t="str">
            <v>El modelo de gestion del talento humano fue diseñado teniendo en cuenta  los subsistemas que lo componen</v>
          </cell>
          <cell r="AF556" t="str">
            <v>C:Users/KGOMEZL/Deskop/MODELODETALENTOHUMANO</v>
          </cell>
          <cell r="AG556">
            <v>1137</v>
          </cell>
          <cell r="AH556" t="str">
            <v>Elaborar el documento final del modelo de gestión de talento humano</v>
          </cell>
          <cell r="AI556" t="str">
            <v>NO</v>
          </cell>
          <cell r="AJ556">
            <v>42644</v>
          </cell>
          <cell r="AK556">
            <v>42716</v>
          </cell>
          <cell r="AL556">
            <v>25</v>
          </cell>
          <cell r="AM556" t="str">
            <v>jacqueline bermudez</v>
          </cell>
          <cell r="AN556" t="str">
            <v>Profesional Especializado</v>
          </cell>
          <cell r="AO556" t="str">
            <v>Activo</v>
          </cell>
          <cell r="AP556">
            <v>0</v>
          </cell>
          <cell r="AQ556">
            <v>0</v>
          </cell>
          <cell r="AR556">
            <v>0</v>
          </cell>
          <cell r="AS556">
            <v>0</v>
          </cell>
          <cell r="AT556">
            <v>0</v>
          </cell>
          <cell r="AU556">
            <v>0</v>
          </cell>
          <cell r="AV556">
            <v>0</v>
          </cell>
          <cell r="AW556" t="str">
            <v>Actividad no ha iniciado</v>
          </cell>
          <cell r="AX556">
            <v>0</v>
          </cell>
          <cell r="AY556">
            <v>0</v>
          </cell>
          <cell r="AZ556">
            <v>100</v>
          </cell>
          <cell r="BA556">
            <v>1</v>
          </cell>
          <cell r="BB556" t="str">
            <v>Se elaboro documento final de modelo de talento humano</v>
          </cell>
          <cell r="BC556" t="str">
            <v>C:Users/KGOMEZL/Deskop/MODELODETALENTOHUMANO</v>
          </cell>
        </row>
        <row r="557">
          <cell r="M557" t="str">
            <v>P145</v>
          </cell>
          <cell r="N557" t="str">
            <v xml:space="preserve">Modelo de evaluación de  acuerdos de gestión de los Gerentes públicos del INPEC, diseñado e implementado </v>
          </cell>
          <cell r="O557">
            <v>6</v>
          </cell>
          <cell r="P557">
            <v>30</v>
          </cell>
          <cell r="Q557" t="str">
            <v>Porcentaje</v>
          </cell>
          <cell r="R557" t="str">
            <v>LUZ MYRIAN  TIERRADENTRO CACHAYA</v>
          </cell>
          <cell r="S557" t="str">
            <v>Subdirector Técnico</v>
          </cell>
          <cell r="T557" t="str">
            <v>Activo</v>
          </cell>
          <cell r="U557">
            <v>30</v>
          </cell>
          <cell r="V557" t="str">
            <v>se diseño la guia de acuerdos de gestion y formatos respectivos.</v>
          </cell>
          <cell r="W557">
            <v>0</v>
          </cell>
          <cell r="X557">
            <v>15</v>
          </cell>
          <cell r="Y557" t="str">
            <v>el  nuevo modelo de acuerdos de gestion ya fue aprobado y publicado en la ruta virtual de la calidad, falta la socializacion a todos los gerentes publicos del Instituto.</v>
          </cell>
          <cell r="Z557">
            <v>0</v>
          </cell>
          <cell r="AA557">
            <v>0</v>
          </cell>
          <cell r="AB557">
            <v>0</v>
          </cell>
          <cell r="AC557">
            <v>0</v>
          </cell>
          <cell r="AD557">
            <v>30</v>
          </cell>
          <cell r="AE557" t="str">
            <v>el modelo de acuerdos de gestion  fue diseñado e implementado</v>
          </cell>
          <cell r="AF557" t="str">
            <v>Ruta de Ubicación de la evidencia</v>
          </cell>
          <cell r="AG557">
            <v>1138</v>
          </cell>
          <cell r="AH557" t="str">
            <v>Diseñar del modelo de evaluación de acuerdos de gestión.</v>
          </cell>
          <cell r="AI557" t="str">
            <v>NO</v>
          </cell>
          <cell r="AJ557">
            <v>42384</v>
          </cell>
          <cell r="AK557">
            <v>42550</v>
          </cell>
          <cell r="AL557">
            <v>50</v>
          </cell>
          <cell r="AM557" t="str">
            <v>angelica rodriguez</v>
          </cell>
          <cell r="AN557" t="str">
            <v>Profesional Universitario</v>
          </cell>
          <cell r="AO557" t="str">
            <v>Activo</v>
          </cell>
          <cell r="AP557">
            <v>100</v>
          </cell>
          <cell r="AQ557" t="str">
            <v>se elaboro la guia para la elaboracion, seguimiento y evaluacion de acuerdos de gestion y los formatos asociados para la revision final, esta guia fue enviada a la Oficina Asesora de Planeación para aprobación el 16 de marzo de 2016</v>
          </cell>
          <cell r="AR557" t="str">
            <v>C:Users/KPAEZU/Deskop/GUIADEACUERDOSDEGESTION30DENOVIEMBRE2016</v>
          </cell>
          <cell r="AS557">
            <v>100</v>
          </cell>
          <cell r="AT557" t="str">
            <v>se elaboro la guia para la elaboracion, seguimiento y evaluacion de acuerdos de gestion y los formatos asociados para la revision final, esta guia fue enviada a la Oficina Asesora de Planeación para aprobación el 16 de marzo de 2016</v>
          </cell>
          <cell r="AU557" t="str">
            <v>C:Users/KPAEZU/Deskop/GUIADEACUERDOSDEGESTION30DENOVIEMBRE2016</v>
          </cell>
          <cell r="AV557">
            <v>100</v>
          </cell>
          <cell r="AW557">
            <v>1</v>
          </cell>
          <cell r="AX557" t="str">
            <v>se elaboro la guia para la elaboracion, seguimiento y evaluacion de acuerdos de gestion y los formatos asociados para la revision final, esta guia fue enviada a la Oficina Asesora de Planeación para aprobación el 16 de marzo de 2016</v>
          </cell>
          <cell r="AY557" t="str">
            <v>C:Users/KPAEZU/Deskop/GUIADEACUERDOSDEGESTION30DENOVIEMBRE2016</v>
          </cell>
          <cell r="AZ557">
            <v>100</v>
          </cell>
          <cell r="BA557">
            <v>1</v>
          </cell>
          <cell r="BB557" t="str">
            <v>se elaboro la guia para la elaboracion, seguimiento y evaluacion de acuerdos de gestion y los formatos asociados para la revision final, esta guia fue enviada a la Oficina Asesora de Planeación para aprobación el 16 de marzo de 2016</v>
          </cell>
          <cell r="BC557" t="str">
            <v>C:Users/KPAEZU/Deskop/GUIADEACUERDOSDEGESTION30DENOVIEMBRE2016</v>
          </cell>
        </row>
        <row r="558">
          <cell r="M558" t="str">
            <v>P145</v>
          </cell>
          <cell r="N558" t="str">
            <v xml:space="preserve">Modelo de evaluación de  acuerdos de gestión de los Gerentes públicos del INPEC, diseñado e implementado </v>
          </cell>
          <cell r="O558">
            <v>6</v>
          </cell>
          <cell r="P558">
            <v>30</v>
          </cell>
          <cell r="Q558" t="str">
            <v>Porcentaje</v>
          </cell>
          <cell r="R558" t="str">
            <v>LUZ MYRIAN  TIERRADENTRO CACHAYA</v>
          </cell>
          <cell r="S558" t="str">
            <v>Subdirector Técnico</v>
          </cell>
          <cell r="T558" t="str">
            <v>Activo</v>
          </cell>
          <cell r="U558">
            <v>0</v>
          </cell>
          <cell r="V558">
            <v>0</v>
          </cell>
          <cell r="W558">
            <v>0</v>
          </cell>
          <cell r="X558">
            <v>0</v>
          </cell>
          <cell r="Y558">
            <v>0</v>
          </cell>
          <cell r="Z558">
            <v>0</v>
          </cell>
          <cell r="AA558">
            <v>0</v>
          </cell>
          <cell r="AB558">
            <v>0</v>
          </cell>
          <cell r="AC558">
            <v>0</v>
          </cell>
          <cell r="AD558">
            <v>30</v>
          </cell>
          <cell r="AE558" t="str">
            <v>el modelo de acuerdos de gestion  fue diseñado e implementado</v>
          </cell>
          <cell r="AF558" t="str">
            <v>Ruta de Ubicación de la evidencia</v>
          </cell>
          <cell r="AG558">
            <v>1139</v>
          </cell>
          <cell r="AH558" t="str">
            <v>Socializar el nuevo modelo de evaluacion de acuerdos de gestión a los Gerentes</v>
          </cell>
          <cell r="AI558" t="str">
            <v>NO</v>
          </cell>
          <cell r="AJ558">
            <v>42552</v>
          </cell>
          <cell r="AK558">
            <v>42716</v>
          </cell>
          <cell r="AL558">
            <v>50</v>
          </cell>
          <cell r="AM558" t="str">
            <v>angelica rodriguez</v>
          </cell>
          <cell r="AN558" t="str">
            <v>Profesional Universitario</v>
          </cell>
          <cell r="AO558" t="str">
            <v>Activo</v>
          </cell>
          <cell r="AP558">
            <v>0</v>
          </cell>
          <cell r="AQ558">
            <v>0</v>
          </cell>
          <cell r="AR558">
            <v>0</v>
          </cell>
          <cell r="AS558">
            <v>0</v>
          </cell>
          <cell r="AT558">
            <v>0</v>
          </cell>
          <cell r="AU558">
            <v>0</v>
          </cell>
          <cell r="AV558">
            <v>0</v>
          </cell>
          <cell r="AW558">
            <v>0.55487804878048785</v>
          </cell>
          <cell r="AX558" t="str">
            <v>el nuevo modelo se socializara en el ultimo trimestre del año</v>
          </cell>
          <cell r="AY558">
            <v>0</v>
          </cell>
          <cell r="AZ558">
            <v>100</v>
          </cell>
          <cell r="BA558">
            <v>1</v>
          </cell>
          <cell r="BB558" t="str">
            <v>El nuevo modelo de acuerdos de gestion se socializo a traves de comunicado organizaciónal el dia 15 de diciembre de 2016</v>
          </cell>
          <cell r="BC558" t="str">
            <v>https://mail.google.com/mail/u/0/#inbox/15902dcb789b5e69</v>
          </cell>
        </row>
        <row r="559">
          <cell r="M559" t="str">
            <v>P146</v>
          </cell>
          <cell r="N559" t="str">
            <v>Plan de vacantes elaborado</v>
          </cell>
          <cell r="O559">
            <v>6</v>
          </cell>
          <cell r="P559">
            <v>1</v>
          </cell>
          <cell r="Q559" t="str">
            <v>Número</v>
          </cell>
          <cell r="R559" t="str">
            <v>LUZ MYRIAN  TIERRADENTRO CACHAYA</v>
          </cell>
          <cell r="S559" t="str">
            <v>Subdirector Técnico</v>
          </cell>
          <cell r="T559" t="str">
            <v>Activo</v>
          </cell>
          <cell r="U559">
            <v>0</v>
          </cell>
          <cell r="V559">
            <v>0</v>
          </cell>
          <cell r="W559">
            <v>0</v>
          </cell>
          <cell r="X559">
            <v>0</v>
          </cell>
          <cell r="Y559" t="str">
            <v>el plan anual de vacantes se elaborara en el ultimo trimestre del año para presentarlo al DAFP, ya se tienen establecidas las necesidades de personal y se realizo el analisis de la planta del Instituto, estos como insumo para elaborar el plan</v>
          </cell>
          <cell r="Z559">
            <v>0</v>
          </cell>
          <cell r="AA559">
            <v>0</v>
          </cell>
          <cell r="AB559" t="str">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v>
          </cell>
          <cell r="AC559" t="str">
            <v>N/A</v>
          </cell>
          <cell r="AD559">
            <v>1</v>
          </cell>
          <cell r="AE559" t="str">
            <v>el plan anual de vacantes fue elaborado y remitido al departamento administrativo de la funcion publica mediante oficio 85107-SUTAH-GOPRO-28309</v>
          </cell>
          <cell r="AF559" t="str">
            <v>Ruta de Ubicación de la evidencia</v>
          </cell>
          <cell r="AG559">
            <v>1140</v>
          </cell>
          <cell r="AH559" t="str">
            <v>Realizar análisis de la planta actual de personal.</v>
          </cell>
          <cell r="AI559" t="str">
            <v>NO</v>
          </cell>
          <cell r="AJ559">
            <v>42384</v>
          </cell>
          <cell r="AK559">
            <v>42460</v>
          </cell>
          <cell r="AL559">
            <v>25</v>
          </cell>
          <cell r="AM559" t="str">
            <v>jacqueline bermudez</v>
          </cell>
          <cell r="AN559" t="str">
            <v>Profesional Especializado</v>
          </cell>
          <cell r="AO559" t="str">
            <v>Activo</v>
          </cell>
          <cell r="AP559">
            <v>100</v>
          </cell>
          <cell r="AQ559" t="str">
            <v>mediante oficio 85107-SUTAH-GOPRO-05768 del 31 de marzo de 2016 se remitio a la Oficina Asesora de Planeacion el analisis de la planta actual como insumo para la elaboracion del plan anual de vacantes</v>
          </cell>
          <cell r="AR559" t="str">
            <v>C:/Users/BERMUDEZF/Documents/2016/MODELO DE GESTIONHUMANA</v>
          </cell>
          <cell r="AS559">
            <v>100</v>
          </cell>
          <cell r="AT559" t="str">
            <v>mediante oficio 85107-SUTAH-GOPRO-05768 del 31 de marzo de 2016 se remitio a la Oficina Asesora de Planeacion el analisis de la planta actual como insumo para la elaboracion del plan anual de vacantes</v>
          </cell>
          <cell r="AU559" t="str">
            <v>C:/Users/BERMUDEZF/Documents/2016/MODELO DE GESTIONHUMANA</v>
          </cell>
          <cell r="AV559">
            <v>100</v>
          </cell>
          <cell r="AW559">
            <v>1</v>
          </cell>
          <cell r="AX559" t="str">
            <v>mediante oficio 85107-SUTAH-GOPRO-05768 del 31 de marzo de 2016 se remitio a la Oficina Asesora de Planeacion el analisis de la planta actual como insumo para la elaboracion del plan anual de vacantes</v>
          </cell>
          <cell r="AY559" t="str">
            <v>C:/Users/BERMUDEZF/Documents/2016/MODELO DE GESTIONHUMANA</v>
          </cell>
          <cell r="AZ559">
            <v>100</v>
          </cell>
          <cell r="BA559">
            <v>1</v>
          </cell>
          <cell r="BB559" t="str">
            <v>mediante oficio 85107-SUTAH-GOPRO-05768 del 31 de marzo de 2016 se remitio a la Oficina Asesora de Planeacion el analisis de la planta actual como insumo para la elaboracion del plan anual de vacantes</v>
          </cell>
          <cell r="BC559" t="str">
            <v>C:/Users/BERMUDEZF/Documents/2016/MODELO DE GESTIONHUMANA</v>
          </cell>
        </row>
        <row r="560">
          <cell r="M560" t="str">
            <v>P146</v>
          </cell>
          <cell r="N560" t="str">
            <v>Plan de vacantes elaborado</v>
          </cell>
          <cell r="O560">
            <v>6</v>
          </cell>
          <cell r="P560">
            <v>1</v>
          </cell>
          <cell r="Q560" t="str">
            <v>Número</v>
          </cell>
          <cell r="R560" t="str">
            <v>LUZ MYRIAN  TIERRADENTRO CACHAYA</v>
          </cell>
          <cell r="S560" t="str">
            <v>Subdirector Técnico</v>
          </cell>
          <cell r="T560" t="str">
            <v>Activo</v>
          </cell>
          <cell r="U560">
            <v>0</v>
          </cell>
          <cell r="V560">
            <v>0</v>
          </cell>
          <cell r="W560">
            <v>0</v>
          </cell>
          <cell r="X560">
            <v>0</v>
          </cell>
          <cell r="Y560" t="str">
            <v>el plan anual de vacantes se elaborara en el ultimo trimestre del año para presentarlo al DAFP, ya se tienen establecidas las necesidades de personal y se realizo el analisis de la planta del Instituto, estos como insumo para elaborar el plan</v>
          </cell>
          <cell r="Z560">
            <v>0</v>
          </cell>
          <cell r="AA560">
            <v>0</v>
          </cell>
          <cell r="AB560" t="str">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v>
          </cell>
          <cell r="AC560" t="str">
            <v>N/A</v>
          </cell>
          <cell r="AD560">
            <v>1</v>
          </cell>
          <cell r="AE560" t="str">
            <v>el plan anual de vacantes fue elaborado y remitido al departamento administrativo de la funcion publica mediante oficio 85107-SUTAH-GOPRO-28309</v>
          </cell>
          <cell r="AF560" t="str">
            <v>Ruta de Ubicación de la evidencia</v>
          </cell>
          <cell r="AG560">
            <v>1141</v>
          </cell>
          <cell r="AH560" t="str">
            <v>Establecer las necesidades de personal del Instituto.</v>
          </cell>
          <cell r="AI560" t="str">
            <v>NO</v>
          </cell>
          <cell r="AJ560">
            <v>42461</v>
          </cell>
          <cell r="AK560">
            <v>42551</v>
          </cell>
          <cell r="AL560">
            <v>25</v>
          </cell>
          <cell r="AM560" t="str">
            <v>jacqueline bermudez</v>
          </cell>
          <cell r="AN560" t="str">
            <v>Profesional Especializado</v>
          </cell>
          <cell r="AO560" t="str">
            <v>Activo</v>
          </cell>
          <cell r="AP560">
            <v>0</v>
          </cell>
          <cell r="AQ560">
            <v>0</v>
          </cell>
          <cell r="AR560">
            <v>0</v>
          </cell>
          <cell r="AS560">
            <v>100</v>
          </cell>
          <cell r="AT560" t="str">
            <v>se establecieron las necesidades de personal del Instituto teniendo en cuenta los lineamientos establecidos por el Departamento Administrativo de la Funcion Publica</v>
          </cell>
          <cell r="AU560" t="str">
            <v>C:/Users/JBERMUDEZF/documentos/2016/grupoprospectiva/plananualdevacantes</v>
          </cell>
          <cell r="AV560">
            <v>100</v>
          </cell>
          <cell r="AW560">
            <v>1</v>
          </cell>
          <cell r="AX560" t="str">
            <v>se establecieron las necesidades de personal del Instituto teniendo en cuenta los lineamientos establecidos por el Departamento Administrativo de la Funcion Publica</v>
          </cell>
          <cell r="AY560" t="str">
            <v>C:/Users/JBERMUDEZF/documentos/2016/grupoprospectiva/plananualdevacantes</v>
          </cell>
          <cell r="AZ560">
            <v>100</v>
          </cell>
          <cell r="BA560">
            <v>1</v>
          </cell>
          <cell r="BB560" t="str">
            <v>se establecieron las necesidades de personal del Instituto teniendo en cuenta los lineamientos establecidos por el Departamento Administrativo de la Funcion Publica</v>
          </cell>
          <cell r="BC560" t="str">
            <v>C:/Users/JBERMUDEZF/documentos/2016/grupoprospectiva/plananualdevacantes</v>
          </cell>
        </row>
        <row r="561">
          <cell r="M561" t="str">
            <v>P146</v>
          </cell>
          <cell r="N561" t="str">
            <v>Plan de vacantes elaborado</v>
          </cell>
          <cell r="O561">
            <v>6</v>
          </cell>
          <cell r="P561">
            <v>1</v>
          </cell>
          <cell r="Q561" t="str">
            <v>Número</v>
          </cell>
          <cell r="R561" t="str">
            <v>LUZ MYRIAN  TIERRADENTRO CACHAYA</v>
          </cell>
          <cell r="S561" t="str">
            <v>Subdirector Técnico</v>
          </cell>
          <cell r="T561" t="str">
            <v>Activo</v>
          </cell>
          <cell r="U561">
            <v>0</v>
          </cell>
          <cell r="V561">
            <v>0</v>
          </cell>
          <cell r="W561">
            <v>0</v>
          </cell>
          <cell r="X561">
            <v>0</v>
          </cell>
          <cell r="Y561" t="str">
            <v>el plan anual de vacantes se elaborara en el ultimo trimestre del año para presentarlo al DAFP, ya se tienen establecidas las necesidades de personal y se realizo el analisis de la planta del Instituto, estos como insumo para elaborar el plan</v>
          </cell>
          <cell r="Z561">
            <v>0</v>
          </cell>
          <cell r="AA561">
            <v>0</v>
          </cell>
          <cell r="AB561" t="str">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v>
          </cell>
          <cell r="AC561" t="str">
            <v>N/A</v>
          </cell>
          <cell r="AD561">
            <v>1</v>
          </cell>
          <cell r="AE561" t="str">
            <v>el plan anual de vacantes fue elaborado y remitido al departamento administrativo de la funcion publica mediante oficio 85107-SUTAH-GOPRO-28309</v>
          </cell>
          <cell r="AF561" t="str">
            <v>Ruta de Ubicación de la evidencia</v>
          </cell>
          <cell r="AG561">
            <v>1142</v>
          </cell>
          <cell r="AH561" t="str">
            <v>Construir el plan de provisión de recursos humanos.</v>
          </cell>
          <cell r="AI561" t="str">
            <v>NO</v>
          </cell>
          <cell r="AJ561">
            <v>42552</v>
          </cell>
          <cell r="AK561">
            <v>42643</v>
          </cell>
          <cell r="AL561">
            <v>25</v>
          </cell>
          <cell r="AM561" t="str">
            <v>jacqueline bermudez</v>
          </cell>
          <cell r="AN561" t="str">
            <v>Profesional Especializado</v>
          </cell>
          <cell r="AO561" t="str">
            <v>Activo</v>
          </cell>
          <cell r="AP561">
            <v>0</v>
          </cell>
          <cell r="AQ561">
            <v>0</v>
          </cell>
          <cell r="AR561">
            <v>0</v>
          </cell>
          <cell r="AS561">
            <v>0</v>
          </cell>
          <cell r="AT561">
            <v>0</v>
          </cell>
          <cell r="AU561">
            <v>0</v>
          </cell>
          <cell r="AV561">
            <v>100</v>
          </cell>
          <cell r="AW561">
            <v>1</v>
          </cell>
          <cell r="AX561" t="str">
            <v xml:space="preserve">se construyo el plan de provision de recursos humanos con base en las necesidades de personal del Instituo </v>
          </cell>
          <cell r="AY561" t="str">
            <v>C:/Users/JBERMUDEZF/documentos/2016/grupoprospectiva/plananualdevacantes</v>
          </cell>
          <cell r="AZ561">
            <v>100</v>
          </cell>
          <cell r="BA561">
            <v>1</v>
          </cell>
          <cell r="BB561" t="str">
            <v xml:space="preserve">se construyo el plan de provision de recursos humanos con base en las necesidades de personal del Instituo </v>
          </cell>
          <cell r="BC561" t="str">
            <v>C:/Users/JBERMUDEZF/documentos/2016/grupoprospectiva/plananualdevacantes</v>
          </cell>
        </row>
        <row r="562">
          <cell r="M562" t="str">
            <v>P146</v>
          </cell>
          <cell r="N562" t="str">
            <v>Plan de vacantes elaborado</v>
          </cell>
          <cell r="O562">
            <v>6</v>
          </cell>
          <cell r="P562">
            <v>1</v>
          </cell>
          <cell r="Q562" t="str">
            <v>Número</v>
          </cell>
          <cell r="R562" t="str">
            <v>LUZ MYRIAN  TIERRADENTRO CACHAYA</v>
          </cell>
          <cell r="S562" t="str">
            <v>Subdirector Técnico</v>
          </cell>
          <cell r="T562" t="str">
            <v>Activo</v>
          </cell>
          <cell r="U562">
            <v>0</v>
          </cell>
          <cell r="V562">
            <v>0</v>
          </cell>
          <cell r="W562">
            <v>0</v>
          </cell>
          <cell r="X562">
            <v>0</v>
          </cell>
          <cell r="Y562">
            <v>0</v>
          </cell>
          <cell r="Z562">
            <v>0</v>
          </cell>
          <cell r="AA562">
            <v>0</v>
          </cell>
          <cell r="AB562" t="str">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v>
          </cell>
          <cell r="AC562" t="str">
            <v>N/A</v>
          </cell>
          <cell r="AD562">
            <v>1</v>
          </cell>
          <cell r="AE562" t="str">
            <v>el plan anual de vacantes fue elaborado y remitido al departamento administrativo de la funcion publica mediante oficio 85107-SUTAH-GOPRO-28309</v>
          </cell>
          <cell r="AF562" t="str">
            <v>Ruta de Ubicación de la evidencia</v>
          </cell>
          <cell r="AG562">
            <v>1143</v>
          </cell>
          <cell r="AH562" t="str">
            <v>Elaborar el documento del plan anual de vacantes para presentarlo al DAFP.</v>
          </cell>
          <cell r="AI562" t="str">
            <v>NO</v>
          </cell>
          <cell r="AJ562">
            <v>42644</v>
          </cell>
          <cell r="AK562">
            <v>42716</v>
          </cell>
          <cell r="AL562">
            <v>25</v>
          </cell>
          <cell r="AM562" t="str">
            <v>jacqueline bermudez</v>
          </cell>
          <cell r="AN562" t="str">
            <v>Profesional Especializado</v>
          </cell>
          <cell r="AO562" t="str">
            <v>Activo</v>
          </cell>
          <cell r="AP562">
            <v>0</v>
          </cell>
          <cell r="AQ562">
            <v>0</v>
          </cell>
          <cell r="AR562">
            <v>0</v>
          </cell>
          <cell r="AS562">
            <v>0</v>
          </cell>
          <cell r="AT562">
            <v>0</v>
          </cell>
          <cell r="AU562">
            <v>0</v>
          </cell>
          <cell r="AV562">
            <v>0</v>
          </cell>
          <cell r="AW562" t="str">
            <v>Actividad no ha iniciado</v>
          </cell>
          <cell r="AX562">
            <v>0</v>
          </cell>
          <cell r="AY562">
            <v>0</v>
          </cell>
          <cell r="AZ562">
            <v>100</v>
          </cell>
          <cell r="BA562">
            <v>1</v>
          </cell>
          <cell r="BB562" t="str">
            <v>el plan anual de vacantes fue elaborado y remitido al departamento administrativo de la funcion publica mediante oficio 85107-SUTAH-GOPRO-28309</v>
          </cell>
          <cell r="BC562">
            <v>0</v>
          </cell>
        </row>
        <row r="563">
          <cell r="M563" t="str">
            <v>P43</v>
          </cell>
          <cell r="N563" t="str">
            <v xml:space="preserve">Funcionarios intervenidos con la Fase 1  del programa de salud mental de los ERON  con patología mental </v>
          </cell>
          <cell r="O563">
            <v>5</v>
          </cell>
          <cell r="P563">
            <v>15</v>
          </cell>
          <cell r="Q563" t="str">
            <v>Número</v>
          </cell>
          <cell r="R563" t="str">
            <v>LUZ MYRIAN  TIERRADENTRO CACHAYA</v>
          </cell>
          <cell r="S563" t="str">
            <v>Subdirector Técnico</v>
          </cell>
          <cell r="T563" t="str">
            <v>Activo</v>
          </cell>
          <cell r="U563">
            <v>0</v>
          </cell>
          <cell r="V563">
            <v>0</v>
          </cell>
          <cell r="W563">
            <v>0</v>
          </cell>
          <cell r="X563">
            <v>7</v>
          </cell>
          <cell r="Y563" t="str">
            <v>se han intervenido 7 funcionarios de los 15 a intervenir con la fase I del programa de salud mental</v>
          </cell>
          <cell r="Z563" t="str">
            <v>computadorJLT/Misdocumentos/2016/Saludmental</v>
          </cell>
          <cell r="AA563">
            <v>11</v>
          </cell>
          <cell r="AB563" t="str">
            <v>se han intervenido 11 de los 15 a intervenir con la fase I del programa de salud mental</v>
          </cell>
          <cell r="AC563" t="str">
            <v>computadorJLT/Misdocumentos/2016/Saludmental</v>
          </cell>
          <cell r="AD563">
            <v>15</v>
          </cell>
          <cell r="AE563" t="str">
            <v>se realizo la intervención de la fase 1 del programa de salud mental de los ERON con patologia mental a los 15 funcionarios programados</v>
          </cell>
          <cell r="AF563" t="str">
            <v>computadorJLT/Misdocumentos/2016/Saludmental</v>
          </cell>
          <cell r="AG563">
            <v>1144</v>
          </cell>
          <cell r="AH563" t="str">
            <v xml:space="preserve">Entrevista Psicológica, Análisis de Puesto de Trabajo e Informe de 7 Funcionarios con DX de patología mental </v>
          </cell>
          <cell r="AI563" t="str">
            <v>NO</v>
          </cell>
          <cell r="AJ563">
            <v>42402</v>
          </cell>
          <cell r="AK563">
            <v>42523</v>
          </cell>
          <cell r="AL563">
            <v>50</v>
          </cell>
          <cell r="AM563" t="str">
            <v xml:space="preserve">Stella Florez </v>
          </cell>
          <cell r="AN563" t="str">
            <v>Profesional Universitario</v>
          </cell>
          <cell r="AO563" t="str">
            <v>Activo</v>
          </cell>
          <cell r="AP563">
            <v>67</v>
          </cell>
          <cell r="AQ563" t="str">
            <v>se realizo entrevista psicologica y analisis de puesto de trabajo a 7 funcionarios con DX de patologia mental en el complejo de cucuta, queda pendiente los 7 informes respectivos</v>
          </cell>
          <cell r="AR563" t="str">
            <v>computadorJLT/Misdocumentos/2016/Saludmental</v>
          </cell>
          <cell r="AS563">
            <v>100</v>
          </cell>
          <cell r="AT563" t="str">
            <v>se realizaron los 7 informes pendientes de los funcionarios intervenidos con la fase I de salud mental</v>
          </cell>
          <cell r="AU563" t="str">
            <v>computadorJLT/Misdocumentos/2016/Saludmenta</v>
          </cell>
          <cell r="AV563">
            <v>100</v>
          </cell>
          <cell r="AW563">
            <v>1</v>
          </cell>
          <cell r="AX563" t="str">
            <v>se realizaron los 7 informes pendientes de los funcionarios intervenidos con la fase I de salud mental</v>
          </cell>
          <cell r="AY563" t="str">
            <v>computadorJLT/Misdocumentos/2016/Saludmenta</v>
          </cell>
          <cell r="AZ563">
            <v>100</v>
          </cell>
          <cell r="BA563">
            <v>1</v>
          </cell>
          <cell r="BB563" t="str">
            <v>se realizaron los 7 informes pendientes de los funcionarios intervenidos con la fase I de salud mental</v>
          </cell>
          <cell r="BC563" t="str">
            <v>computadorJLT/Misdocumentos/2016/Saludmenta</v>
          </cell>
        </row>
        <row r="564">
          <cell r="M564" t="str">
            <v>P43</v>
          </cell>
          <cell r="N564" t="str">
            <v xml:space="preserve">Funcionarios intervenidos con la Fase 1  del programa de salud mental de los ERON  con patología mental </v>
          </cell>
          <cell r="O564">
            <v>5</v>
          </cell>
          <cell r="P564">
            <v>15</v>
          </cell>
          <cell r="Q564" t="str">
            <v>Número</v>
          </cell>
          <cell r="R564" t="str">
            <v>LUZ MYRIAN  TIERRADENTRO CACHAYA</v>
          </cell>
          <cell r="S564" t="str">
            <v>Subdirector Técnico</v>
          </cell>
          <cell r="T564" t="str">
            <v>Activo</v>
          </cell>
          <cell r="U564">
            <v>0</v>
          </cell>
          <cell r="V564">
            <v>0</v>
          </cell>
          <cell r="W564">
            <v>0</v>
          </cell>
          <cell r="X564">
            <v>0</v>
          </cell>
          <cell r="Y564">
            <v>0</v>
          </cell>
          <cell r="Z564">
            <v>0</v>
          </cell>
          <cell r="AA564">
            <v>11</v>
          </cell>
          <cell r="AB564" t="str">
            <v>se han intervenido 11 de los 15 a intervenir con la fase I del programa de salud mental</v>
          </cell>
          <cell r="AC564" t="str">
            <v>computadorJLT/Misdocumentos/2016/Saludmental</v>
          </cell>
          <cell r="AD564">
            <v>15</v>
          </cell>
          <cell r="AE564" t="str">
            <v>se realizo la intervención de la fase 1 del programa de salud mental de los ERON con patologia mental a los 15 funcionarios programados</v>
          </cell>
          <cell r="AF564" t="str">
            <v>computadorJLT/Misdocumentos/2016/Saludmental</v>
          </cell>
          <cell r="AG564">
            <v>1145</v>
          </cell>
          <cell r="AH564" t="str">
            <v xml:space="preserve">Entrevista Psicológica, Análisis de Puesto de Trabajo e Informe de 8 funcionarios con DX por enfermedad mental </v>
          </cell>
          <cell r="AI564" t="str">
            <v>NO</v>
          </cell>
          <cell r="AJ564">
            <v>42523</v>
          </cell>
          <cell r="AK564">
            <v>42716</v>
          </cell>
          <cell r="AL564">
            <v>50</v>
          </cell>
          <cell r="AM564" t="str">
            <v xml:space="preserve">Stella Florez </v>
          </cell>
          <cell r="AN564" t="str">
            <v>Profesional Universitario</v>
          </cell>
          <cell r="AO564" t="str">
            <v>Activo</v>
          </cell>
          <cell r="AP564">
            <v>0</v>
          </cell>
          <cell r="AQ564">
            <v>0</v>
          </cell>
          <cell r="AR564">
            <v>0</v>
          </cell>
          <cell r="AS564">
            <v>50</v>
          </cell>
          <cell r="AT564" t="str">
            <v>se realizaron 4 analisis de puestos de trabajo e informes a funcionarios con patologia mental</v>
          </cell>
          <cell r="AU564" t="str">
            <v>computadorJLT/Misdocumentos/2016/Saludmental</v>
          </cell>
          <cell r="AV564">
            <v>75</v>
          </cell>
          <cell r="AW564">
            <v>0.62176165803108807</v>
          </cell>
          <cell r="AX564" t="str">
            <v>se realizaron 2 analisis de puestos de trabajo y 2 entrevistas de funcionarios con patologia mental</v>
          </cell>
          <cell r="AY564" t="str">
            <v>computadorJLT/Misdocumentos/2016/Saludmenta</v>
          </cell>
          <cell r="AZ564">
            <v>100</v>
          </cell>
          <cell r="BA564">
            <v>1</v>
          </cell>
          <cell r="BB564" t="str">
            <v xml:space="preserve">se realizaron  2 análisis de puesto de trabajo  y entrevistas de funcionarios con patología mental </v>
          </cell>
          <cell r="BC564" t="str">
            <v>computadorJLT/Misdocumentos/2016/Saludmenta</v>
          </cell>
        </row>
        <row r="565">
          <cell r="M565" t="str">
            <v>P44</v>
          </cell>
          <cell r="N565" t="str">
            <v xml:space="preserve">Funcionarios intervenidos con la Fase 2 del programa de salud mental en los ERON </v>
          </cell>
          <cell r="O565">
            <v>5</v>
          </cell>
          <cell r="P565">
            <v>20</v>
          </cell>
          <cell r="Q565" t="str">
            <v>Número</v>
          </cell>
          <cell r="R565" t="str">
            <v>LUZ MYRIAN  TIERRADENTRO CACHAYA</v>
          </cell>
          <cell r="S565" t="str">
            <v>Subdirector Técnico</v>
          </cell>
          <cell r="T565" t="str">
            <v>Activo</v>
          </cell>
          <cell r="U565">
            <v>0</v>
          </cell>
          <cell r="V565">
            <v>0</v>
          </cell>
          <cell r="W565">
            <v>0</v>
          </cell>
          <cell r="X565">
            <v>10</v>
          </cell>
          <cell r="Y565" t="str">
            <v>se han intervenido 10 funcionarios de los 20 a intervenir con la fase 2 del programa de salud mental</v>
          </cell>
          <cell r="Z565" t="str">
            <v>computadorJLT/Misdocumentos/2016/saludmenta</v>
          </cell>
          <cell r="AA565">
            <v>10</v>
          </cell>
          <cell r="AB565" t="str">
            <v>se han intervenido 10 funcionarios de los 20 a intervenir con la fase 2 del programa de salud mental</v>
          </cell>
          <cell r="AC565" t="str">
            <v>computadorJLT/Misdocumentos/2016/saludmenta</v>
          </cell>
          <cell r="AD565">
            <v>20</v>
          </cell>
          <cell r="AE565" t="str">
            <v>se realizo la intervencion de la fase 2 del programa de salud mental en los ERON a 20 funcionarios</v>
          </cell>
          <cell r="AF565" t="str">
            <v>computadorJLT/Misdocumentos/2016/saludmenta</v>
          </cell>
          <cell r="AG565">
            <v>1146</v>
          </cell>
          <cell r="AH565" t="str">
            <v xml:space="preserve">Aplicación MIEO; Seminario de Salud mental con 10 funcionarios con DX de salud mental </v>
          </cell>
          <cell r="AI565" t="str">
            <v>NO</v>
          </cell>
          <cell r="AJ565">
            <v>42402</v>
          </cell>
          <cell r="AK565">
            <v>42523</v>
          </cell>
          <cell r="AL565">
            <v>50</v>
          </cell>
          <cell r="AM565" t="str">
            <v>Stella Florez</v>
          </cell>
          <cell r="AN565" t="str">
            <v>Profesional Universitario</v>
          </cell>
          <cell r="AO565" t="str">
            <v>Activo</v>
          </cell>
          <cell r="AP565">
            <v>70</v>
          </cell>
          <cell r="AQ565" t="str">
            <v>se realizo la aplicacion de la bateria MIEO y seminario de salud mental a 7 funcionarios con patologia en salud mental en el complejo de cucuta</v>
          </cell>
          <cell r="AR565" t="str">
            <v>computadorJLT/Misdocumentos/2016/saludmental</v>
          </cell>
          <cell r="AS565">
            <v>100</v>
          </cell>
          <cell r="AT565" t="str">
            <v>se realizo aplicacion de la bateria MEIO a 3 funcionarios para completar los 10 funcionarios</v>
          </cell>
          <cell r="AU565" t="str">
            <v>computadorJLT/Misdocumentos/2016/saludmenta</v>
          </cell>
          <cell r="AV565">
            <v>100</v>
          </cell>
          <cell r="AW565">
            <v>1</v>
          </cell>
          <cell r="AX565" t="str">
            <v>se realizo aplicacion de la bateria MEIO a 3 funcionarios para completar los 10 funcionarios</v>
          </cell>
          <cell r="AY565" t="str">
            <v>computadorJLT/Misdocumentos/2016/saludmenta</v>
          </cell>
          <cell r="AZ565">
            <v>100</v>
          </cell>
          <cell r="BA565">
            <v>1</v>
          </cell>
          <cell r="BB565" t="str">
            <v>se realizo aplicacion de la bateria MEIO a 3 funcionarios para completar los 10 funcionarios</v>
          </cell>
          <cell r="BC565" t="str">
            <v>computadorJLT/Misdocumentos/2016/saludmenta</v>
          </cell>
        </row>
        <row r="566">
          <cell r="M566" t="str">
            <v>P44</v>
          </cell>
          <cell r="N566" t="str">
            <v xml:space="preserve">Funcionarios intervenidos con la Fase 2 del programa de salud mental en los ERON </v>
          </cell>
          <cell r="O566">
            <v>5</v>
          </cell>
          <cell r="P566">
            <v>20</v>
          </cell>
          <cell r="Q566" t="str">
            <v>Número</v>
          </cell>
          <cell r="R566" t="str">
            <v>LUZ MYRIAN  TIERRADENTRO CACHAYA</v>
          </cell>
          <cell r="S566" t="str">
            <v>Subdirector Técnico</v>
          </cell>
          <cell r="T566" t="str">
            <v>Activo</v>
          </cell>
          <cell r="U566">
            <v>0</v>
          </cell>
          <cell r="V566">
            <v>0</v>
          </cell>
          <cell r="W566">
            <v>0</v>
          </cell>
          <cell r="X566">
            <v>0</v>
          </cell>
          <cell r="Y566">
            <v>0</v>
          </cell>
          <cell r="Z566">
            <v>0</v>
          </cell>
          <cell r="AA566">
            <v>10</v>
          </cell>
          <cell r="AB566" t="str">
            <v>se han intervenido 10 funcionarios de los 20 a intervenir con la fase 2 del programa de salud mental</v>
          </cell>
          <cell r="AC566" t="str">
            <v>computadorJLT/Misdocumentos/2016/saludmenta</v>
          </cell>
          <cell r="AD566">
            <v>20</v>
          </cell>
          <cell r="AE566" t="str">
            <v>se realizo la intervencion de la fase 2 del programa de salud mental en los ERON a 20 funcionarios</v>
          </cell>
          <cell r="AF566" t="str">
            <v>computadorJLT/Misdocumentos/2016/saludmenta</v>
          </cell>
          <cell r="AG566">
            <v>1147</v>
          </cell>
          <cell r="AH566" t="str">
            <v>Aplicación MIEO; Seminario de Salud mental con 10 funcionarios con DX de salud mental</v>
          </cell>
          <cell r="AI566" t="str">
            <v>NO</v>
          </cell>
          <cell r="AJ566">
            <v>42523</v>
          </cell>
          <cell r="AK566">
            <v>42716</v>
          </cell>
          <cell r="AL566">
            <v>50</v>
          </cell>
          <cell r="AM566" t="str">
            <v>Stella Florez</v>
          </cell>
          <cell r="AN566" t="str">
            <v>Profesional Universitario</v>
          </cell>
          <cell r="AO566" t="str">
            <v>Activo</v>
          </cell>
          <cell r="AP566">
            <v>0</v>
          </cell>
          <cell r="AQ566">
            <v>0</v>
          </cell>
          <cell r="AR566">
            <v>0</v>
          </cell>
          <cell r="AS566">
            <v>30</v>
          </cell>
          <cell r="AT566" t="str">
            <v>se realizo aplicacion de la bateria MEIO A 3 Funcionarios</v>
          </cell>
          <cell r="AU566" t="str">
            <v>computadorJLT/Misdocumentos/2016/saludmenta</v>
          </cell>
          <cell r="AV566">
            <v>50</v>
          </cell>
          <cell r="AW566">
            <v>0.62176165803108807</v>
          </cell>
          <cell r="AX566" t="str">
            <v>se realizo el seminario de salud mental a 10 funcionarios, sin embargo falta la aplicación de MIEO a 7 funcionarios</v>
          </cell>
          <cell r="AY566" t="str">
            <v>computadorJLT/Misdocumentos/2016/saludmenta</v>
          </cell>
          <cell r="AZ566">
            <v>100</v>
          </cell>
          <cell r="BA566">
            <v>1</v>
          </cell>
          <cell r="BB566" t="str">
            <v xml:space="preserve">se realiza la aplicación de la batería MIEO a 10 funcionarios </v>
          </cell>
          <cell r="BC566" t="str">
            <v>computadorJLT/Misdocumentos/2016/saludmenta</v>
          </cell>
        </row>
        <row r="567">
          <cell r="M567" t="str">
            <v>P175</v>
          </cell>
          <cell r="N567" t="str">
            <v>Sistema de gestión en Seguridad y Salud en el Trabajo formulado e implementado</v>
          </cell>
          <cell r="O567">
            <v>6</v>
          </cell>
          <cell r="P567">
            <v>100</v>
          </cell>
          <cell r="Q567" t="str">
            <v>Porcentaje</v>
          </cell>
          <cell r="R567" t="str">
            <v>LUZ MYRIAN  TIERRADENTRO CACHAYA</v>
          </cell>
          <cell r="S567" t="str">
            <v>Subdirector Técnico</v>
          </cell>
          <cell r="T567" t="str">
            <v>Activo</v>
          </cell>
          <cell r="U567">
            <v>0</v>
          </cell>
          <cell r="V567">
            <v>0</v>
          </cell>
          <cell r="W567">
            <v>0</v>
          </cell>
          <cell r="X567">
            <v>0.66</v>
          </cell>
          <cell r="Y567" t="str">
            <v>se ha implementado el SSG SST en 90 establecimientos a nivel nacional lo que equivale al 66%</v>
          </cell>
          <cell r="Z567" t="str">
            <v>escritorio/saludocupacional2016/SG-SST2016/plandeaccion2016</v>
          </cell>
          <cell r="AA567">
            <v>66</v>
          </cell>
          <cell r="AB567" t="str">
            <v>se ha implementado el SSG SST en 90 establecimientos a nivel nacional lo que equivale al 66%</v>
          </cell>
          <cell r="AC567" t="str">
            <v>escritorio/saludocupacional2016/SG-SST2016/plandeaccion2016</v>
          </cell>
          <cell r="AD567">
            <v>93</v>
          </cell>
          <cell r="AE567" t="str">
            <v>se ha implementado en 126 establecimientos que equivalen al 93%</v>
          </cell>
          <cell r="AF567" t="str">
            <v>escritorio/saludocupacional2016/SG-SST2016/plandeaccion2016</v>
          </cell>
          <cell r="AG567">
            <v>1148</v>
          </cell>
          <cell r="AH567" t="str">
            <v>Divulgación al 100% de Establecimientos de Reclusión del SG SST</v>
          </cell>
          <cell r="AI567" t="str">
            <v>NO</v>
          </cell>
          <cell r="AJ567">
            <v>42402</v>
          </cell>
          <cell r="AK567">
            <v>42716</v>
          </cell>
          <cell r="AL567">
            <v>50</v>
          </cell>
          <cell r="AM567" t="str">
            <v>Stella Florez</v>
          </cell>
          <cell r="AN567" t="str">
            <v>Profesional Universitario</v>
          </cell>
          <cell r="AO567" t="str">
            <v>Activo</v>
          </cell>
          <cell r="AP567">
            <v>75</v>
          </cell>
          <cell r="AQ567" t="str">
            <v>se realizo divulgacion a 102 establecimientos a traves de videoconferencia sobre el SG-SST</v>
          </cell>
          <cell r="AR567" t="str">
            <v>escritorio/saludocupacional2016/SG-SST2016/plandeaccion2016</v>
          </cell>
          <cell r="AS567">
            <v>0</v>
          </cell>
          <cell r="AT567" t="str">
            <v>en este trimestre no se programo divulgacion del SG-SST para los establecimientos restantes, esta actividad se continuara realizando en el tercer trimestre</v>
          </cell>
          <cell r="AU567">
            <v>0</v>
          </cell>
          <cell r="AV567">
            <v>80</v>
          </cell>
          <cell r="AW567">
            <v>0.76751592356687903</v>
          </cell>
          <cell r="AX567" t="str">
            <v>A la fecha se ha realizado la divulgacion en 110 Establecimientos de Reclusion, para el cuarto trimestre se realizara la divulgacion en los Establecimientos faltantes</v>
          </cell>
          <cell r="AY567" t="str">
            <v>escritorio/saludocupacional2016/SG-SST2016/plandeaccion2016</v>
          </cell>
          <cell r="AZ567">
            <v>84</v>
          </cell>
          <cell r="BA567">
            <v>1</v>
          </cell>
          <cell r="BB567" t="str">
            <v>Se realizó la divulgación en  Establecimientos 115 de reclusión. No fue posible lograr la cobertura al 100% ya que 22 establecimientos no participaron de ninguna de las tres videoconferencias.</v>
          </cell>
          <cell r="BC567" t="str">
            <v>escritorio/saludocupacional2016/SG-SST2016/plandeaccion2016</v>
          </cell>
        </row>
        <row r="568">
          <cell r="M568" t="str">
            <v>P175</v>
          </cell>
          <cell r="N568" t="str">
            <v>Sistema de gestión en Seguridad y Salud en el Trabajo formulado e implementado</v>
          </cell>
          <cell r="O568">
            <v>6</v>
          </cell>
          <cell r="P568">
            <v>100</v>
          </cell>
          <cell r="Q568" t="str">
            <v>Porcentaje</v>
          </cell>
          <cell r="R568" t="str">
            <v>LUZ MYRIAN  TIERRADENTRO CACHAYA</v>
          </cell>
          <cell r="S568" t="str">
            <v>Subdirector Técnico</v>
          </cell>
          <cell r="T568" t="str">
            <v>Activo</v>
          </cell>
          <cell r="U568">
            <v>0</v>
          </cell>
          <cell r="V568">
            <v>0</v>
          </cell>
          <cell r="W568">
            <v>0</v>
          </cell>
          <cell r="X568">
            <v>0</v>
          </cell>
          <cell r="Y568">
            <v>0</v>
          </cell>
          <cell r="Z568">
            <v>0</v>
          </cell>
          <cell r="AA568">
            <v>66</v>
          </cell>
          <cell r="AB568" t="str">
            <v>se ha implementado el SSG SST en 90 establecimientos a nivel nacional lo que equivale al 66%</v>
          </cell>
          <cell r="AC568" t="str">
            <v>escritorio/saludocupacional2016/SG-SST2016/plandeaccion2016</v>
          </cell>
          <cell r="AD568">
            <v>93</v>
          </cell>
          <cell r="AE568" t="str">
            <v>se ha implementado en 126 establecimientos que equivalen al 93%</v>
          </cell>
          <cell r="AF568" t="str">
            <v>escritorio/saludocupacional2016/SG-SST2016/plandeaccion2016</v>
          </cell>
          <cell r="AG568">
            <v>1149</v>
          </cell>
          <cell r="AH568" t="str">
            <v xml:space="preserve">Operacionalizacion del SG SST en el 100 % de los Establecimientos de Reclusión </v>
          </cell>
          <cell r="AI568" t="str">
            <v>NO</v>
          </cell>
          <cell r="AJ568">
            <v>42402</v>
          </cell>
          <cell r="AK568">
            <v>42716</v>
          </cell>
          <cell r="AL568">
            <v>50</v>
          </cell>
          <cell r="AM568" t="str">
            <v>Stella Florez</v>
          </cell>
          <cell r="AN568" t="str">
            <v>Profesional Universitario</v>
          </cell>
          <cell r="AO568" t="str">
            <v>Activo</v>
          </cell>
          <cell r="AP568">
            <v>21</v>
          </cell>
          <cell r="AQ568" t="str">
            <v>Se realizo plan de trabajo anual a nivel nacional con el fin de realizar las actividades tendientes a la operacionalizacion del SG SST</v>
          </cell>
          <cell r="AR568" t="str">
            <v>escritorio/saludocupacional2016/SG-SST2016/plandeaccion2016</v>
          </cell>
          <cell r="AS568">
            <v>18</v>
          </cell>
          <cell r="AT568" t="str">
            <v>a la fecha se ha ejecutado el 39 % del SG SST en el 50% de establecimientos a nivel nacional.</v>
          </cell>
          <cell r="AU568" t="str">
            <v>escritorio/saludocupacional2016/SG-SST2016/plandeaccion2016</v>
          </cell>
          <cell r="AV568">
            <v>93</v>
          </cell>
          <cell r="AW568">
            <v>0.76751592356687903</v>
          </cell>
          <cell r="AX568" t="str">
            <v>De acuerdo con el plan de trabajo del SG SST la operacionalizacion se cumplio al 93% como se evidencia en los respectivos soportes</v>
          </cell>
          <cell r="AY568" t="str">
            <v>escritorio/saludocupacional2016/SG-SST2016/plandeaccion2016</v>
          </cell>
          <cell r="AZ568">
            <v>94</v>
          </cell>
          <cell r="BA568">
            <v>1</v>
          </cell>
          <cell r="BB568" t="str">
            <v>de acuerdo al plan de trabajo se realizó un avancé del 94% , este resultado es consecuencia del cambio del formato usada para las matrices de peligros y riesgos que aumenta el tiempo de actualización de las mismas.</v>
          </cell>
          <cell r="BC568" t="str">
            <v>escritorio/saludocupacional2016/SG-SST2016/plandeaccion2016</v>
          </cell>
        </row>
        <row r="569">
          <cell r="M569" t="str">
            <v>P255</v>
          </cell>
          <cell r="N569" t="str">
            <v>Registro publico de carrera administrativa actualizado</v>
          </cell>
          <cell r="O569">
            <v>5</v>
          </cell>
          <cell r="P569">
            <v>100</v>
          </cell>
          <cell r="Q569" t="str">
            <v>Porcentaje</v>
          </cell>
          <cell r="R569" t="str">
            <v>LUZ MIRYAM TIERRADENTRO CACHAYA</v>
          </cell>
          <cell r="S569" t="str">
            <v>subdirectora tecnica</v>
          </cell>
          <cell r="T569" t="str">
            <v>Activo</v>
          </cell>
          <cell r="U569">
            <v>0</v>
          </cell>
          <cell r="V569">
            <v>0</v>
          </cell>
          <cell r="W569">
            <v>0</v>
          </cell>
          <cell r="X569">
            <v>0.13</v>
          </cell>
          <cell r="Y569" t="str">
            <v>a la fecha se ha actualizado un 13% de los funcionarios que han cumplido  el periodo de prueba teniendo en cuenta que no han remitido los formatos de calificacion del periodo de prueba</v>
          </cell>
          <cell r="Z569" t="str">
            <v>D::/registropublico/administrativoresolucionesenfirme</v>
          </cell>
          <cell r="AA569">
            <v>21</v>
          </cell>
          <cell r="AB569" t="str">
            <v>en este trimestre se han actualizado un 21% de funcionarios que han cumplido su periodo de prueba</v>
          </cell>
          <cell r="AC569" t="str">
            <v>D::/registropublico/administrativoresolucionesenfirme</v>
          </cell>
          <cell r="AD569">
            <v>21</v>
          </cell>
          <cell r="AE569" t="str">
            <v>en este trimestre se han actualizado un 21% de funcionarios que han cumplido su periodo de prueba</v>
          </cell>
          <cell r="AF569" t="str">
            <v>D::/registropublico/administrativoresolucionesenfirme</v>
          </cell>
          <cell r="AG569">
            <v>1150</v>
          </cell>
          <cell r="AH569" t="str">
            <v>Realizar las anotaciones de inscripción de carrera administrativa</v>
          </cell>
          <cell r="AI569" t="str">
            <v>SI</v>
          </cell>
          <cell r="AJ569">
            <v>42400</v>
          </cell>
          <cell r="AK569">
            <v>42716</v>
          </cell>
          <cell r="AL569">
            <v>50</v>
          </cell>
          <cell r="AM569" t="str">
            <v>fabian sanchez</v>
          </cell>
          <cell r="AN569" t="str">
            <v>profesional universitario</v>
          </cell>
          <cell r="AO569" t="str">
            <v>Activo</v>
          </cell>
          <cell r="AP569">
            <v>20</v>
          </cell>
          <cell r="AQ569" t="str">
            <v>se han expedido dos resoluciones de inscripcion para funcionarios administrativos (resolucion 1206 del 17 de marzo de 2016 y resolucion 471 del 9 de febrero de 2016).</v>
          </cell>
          <cell r="AR569" t="str">
            <v>D::/registropublico/administrativoresolucionesenfirme</v>
          </cell>
          <cell r="AS569">
            <v>20</v>
          </cell>
          <cell r="AT569" t="str">
            <v>se han expedido dos resoluciones de inscripcion para funcionarios administrativos (resolucion 1206 del 17 de marzo de 2016 y resolucion 471 del 9 de febrero de 2016).</v>
          </cell>
          <cell r="AU569" t="str">
            <v>D::/registropublico/administrativoresolucionesenfirme</v>
          </cell>
          <cell r="AV569">
            <v>75</v>
          </cell>
          <cell r="AW569">
            <v>0.76898734177215189</v>
          </cell>
          <cell r="AX569" t="str">
            <v>se expidieron tres resoluciones de inscripcion para funcionarios administrativos (resollucion 03953 del 12 de agosto de 2016, resolucion 3954 del 12 de agosto de 2016 y resolucion 4201 del 25 de agosto de 2016</v>
          </cell>
          <cell r="AY569" t="str">
            <v>D::/registropublico/administrativoresolucionesenfirme</v>
          </cell>
          <cell r="AZ569">
            <v>100</v>
          </cell>
          <cell r="BA569">
            <v>1</v>
          </cell>
          <cell r="BB569" t="str">
            <v>Se expidieron las resoluciones 5716 del 16 de noviembre de 2016 y la resolucion 05917 del 25 de noviembre de 2016 para un funicionarios administrativos  y miembros del CCV</v>
          </cell>
          <cell r="BC569" t="str">
            <v>D::/registropublico/administrativoresolucionesenfirme</v>
          </cell>
        </row>
        <row r="570">
          <cell r="M570" t="str">
            <v>P255</v>
          </cell>
          <cell r="N570" t="str">
            <v>Registro publico de carrera administrativa actualizado</v>
          </cell>
          <cell r="O570">
            <v>5</v>
          </cell>
          <cell r="P570">
            <v>100</v>
          </cell>
          <cell r="Q570" t="str">
            <v>Porcentaje</v>
          </cell>
          <cell r="R570" t="str">
            <v>LUZ MIRYAM TIERRADENTRO CACHAYA</v>
          </cell>
          <cell r="S570" t="str">
            <v>subdirectora tecnica</v>
          </cell>
          <cell r="T570" t="str">
            <v>Activo</v>
          </cell>
          <cell r="U570">
            <v>0</v>
          </cell>
          <cell r="V570">
            <v>0</v>
          </cell>
          <cell r="W570">
            <v>0</v>
          </cell>
          <cell r="X570">
            <v>0</v>
          </cell>
          <cell r="Y570">
            <v>0</v>
          </cell>
          <cell r="Z570">
            <v>0</v>
          </cell>
          <cell r="AA570">
            <v>21</v>
          </cell>
          <cell r="AB570" t="str">
            <v>en este trimestre se han actualizado un 21% de funcionarios que han cumplido su periodo de prueba</v>
          </cell>
          <cell r="AC570" t="str">
            <v>D::/registropublico/administrativoresolucionesenfirme</v>
          </cell>
          <cell r="AD570">
            <v>21</v>
          </cell>
          <cell r="AE570" t="str">
            <v>en este trimestre se han actualizado un 21% de funcionarios que han cumplido su periodo de prueba</v>
          </cell>
          <cell r="AF570" t="str">
            <v>D::/registropublico/administrativoresolucionesenfirme</v>
          </cell>
          <cell r="AG570">
            <v>1151</v>
          </cell>
          <cell r="AH570" t="str">
            <v>Realizar seguimiento al registro publico de carrera</v>
          </cell>
          <cell r="AI570" t="str">
            <v>NO</v>
          </cell>
          <cell r="AJ570">
            <v>42400</v>
          </cell>
          <cell r="AK570">
            <v>42716</v>
          </cell>
          <cell r="AL570">
            <v>50</v>
          </cell>
          <cell r="AM570" t="str">
            <v>fabian sanchez</v>
          </cell>
          <cell r="AN570" t="str">
            <v>profesional universitario</v>
          </cell>
          <cell r="AO570" t="str">
            <v>Activo</v>
          </cell>
          <cell r="AP570">
            <v>25</v>
          </cell>
          <cell r="AQ570" t="str">
            <v>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v>
          </cell>
          <cell r="AR570" t="str">
            <v>D::/registropublico/administrativoresolucionesenfirme</v>
          </cell>
          <cell r="AS570">
            <v>50</v>
          </cell>
          <cell r="AT570" t="str">
            <v xml:space="preserve">se remitieron 26 oficios a los DIrectores de Establecimientos remitiendo los formatos de EDL para funcionarios que hayan cumplido el periodo de prueba, </v>
          </cell>
          <cell r="AU570" t="str">
            <v>D::/registropublico/administrativoresolucionesenfirme</v>
          </cell>
          <cell r="AV570">
            <v>100</v>
          </cell>
          <cell r="AW570">
            <v>0.76898734177215189</v>
          </cell>
          <cell r="AX570" t="str">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v>
          </cell>
          <cell r="AY570" t="str">
            <v>D::/registropublico/administrativoresolucionesenfirme</v>
          </cell>
          <cell r="AZ570">
            <v>100</v>
          </cell>
          <cell r="BA570">
            <v>1</v>
          </cell>
          <cell r="BB570" t="str">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v>
          </cell>
          <cell r="BC570" t="str">
            <v>D::/registropublico/administrativoresolucionesenfirme</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Familia Saavedra" refreshedDate="42760.617807407405" createdVersion="6" refreshedVersion="6" minRefreshableVersion="3" recordCount="561">
  <cacheSource type="worksheet">
    <worksheetSource ref="A7:BK568" sheet="PA con seg IV Trimestre"/>
  </cacheSource>
  <cacheFields count="63">
    <cacheField name="Dependencia 1" numFmtId="0">
      <sharedItems/>
    </cacheField>
    <cacheField name="Dependencia / Regional " numFmtId="0">
      <sharedItems count="17">
        <s v="DIRECCIÓN CUSTODIA Y VIGILANCIA "/>
        <s v="DIRECCIÓN DE ATENCIÓN Y TRATAMIENTO"/>
        <s v="DIRECCIÓN DE GESTIÓN CORPORATIVA"/>
        <s v="DIRECCIÓN ESCUELA DE FORMACIÓN  "/>
        <s v="GRUPO DE APOYO ESPIRITUAL"/>
        <s v="GRUPO DE ASUNTOS PENITENCIARIOS"/>
        <s v="GRUPO DE ATENCIÓN AL CIUDADANO"/>
        <s v="GRUPO DE DERECHOS HUMANOS"/>
        <s v="GRUPO DE RELACIONES INTERNACIONALES"/>
        <s v="GRUPO DE RELACIONES PUBLICAS Y PROTOCOLO"/>
        <s v="OFICINA ASESORA DE COMUNICACIONES"/>
        <s v="OFICINA ASESORA DE PLANEACIÓN"/>
        <s v="OFICINA ASESORA JURIDICA"/>
        <s v="OFICINA DE CONTROL INTERNO   "/>
        <s v="OFICINA DE CONTROL INTERNO DISCIPLINARIO"/>
        <s v="OFICINA DE SISTEMAS DE INFORMACIÓN "/>
        <s v="SUBDIRECCIÓN DE TALENTO HUMANO"/>
      </sharedItems>
    </cacheField>
    <cacheField name="Sigla" numFmtId="0">
      <sharedItems/>
    </cacheField>
    <cacheField name="Subdirección/Grupo" numFmtId="0">
      <sharedItems/>
    </cacheField>
    <cacheField name="Cod Obj" numFmtId="0">
      <sharedItems/>
    </cacheField>
    <cacheField name="Objetivo Estrategico" numFmtId="0">
      <sharedItems/>
    </cacheField>
    <cacheField name="Cod. Sector" numFmtId="0">
      <sharedItems/>
    </cacheField>
    <cacheField name="Sector" numFmtId="0">
      <sharedItems/>
    </cacheField>
    <cacheField name="Cod Res" numFmtId="0">
      <sharedItems containsBlank="1" containsMixedTypes="1" containsNumber="1" containsInteger="1" minValue="0" maxValue="0"/>
    </cacheField>
    <cacheField name="Resultado Estrategico " numFmtId="0">
      <sharedItems containsMixedTypes="1" containsNumber="1" containsInteger="1" minValue="0" maxValue="0"/>
    </cacheField>
    <cacheField name="Meta resultado año 2016" numFmtId="0">
      <sharedItems containsSemiMixedTypes="0" containsString="0" containsNumber="1" minValue="0" maxValue="3244"/>
    </cacheField>
    <cacheField name="Unidad de medida" numFmtId="0">
      <sharedItems/>
    </cacheField>
    <cacheField name="Cod. Producto" numFmtId="0">
      <sharedItems/>
    </cacheField>
    <cacheField name="Producto " numFmtId="0">
      <sharedItems longText="1"/>
    </cacheField>
    <cacheField name="Ponderador  Producto" numFmtId="0">
      <sharedItems containsSemiMixedTypes="0" containsString="0" containsNumber="1" containsInteger="1" minValue="1" maxValue="100"/>
    </cacheField>
    <cacheField name="Meta 2016" numFmtId="0">
      <sharedItems containsSemiMixedTypes="0" containsString="0" containsNumber="1" containsInteger="1" minValue="1" maxValue="26000"/>
    </cacheField>
    <cacheField name="Unidad de medida2" numFmtId="0">
      <sharedItems/>
    </cacheField>
    <cacheField name="Responsable" numFmtId="0">
      <sharedItems/>
    </cacheField>
    <cacheField name="Cargo" numFmtId="0">
      <sharedItems/>
    </cacheField>
    <cacheField name="Estado Producto" numFmtId="0">
      <sharedItems count="2">
        <s v="Activo"/>
        <s v="Inactivo"/>
      </sharedItems>
    </cacheField>
    <cacheField name="Avance_x000a_I Trimestre" numFmtId="0">
      <sharedItems containsBlank="1" containsMixedTypes="1" containsNumber="1" containsInteger="1" minValue="0" maxValue="970"/>
    </cacheField>
    <cacheField name="Descripción_x000a_I Trimestre" numFmtId="0">
      <sharedItems containsBlank="1" longText="1"/>
    </cacheField>
    <cacheField name="Ubicación Evidencias_x000a_I Trimestre" numFmtId="0">
      <sharedItems containsBlank="1" longText="1"/>
    </cacheField>
    <cacheField name="Avance_x000a_II Trimestre" numFmtId="0">
      <sharedItems containsBlank="1" containsMixedTypes="1" containsNumber="1" minValue="0" maxValue="1180"/>
    </cacheField>
    <cacheField name="Descripción_x000a_II Trimestre" numFmtId="0">
      <sharedItems containsBlank="1" longText="1"/>
    </cacheField>
    <cacheField name="Ubicación Evidencias_x000a_II Trimestre" numFmtId="0">
      <sharedItems containsBlank="1" longText="1"/>
    </cacheField>
    <cacheField name="Avance_x000a_III Trimestre" numFmtId="0">
      <sharedItems containsBlank="1" containsMixedTypes="1" containsNumber="1" minValue="0" maxValue="350"/>
    </cacheField>
    <cacheField name="Descripción_x000a_III Trimestre" numFmtId="0">
      <sharedItems containsBlank="1" containsMixedTypes="1" containsNumber="1" containsInteger="1" minValue="0" maxValue="0" longText="1"/>
    </cacheField>
    <cacheField name="Ubicación Evidencias_x000a_III Trimestre" numFmtId="0">
      <sharedItems containsBlank="1" containsMixedTypes="1" containsNumber="1" containsInteger="1" minValue="0" maxValue="0" longText="1"/>
    </cacheField>
    <cacheField name="Avance producto_x000a_IV Trimestre" numFmtId="0">
      <sharedItems containsBlank="1" containsMixedTypes="1" containsNumber="1" minValue="0" maxValue="34176"/>
    </cacheField>
    <cacheField name="Descripción producto_x000a_IV Trimestre" numFmtId="0">
      <sharedItems containsBlank="1" containsMixedTypes="1" containsNumber="1" containsInteger="1" minValue="0" maxValue="0" longText="1"/>
    </cacheField>
    <cacheField name="Ubicación Evidencias Producto_x000a_IV Trimestre" numFmtId="0">
      <sharedItems containsBlank="1" containsMixedTypes="1" containsNumber="1" containsInteger="1" minValue="0" maxValue="0" longText="1"/>
    </cacheField>
    <cacheField name="Cód. Act." numFmtId="0">
      <sharedItems containsBlank="1" containsMixedTypes="1" containsNumber="1" containsInteger="1" minValue="617" maxValue="1180"/>
    </cacheField>
    <cacheField name="Actividad" numFmtId="0">
      <sharedItems containsBlank="1" longText="1"/>
    </cacheField>
    <cacheField name="Actividad por demanda" numFmtId="0">
      <sharedItems containsMixedTypes="1" containsNumber="1" containsInteger="1" minValue="1" maxValue="1"/>
    </cacheField>
    <cacheField name="Fecha Inicio" numFmtId="0">
      <sharedItems containsSemiMixedTypes="0" containsDate="1" containsString="0" containsMixedTypes="1" minDate="2016-01-01T00:00:00" maxDate="2016-12-13T00:00:00" count="77">
        <d v="2016-03-01T00:00:00"/>
        <d v="2016-05-01T00:00:00"/>
        <d v="2016-06-01T00:00:00"/>
        <d v="2016-09-01T00:00:00"/>
        <d v="2016-07-01T00:00:00"/>
        <d v="2016-01-01T00:00:00"/>
        <d v="2016-02-01T00:00:00"/>
        <d v="2016-12-01T00:00:00"/>
        <d v="2016-04-01T00:00:00"/>
        <d v="2016-10-01T00:00:00"/>
        <d v="2016-03-15T00:00:00"/>
        <d v="2016-10-31T00:00:00"/>
        <d v="2016-08-01T00:00:00"/>
        <d v="2016-06-15T00:00:00"/>
        <d v="2016-01-02T00:00:00"/>
        <d v="2016-01-15T00:00:00"/>
        <d v="2016-02-15T00:00:00"/>
        <d v="2016-03-30T00:00:00"/>
        <d v="2016-05-15T00:00:00"/>
        <d v="2016-01-05T00:00:00"/>
        <d v="2016-03-10T00:00:00"/>
        <d v="2016-02-26T00:00:00"/>
        <d v="2016-05-16T00:00:00"/>
        <d v="2016-09-16T00:00:00"/>
        <d v="2016-01-30T00:00:00"/>
        <d v="2016-01-04T00:00:00"/>
        <d v="2016-04-20T00:00:00"/>
        <d v="2016-01-12T00:00:00"/>
        <d v="2016-01-07T00:00:00"/>
        <d v="2016-08-10T00:00:00"/>
        <d v="2016-02-16T00:00:00"/>
        <d v="2016-01-11T00:00:00"/>
        <d v="2016-02-28T00:00:00"/>
        <d v="2016-01-20T00:00:00"/>
        <d v="2016-02-02T00:00:00"/>
        <d v="2016-04-02T00:00:00"/>
        <d v="2016-07-02T00:00:00"/>
        <d v="2016-12-12T00:00:00"/>
        <d v="2016-08-06T00:00:00"/>
        <d v="2016-08-15T00:00:00"/>
        <d v="2016-01-25T00:00:00"/>
        <d v="2016-06-30T00:00:00"/>
        <d v="2016-07-15T00:00:00"/>
        <d v="2016-08-16T00:00:00"/>
        <d v="2016-06-20T00:00:00"/>
        <d v="2016-01-19T00:00:00"/>
        <d v="2016-02-22T00:00:00"/>
        <d v="2016-09-15T00:00:00"/>
        <d v="2016-04-15T00:00:00"/>
        <d v="2016-10-20T00:00:00"/>
        <d v="2016-02-14T00:00:00"/>
        <d v="2016-02-25T00:00:00"/>
        <d v="2016-07-07T00:00:00"/>
        <d v="2016-03-03T00:00:00"/>
        <d v="2016-10-07T00:00:00"/>
        <d v="2016-12-04T00:00:00"/>
        <d v="2016-05-02T00:00:00"/>
        <d v="2016-10-15T00:00:00"/>
        <d v="2016-01-18T00:00:00"/>
        <d v="2016-04-30T00:00:00"/>
        <d v="2016-01-10T00:00:00"/>
        <n v="42401"/>
        <n v="42566"/>
        <n v="42598"/>
        <d v="2016-01-31T00:00:00"/>
        <d v="2016-07-30T00:00:00"/>
        <d v="2016-03-07T00:00:00"/>
        <d v="2016-09-02T00:00:00"/>
        <d v="2016-01-13T00:00:00"/>
        <d v="2016-05-11T00:00:00"/>
        <d v="2016-05-04T00:00:00"/>
        <d v="2016-03-11T00:00:00"/>
        <d v="2016-07-31T00:00:00"/>
        <d v="2016-03-31T00:00:00"/>
        <d v="2016-05-30T00:00:00"/>
        <d v="2016-10-02T00:00:00"/>
        <d v="2016-06-02T00:00:00"/>
      </sharedItems>
    </cacheField>
    <cacheField name="Fecha Fin" numFmtId="0">
      <sharedItems containsSemiMixedTypes="0" containsDate="1" containsString="0" containsMixedTypes="1" minDate="2016-01-20T00:00:00" maxDate="2016-12-16T00:00:00" count="64">
        <d v="2016-04-30T00:00:00"/>
        <d v="2016-05-30T00:00:00"/>
        <d v="2016-06-30T00:00:00"/>
        <d v="2016-09-30T00:00:00"/>
        <d v="2016-07-30T00:00:00"/>
        <d v="2016-02-28T00:00:00"/>
        <d v="2016-03-30T00:00:00"/>
        <d v="2016-12-12T00:00:00"/>
        <d v="2016-08-30T00:00:00"/>
        <d v="2016-11-01T00:00:00"/>
        <d v="2016-11-30T00:00:00"/>
        <d v="2016-03-31T00:00:00"/>
        <d v="2016-03-01T00:00:00"/>
        <d v="2016-03-15T00:00:00"/>
        <d v="2016-04-01T00:00:00"/>
        <d v="2016-10-31T00:00:00"/>
        <d v="2016-07-31T00:00:00"/>
        <d v="2016-02-15T00:00:00"/>
        <d v="2016-01-30T00:00:00"/>
        <d v="2016-08-31T00:00:00"/>
        <d v="2016-03-10T00:00:00"/>
        <d v="2016-02-25T00:00:00"/>
        <d v="2016-05-15T00:00:00"/>
        <d v="2016-09-15T00:00:00"/>
        <d v="2016-12-15T00:00:00"/>
        <d v="2016-02-01T00:00:00"/>
        <d v="2016-01-31T00:00:00"/>
        <d v="2016-07-15T00:00:00"/>
        <d v="2016-10-30T00:00:00"/>
        <d v="2016-05-31T00:00:00"/>
        <d v="2016-11-15T00:00:00"/>
        <d v="2016-07-29T00:00:00"/>
        <d v="2016-08-15T00:00:00"/>
        <d v="2016-03-11T00:00:00"/>
        <d v="2016-04-08T00:00:00"/>
        <d v="2016-06-20T00:00:00"/>
        <d v="2016-06-27T00:00:00"/>
        <d v="2016-02-19T00:00:00"/>
        <d v="2016-04-04T00:00:00"/>
        <d v="2016-07-14T00:00:00"/>
        <d v="2016-08-14T00:00:00"/>
        <d v="2016-09-14T00:00:00"/>
        <d v="2016-02-20T00:00:00"/>
        <d v="2016-03-20T00:00:00"/>
        <d v="2016-07-22T00:00:00"/>
        <d v="2016-08-01T00:00:00"/>
        <d v="2016-11-28T00:00:00"/>
        <d v="2016-06-24T00:00:00"/>
        <d v="2016-01-22T00:00:00"/>
        <d v="2016-01-20T00:00:00"/>
        <d v="2016-10-10T00:00:00"/>
        <d v="2016-02-29T00:00:00"/>
        <n v="42613"/>
        <d v="2016-06-15T00:00:00"/>
        <n v="42716"/>
        <d v="2016-11-11T00:00:00"/>
        <d v="2016-06-01T00:00:00"/>
        <d v="2016-02-22T00:00:00"/>
        <d v="2016-10-15T00:00:00"/>
        <d v="2016-07-01T00:00:00"/>
        <d v="2016-10-01T00:00:00"/>
        <d v="2016-06-28T00:00:00"/>
        <d v="2016-06-29T00:00:00"/>
        <d v="2016-06-02T00:00:00"/>
      </sharedItems>
    </cacheField>
    <cacheField name="Ponderador_x000a_Actividad" numFmtId="0">
      <sharedItems containsString="0" containsBlank="1" containsNumber="1" containsInteger="1" minValue="0" maxValue="100"/>
    </cacheField>
    <cacheField name="Colaborador" numFmtId="0">
      <sharedItems containsBlank="1"/>
    </cacheField>
    <cacheField name="Cargo2" numFmtId="0">
      <sharedItems containsBlank="1"/>
    </cacheField>
    <cacheField name="Estado actividad" numFmtId="0">
      <sharedItems count="2">
        <s v="Activo"/>
        <s v="Inactivo"/>
      </sharedItems>
    </cacheField>
    <cacheField name="Avance_x000a_I Trimestre2" numFmtId="0">
      <sharedItems containsBlank="1" containsMixedTypes="1" containsNumber="1" minValue="0" maxValue="100"/>
    </cacheField>
    <cacheField name="Descripción_x000a_I Trimestre2" numFmtId="0">
      <sharedItems containsBlank="1" longText="1"/>
    </cacheField>
    <cacheField name="Ubicación Evidencias_x000a_I Trimestre2" numFmtId="0">
      <sharedItems containsBlank="1" longText="1"/>
    </cacheField>
    <cacheField name="Avance_x000a_II Trimestre2" numFmtId="0">
      <sharedItems containsBlank="1" containsMixedTypes="1" containsNumber="1" minValue="0" maxValue="100"/>
    </cacheField>
    <cacheField name="Descripción_x000a_II Trimestre2" numFmtId="0">
      <sharedItems containsBlank="1" containsMixedTypes="1" containsNumber="1" containsInteger="1" minValue="0" maxValue="0" longText="1"/>
    </cacheField>
    <cacheField name="Ubicación Evidencias_x000a_II Trimestre2" numFmtId="0">
      <sharedItems containsBlank="1" containsMixedTypes="1" containsNumber="1" containsInteger="1" minValue="0" maxValue="0" longText="1"/>
    </cacheField>
    <cacheField name="Avance_x000a_III Trimestre2" numFmtId="0">
      <sharedItems containsBlank="1" containsMixedTypes="1" containsNumber="1" minValue="0" maxValue="100"/>
    </cacheField>
    <cacheField name="Porcentaje esperado de avance III Trimestre" numFmtId="0">
      <sharedItems containsMixedTypes="1" containsNumber="1" minValue="0.16091954022988506" maxValue="1"/>
    </cacheField>
    <cacheField name="Descripción_x000a_III Trimestre2" numFmtId="0">
      <sharedItems containsBlank="1" containsMixedTypes="1" containsNumber="1" containsInteger="1" minValue="0" maxValue="0" longText="1"/>
    </cacheField>
    <cacheField name="Ubicación Evidencias_x000a_III Trimestre2" numFmtId="0">
      <sharedItems containsBlank="1" containsMixedTypes="1" containsNumber="1" containsInteger="1" minValue="0" maxValue="0" longText="1"/>
    </cacheField>
    <cacheField name="Avance Actividades_x000a_IV Trimestre" numFmtId="0">
      <sharedItems containsBlank="1" containsMixedTypes="1" containsNumber="1" minValue="0" maxValue="100" count="19">
        <n v="100"/>
        <m/>
        <n v="87.5"/>
        <s v="100"/>
        <n v="80"/>
        <n v="50"/>
        <n v="0"/>
        <n v="90"/>
        <n v="93.15"/>
        <n v="92"/>
        <n v="51"/>
        <n v="25"/>
        <n v="72"/>
        <s v="0"/>
        <n v="79"/>
        <n v="84"/>
        <n v="94"/>
        <n v="1" u="1"/>
        <n v="23" u="1"/>
      </sharedItems>
    </cacheField>
    <cacheField name="Porcentaje esperado de avance IV Trimestre para la actividad" numFmtId="0">
      <sharedItems containsMixedTypes="1" containsNumber="1" containsInteger="1" minValue="1" maxValue="1" longText="1"/>
    </cacheField>
    <cacheField name="Descripción de la actividad_x000a_IV Trimestre" numFmtId="0">
      <sharedItems containsBlank="1" containsMixedTypes="1" containsNumber="1" containsInteger="1" minValue="0" maxValue="0" longText="1"/>
    </cacheField>
    <cacheField name="Descripción de la actividad_x000a_IV Trimestre2" numFmtId="0">
      <sharedItems containsBlank="1" containsMixedTypes="1" containsNumber="1" containsInteger="1" minValue="0" maxValue="0" longText="1"/>
    </cacheField>
    <cacheField name="Dias de duración de la actividad" numFmtId="0">
      <sharedItems containsSemiMixedTypes="0" containsString="0" containsNumber="1" containsInteger="1" minValue="-61" maxValue="346"/>
    </cacheField>
    <cacheField name="Dias transcurridos a la fecha de corte" numFmtId="0">
      <sharedItems containsSemiMixedTypes="0" containsString="0" containsNumber="1" containsInteger="1" minValue="-61" maxValue="346"/>
    </cacheField>
    <cacheField name="Avance esperado" numFmtId="9">
      <sharedItems containsMixedTypes="1" containsNumber="1" containsInteger="1" minValue="1" maxValue="1"/>
    </cacheField>
    <cacheField name="CUMPLIMIENTO_x000a_EFICACIA" numFmtId="0">
      <sharedItems containsString="0" containsBlank="1" containsNumber="1" minValue="0" maxValue="4.166666666666667"/>
    </cacheField>
    <cacheField name="VALIDADOR CUMPLIMIENTO EFICACIA" numFmtId="0">
      <sharedItems containsString="0" containsBlank="1" containsNumber="1" minValue="0" maxValue="1"/>
    </cacheField>
    <cacheField name="AVANCE PONDERADO EFICACIA" numFmtId="0">
      <sharedItems containsString="0" containsBlank="1" containsNumber="1" minValue="0" maxValue="1"/>
    </cacheField>
    <cacheField name="CUMPLIMIENTO_x000a_GESTIÓN" numFmtId="0">
      <sharedItems containsString="0" containsBlank="1" containsNumber="1" minValue="0" maxValue="1"/>
    </cacheField>
    <cacheField name="AVANCE GESTION" numFmtId="0">
      <sharedItems containsString="0" containsBlank="1" containsNumber="1" minValue="0" maxValue="0.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amilia Saavedra" refreshedDate="42760.617808101852" createdVersion="6" refreshedVersion="6" minRefreshableVersion="3" recordCount="561">
  <cacheSource type="worksheet">
    <worksheetSource ref="A7:AY568" sheet="PA con seg IV Trimestre"/>
  </cacheSource>
  <cacheFields count="51">
    <cacheField name="Dependencia 1" numFmtId="0">
      <sharedItems count="17">
        <s v="DICUV"/>
        <s v="DIRAT"/>
        <s v="DIGEC"/>
        <s v="DIRES"/>
        <s v="GAPOE"/>
        <s v="GASUP"/>
        <s v="GATEC"/>
        <s v="GODHU"/>
        <s v="GRURI"/>
        <s v="GREPU"/>
        <s v="OFICO"/>
        <s v="OFPLA"/>
        <s v="OFAJU"/>
        <s v="OFICI"/>
        <s v="OFIDI"/>
        <s v="OFISI"/>
        <s v="SUTAH"/>
      </sharedItems>
    </cacheField>
    <cacheField name="Dependencia / Regional " numFmtId="0">
      <sharedItems/>
    </cacheField>
    <cacheField name="Sigla" numFmtId="0">
      <sharedItems/>
    </cacheField>
    <cacheField name="Subdirección/Grupo" numFmtId="0">
      <sharedItems/>
    </cacheField>
    <cacheField name="Cod Obj" numFmtId="0">
      <sharedItems/>
    </cacheField>
    <cacheField name="Objetivo Estrategico" numFmtId="0">
      <sharedItems/>
    </cacheField>
    <cacheField name="Cod. Sector" numFmtId="0">
      <sharedItems/>
    </cacheField>
    <cacheField name="Sector" numFmtId="0">
      <sharedItems/>
    </cacheField>
    <cacheField name="Cod Res" numFmtId="0">
      <sharedItems containsBlank="1" containsMixedTypes="1" containsNumber="1" containsInteger="1" minValue="0" maxValue="0"/>
    </cacheField>
    <cacheField name="Resultado Estrategico " numFmtId="0">
      <sharedItems containsMixedTypes="1" containsNumber="1" containsInteger="1" minValue="0" maxValue="0"/>
    </cacheField>
    <cacheField name="Meta resultado año 2016" numFmtId="0">
      <sharedItems containsSemiMixedTypes="0" containsString="0" containsNumber="1" minValue="0" maxValue="3244"/>
    </cacheField>
    <cacheField name="Unidad de medida" numFmtId="0">
      <sharedItems/>
    </cacheField>
    <cacheField name="Cod. Producto" numFmtId="0">
      <sharedItems containsBlank="1" count="182">
        <s v="P130"/>
        <s v="P131"/>
        <s v="P133"/>
        <s v="P134"/>
        <s v="P127"/>
        <s v="P128"/>
        <s v="P189"/>
        <s v="P247"/>
        <s v="P248"/>
        <s v="P241"/>
        <s v="P258"/>
        <s v="P259"/>
        <s v="P260"/>
        <s v="P249"/>
        <s v="P256"/>
        <s v="P4"/>
        <s v="P109"/>
        <s v="P110"/>
        <s v="P33"/>
        <s v="P8"/>
        <s v="P120"/>
        <s v="P187"/>
        <s v="P121"/>
        <s v="P122"/>
        <s v="P123"/>
        <s v="P125"/>
        <s v="P179"/>
        <s v="P96"/>
        <s v="P97"/>
        <s v="P99"/>
        <s v="P100"/>
        <s v="P101"/>
        <s v="P102"/>
        <s v="P103"/>
        <s v="P105"/>
        <s v="P184"/>
        <s v="P199"/>
        <s v="P112"/>
        <s v="P113"/>
        <s v="P31"/>
        <s v="P32"/>
        <s v="P115"/>
        <s v="P116"/>
        <s v="P188"/>
        <s v="DIRAT 1"/>
        <s v="P198"/>
        <s v="P90"/>
        <s v="P77"/>
        <s v="P180"/>
        <s v="P181"/>
        <s v="P94"/>
        <s v="P78"/>
        <s v="P7"/>
        <s v="P87"/>
        <s v="P257"/>
        <s v="P89"/>
        <s v="P124"/>
        <s v="P126"/>
        <s v="P104"/>
        <s v="P45"/>
        <s v="P214"/>
        <s v="P217"/>
        <s v="P238"/>
        <s v="P72"/>
        <s v="P207"/>
        <s v="P210"/>
        <s v="P83"/>
        <s v="P158"/>
        <s v="P13"/>
        <s v="P40"/>
        <s v="P41"/>
        <s v="P42"/>
        <s v="P52"/>
        <s v="P53"/>
        <s v="P67"/>
        <s v="P60"/>
        <s v="P138"/>
        <s v="P190"/>
        <s v="P141"/>
        <s v="P240"/>
        <s v="P140"/>
        <s v="P242"/>
        <s v="P253"/>
        <s v="P29"/>
        <s v="P30"/>
        <s v="P106"/>
        <s v="P76"/>
        <s v="P36"/>
        <s v="P246"/>
        <s v="P23"/>
        <s v="P10"/>
        <s v="P22"/>
        <s v="P204"/>
        <s v="P205"/>
        <s v="P254"/>
        <s v="P226"/>
        <s v="P227"/>
        <s v="P228"/>
        <s v="P229"/>
        <s v="P35"/>
        <s v="P230"/>
        <s v="P231"/>
        <s v="P233"/>
        <s v="P234"/>
        <s v="P17"/>
        <s v="P235"/>
        <s v="P9"/>
        <s v="P86"/>
        <s v="P243"/>
        <s v="P160"/>
        <s v="P162"/>
        <s v="P163"/>
        <s v="P164"/>
        <s v="P165"/>
        <s v="P166"/>
        <s v="P167"/>
        <s v="P168"/>
        <s v="P169"/>
        <s v="P153"/>
        <s v="P155"/>
        <s v="P47"/>
        <s v="P51"/>
        <s v="P37"/>
        <s v="P159"/>
        <s v="P206"/>
        <s v="P81"/>
        <s v="P212"/>
        <s v="P215"/>
        <s v="P216"/>
        <s v="P50"/>
        <s v="P250"/>
        <s v="P251"/>
        <s v="P84"/>
        <s v="P192"/>
        <s v="P220"/>
        <s v="P139"/>
        <s v="P221"/>
        <s v="P93"/>
        <s v="P88"/>
        <s v="P39"/>
        <s v="P222"/>
        <s v="P75"/>
        <s v="P59"/>
        <s v="P245"/>
        <s v="P66"/>
        <s v="P224"/>
        <s v="P28"/>
        <s v="P157"/>
        <s v="P236"/>
        <s v="P25"/>
        <s v="P143"/>
        <s v="P194"/>
        <s v="P239"/>
        <s v="P195"/>
        <s v="P6"/>
        <s v="P171"/>
        <s v="P27"/>
        <s v="P261"/>
        <s v="P173"/>
        <s v="P172"/>
        <s v="P70"/>
        <s v="P174"/>
        <s v="P252"/>
        <s v="P71"/>
        <s v="P191"/>
        <s v="P149"/>
        <s v="P147"/>
        <s v="P148"/>
        <s v="P151"/>
        <s v="P152"/>
        <s v="P201"/>
        <s v="P142"/>
        <s v="P3"/>
        <s v="P61"/>
        <s v="P144"/>
        <s v="P145"/>
        <s v="P146"/>
        <s v="P43"/>
        <s v="P44"/>
        <s v="P175"/>
        <s v="P255"/>
        <m u="1"/>
      </sharedItems>
    </cacheField>
    <cacheField name="Producto " numFmtId="0">
      <sharedItems count="189" longText="1">
        <s v="Encuentro de Comandantes  operativos de los Centros de Instrucción  realizado"/>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s v="Requerimiento de  selección de dragoneantes, suboficiales y oficiales del cuerpo de custodia tramitado"/>
        <s v="Número de ERON con el personal del CCV proporcional a la cantidad de internos "/>
        <s v="Operativos de registro y control en los ERON realizados"/>
        <s v="Hechos punibles judicializados en los ERON."/>
        <s v="Lineamientos para la  clasificación de ERON  de acuerdo con lo establecido en la Ley 1709 de 2014, diseñados e implementados."/>
        <s v="Encuentro de Comandantes de Vigilancia para fortalecer el proceso de seguridad  penitenciaria y carcelaria realizado"/>
        <s v="Seminario de reentrenamiento del método &quot;MERC&quot; programado en compañía de la Escuela Penitenciaria Nacional"/>
        <s v="25 Funcionarios del CCV seleccionados para realizar el V curso Técnico Laboral por competencias en Adiestramiento y Manejo Canino"/>
        <s v="Participar en la formulación de la política sectorial de Gestión de Riesgo diseñada por el Ministerio de Justicia y del Derecho."/>
        <s v="Dependencias del  CERVI en funcionamiento."/>
        <s v="ERON con funcionarios enlace con el CERVI para desarrollar actividades de vigilancia electrónica  y control a la prisión y detención domiciliaria."/>
        <s v="Internos con prisión y detención domiciliaria sin vigilancia electrónica, en los Establecimientos de Reclusión de la ciudad de  Bogotá ubicados e identificados o con  novedades "/>
        <s v="Identificar los ERON con mayor vulnerabilidad de acuerdo a las amenazas de origen natural, socio natural y antrópicas."/>
        <s v="Informes de análisis de las actas de Comité de Seguimiento al Suministro de Alimentación COSAL"/>
        <s v="ERON  de Justicia y Paz (nombrados como Justicia y Paz mediante  resolución)  fortalecidos con la implementación del  Modelo de Atención e Intervención Integral para los Internos de Justicia y Paz – MAIJUP. "/>
        <s v="Seguimiento y retroalimentación trimestralmente a la clasificación en fase de tratamiento penitenciario de los ERON "/>
        <s v="Seguimiento y retroalimentación trimestral a la asignación a programas  ocupacionales de trabajo, estudio y enseñanza a las Regionales y ERON."/>
        <s v="Establecimientos de reclusión del orden nacional cubiertos con programas psicosociales de Tratamiento Penitenciario implementado a los internos clasificados en fase de tratamient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s v="Uniforme de vestir y calzado para las internas condenadas fabricados y distribuidos "/>
        <s v="Actividades ocupacionales del área laboral en los nuevos establecimientos (Espinal, Buga y Tuluá) implementadas"/>
        <s v="Planes ocupacionales del área laboral revisados y analizados en los 137 ERON"/>
        <s v="ERON que solicitan fortalecimiento en mantenimiento, reposición, compra de maquinaria y áreas locativas apoyados"/>
        <s v="Implementación y /o mejoramiento de los puntos de venta identificados con la marca institucional Libera Colombia ®. "/>
        <s v="Instituto participando en (3) ferias de carácter nacional,  donde se incluya la vinculación de las (6) regionales y eron del país. "/>
        <s v="Estrategias para el mejoramiento  de las condiciones higiénico-sanitarias de las actividades productivas de los ERON relacionadas con alimentos, elaboradas e implementadas"/>
        <s v="Programa validado para mejoramiento de la convivencia y disminución de los efectos de prisionalización.o  (Implementación Cárceles para la paz nacional)"/>
        <s v="Instrumento de Valoración Integral al Condenado -IVIC actualizado "/>
        <s v="Curso virtual  para servidores penitenciarios como un proceso de formación frente a la problemática de tentativa de suicidio y casos suicidas para internos  diseñado y realizado."/>
        <s v="Informes de seguimiento a los proyectos y programas tendientes a la atención psicosocial de la población de internos, elaborados."/>
        <s v="Lineamientos para la atención e intervención psicológica de la población reclusa en los establecimientos de reclusión, diseñados"/>
        <s v="Convenios suscritos con  entidades externas, públicas o privadas, locales, regionales, nacionales o internacionales, para la ejecución de los programas y proyectos de atención social y tratamiento penitenciario. "/>
        <s v="Lineamientos que garanticen la libertad de cultos de la población privada de la libertad, diseñados "/>
        <s v="Estrategias que fortalezcan los vínculos entre la población privada de la libertad y su familia definida "/>
        <s v="Modelo educativo institucional del Instituto Penitenciario y Carcelario actualizado"/>
        <s v="ERON con Bibliotecas en funcionamiento (espacio físico, mobiliario, equipo de computo con software, material bibliográfico actualizado y personal capacitado)"/>
        <s v="ERON fortalecidos con elementos  para el desarrollo del modelo educativo  "/>
        <s v="Aumentar en un 5% anual los cupos  en el programa de  de educación superior en relación con el año inmediatamente anterior.  "/>
        <s v="Establecimientos de Reclusión cubiertos con programas de cultura, deporte o recreación."/>
        <s v="Establecimientos de Reclusión cubiertos con programas  de Educación formal, para el trabajo y desarrollo humano o informal de acuerdo con las necesidades y posibilidades de cada uno."/>
        <s v="Pruebas de estado realizadas (SABER 11, VALIDACION GENERAL Y SABER PRO)"/>
        <s v="Convenios para el fortalecimiento de los programas de educación con diferentes entidades gestionados"/>
        <s v="Presentación de un proyecto para la caracterización y diagnóstico ocupacional de la PPL, que incluya posibilidades productivas  para pos penados "/>
        <s v="ERON con  seguimiento a la notificación de eventos de interés en  Salud Pública realizados."/>
        <s v="Jornadas Cívicas penitenciarias en salud a nivel nacional realizadas"/>
        <s v="Población privada de la libertad, vinculada al Sistema General de Seguridad Social en Salud."/>
        <s v="Informes de seguimiento y control a la prestación del servicio de salud en los establecimientos de reclusión, realizados."/>
        <s v="Manual Técnico administrativo para la prestación de los servicios de salud a la población privada de la libertad elaborado en coordinación con la USPEC"/>
        <s v="Adaptación del contexto penitenciario del SOGCS documentado"/>
        <s v="Lineamientos para seguimiento y mejoramiento continuo de las acciones, de salud pública y prevención del riesgo elaborados."/>
        <s v="Estrategias de promoción de hábitos saludables y fomento de la lactancia materna diseñados e implementados"/>
        <s v="Informe de seguimiento y control al aseguramiento de la población reclusa a cargo del INPEC  realizado"/>
        <s v="Capacitaciones tendientes a sensibilizar a las Direcciones Regionales sobre el estado actual de las áreas de sanidad para el cumplimiento del Sistema Obligatorio de Garantía de Calidad en Salud en el contexto Penitenciario y Carcelario realizadas. "/>
        <s v="ERON capacitados en  prevención del consumo de sustancias psicoactivas (SPA)"/>
        <s v="Lineamiento e implementación de acciones de prácticas de salubridad e higiene en la gestión del riesgo de desastres y atención de emergencias en los ERON"/>
        <s v="Seguimiento a la notificación obligatoria de los eventos de interés en salud pública por los ERON considerados como UPGD"/>
        <s v="Instituto participando en (2) ferias de exposición  regional, propendiendo por la comercialización de bienes y servicios elaborados por la población de internos.  "/>
        <s v="Casa Libertad creada como primer centro de atención, orientación y apoyo, en coordinación con el Injusticia, Min Trabajo, Colsubsidio y Fundación Teatro Interno."/>
        <s v="Política para la atención de población excepcional  con enfoque diferencial  elaborada."/>
        <s v="Funcionarios responsables del proceso de contratación de ERON cubiertos con socialización de los procedimientos que se deben aplicar en los procesos de contratación."/>
        <s v="Programa Anual Mensual izado de Caja - PAC elaborado"/>
        <s v="Plan Anual de Adquisiciones (PAA) elaborado y publicado en la pagina web"/>
        <s v="Herramienta GESDOC a nivel Nacional, implementadas."/>
        <s v="Proyecto de inversión ¨implementación del programa integrado de gestión documental en el INPEC a nivel nacional¨ ejecutado"/>
        <s v="Política institucional de cero papel para el INPEC elaborada e implementada "/>
        <s v="Programa  Integrado de Gestión Documental  Institucional elaborado e  implementado"/>
        <s v="Sistema de Control Interno Contable del INPEC, realizado e implementado"/>
        <s v="Celebración Día de la Transparencia."/>
        <s v="Bachilleres con instrucción para prestar el servicio militar en el INPEC"/>
        <s v="Funcionarios del INPEC capacitados a través de la Red de Apoyo"/>
        <s v="Funcionarios del INPEC capacitados a través de los programas de  educación informal contratados por la EPN."/>
        <s v="Funcionarios del INPEC capacitados mediante cursos virtuales diseñados y desarrollados por la EPN"/>
        <s v="Integrantes del Cuerpo de Custodia y Vigilancia formados en los diferentes campos de la seguridad penitenciaria."/>
        <s v="Integrantes del Cuerpo de Custodia y Vigilancia formados para desempeñar los cargos de Inspector e Inspector Jefe, en el marco de la convocatoria 305 de 2014"/>
        <s v="Profesionales formados para desempeñar los cargos de Director y Subdirector de ERON."/>
        <s v="Personal del Cuerpo de Custodia y Vigilancia, Fuerzas Armadas y de Policía, actualizados y reentrenados en los campos de seguridad penitenciaria."/>
        <s v="Programas de profundización técnica aprobados por el Consejo Académico de la EPN. "/>
        <s v="Programas Técnico Laborales con renovación de registro ante la secretaria de educación correspondiente "/>
        <s v=" Establecimientos de reclusión con programas de reentrenamiento al Cuerpo de custodia y vigilancia"/>
        <s v="Plan de Reinducción del INPEC anualmente elaborado"/>
        <s v="Implementación anualmente del Plan de reinducción del INPEC."/>
        <s v="Plan Estratégico de Seguridad Vial elaborado "/>
        <s v="Plan Institucional de Capacitación elaborado, aprobado, ejecutado y evaluado"/>
        <s v="Establecimientos beneficiados con la campaña de fortalecimiento de la &quot;UNIÓN FAMILIAR&quot;"/>
        <s v="Establecimientos con seguimiento realizado a los sacerdotes que desarrollaran la asistencia espiritual a través del contrato  para la vigencia de 2016"/>
        <s v="Programa de asistencia espiritual y religiosa desarrollado con los funcionarios del Instituto y a los internos, velando por el respeto a la libertad de cultos y el cumplimiento de la normativa vigente."/>
        <s v="Centros penitenciarios socializados con los módulos de la campaña de paz y reconciliación "/>
        <s v="Establecimientos y Regional Noroeste utilizando el modulo para crear solicitudes de traslado del SISIPEC"/>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s v="Encuestas de satisfacción del servicio al ciudadano a las 6 regionales y 10 establecimientos de reclusión por regional y sede central realizada, analizada y presentada."/>
        <s v="Aplicativo de quejas web evaluado en su uso. "/>
        <s v="ERON dotados con elementos de oficina del servicio al ciudadano"/>
        <s v="Mecanismos de participación ciudadana ejecutados"/>
        <s v="Ferias de atención al ciudadano realizadas"/>
        <s v="Política Institucional de servicio al ciudadano de acuerdo al Programa Nacional del Servicio Nacional, elaborada e implementada 2018."/>
        <s v="Estrategia de comunicación para la Promoción de los Derechos Humanos realizada "/>
        <s v=" Cápsula informativa en Derechos Humanos diseñada, elaborada y difundida"/>
        <s v="Vídeo sobre Derechos Humanos diseñado, elaborado y difundido"/>
        <s v="Curso en Derechos Humanos en el Sistema Penitenciario diseñado"/>
        <s v="Establecimientos sensibilizados en el tema de Derechos Humanos"/>
        <s v="Sensibilizaciones sobre algunas de las poblaciones excepcionales (sectores sociales LGBTI y/o grupos étnicos ) realizadas"/>
        <s v="Cápsulas informativas acerca de algunas de las poblaciones excepcionales (mujer, personas en situación de discapacidad, sectores sociales LGBTI, grupos étnicos) diseñada, elaborada y difundida"/>
        <s v="Coordinaciones interinstitucionales en materia de Derechos Humanos realizadas"/>
        <s v="Política Institucional  de Derechos Humanos actualizada "/>
        <s v="Diagnósticos regionales sobre la situación actual de DDHH realizados"/>
        <s v="Informe de seguimiento sobre los casos internacionales de los cuales se tenga conocimiento realizado"/>
        <s v="Alianzas estratégicas gestionadas"/>
        <s v="Taller: &quot;Estrategias para la buena gestión de las Relaciones Públicas y Protocolo Institucional - Sede Central&quot; realizado y evaluado. "/>
        <s v="Requerimientos asociados a eventos y/o logistica que conlleven a mejorar la percepción de la comunidad y la potenciaolización de la imagen de la entidad ante los grupos de interés, atendidos.  "/>
        <s v="Solicitudes de los diferentes medios de comunicación para el desarrollo de sus actividades periodísticas con la población de internos tramitadas"/>
        <s v="Herramientas de comunicación dentro del marco de las políticas de Gobierno en Línea. (Notas Web, Boletines de Prensa, Notinpec), implementadas"/>
        <s v="Campañas institucionales con el fin de mejorar la cultura y el clima organizacional realizadas"/>
        <s v="  Política de comunicación institucional realizar, publicada y divulgada"/>
        <s v="Acciones que permitan conocer la efectividad de los canales de comunicación (Raiting, Notas positivas publicadas y Boletines Internos, Notinpec) realizadas"/>
        <s v="Esquema de publicación adoptado y difundido "/>
        <s v="Revista institucional en los Establecimientos Carcelarios a nivel nacional, fortalecida."/>
        <s v="Manual de Comunicación de Crisis elaborado y aprobado"/>
        <s v="Videos Institucionales elaborados y editados."/>
        <s v="Plan de Direccionamiento estratégico con seguimiento anual"/>
        <s v="Indicadores sectoriales, institucionales SINERGIA con seguimiento "/>
        <s v="Herramientas de planeación formuladas y monitoreadas. (planes de Acción, Plan anticorrupción, FURAG, Modelo integrado de Planeación y Gestión, Plan Indicativo)"/>
        <s v="Instrumentos para la operación Estadística del INPEC adicionados e Implementados."/>
        <s v="Estrategias para soportar la Transparencia, participación y servicio al Ciudadano presentadas "/>
        <s v="Ejercicio de rendición de cuentas realizado"/>
        <s v="Sistema de Gestión de la Calidad Nivel Nacional  implementado y en mantenimiento"/>
        <s v="SGI actualizado acorde con las necesidades identificadas"/>
        <s v="MECI actualizado "/>
        <s v="Programación y seguimiento a la Ejecución Presupuestal realizada"/>
        <s v="Proyectos de Inversión formulados y con seguimiento"/>
        <s v="Instrumentos de ejecución presupuestal formulados y  monitoreados "/>
        <s v="Fases de la política de racionalización de tramites (identificación, priorización y racionalización de tramites) implementadas"/>
        <s v="Mapa de riesgo de corrupción estructurado, divulgado, monitoreado y revisado"/>
        <s v="Solicitudes de conciliación prejudicial y/o judicial estudiadas y presentadas al comité"/>
        <s v="Demandas judiciales registradas en el aplicativo EKOGUI según requerimientos  impartidos por el Ministerio de Justicia y del Derecho "/>
        <s v="Acciones de Tutela notificadas, registradas en el aplicativo SIJUR y contestadas."/>
        <s v="Conceptos jurídicos en materia de régimen penitenciario y carcelario, administrativo y legal. solicitados y resueltos "/>
        <s v="Procesos de jurisdicción coactiva gestionados de las vigencias  2005-2015"/>
        <s v="Mesas de trabajo para evaluar el avance y las complejidades presentadas en el estudio de los procesos disciplinarios, realizadas mensualmente "/>
        <s v="Base de datos de los procesos disciplinarios en segunda instancia que alerte sobre los vencimientos de los tiempos para resolver, crear y actualizada"/>
        <s v="Fallos de segunda instancia dentro de los procesos disciplinarios que se surten en contra de los funcionarios públicos, proyectados y presentados"/>
        <s v="Proyectos de acuerdo y resoluciones sobre  las funciones del instituto con control de legalidad"/>
        <s v="Riesgos identificados a través de auditorías internas y autoevaluación."/>
        <s v="Percepción de la imagen positiva de la Oficina de Control Interno incrementada en el Nivel Central."/>
        <s v="Sistema de Control Interno Evaluado "/>
        <s v="Procesos con hechos 2011 finalizados"/>
        <s v="Quejas e informes radicados a la oficina de control interno disciplinario, tramitadas en un término máximo de 30 días "/>
        <s v="Finalizar el 100% de los procesos con hechos 2010.        25%        No permitir que opere la prescripción de la acción disciplinaria en la oficina.        15 de diciembre de 2015.        Finalizar 09 de 09 procesos, con hechos 2010"/>
        <s v="Estrategia Gobierno en Línea implementada"/>
        <s v="Sistema de Gestión de Seguridad de la Información SGSI, implementado"/>
        <s v="Estrategias para la implementación del servicio de telefonía fija para internos, con bloqueo y/o inhibición de señales de comunicación móvil no autorizadas al interior de los ERON"/>
        <s v="ERON con sistemas bloqueadores de señal implementados"/>
        <s v="Proyecto de inversión para el fortalecimiento del programa de audiencias virtuales en coordinación con el Consejo Superior de la Judicatura ejecutado"/>
        <s v="Soporte y desarrollo de nuevas funcionalidades de aplicativos de apoyo SIORD, SIJUR, QUEJAS WEB., realizado"/>
        <s v="Protocolo de Internet IPv6 elaborado "/>
        <s v="Establecimientos dotados de hardware y software  para instalar la fase 2- SISIPEC WEB"/>
        <s v="Tableros de control estadístico con la información de los internos en SISIPEC"/>
        <s v="Estrategia de interoperabilidad entre los sistemas de información de las entidades del sector justicia, diseñada e implementada."/>
        <s v="Establecimientos (Bogotá)  con modulo no dinero implementados"/>
        <s v="Soporte y mantenimiento de la solución biométrica realizado"/>
        <s v="Rediseñar, adecuar e instalar la red lógica y eléctrica de la Sede Central"/>
        <s v="Integración del Sistema Biométrico con Visitel del personal visitante registrado en los ERON"/>
        <s v="Desarrollar un módulo de salud en el Sistema de Información Penitenciaria y Carcelaria SISIPEC"/>
        <s v="Promover el uso adecuado del Sistema de Información Penitenciaria y Carcelaria SISIPEC para 100 funcionarios."/>
        <s v="Proyecto de Dominio único para el INPEC elaborado."/>
        <s v="Suscribir Convenio entre el INPEC y el Min-Defensa para lograr la conectividad y el soporte técnico al aplicativo SISIPEC web de los establecimientos de reclusión especiales para miembros de la fuerza pública "/>
        <s v="Información Institucional actualizada y disponible a traves de medios fisicos y electrónicos de acuerdo al articulo  9 de la ley 1712 de 2014"/>
        <s v="Porcentaje de fases del proceso para la certificación en competencias Laborales norma 2106010 de servicio al cliente de acuerdo a las políticas de la organización al personal que se encuentra vinculado a la Subdirección de Talento Humano."/>
        <s v="Programa de clima y cultura organizacional dirigió a los lideres dueños de proceso y grupos de trabajo diseñado e implementado."/>
        <s v="Seguimiento anual a la herramienta de medición del clima laboral realizado"/>
        <s v="Porcentaje del programa de protección y servicios sociales implementado."/>
        <s v="Servidores penitenciarios beneficiados con incentivos pecuniarios y no pecuniarios"/>
        <s v="Encuentros de parejas y familias de los servidores penitenciarios."/>
        <s v="Funcionarios beneficiados con convenio INPEC-ICETEX"/>
        <s v="Encuentros regionales dirigidos a funcionarios próximos a cumplir requisitos de pensión de vejez."/>
        <s v="Plan de Inducción del INPEC, revisado, ajustado e implementado"/>
        <s v="Gerentes Públicos de las Direcciones Regionales con roles asignados, capacitados y asesorados en el Sistema de Información y Gestión del Empleo Público (SIGEP). "/>
        <s v="plan de  comunicaciones  del sistema  tipo de evaluación del desempeño laboral en el  INPEC monitoreado.."/>
        <s v="Modelo de Gestión de Talento Humano diseñado e implementado"/>
        <s v="Modelo de evaluación de  acuerdos de gestión de los Gerentes públicos del INPEC, diseñado e implementado "/>
        <s v="Plan de vacantes elaborado"/>
        <s v="Funcionarios intervenidos con la Fase 1  del programa de salud mental de los ERON  con patología mental "/>
        <s v="Funcionarios intervenidos con la Fase 2 del programa de salud mental en los ERON "/>
        <s v="Sistema de gestión en Seguridad y Salud en el Trabajo formulado e implementado"/>
        <s v="Registro publico de carrera administrativa actualizado"/>
        <s v="Elementos de Oficina del servicio al ciudadano dotados en los ERON" u="1"/>
        <s v="Encuestas de satisfacción del servicio al ciudadano a las 6 regionales y 10 establecimientos de reclusión por regional y sede central realiza, analizada y presentada." u="1"/>
        <s v="Implementar las encuestas en 11 establecimientos de cada regional  y la Regional del INPEC y sede central." u="1"/>
      </sharedItems>
    </cacheField>
    <cacheField name="Ponderador  Producto" numFmtId="0">
      <sharedItems containsSemiMixedTypes="0" containsString="0" containsNumber="1" containsInteger="1" minValue="1" maxValue="100" count="19">
        <n v="15"/>
        <n v="10"/>
        <n v="5"/>
        <n v="7"/>
        <n v="8"/>
        <n v="2"/>
        <n v="1"/>
        <n v="3"/>
        <n v="4"/>
        <n v="6"/>
        <n v="25"/>
        <n v="40"/>
        <n v="60"/>
        <n v="20"/>
        <n v="100"/>
        <n v="80"/>
        <n v="11"/>
        <n v="12"/>
        <n v="9"/>
      </sharedItems>
    </cacheField>
    <cacheField name="Meta 2016" numFmtId="0">
      <sharedItems containsSemiMixedTypes="0" containsString="0" containsNumber="1" containsInteger="1" minValue="1" maxValue="26000"/>
    </cacheField>
    <cacheField name="Unidad de medida2" numFmtId="0">
      <sharedItems/>
    </cacheField>
    <cacheField name="Responsable" numFmtId="0">
      <sharedItems/>
    </cacheField>
    <cacheField name="Cargo" numFmtId="0">
      <sharedItems/>
    </cacheField>
    <cacheField name="Estado Producto" numFmtId="0">
      <sharedItems/>
    </cacheField>
    <cacheField name="Avance_x000a_I Trimestre" numFmtId="0">
      <sharedItems containsBlank="1" containsMixedTypes="1" containsNumber="1" containsInteger="1" minValue="0" maxValue="970"/>
    </cacheField>
    <cacheField name="Descripción_x000a_I Trimestre" numFmtId="0">
      <sharedItems containsBlank="1" longText="1"/>
    </cacheField>
    <cacheField name="Ubicación Evidencias_x000a_I Trimestre" numFmtId="0">
      <sharedItems containsBlank="1" longText="1"/>
    </cacheField>
    <cacheField name="Avance_x000a_II Trimestre" numFmtId="0">
      <sharedItems containsBlank="1" containsMixedTypes="1" containsNumber="1" minValue="0" maxValue="1180"/>
    </cacheField>
    <cacheField name="Descripción_x000a_II Trimestre" numFmtId="0">
      <sharedItems containsBlank="1" longText="1"/>
    </cacheField>
    <cacheField name="Ubicación Evidencias_x000a_II Trimestre" numFmtId="0">
      <sharedItems containsBlank="1" longText="1"/>
    </cacheField>
    <cacheField name="Avance_x000a_III Trimestre" numFmtId="0">
      <sharedItems containsBlank="1" containsMixedTypes="1" containsNumber="1" minValue="0" maxValue="350"/>
    </cacheField>
    <cacheField name="Descripción_x000a_III Trimestre" numFmtId="0">
      <sharedItems containsBlank="1" containsMixedTypes="1" containsNumber="1" containsInteger="1" minValue="0" maxValue="0" longText="1"/>
    </cacheField>
    <cacheField name="Ubicación Evidencias_x000a_III Trimestre" numFmtId="0">
      <sharedItems containsBlank="1" containsMixedTypes="1" containsNumber="1" containsInteger="1" minValue="0" maxValue="0" longText="1"/>
    </cacheField>
    <cacheField name="Avance producto_x000a_IV Trimestre" numFmtId="0">
      <sharedItems containsBlank="1" containsMixedTypes="1" containsNumber="1" minValue="0" maxValue="34176"/>
    </cacheField>
    <cacheField name="Descripción producto_x000a_IV Trimestre" numFmtId="0">
      <sharedItems containsBlank="1" containsMixedTypes="1" containsNumber="1" containsInteger="1" minValue="0" maxValue="0" longText="1"/>
    </cacheField>
    <cacheField name="Ubicación Evidencias Producto_x000a_IV Trimestre" numFmtId="0">
      <sharedItems containsBlank="1" containsMixedTypes="1" containsNumber="1" containsInteger="1" minValue="0" maxValue="0" longText="1"/>
    </cacheField>
    <cacheField name="Cód. Act." numFmtId="0">
      <sharedItems containsBlank="1" containsMixedTypes="1" containsNumber="1" containsInteger="1" minValue="617" maxValue="1180" count="545">
        <n v="698"/>
        <n v="699"/>
        <n v="700"/>
        <n v="701"/>
        <n v="1156"/>
        <n v="1157"/>
        <n v="1158"/>
        <n v="1159"/>
        <n v="702"/>
        <n v="703"/>
        <n v="704"/>
        <n v="705"/>
        <n v="706"/>
        <n v="707"/>
        <n v="708"/>
        <n v="709"/>
        <n v="710"/>
        <n v="711"/>
        <n v="712"/>
        <n v="713"/>
        <n v="714"/>
        <n v="715"/>
        <n v="716"/>
        <n v="717"/>
        <n v="718"/>
        <n v="719"/>
        <n v="720"/>
        <n v="721"/>
        <n v="722"/>
        <n v="723"/>
        <m/>
        <n v="728"/>
        <n v="729"/>
        <n v="730"/>
        <n v="731"/>
        <n v="732"/>
        <n v="733"/>
        <n v="734"/>
        <n v="735"/>
        <n v="736"/>
        <n v="737"/>
        <n v="738"/>
        <n v="739"/>
        <n v="740"/>
        <n v="1160"/>
        <n v="1161"/>
        <n v="1162"/>
        <n v="1163"/>
        <n v="1164"/>
        <n v="1165"/>
        <n v="1166"/>
        <n v="1167"/>
        <n v="1168"/>
        <n v="1169"/>
        <n v="1170"/>
        <n v="1171"/>
        <n v="741"/>
        <n v="742"/>
        <n v="743"/>
        <n v="763"/>
        <n v="1153"/>
        <n v="1154"/>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9"/>
        <n v="840"/>
        <n v="841"/>
        <n v="842"/>
        <n v="843"/>
        <n v="844"/>
        <n v="845"/>
        <n v="846"/>
        <n v="847"/>
        <n v="848"/>
        <n v="849"/>
        <n v="850"/>
        <n v="851"/>
        <n v="852"/>
        <n v="853"/>
        <n v="854"/>
        <n v="855"/>
        <n v="856"/>
        <n v="857"/>
        <n v="858"/>
        <n v="859"/>
        <n v="860"/>
        <n v="861"/>
        <n v="862"/>
        <n v="865"/>
        <n v="866"/>
        <n v="867"/>
        <n v="1155"/>
        <n v="868"/>
        <n v="869"/>
        <n v="870"/>
        <n v="871"/>
        <n v="872"/>
        <n v="873"/>
        <n v="874"/>
        <n v="875"/>
        <n v="876"/>
        <n v="744"/>
        <n v="745"/>
        <n v="746"/>
        <n v="747"/>
        <n v="748"/>
        <n v="749"/>
        <n v="750"/>
        <n v="751"/>
        <n v="752"/>
        <n v="753"/>
        <n v="754"/>
        <n v="755"/>
        <n v="756"/>
        <n v="757"/>
        <n v="758"/>
        <n v="759"/>
        <n v="760"/>
        <s v="DIGEC 1"/>
        <n v="761"/>
        <n v="762"/>
        <n v="879"/>
        <n v="880"/>
        <n v="881"/>
        <n v="882"/>
        <n v="883"/>
        <n v="1179"/>
        <n v="884"/>
        <n v="885"/>
        <n v="886"/>
        <n v="887"/>
        <n v="888"/>
        <n v="889"/>
        <n v="890"/>
        <n v="891"/>
        <n v="892"/>
        <n v="893"/>
        <n v="894"/>
        <n v="895"/>
        <n v="896"/>
        <n v="897"/>
        <n v="898"/>
        <n v="899"/>
        <n v="900"/>
        <n v="1180"/>
        <n v="901"/>
        <n v="902"/>
        <n v="903"/>
        <n v="904"/>
        <n v="905"/>
        <n v="906"/>
        <n v="907"/>
        <n v="908"/>
        <n v="909"/>
        <n v="910"/>
        <n v="911"/>
        <n v="1177"/>
        <n v="1175"/>
        <n v="1176"/>
        <n v="912"/>
        <n v="913"/>
        <n v="1178"/>
        <n v="914"/>
        <n v="915"/>
        <n v="916"/>
        <n v="917"/>
        <n v="691"/>
        <n v="692"/>
        <n v="693"/>
        <n v="694"/>
        <n v="695"/>
        <n v="696"/>
        <n v="697"/>
        <n v="999"/>
        <n v="1000"/>
        <n v="1001"/>
        <n v="1002"/>
        <n v="1003"/>
        <n v="1004"/>
        <n v="1005"/>
        <n v="1006"/>
        <n v="1007"/>
        <n v="1008"/>
        <n v="1009"/>
        <n v="1010"/>
        <n v="1011"/>
        <n v="975"/>
        <n v="976"/>
        <n v="977"/>
        <n v="978"/>
        <n v="979"/>
        <n v="980"/>
        <n v="981"/>
        <n v="982"/>
        <n v="983"/>
        <n v="984"/>
        <n v="985"/>
        <n v="986"/>
        <n v="988"/>
        <n v="989"/>
        <n v="990"/>
        <n v="991"/>
        <n v="992"/>
        <n v="993"/>
        <n v="994"/>
        <n v="995"/>
        <n v="996"/>
        <n v="997"/>
        <n v="998"/>
        <n v="945"/>
        <n v="946"/>
        <n v="947"/>
        <n v="948"/>
        <n v="949"/>
        <n v="950"/>
        <n v="951"/>
        <n v="952"/>
        <n v="953"/>
        <n v="954"/>
        <n v="955"/>
        <n v="956"/>
        <n v="957"/>
        <n v="958"/>
        <n v="959"/>
        <n v="960"/>
        <n v="961"/>
        <n v="962"/>
        <n v="963"/>
        <n v="964"/>
        <n v="965"/>
        <n v="966"/>
        <n v="967"/>
        <n v="968"/>
        <n v="969"/>
        <n v="970"/>
        <n v="971"/>
        <n v="972"/>
        <n v="973"/>
        <n v="974"/>
        <n v="939"/>
        <n v="940"/>
        <n v="941"/>
        <n v="942"/>
        <n v="943"/>
        <n v="944"/>
        <n v="1096"/>
        <n v="1097"/>
        <n v="1098"/>
        <n v="1099"/>
        <n v="1100"/>
        <n v="1101"/>
        <n v="1036"/>
        <n v="1037"/>
        <n v="1038"/>
        <n v="1039"/>
        <n v="1040"/>
        <n v="1041"/>
        <n v="1042"/>
        <n v="1043"/>
        <n v="1044"/>
        <n v="1045"/>
        <n v="1046"/>
        <n v="1047"/>
        <n v="1048"/>
        <n v="1049"/>
        <n v="1050"/>
        <n v="1051"/>
        <n v="1052"/>
        <n v="617"/>
        <n v="618"/>
        <n v="619"/>
        <n v="620"/>
        <n v="621"/>
        <n v="622"/>
        <n v="623"/>
        <n v="624"/>
        <n v="625"/>
        <n v="626"/>
        <n v="627"/>
        <n v="628"/>
        <n v="629"/>
        <n v="630"/>
        <n v="631"/>
        <n v="632"/>
        <n v="633"/>
        <n v="634"/>
        <n v="635"/>
        <n v="636"/>
        <n v="637"/>
        <n v="638"/>
        <n v="639"/>
        <n v="641"/>
        <n v="642"/>
        <n v="652"/>
        <n v="653"/>
        <n v="654"/>
        <n v="655"/>
        <n v="656"/>
        <n v="657"/>
        <n v="658"/>
        <n v="659"/>
        <n v="660"/>
        <n v="661"/>
        <n v="662"/>
        <n v="663"/>
        <n v="664"/>
        <n v="665"/>
        <n v="666"/>
        <n v="667"/>
        <n v="668"/>
        <n v="669"/>
        <n v="670"/>
        <n v="671"/>
        <n v="672"/>
        <n v="673"/>
        <n v="674"/>
        <n v="675"/>
        <n v="676"/>
        <n v="677"/>
        <n v="678"/>
        <n v="679"/>
        <n v="680"/>
        <n v="681"/>
        <n v="682"/>
        <n v="683"/>
        <n v="684"/>
        <n v="685"/>
        <n v="686"/>
        <n v="687"/>
        <n v="688"/>
        <n v="689"/>
        <n v="690"/>
        <n v="918"/>
        <n v="919"/>
        <n v="920"/>
        <n v="921"/>
        <n v="922"/>
        <n v="923"/>
        <n v="924"/>
        <n v="925"/>
        <n v="926"/>
        <n v="927"/>
        <n v="928"/>
        <n v="930"/>
        <n v="931"/>
        <n v="932"/>
        <n v="933"/>
        <n v="934"/>
        <n v="935"/>
        <n v="936"/>
        <n v="937"/>
        <n v="938"/>
        <n v="1013"/>
        <n v="1014"/>
        <n v="1015"/>
        <n v="1016"/>
        <n v="1017"/>
        <n v="1018"/>
        <n v="1019"/>
        <n v="1020"/>
        <n v="1021"/>
        <n v="1022"/>
        <n v="1023"/>
        <n v="1024"/>
        <n v="1025"/>
        <n v="1026"/>
        <n v="1174"/>
        <n v="1027"/>
        <n v="1028"/>
        <n v="1029"/>
        <n v="1030"/>
        <n v="1031"/>
        <n v="1032"/>
        <n v="1033"/>
        <n v="1034"/>
        <n v="1035"/>
        <n v="643"/>
        <n v="644"/>
        <n v="645"/>
        <n v="646"/>
        <n v="647"/>
        <n v="648"/>
        <n v="649"/>
        <n v="650"/>
        <n v="651"/>
        <n v="1053"/>
        <n v="1054"/>
        <n v="1055"/>
        <n v="1056"/>
        <s v="Eliminada"/>
        <n v="1058"/>
        <n v="1059"/>
        <n v="1060"/>
        <n v="1062"/>
        <n v="1063"/>
        <n v="1064"/>
        <n v="1065"/>
        <n v="1066"/>
        <n v="1067"/>
        <n v="1068"/>
        <n v="1069"/>
        <n v="1070"/>
        <n v="1071"/>
        <n v="1072"/>
        <n v="1073"/>
        <n v="1074"/>
        <n v="1075"/>
        <n v="1076"/>
        <n v="1152"/>
        <n v="1077"/>
        <n v="1078"/>
        <n v="1079"/>
        <n v="1080"/>
        <n v="1093"/>
        <n v="1094"/>
        <n v="1095"/>
        <n v="1081"/>
        <n v="1082"/>
        <n v="1086"/>
        <n v="1087"/>
        <n v="1088"/>
        <n v="1089"/>
        <n v="1090"/>
        <n v="1102"/>
        <n v="1103"/>
        <n v="1104"/>
        <s v="SU1"/>
        <s v="SU2"/>
        <n v="1105"/>
        <n v="1106"/>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987" u="1"/>
      </sharedItems>
    </cacheField>
    <cacheField name="Actividad" numFmtId="0">
      <sharedItems containsBlank="1" longText="1"/>
    </cacheField>
    <cacheField name="Actividad por demanda" numFmtId="0">
      <sharedItems containsMixedTypes="1" containsNumber="1" containsInteger="1" minValue="1" maxValue="1" count="5">
        <s v="NO"/>
        <s v="SI"/>
        <n v="1"/>
        <s v="SI "/>
        <s v="NO "/>
      </sharedItems>
    </cacheField>
    <cacheField name="Fecha Inicio" numFmtId="0">
      <sharedItems containsSemiMixedTypes="0" containsDate="1" containsString="0" containsMixedTypes="1" minDate="2016-01-01T00:00:00" maxDate="2016-12-13T00:00:00"/>
    </cacheField>
    <cacheField name="Fecha Fin" numFmtId="0">
      <sharedItems containsSemiMixedTypes="0" containsDate="1" containsString="0" containsMixedTypes="1" minDate="2016-01-20T00:00:00" maxDate="2016-12-16T00:00:00"/>
    </cacheField>
    <cacheField name="Ponderador_x000a_Actividad" numFmtId="0">
      <sharedItems containsString="0" containsBlank="1" containsNumber="1" containsInteger="1" minValue="0" maxValue="100" count="27">
        <n v="20"/>
        <n v="40"/>
        <n v="30"/>
        <n v="35"/>
        <n v="15"/>
        <n v="50"/>
        <n v="25"/>
        <m/>
        <n v="100"/>
        <n v="80"/>
        <n v="10"/>
        <n v="5"/>
        <n v="60"/>
        <n v="33"/>
        <n v="34"/>
        <n v="90"/>
        <n v="70"/>
        <n v="55"/>
        <n v="0"/>
        <n v="7"/>
        <n v="8"/>
        <n v="17"/>
        <n v="16"/>
        <n v="11"/>
        <n v="22"/>
        <n v="23"/>
        <n v="12" u="1"/>
      </sharedItems>
    </cacheField>
    <cacheField name="Colaborador" numFmtId="0">
      <sharedItems containsBlank="1"/>
    </cacheField>
    <cacheField name="Cargo2" numFmtId="0">
      <sharedItems containsBlank="1"/>
    </cacheField>
    <cacheField name="Estado actividad" numFmtId="0">
      <sharedItems count="2">
        <s v="Activo"/>
        <s v="Inactivo"/>
      </sharedItems>
    </cacheField>
    <cacheField name="Avance_x000a_I Trimestre2" numFmtId="0">
      <sharedItems containsBlank="1" containsMixedTypes="1" containsNumber="1" minValue="0" maxValue="100"/>
    </cacheField>
    <cacheField name="Descripción_x000a_I Trimestre2" numFmtId="0">
      <sharedItems containsBlank="1" longText="1"/>
    </cacheField>
    <cacheField name="Ubicación Evidencias_x000a_I Trimestre2" numFmtId="0">
      <sharedItems containsBlank="1" longText="1"/>
    </cacheField>
    <cacheField name="Avance_x000a_II Trimestre2" numFmtId="0">
      <sharedItems containsBlank="1" containsMixedTypes="1" containsNumber="1" minValue="0" maxValue="100"/>
    </cacheField>
    <cacheField name="Descripción_x000a_II Trimestre2" numFmtId="0">
      <sharedItems containsBlank="1" containsMixedTypes="1" containsNumber="1" containsInteger="1" minValue="0" maxValue="0" longText="1"/>
    </cacheField>
    <cacheField name="Ubicación Evidencias_x000a_II Trimestre2" numFmtId="0">
      <sharedItems containsBlank="1" containsMixedTypes="1" containsNumber="1" containsInteger="1" minValue="0" maxValue="0" longText="1"/>
    </cacheField>
    <cacheField name="Avance_x000a_III Trimestre2" numFmtId="0">
      <sharedItems containsBlank="1" containsMixedTypes="1" containsNumber="1" minValue="0" maxValue="100"/>
    </cacheField>
    <cacheField name="Porcentaje esperado de avance III Trimestre" numFmtId="0">
      <sharedItems containsMixedTypes="1" containsNumber="1" minValue="0.16091954022988506" maxValue="1" count="69">
        <n v="1"/>
        <s v="Actividad inactiva"/>
        <n v="0.7682539682539683"/>
        <n v="0.78901734104046239"/>
        <n v="0.28431372549019607"/>
        <n v="0.89508196721311473"/>
        <n v="0.74475524475524479"/>
        <s v="Actividad no ha iniciado"/>
        <n v="0.74897119341563789"/>
        <n v="0.85446009389671362"/>
        <n v="0.45112781954887216"/>
        <n v="0.59444444444444444"/>
        <n v="0.78840579710144931"/>
        <n v="0.69346733668341709"/>
        <n v="0.81515151515151518"/>
        <n v="0.79867986798679869"/>
        <n v="0.32222222222222224"/>
        <n v="0.48333333333333334"/>
        <n v="0.16091954022988506"/>
        <n v="0.8"/>
        <n v="0.6142131979695431"/>
        <n v="0.54491017964071853"/>
        <n v="0.55487804878048785"/>
        <n v="0.88644688644688641"/>
        <n v="0.71372549019607845"/>
        <n v="0.69067796610169496"/>
        <n v="0.78012048192771088"/>
        <n v="0.81736526946107779"/>
        <n v="0.62371134020618557"/>
        <n v="0.59868421052631582"/>
        <n v="0.90099009900990101"/>
        <n v="0.7697160883280757"/>
        <n v="0.81172839506172845"/>
        <n v="0.72455089820359286"/>
        <n v="0.67555555555555558"/>
        <n v="0.77675840978593269"/>
        <n v="0.55214723926380371"/>
        <n v="0.73161764705882348"/>
        <n v="0.47413793103448276"/>
        <n v="0.80937499999999996"/>
        <n v="0.42452830188679247"/>
        <n v="0.77743902439024393"/>
        <n v="0.17045454545454544"/>
        <n v="0.77737226277372262"/>
        <n v="0.88970588235294112"/>
        <n v="0.49586776859504134"/>
        <n v="0.66423357664233573"/>
        <n v="0.74914089347079038"/>
        <n v="0.53797468354430378"/>
        <n v="0.74295774647887325"/>
        <n v="0.69709543568464727"/>
        <n v="0.67699115044247793"/>
        <n v="0.96350364963503654"/>
        <n v="0.45925925925925926"/>
        <n v="0.73928571428571432"/>
        <n v="0.78143712574850299"/>
        <n v="0.70952380952380956"/>
        <n v="0.82857142857142863"/>
        <n v="0.77329192546583847"/>
        <n v="0.78208955223880594"/>
        <n v="0.77811550151975684"/>
        <n v="0.55757575757575761"/>
        <n v="0.83695652173913049"/>
        <n v="0.50406504065040647"/>
        <n v="0.80392156862745101"/>
        <n v="0.98901098901098905"/>
        <n v="0.62176165803108807"/>
        <n v="0.76751592356687903"/>
        <n v="0.76898734177215189"/>
      </sharedItems>
    </cacheField>
    <cacheField name="Descripción_x000a_III Trimestre2" numFmtId="0">
      <sharedItems containsBlank="1" containsMixedTypes="1" containsNumber="1" containsInteger="1" minValue="0" maxValue="0" longText="1"/>
    </cacheField>
    <cacheField name="Ubicación Evidencias_x000a_III Trimestre2" numFmtId="0">
      <sharedItems containsBlank="1"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amilia Saavedra" refreshedDate="42760.617809027775" createdVersion="6" refreshedVersion="6" minRefreshableVersion="3" recordCount="561">
  <cacheSource type="worksheet">
    <worksheetSource ref="A7:BI568" sheet="PA con seg IV Trimestre"/>
  </cacheSource>
  <cacheFields count="61">
    <cacheField name="Dependencia 1" numFmtId="0">
      <sharedItems/>
    </cacheField>
    <cacheField name="Dependencia / Regional " numFmtId="0">
      <sharedItems count="17">
        <s v="DIRECCIÓN CUSTODIA Y VIGILANCIA "/>
        <s v="DIRECCIÓN DE ATENCIÓN Y TRATAMIENTO"/>
        <s v="DIRECCIÓN DE GESTIÓN CORPORATIVA"/>
        <s v="DIRECCIÓN ESCUELA DE FORMACIÓN  "/>
        <s v="GRUPO DE APOYO ESPIRITUAL"/>
        <s v="GRUPO DE ASUNTOS PENITENCIARIOS"/>
        <s v="GRUPO DE ATENCIÓN AL CIUDADANO"/>
        <s v="GRUPO DE DERECHOS HUMANOS"/>
        <s v="GRUPO DE RELACIONES INTERNACIONALES"/>
        <s v="GRUPO DE RELACIONES PUBLICAS Y PROTOCOLO"/>
        <s v="OFICINA ASESORA DE COMUNICACIONES"/>
        <s v="OFICINA ASESORA DE PLANEACIÓN"/>
        <s v="OFICINA ASESORA JURIDICA"/>
        <s v="OFICINA DE CONTROL INTERNO   "/>
        <s v="OFICINA DE CONTROL INTERNO DISCIPLINARIO"/>
        <s v="OFICINA DE SISTEMAS DE INFORMACIÓN "/>
        <s v="SUBDIRECCIÓN DE TALENTO HUMANO"/>
      </sharedItems>
    </cacheField>
    <cacheField name="Sigla" numFmtId="0">
      <sharedItems/>
    </cacheField>
    <cacheField name="Subdirección/Grupo" numFmtId="0">
      <sharedItems/>
    </cacheField>
    <cacheField name="Cod Obj" numFmtId="0">
      <sharedItems/>
    </cacheField>
    <cacheField name="Objetivo Estrategico" numFmtId="0">
      <sharedItems/>
    </cacheField>
    <cacheField name="Cod. Sector" numFmtId="0">
      <sharedItems/>
    </cacheField>
    <cacheField name="Sector" numFmtId="0">
      <sharedItems/>
    </cacheField>
    <cacheField name="Cod Res" numFmtId="0">
      <sharedItems containsBlank="1" containsMixedTypes="1" containsNumber="1" containsInteger="1" minValue="0" maxValue="0"/>
    </cacheField>
    <cacheField name="Resultado Estrategico " numFmtId="0">
      <sharedItems containsMixedTypes="1" containsNumber="1" containsInteger="1" minValue="0" maxValue="0"/>
    </cacheField>
    <cacheField name="Meta resultado año 2016" numFmtId="0">
      <sharedItems containsSemiMixedTypes="0" containsString="0" containsNumber="1" minValue="0" maxValue="3244"/>
    </cacheField>
    <cacheField name="Unidad de medida" numFmtId="0">
      <sharedItems/>
    </cacheField>
    <cacheField name="Cod. Producto" numFmtId="0">
      <sharedItems count="181">
        <s v="P130"/>
        <s v="P131"/>
        <s v="P133"/>
        <s v="P134"/>
        <s v="P127"/>
        <s v="P128"/>
        <s v="P189"/>
        <s v="P247"/>
        <s v="P248"/>
        <s v="P241"/>
        <s v="P258"/>
        <s v="P259"/>
        <s v="P260"/>
        <s v="P249"/>
        <s v="P256"/>
        <s v="P4"/>
        <s v="P109"/>
        <s v="P110"/>
        <s v="P33"/>
        <s v="P8"/>
        <s v="P120"/>
        <s v="P187"/>
        <s v="P121"/>
        <s v="P122"/>
        <s v="P123"/>
        <s v="P125"/>
        <s v="P179"/>
        <s v="P96"/>
        <s v="P97"/>
        <s v="P99"/>
        <s v="P100"/>
        <s v="P101"/>
        <s v="P102"/>
        <s v="P103"/>
        <s v="P105"/>
        <s v="P184"/>
        <s v="P199"/>
        <s v="P112"/>
        <s v="P113"/>
        <s v="P31"/>
        <s v="P32"/>
        <s v="P115"/>
        <s v="P116"/>
        <s v="P188"/>
        <s v="DIRAT 1"/>
        <s v="P198"/>
        <s v="P90"/>
        <s v="P77"/>
        <s v="P180"/>
        <s v="P181"/>
        <s v="P94"/>
        <s v="P78"/>
        <s v="P7"/>
        <s v="P87"/>
        <s v="P257"/>
        <s v="P89"/>
        <s v="P124"/>
        <s v="P126"/>
        <s v="P104"/>
        <s v="P45"/>
        <s v="P214"/>
        <s v="P217"/>
        <s v="P238"/>
        <s v="P72"/>
        <s v="P207"/>
        <s v="P210"/>
        <s v="P83"/>
        <s v="P158"/>
        <s v="P13"/>
        <s v="P40"/>
        <s v="P41"/>
        <s v="P42"/>
        <s v="P52"/>
        <s v="P53"/>
        <s v="P67"/>
        <s v="P60"/>
        <s v="P138"/>
        <s v="P190"/>
        <s v="P141"/>
        <s v="P240"/>
        <s v="P140"/>
        <s v="P242"/>
        <s v="P253"/>
        <s v="P29"/>
        <s v="P30"/>
        <s v="P106"/>
        <s v="P76"/>
        <s v="P36"/>
        <s v="P246"/>
        <s v="P23"/>
        <s v="P10"/>
        <s v="P22"/>
        <s v="P204"/>
        <s v="P205"/>
        <s v="P254"/>
        <s v="P226"/>
        <s v="P227"/>
        <s v="P228"/>
        <s v="P229"/>
        <s v="P35"/>
        <s v="P230"/>
        <s v="P231"/>
        <s v="P233"/>
        <s v="P234"/>
        <s v="P17"/>
        <s v="P235"/>
        <s v="P9"/>
        <s v="P86"/>
        <s v="P243"/>
        <s v="P160"/>
        <s v="P162"/>
        <s v="P163"/>
        <s v="P164"/>
        <s v="P165"/>
        <s v="P166"/>
        <s v="P167"/>
        <s v="P168"/>
        <s v="P169"/>
        <s v="P153"/>
        <s v="P155"/>
        <s v="P47"/>
        <s v="P51"/>
        <s v="P37"/>
        <s v="P159"/>
        <s v="P206"/>
        <s v="P81"/>
        <s v="P212"/>
        <s v="P215"/>
        <s v="P216"/>
        <s v="P50"/>
        <s v="P250"/>
        <s v="P251"/>
        <s v="P84"/>
        <s v="P192"/>
        <s v="P220"/>
        <s v="P139"/>
        <s v="P221"/>
        <s v="P93"/>
        <s v="P88"/>
        <s v="P39"/>
        <s v="P222"/>
        <s v="P75"/>
        <s v="P59"/>
        <s v="P245"/>
        <s v="P66"/>
        <s v="P224"/>
        <s v="P28"/>
        <s v="P157"/>
        <s v="P236"/>
        <s v="P25"/>
        <s v="P143"/>
        <s v="P194"/>
        <s v="P239"/>
        <s v="P195"/>
        <s v="P6"/>
        <s v="P171"/>
        <s v="P27"/>
        <s v="P261"/>
        <s v="P173"/>
        <s v="P172"/>
        <s v="P70"/>
        <s v="P174"/>
        <s v="P252"/>
        <s v="P71"/>
        <s v="P191"/>
        <s v="P149"/>
        <s v="P147"/>
        <s v="P148"/>
        <s v="P151"/>
        <s v="P152"/>
        <s v="P201"/>
        <s v="P142"/>
        <s v="P3"/>
        <s v="P61"/>
        <s v="P144"/>
        <s v="P145"/>
        <s v="P146"/>
        <s v="P43"/>
        <s v="P44"/>
        <s v="P175"/>
        <s v="P255"/>
      </sharedItems>
    </cacheField>
    <cacheField name="Producto " numFmtId="0">
      <sharedItems longText="1"/>
    </cacheField>
    <cacheField name="Ponderador  Producto" numFmtId="0">
      <sharedItems containsSemiMixedTypes="0" containsString="0" containsNumber="1" containsInteger="1" minValue="1" maxValue="100"/>
    </cacheField>
    <cacheField name="Meta 2016" numFmtId="0">
      <sharedItems containsSemiMixedTypes="0" containsString="0" containsNumber="1" containsInteger="1" minValue="1" maxValue="26000"/>
    </cacheField>
    <cacheField name="Unidad de medida2" numFmtId="0">
      <sharedItems/>
    </cacheField>
    <cacheField name="Responsable" numFmtId="0">
      <sharedItems/>
    </cacheField>
    <cacheField name="Cargo" numFmtId="0">
      <sharedItems/>
    </cacheField>
    <cacheField name="Estado Producto" numFmtId="0">
      <sharedItems count="2">
        <s v="Activo"/>
        <s v="Inactivo"/>
      </sharedItems>
    </cacheField>
    <cacheField name="Avance_x000a_I Trimestre" numFmtId="0">
      <sharedItems containsBlank="1" containsMixedTypes="1" containsNumber="1" containsInteger="1" minValue="0" maxValue="970"/>
    </cacheField>
    <cacheField name="Descripción_x000a_I Trimestre" numFmtId="0">
      <sharedItems containsBlank="1" longText="1"/>
    </cacheField>
    <cacheField name="Ubicación Evidencias_x000a_I Trimestre" numFmtId="0">
      <sharedItems containsBlank="1" longText="1"/>
    </cacheField>
    <cacheField name="Avance_x000a_II Trimestre" numFmtId="0">
      <sharedItems containsBlank="1" containsMixedTypes="1" containsNumber="1" minValue="0" maxValue="1180"/>
    </cacheField>
    <cacheField name="Descripción_x000a_II Trimestre" numFmtId="0">
      <sharedItems containsBlank="1" longText="1"/>
    </cacheField>
    <cacheField name="Ubicación Evidencias_x000a_II Trimestre" numFmtId="0">
      <sharedItems containsBlank="1" longText="1"/>
    </cacheField>
    <cacheField name="Avance_x000a_III Trimestre" numFmtId="0">
      <sharedItems containsBlank="1" containsMixedTypes="1" containsNumber="1" minValue="0" maxValue="350"/>
    </cacheField>
    <cacheField name="Descripción_x000a_III Trimestre" numFmtId="0">
      <sharedItems containsBlank="1" containsMixedTypes="1" containsNumber="1" containsInteger="1" minValue="0" maxValue="0" longText="1"/>
    </cacheField>
    <cacheField name="Ubicación Evidencias_x000a_III Trimestre" numFmtId="0">
      <sharedItems containsBlank="1" containsMixedTypes="1" containsNumber="1" containsInteger="1" minValue="0" maxValue="0" longText="1"/>
    </cacheField>
    <cacheField name="Avance producto_x000a_IV Trimestre" numFmtId="0">
      <sharedItems containsBlank="1" containsMixedTypes="1" containsNumber="1" minValue="0" maxValue="34176"/>
    </cacheField>
    <cacheField name="Descripción producto_x000a_IV Trimestre" numFmtId="0">
      <sharedItems containsBlank="1" containsMixedTypes="1" containsNumber="1" containsInteger="1" minValue="0" maxValue="0" longText="1"/>
    </cacheField>
    <cacheField name="Ubicación Evidencias Producto_x000a_IV Trimestre" numFmtId="0">
      <sharedItems containsBlank="1" containsMixedTypes="1" containsNumber="1" containsInteger="1" minValue="0" maxValue="0" longText="1"/>
    </cacheField>
    <cacheField name="Cód. Act." numFmtId="0">
      <sharedItems containsBlank="1" containsMixedTypes="1" containsNumber="1" containsInteger="1" minValue="617" maxValue="1180"/>
    </cacheField>
    <cacheField name="Actividad" numFmtId="0">
      <sharedItems containsBlank="1" longText="1"/>
    </cacheField>
    <cacheField name="Actividad por demanda" numFmtId="0">
      <sharedItems containsMixedTypes="1" containsNumber="1" containsInteger="1" minValue="1" maxValue="1"/>
    </cacheField>
    <cacheField name="Fecha Inicio" numFmtId="0">
      <sharedItems containsSemiMixedTypes="0" containsDate="1" containsString="0" containsMixedTypes="1" minDate="2016-01-01T00:00:00" maxDate="2016-12-13T00:00:00"/>
    </cacheField>
    <cacheField name="Fecha Fin" numFmtId="0">
      <sharedItems containsSemiMixedTypes="0" containsDate="1" containsString="0" containsMixedTypes="1" minDate="2016-01-20T00:00:00" maxDate="2016-12-16T00:00:00"/>
    </cacheField>
    <cacheField name="Ponderador_x000a_Actividad" numFmtId="0">
      <sharedItems containsString="0" containsBlank="1" containsNumber="1" containsInteger="1" minValue="0" maxValue="100"/>
    </cacheField>
    <cacheField name="Colaborador" numFmtId="0">
      <sharedItems containsBlank="1"/>
    </cacheField>
    <cacheField name="Cargo2" numFmtId="0">
      <sharedItems containsBlank="1"/>
    </cacheField>
    <cacheField name="Estado actividad" numFmtId="0">
      <sharedItems count="2">
        <s v="Activo"/>
        <s v="Inactivo"/>
      </sharedItems>
    </cacheField>
    <cacheField name="Avance_x000a_I Trimestre2" numFmtId="0">
      <sharedItems containsBlank="1" containsMixedTypes="1" containsNumber="1" minValue="0" maxValue="100"/>
    </cacheField>
    <cacheField name="Descripción_x000a_I Trimestre2" numFmtId="0">
      <sharedItems containsBlank="1" longText="1"/>
    </cacheField>
    <cacheField name="Ubicación Evidencias_x000a_I Trimestre2" numFmtId="0">
      <sharedItems containsBlank="1" longText="1"/>
    </cacheField>
    <cacheField name="Avance_x000a_II Trimestre2" numFmtId="0">
      <sharedItems containsBlank="1" containsMixedTypes="1" containsNumber="1" minValue="0" maxValue="100"/>
    </cacheField>
    <cacheField name="Descripción_x000a_II Trimestre2" numFmtId="0">
      <sharedItems containsBlank="1" containsMixedTypes="1" containsNumber="1" containsInteger="1" minValue="0" maxValue="0" longText="1"/>
    </cacheField>
    <cacheField name="Ubicación Evidencias_x000a_II Trimestre2" numFmtId="0">
      <sharedItems containsBlank="1" containsMixedTypes="1" containsNumber="1" containsInteger="1" minValue="0" maxValue="0" longText="1"/>
    </cacheField>
    <cacheField name="Avance_x000a_III Trimestre2" numFmtId="0">
      <sharedItems containsBlank="1" containsMixedTypes="1" containsNumber="1" minValue="0" maxValue="100"/>
    </cacheField>
    <cacheField name="Porcentaje esperado de avance III Trimestre" numFmtId="0">
      <sharedItems containsMixedTypes="1" containsNumber="1" minValue="0.16091954022988506" maxValue="1"/>
    </cacheField>
    <cacheField name="Descripción_x000a_III Trimestre2" numFmtId="0">
      <sharedItems containsBlank="1" containsMixedTypes="1" containsNumber="1" containsInteger="1" minValue="0" maxValue="0" longText="1"/>
    </cacheField>
    <cacheField name="Ubicación Evidencias_x000a_III Trimestre2" numFmtId="0">
      <sharedItems containsBlank="1" containsMixedTypes="1" containsNumber="1" containsInteger="1" minValue="0" maxValue="0" longText="1"/>
    </cacheField>
    <cacheField name="Avance Actividades_x000a_IV Trimestre" numFmtId="0">
      <sharedItems containsBlank="1" containsMixedTypes="1" containsNumber="1" minValue="0" maxValue="100"/>
    </cacheField>
    <cacheField name="Porcentaje esperado de avance IV Trimestre para la actividad" numFmtId="0">
      <sharedItems containsMixedTypes="1" containsNumber="1" containsInteger="1" minValue="1" maxValue="1" longText="1"/>
    </cacheField>
    <cacheField name="Descripción de la actividad_x000a_IV Trimestre" numFmtId="0">
      <sharedItems containsBlank="1" containsMixedTypes="1" containsNumber="1" containsInteger="1" minValue="0" maxValue="0" longText="1"/>
    </cacheField>
    <cacheField name="Descripción de la actividad_x000a_IV Trimestre2" numFmtId="0">
      <sharedItems containsBlank="1" containsMixedTypes="1" containsNumber="1" containsInteger="1" minValue="0" maxValue="0" longText="1"/>
    </cacheField>
    <cacheField name="Dias de duración de la actividad" numFmtId="0">
      <sharedItems containsSemiMixedTypes="0" containsString="0" containsNumber="1" containsInteger="1" minValue="-61" maxValue="346"/>
    </cacheField>
    <cacheField name="Dias transcurridos a la fecha de corte" numFmtId="0">
      <sharedItems containsSemiMixedTypes="0" containsString="0" containsNumber="1" containsInteger="1" minValue="-61" maxValue="346"/>
    </cacheField>
    <cacheField name="Avance esperado" numFmtId="9">
      <sharedItems containsMixedTypes="1" containsNumber="1" containsInteger="1" minValue="1" maxValue="1"/>
    </cacheField>
    <cacheField name="CUMPLIMIENTO_x000a_EFICACIA" numFmtId="0">
      <sharedItems containsString="0" containsBlank="1" containsNumber="1" minValue="0" maxValue="4.166666666666667"/>
    </cacheField>
    <cacheField name="VALIDADOR CUMPLIMIENTO EFICACIA" numFmtId="0">
      <sharedItems containsString="0" containsBlank="1" containsNumber="1" minValue="0" maxValue="1"/>
    </cacheField>
    <cacheField name="AVANCE PONDERADO EFICACIA" numFmtId="0">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Familia Saavedra" refreshedDate="42760.617809143521" createdVersion="6" refreshedVersion="6" minRefreshableVersion="3" recordCount="180">
  <cacheSource type="worksheet">
    <worksheetSource ref="A1:K181" sheet="Comportamiento Prod"/>
  </cacheSource>
  <cacheFields count="11">
    <cacheField name="Dependencia / Regional " numFmtId="0">
      <sharedItems count="17">
        <s v="DIRECCIÓN CUSTODIA Y VIGILANCIA "/>
        <s v="DIRECCIÓN DE ATENCIÓN Y TRATAMIENTO"/>
        <s v="DIRECCIÓN DE GESTIÓN CORPORATIVA"/>
        <s v="DIRECCIÓN ESCUELA DE FORMACIÓN  "/>
        <s v="GRUPO DE APOYO ESPIRITUAL"/>
        <s v="GRUPO DE ASUNTOS PENITENCIARIOS"/>
        <s v="GRUPO DE ATENCIÓN AL CIUDADANO"/>
        <s v="GRUPO DE DERECHOS HUMANOS"/>
        <s v="GRUPO DE RELACIONES INTERNACIONALES"/>
        <s v="GRUPO DE RELACIONES PUBLICAS Y PROTOCOLO"/>
        <s v="OFICINA ASESORA DE COMUNICACIONES"/>
        <s v="OFICINA ASESORA DE PLANEACIÓN"/>
        <s v="OFICINA ASESORA JURIDICA"/>
        <s v="OFICINA DE CONTROL INTERNO   "/>
        <s v="OFICINA DE CONTROL INTERNO DISCIPLINARIO"/>
        <s v="OFICINA DE SISTEMAS DE INFORMACIÓN "/>
        <s v="SUBDIRECCIÓN DE TALENTO HUMANO"/>
      </sharedItems>
    </cacheField>
    <cacheField name="Sector" numFmtId="0">
      <sharedItems count="30">
        <s v="CUERPO DE CUSTODIA"/>
        <s v="SEGURIDAD Y VIGILANCIA "/>
        <s v="ALIMENTACIÓN"/>
        <s v="PAZ Y RESOCIALIZACIÓN"/>
        <s v="TRATAMIENTO PENITENCIARIO"/>
        <s v="LABORAL Y PRODUCTIVO"/>
        <s v="ATENCIÓN PSICOSOCIAL"/>
        <s v="EDUCACIÓN, DEPORTE, RECREACIÓN Y CULTURA"/>
        <s v="POSPENADOS"/>
        <s v="SALUD"/>
        <s v="EFICIENCIA ADMINISTRATIVA"/>
        <s v="GESTIÓN FINANCIERA"/>
        <s v="DESARROLLO TECNOLOGICO"/>
        <s v="TRANSPARENCIA, PARTICIPACION Y SERVICIO AL CIUDADANO"/>
        <s v="FORMACIÓN Y CAPACITACIÓN PENITENCIARIA"/>
        <s v="REENTRENAMIENTO"/>
        <s v="REINDUCCIÓN "/>
        <s v="GESTIÓN MISIONAL Y DE GOBIERNO"/>
        <s v="DESARROLLO ESPIRITUAL"/>
        <s v="ASISTENCIA JURIDICA"/>
        <s v="PROMOCIÓN DE LOS DERECHOS HUMANOS"/>
        <s v="RESPETO DE LOS DH CON ENFOQUE DIFERENCIAL"/>
        <s v="GESTIÓN INSTITUCIONAL DE DERECHOS HUMANOS"/>
        <s v="COMUNICACIONES"/>
        <s v="JURIDICA Y DEFENSA"/>
        <s v="SISIPEC"/>
        <s v="BIENESTAR E INCENTIVOS"/>
        <s v="INDUCCIÓN    "/>
        <s v="ADMINISTRACIÓN DEL PERSONAL"/>
        <s v="SEGURIDAD Y SALUD EN EL TRABAJO"/>
      </sharedItems>
    </cacheField>
    <cacheField name="Cod. Producto" numFmtId="0">
      <sharedItems count="180">
        <s v="P130"/>
        <s v="P131"/>
        <s v="P133"/>
        <s v="P134"/>
        <s v="P127"/>
        <s v="P128"/>
        <s v="P189"/>
        <s v="P247"/>
        <s v="P248"/>
        <s v="P241"/>
        <s v="P258"/>
        <s v="P259"/>
        <s v="P260"/>
        <s v="P249"/>
        <s v="P256"/>
        <s v="P4"/>
        <s v="P109"/>
        <s v="P110"/>
        <s v="P33"/>
        <s v="P8"/>
        <s v="P120"/>
        <s v="P187"/>
        <s v="P121"/>
        <s v="P122"/>
        <s v="P123"/>
        <s v="P125"/>
        <s v="P179"/>
        <s v="P96"/>
        <s v="P97"/>
        <s v="P99"/>
        <s v="P100"/>
        <s v="P101"/>
        <s v="P102"/>
        <s v="P103"/>
        <s v="P105"/>
        <s v="P184"/>
        <s v="P199"/>
        <s v="P112"/>
        <s v="P113"/>
        <s v="P31"/>
        <s v="P32"/>
        <s v="P115"/>
        <s v="P116"/>
        <s v="P188"/>
        <s v="DIRAT 1"/>
        <s v="P198"/>
        <s v="P90"/>
        <s v="P77"/>
        <s v="P180"/>
        <s v="P181"/>
        <s v="P94"/>
        <s v="P78"/>
        <s v="P7"/>
        <s v="P87"/>
        <s v="P257"/>
        <s v="P89"/>
        <s v="P124"/>
        <s v="P126"/>
        <s v="P104"/>
        <s v="P45"/>
        <s v="P214"/>
        <s v="P217"/>
        <s v="P238"/>
        <s v="P72"/>
        <s v="P207"/>
        <s v="P210"/>
        <s v="P83"/>
        <s v="P158"/>
        <s v="P13"/>
        <s v="P40"/>
        <s v="P41"/>
        <s v="P42"/>
        <s v="P52"/>
        <s v="P53"/>
        <s v="P67"/>
        <s v="P60"/>
        <s v="P138"/>
        <s v="P190"/>
        <s v="P141"/>
        <s v="P240"/>
        <s v="P140"/>
        <s v="P242"/>
        <s v="P253"/>
        <s v="P29"/>
        <s v="P30"/>
        <s v="P106"/>
        <s v="P76"/>
        <s v="P36"/>
        <s v="P246"/>
        <s v="P23"/>
        <s v="P10"/>
        <s v="P22"/>
        <s v="P204"/>
        <s v="P205"/>
        <s v="P254"/>
        <s v="P226"/>
        <s v="P227"/>
        <s v="P228"/>
        <s v="P229"/>
        <s v="P35"/>
        <s v="P230"/>
        <s v="P231"/>
        <s v="P233"/>
        <s v="P234"/>
        <s v="P17"/>
        <s v="P235"/>
        <s v="P9"/>
        <s v="P86"/>
        <s v="P243"/>
        <s v="P160"/>
        <s v="P162"/>
        <s v="P163"/>
        <s v="P164"/>
        <s v="P165"/>
        <s v="P166"/>
        <s v="P167"/>
        <s v="P168"/>
        <s v="P169"/>
        <s v="P153"/>
        <s v="P155"/>
        <s v="P47"/>
        <s v="P51"/>
        <s v="P37"/>
        <s v="P159"/>
        <s v="P206"/>
        <s v="P81"/>
        <s v="P212"/>
        <s v="P215"/>
        <s v="P216"/>
        <s v="P50"/>
        <s v="P251"/>
        <s v="P84"/>
        <s v="P192"/>
        <s v="P220"/>
        <s v="P139"/>
        <s v="P221"/>
        <s v="P93"/>
        <s v="P88"/>
        <s v="P39"/>
        <s v="P222"/>
        <s v="P75"/>
        <s v="P59"/>
        <s v="P245"/>
        <s v="P66"/>
        <s v="P224"/>
        <s v="P28"/>
        <s v="P157"/>
        <s v="P236"/>
        <s v="P25"/>
        <s v="P143"/>
        <s v="P194"/>
        <s v="P239"/>
        <s v="P195"/>
        <s v="P6"/>
        <s v="P171"/>
        <s v="P27"/>
        <s v="P261"/>
        <s v="P173"/>
        <s v="P172"/>
        <s v="P70"/>
        <s v="P174"/>
        <s v="P252"/>
        <s v="P71"/>
        <s v="P191"/>
        <s v="P149"/>
        <s v="P147"/>
        <s v="P148"/>
        <s v="P151"/>
        <s v="P152"/>
        <s v="P201"/>
        <s v="P142"/>
        <s v="P3"/>
        <s v="P61"/>
        <s v="P144"/>
        <s v="P145"/>
        <s v="P146"/>
        <s v="P43"/>
        <s v="P44"/>
        <s v="P175"/>
        <s v="P255"/>
      </sharedItems>
    </cacheField>
    <cacheField name="Producto " numFmtId="0">
      <sharedItems count="180" longText="1">
        <s v="Encuentro de Comandantes  operativos de los Centros de Instrucción  realizado"/>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s v="Requerimiento de  selección de dragoneantes, suboficiales y oficiales del cuerpo de custodia tramitado"/>
        <s v="Número de ERON con el personal del CCV proporcional a la cantidad de internos "/>
        <s v="Operativos de registro y control en los ERON realizados"/>
        <s v="Hechos punibles judicializados en los ERON."/>
        <s v="Lineamientos para la  clasificación de ERON  de acuerdo con lo establecido en la Ley 1709 de 2014, diseñados e implementados."/>
        <s v="Seminario de reentrenamiento del método &quot;MERC&quot; programado en compañía de la Escuela Penitenciaria Nacional"/>
        <s v="25 Funcionarios del CCV seleccionados para realizar el V curso Técnico Laboral por competencias en Adiestramiento y Manejo Canino"/>
        <s v="Participar en la formulación de la política sectorial de Gestión de Riesgo diseñada por el Ministerio de Justicia y del Derecho."/>
        <s v="Dependencias del  CERVI en funcionamiento."/>
        <s v="ERON con funcionarios enlace con el CERVI para desarrollar actividades de vigilancia electrónica  y control a la prisión y detención domiciliaria."/>
        <s v="Internos con prisión y detención domiciliaria sin vigilancia electrónica, en los Establecimientos de Reclusión de la ciudad de  Bogotá ubicados e identificados o con  novedades "/>
        <s v="Identificar los ERON con mayor vulnerabilidad de acuerdo a las amenazas de origen natural, socio natural y antrópicas."/>
        <s v="Informes de análisis de las actas de Comité de Seguimiento al Suministro de Alimentación COSAL"/>
        <s v="ERON  de Justicia y Paz (nombrados como Justicia y Paz mediante  resolución)  fortalecidos con la implementación del  Modelo de Atención e Intervención Integral para los Internos de Justicia y Paz – MAIJUP. "/>
        <s v="Seguimiento y retroalimentación trimestralmente a la clasificación en fase de tratamiento penitenciario de los ERON "/>
        <s v="Seguimiento y retroalimentación trimestral a la asignación a programas  ocupacionales de trabajo, estudio y enseñanza a las Regionales y ERON."/>
        <s v="Establecimientos de reclusión del orden nacional cubiertos con programas psicosociales de Tratamiento Penitenciario implementado a los internos clasificados en fase de tratamient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s v="Uniforme de vestir y calzado para las internas condenadas fabricados y distribuidos "/>
        <s v="Actividades ocupacionales del área laboral en los nuevos establecimientos (Espinal, Buga y Tuluá) implementadas"/>
        <s v="Planes ocupacionales del área laboral revisados y analizados en los 137 ERON"/>
        <s v="ERON que solicitan fortalecimiento en mantenimiento, reposición, compra de maquinaria y áreas locativas apoyados"/>
        <s v="Implementación y /o mejoramiento de los puntos de venta identificados con la marca institucional Libera Colombia ®. "/>
        <s v="Instituto participando en (3) ferias de carácter nacional,  donde se incluya la vinculación de las (6) regionales y eron del país. "/>
        <s v="Estrategias para el mejoramiento  de las condiciones higiénico-sanitarias de las actividades productivas de los ERON relacionadas con alimentos, elaboradas e implementadas"/>
        <s v="Programa validado para mejoramiento de la convivencia y disminución de los efectos de prisionalización.o  (Implementación Cárceles para la paz nacional)"/>
        <s v="Instrumento de Valoración Integral al Condenado -IVIC actualizado "/>
        <s v="Curso virtual  para servidores penitenciarios como un proceso de formación frente a la problemática de tentativa de suicidio y casos suicidas para internos  diseñado y realizado."/>
        <s v="Informes de seguimiento a los proyectos y programas tendientes a la atención psicosocial de la población de internos, elaborados."/>
        <s v="Lineamientos para la atención e intervención psicológica de la población reclusa en los establecimientos de reclusión, diseñados"/>
        <s v="Convenios suscritos con  entidades externas, públicas o privadas, locales, regionales, nacionales o internacionales, para la ejecución de los programas y proyectos de atención social y tratamiento penitenciario. "/>
        <s v="Lineamientos que garanticen la libertad de cultos de la población privada de la libertad, diseñados "/>
        <s v="Estrategias que fortalezcan los vínculos entre la población privada de la libertad y su familia definida "/>
        <s v="Modelo educativo institucional del Instituto Penitenciario y Carcelario actualizado"/>
        <s v="ERON con Bibliotecas en funcionamiento (espacio físico, mobiliario, equipo de computo con software, material bibliográfico actualizado y personal capacitado)"/>
        <s v="ERON fortalecidos con elementos  para el desarrollo del modelo educativo  "/>
        <s v="Aumentar en un 5% anual los cupos  en el programa de  de educación superior en relación con el año inmediatamente anterior.  "/>
        <s v="Establecimientos de Reclusión cubiertos con programas de cultura, deporte o recreación."/>
        <s v="Establecimientos de Reclusión cubiertos con programas  de Educación formal, para el trabajo y desarrollo humano o informal de acuerdo con las necesidades y posibilidades de cada uno."/>
        <s v="Pruebas de estado realizadas (SABER 11, VALIDACION GENERAL Y SABER PRO)"/>
        <s v="Convenios para el fortalecimiento de los programas de educación con diferentes entidades gestionados"/>
        <s v="Presentación de un proyecto para la caracterización y diagnóstico ocupacional de la PPL, que incluya posibilidades productivas  para pos penados "/>
        <s v="ERON con  seguimiento a la notificación de eventos de interés en  Salud Pública realizados."/>
        <s v="Jornadas Cívicas penitenciarias en salud a nivel nacional realizadas"/>
        <s v="Población privada de la libertad, vinculada al Sistema General de Seguridad Social en Salud."/>
        <s v="Informes de seguimiento y control a la prestación del servicio de salud en los establecimientos de reclusión, realizados."/>
        <s v="Manual Técnico administrativo para la prestación de los servicios de salud a la población privada de la libertad elaborado en coordinación con la USPEC"/>
        <s v="Adaptación del contexto penitenciario del SOGCS documentado"/>
        <s v="Lineamientos para seguimiento y mejoramiento continuo de las acciones, de salud pública y prevención del riesgo elaborados."/>
        <s v="Informe de seguimiento y control al aseguramiento de la población reclusa a cargo del INPEC  realizado"/>
        <s v="Capacitaciones tendientes a sensibilizar a las Direcciones Regionales sobre el estado actual de las áreas de sanidad para el cumplimiento del Sistema Obligatorio de Garantía de Calidad en Salud en el contexto Penitenciario y Carcelario realizadas. "/>
        <s v="ERON capacitados en  prevención del consumo de sustancias psicoactivas (SPA)"/>
        <s v="Lineamiento e implementación de acciones de prácticas de salubridad e higiene en la gestión del riesgo de desastres y atención de emergencias en los ERON"/>
        <s v="Seguimiento a la notificación obligatoria de los eventos de interés en salud pública por los ERON considerados como UPGD"/>
        <s v="Instituto participando en (2) ferias de exposición  regional, propendiendo por la comercialización de bienes y servicios elaborados por la población de internos.  "/>
        <s v="Casa Libertad creada como primer centro de atención, orientación y apoyo, en coordinación con el Injusticia, Min Trabajo, Colsubsidio y Fundación Teatro Interno."/>
        <s v="Política para la atención de población excepcional  con enfoque diferencial  elaborada."/>
        <s v="Funcionarios responsables del proceso de contratación de ERON cubiertos con socialización de los procedimientos que se deben aplicar en los procesos de contratación."/>
        <s v="Programa Anual Mensual izado de Caja - PAC elaborado"/>
        <s v="Plan Anual de Adquisiciones (PAA) elaborado y publicado en la pagina web"/>
        <s v="Herramienta GESDOC a nivel Nacional, implementadas."/>
        <s v="Proyecto de inversión ¨implementación del programa integrado de gestión documental en el INPEC a nivel nacional¨ ejecutado"/>
        <s v="Política institucional de cero papel para el INPEC elaborada e implementada "/>
        <s v="Programa  Integrado de Gestión Documental  Institucional elaborado e  implementado"/>
        <s v="Sistema de Control Interno Contable del INPEC, realizado e implementado"/>
        <s v="Celebración Día de la Transparencia."/>
        <s v="Bachilleres con instrucción para prestar el servicio militar en el INPEC"/>
        <s v="Funcionarios del INPEC capacitados a través de la Red de Apoyo"/>
        <s v="Funcionarios del INPEC capacitados a través de los programas de  educación informal contratados por la EPN."/>
        <s v="Funcionarios del INPEC capacitados mediante cursos virtuales diseñados y desarrollados por la EPN"/>
        <s v="Integrantes del Cuerpo de Custodia y Vigilancia formados en los diferentes campos de la seguridad penitenciaria."/>
        <s v="Integrantes del Cuerpo de Custodia y Vigilancia formados para desempeñar los cargos de Inspector e Inspector Jefe, en el marco de la convocatoria 305 de 2014"/>
        <s v="Profesionales formados para desempeñar los cargos de Director y Subdirector de ERON."/>
        <s v="Personal del Cuerpo de Custodia y Vigilancia, Fuerzas Armadas y de Policía, actualizados y reentrenados en los campos de seguridad penitenciaria."/>
        <s v="Programas de profundización técnica aprobados por el Consejo Académico de la EPN. "/>
        <s v="Programas Técnico Laborales con renovación de registro ante la secretaria de educación correspondiente "/>
        <s v=" Establecimientos de reclusión con programas de reentrenamiento al Cuerpo de custodia y vigilancia"/>
        <s v="Plan de Reinducción del INPEC anualmente elaborado"/>
        <s v="Implementación anualmente del Plan de reinducción del INPEC."/>
        <s v="Plan Estratégico de Seguridad Vial elaborado "/>
        <s v="Plan Institucional de Capacitación elaborado, aprobado, ejecutado y evaluado"/>
        <s v="Establecimientos beneficiados con la campaña de fortalecimiento de la &quot;UNIÓN FAMILIAR&quot;"/>
        <s v="Establecimientos con seguimiento realizado a los sacerdotes que desarrollaran la asistencia espiritual a través del contrato  para la vigencia de 2016"/>
        <s v="Programa de asistencia espiritual y religiosa desarrollado con los funcionarios del Instituto y a los internos, velando por el respeto a la libertad de cultos y el cumplimiento de la normativa vigente."/>
        <s v="Centros penitenciarios socializados con los módulos de la campaña de paz y reconciliación "/>
        <s v="Establecimientos y Regional Noroeste utilizando el modulo para crear solicitudes de traslado del SISIPEC"/>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s v="Encuestas de satisfacción del servicio al ciudadano a las 6 regionales y 10 establecimientos de reclusión por regional y sede central realizada, analizada y presentada."/>
        <s v="Aplicativo de quejas web evaluado en su uso. "/>
        <s v="ERON dotados con elementos de oficina del servicio al ciudadano"/>
        <s v="Mecanismos de participación ciudadana ejecutados"/>
        <s v="Ferias de atención al ciudadano realizadas"/>
        <s v="Política Institucional de servicio al ciudadano de acuerdo al Programa Nacional del Servicio Nacional, elaborada e implementada 2018."/>
        <s v="Estrategia de comunicación para la Promoción de los Derechos Humanos realizada "/>
        <s v=" Cápsula informativa en Derechos Humanos diseñada, elaborada y difundida"/>
        <s v="Vídeo sobre Derechos Humanos diseñado, elaborado y difundido"/>
        <s v="Curso en Derechos Humanos en el Sistema Penitenciario diseñado"/>
        <s v="Establecimientos sensibilizados en el tema de Derechos Humanos"/>
        <s v="Sensibilizaciones sobre algunas de las poblaciones excepcionales (sectores sociales LGBTI y/o grupos étnicos ) realizadas"/>
        <s v="Cápsulas informativas acerca de algunas de las poblaciones excepcionales (mujer, personas en situación de discapacidad, sectores sociales LGBTI, grupos étnicos) diseñada, elaborada y difundida"/>
        <s v="Coordinaciones interinstitucionales en materia de Derechos Humanos realizadas"/>
        <s v="Política Institucional  de Derechos Humanos actualizada "/>
        <s v="Diagnósticos regionales sobre la situación actual de DDHH realizados"/>
        <s v="Informe de seguimiento sobre los casos internacionales de los cuales se tenga conocimiento realizado"/>
        <s v="Alianzas estratégicas gestionadas"/>
        <s v="Taller: &quot;Estrategias para la buena gestión de las Relaciones Públicas y Protocolo Institucional - Sede Central&quot; realizado y evaluado. "/>
        <s v="Requerimientos asociados a eventos y/o logistica que conlleven a mejorar la percepción de la comunidad y la potenciaolización de la imagen de la entidad ante los grupos de interés, atendidos.  "/>
        <s v="Solicitudes de los diferentes medios de comunicación para el desarrollo de sus actividades periodísticas con la población de internos tramitadas"/>
        <s v="Herramientas de comunicación dentro del marco de las políticas de Gobierno en Línea. (Notas Web, Boletines de Prensa, Notinpec), implementadas"/>
        <s v="Campañas institucionales con el fin de mejorar la cultura y el clima organizacional realizadas"/>
        <s v="  Política de comunicación institucional realizar, publicada y divulgada"/>
        <s v="Acciones que permitan conocer la efectividad de los canales de comunicación (Raiting, Notas positivas publicadas y Boletines Internos, Notinpec) realizadas"/>
        <s v="Esquema de publicación adoptado y difundido "/>
        <s v="Revista institucional en los Establecimientos Carcelarios a nivel nacional, fortalecida."/>
        <s v="Manual de Comunicación de Crisis elaborado y aprobado"/>
        <s v="Videos Institucionales elaborados y editados."/>
        <s v="Plan de Direccionamiento estratégico con seguimiento anual"/>
        <s v="Indicadores sectoriales, institucionales SINERGIA con seguimiento "/>
        <s v="Herramientas de planeación formuladas y monitoreadas. (planes de Acción, Plan anticorrupción, FURAG, Modelo integrado de Planeación y Gestión, Plan Indicativo)"/>
        <s v="Instrumentos para la operación Estadística del INPEC adicionados e Implementados."/>
        <s v="Estrategias para soportar la Transparencia, participación y servicio al Ciudadano presentadas "/>
        <s v="Ejercicio de rendición de cuentas realizado"/>
        <s v="Sistema de Gestión de la Calidad Nivel Nacional  implementado y en mantenimiento"/>
        <s v="SGI actualizado acorde con las necesidades identificadas"/>
        <s v="MECI actualizado "/>
        <s v="Programación y seguimiento a la Ejecución Presupuestal realizada"/>
        <s v="Proyectos de Inversión formulados y con seguimiento"/>
        <s v="Instrumentos de ejecución presupuestal formulados y  monitoreados "/>
        <s v="Mapa de riesgo de corrupción estructurado, divulgado, monitoreado y revisado"/>
        <s v="Solicitudes de conciliación prejudicial y/o judicial estudiadas y presentadas al comité"/>
        <s v="Demandas judiciales registradas en el aplicativo EKOGUI según requerimientos  impartidos por el Ministerio de Justicia y del Derecho "/>
        <s v="Acciones de Tutela notificadas, registradas en el aplicativo SIJUR y contestadas."/>
        <s v="Conceptos jurídicos en materia de régimen penitenciario y carcelario, administrativo y legal. solicitados y resueltos "/>
        <s v="Procesos de jurisdicción coactiva gestionados de las vigencias  2005-2015"/>
        <s v="Mesas de trabajo para evaluar el avance y las complejidades presentadas en el estudio de los procesos disciplinarios, realizadas mensualmente "/>
        <s v="Base de datos de los procesos disciplinarios en segunda instancia que alerte sobre los vencimientos de los tiempos para resolver, crear y actualizada"/>
        <s v="Fallos de segunda instancia dentro de los procesos disciplinarios que se surten en contra de los funcionarios públicos, proyectados y presentados"/>
        <s v="Proyectos de acuerdo y resoluciones sobre  las funciones del instituto con control de legalidad"/>
        <s v="Riesgos identificados a través de auditorías internas y autoevaluación."/>
        <s v="Percepción de la imagen positiva de la Oficina de Control Interno incrementada en el Nivel Central."/>
        <s v="Sistema de Control Interno Evaluado "/>
        <s v="Procesos con hechos 2011 finalizados"/>
        <s v="Quejas e informes radicados a la oficina de control interno disciplinario, tramitadas en un término máximo de 30 días "/>
        <s v="Finalizar el 100% de los procesos con hechos 2010.        25%        No permitir que opere la prescripción de la acción disciplinaria en la oficina.        15 de diciembre de 2015.        Finalizar 09 de 09 procesos, con hechos 2010"/>
        <s v="Estrategia Gobierno en Línea implementada"/>
        <s v="Sistema de Gestión de Seguridad de la Información SGSI, implementado"/>
        <s v="Estrategias para la implementación del servicio de telefonía fija para internos, con bloqueo y/o inhibición de señales de comunicación móvil no autorizadas al interior de los ERON"/>
        <s v="ERON con sistemas bloqueadores de señal implementados"/>
        <s v="Proyecto de inversión para el fortalecimiento del programa de audiencias virtuales en coordinación con el Consejo Superior de la Judicatura ejecutado"/>
        <s v="Soporte y desarrollo de nuevas funcionalidades de aplicativos de apoyo SIORD, SIJUR, QUEJAS WEB., realizado"/>
        <s v="Protocolo de Internet IPv6 elaborado "/>
        <s v="Tableros de control estadístico con la información de los internos en SISIPEC"/>
        <s v="Estrategia de interoperabilidad entre los sistemas de información de las entidades del sector justicia, diseñada e implementada."/>
        <s v="Establecimientos (Bogotá)  con modulo no dinero implementados"/>
        <s v="Rediseñar, adecuar e instalar la red lógica y eléctrica de la Sede Central"/>
        <s v="Integración del Sistema Biométrico con Visitel del personal visitante registrado en los ERON"/>
        <s v="Promover el uso adecuado del Sistema de Información Penitenciaria y Carcelaria SISIPEC para 100 funcionarios."/>
        <s v="Proyecto de Dominio único para el INPEC elaborado."/>
        <s v="Suscribir Convenio entre el INPEC y el Min-Defensa para lograr la conectividad y el soporte técnico al aplicativo SISIPEC web de los establecimientos de reclusión especiales para miembros de la fuerza pública "/>
        <s v="Información Institucional actualizada y disponible a traves de medios fisicos y electrónicos de acuerdo al articulo  9 de la ley 1712 de 2014"/>
        <s v="Porcentaje de fases del proceso para la certificación en competencias Laborales norma 2106010 de servicio al cliente de acuerdo a las políticas de la organización al personal que se encuentra vinculado a la Subdirección de Talento Humano."/>
        <s v="Programa de clima y cultura organizacional dirigió a los lideres dueños de proceso y grupos de trabajo diseñado e implementado."/>
        <s v="Seguimiento anual a la herramienta de medición del clima laboral realizado"/>
        <s v="Porcentaje del programa de protección y servicios sociales implementado."/>
        <s v="Servidores penitenciarios beneficiados con incentivos pecuniarios y no pecuniarios"/>
        <s v="Encuentros de parejas y familias de los servidores penitenciarios."/>
        <s v="Funcionarios beneficiados con convenio INPEC-ICETEX"/>
        <s v="Encuentros regionales dirigidos a funcionarios próximos a cumplir requisitos de pensión de vejez."/>
        <s v="Plan de Inducción del INPEC, revisado, ajustado e implementado"/>
        <s v="Gerentes Públicos de las Direcciones Regionales con roles asignados, capacitados y asesorados en el Sistema de Información y Gestión del Empleo Público (SIGEP). "/>
        <s v="plan de  comunicaciones  del sistema  tipo de evaluación del desempeño laboral en el  INPEC monitoreado.."/>
        <s v="Modelo de Gestión de Talento Humano diseñado e implementado"/>
        <s v="Modelo de evaluación de  acuerdos de gestión de los Gerentes públicos del INPEC, diseñado e implementado "/>
        <s v="Plan de vacantes elaborado"/>
        <s v="Funcionarios intervenidos con la Fase 1  del programa de salud mental de los ERON  con patología mental "/>
        <s v="Funcionarios intervenidos con la Fase 2 del programa de salud mental en los ERON "/>
        <s v="Sistema de gestión en Seguridad y Salud en el Trabajo formulado e implementado"/>
        <s v="Registro publico de carrera administrativa actualizado"/>
      </sharedItems>
    </cacheField>
    <cacheField name="Ponderador  Producto" numFmtId="0">
      <sharedItems containsSemiMixedTypes="0" containsString="0" containsNumber="1" containsInteger="1" minValue="1" maxValue="100"/>
    </cacheField>
    <cacheField name="Meta 2016" numFmtId="0">
      <sharedItems containsSemiMixedTypes="0" containsString="0" containsNumber="1" containsInteger="1" minValue="1" maxValue="26000"/>
    </cacheField>
    <cacheField name="Unidad de medida" numFmtId="0">
      <sharedItems/>
    </cacheField>
    <cacheField name="Estado Producto" numFmtId="0">
      <sharedItems/>
    </cacheField>
    <cacheField name="Avance producto_x000a_IV Trimestre" numFmtId="0">
      <sharedItems containsMixedTypes="1" containsNumber="1" minValue="0" maxValue="34176"/>
    </cacheField>
    <cacheField name="Cumplimiento" numFmtId="9">
      <sharedItems containsSemiMixedTypes="0" containsString="0" containsNumber="1" minValue="0" maxValue="4.166666666666667"/>
    </cacheField>
    <cacheField name="Validador" numFmtId="9">
      <sharedItems containsSemiMixedTypes="0" containsString="0" containsNumber="1" minValue="0" maxValue="1" count="18">
        <n v="1"/>
        <n v="0.5"/>
        <n v="0.95"/>
        <n v="0.8"/>
        <n v="0.75"/>
        <n v="0.51111111111111107"/>
        <n v="0.91916666666666669"/>
        <n v="0"/>
        <n v="0.91300000000000003"/>
        <n v="0.61445783132530118"/>
        <n v="0.41666666666666669"/>
        <n v="0.6"/>
        <n v="0.93"/>
        <n v="0.21"/>
        <n v="0.25" u="1"/>
        <n v="0.1" u="1"/>
        <n v="0.33333333333333331" u="1"/>
        <n v="0.2771084337349397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1">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n v="1"/>
    <s v="Se realizó el encuentro de comandantes de vigilancia deacuerdo de cada una de las actividades programadas"/>
    <s v="C:\Users\YRODRIGUEZB\Desktop\Plan de Acción 2016\Seguimiento PA 2016\Seguimiento II Trimestre"/>
    <m/>
    <s v="SIN REGISTRO DE SEGUIMIENTO"/>
    <m/>
    <n v="1"/>
    <s v="Se realizó el encuentro de comandantes de vigilancia deacuerdo de cada una de las actividades programadas"/>
    <s v="C:\Users\YRODRIGUEZB\Desktop\Plan de Acción 2016\Seguimiento PA 2016\Seguimiento II Trimestre"/>
    <n v="698"/>
    <s v="Planear el encuentro y cronograma a seguir"/>
    <s v="NO"/>
    <x v="0"/>
    <x v="0"/>
    <n v="20"/>
    <s v="Te. Wilson Suarez_x000a_In. Hernán Silva_x000a_Ds. Oscar Toro_x000a_Ds. Nelfi Ramírez_x000a_Dg. Yeimy Torres"/>
    <s v="Teniente de Prisiones"/>
    <x v="0"/>
    <m/>
    <m/>
    <m/>
    <n v="20"/>
    <s v="Mediante correo electronico se remite el cronograma de las actividades programadas para el encuentro de comandantes operativos, que se ralizo en el municipio de Silvania"/>
    <s v="C:\Users\YRODRIGUEZB\Desktop\Plan de Acción 2016\Seguimiento PA 2016\Seguimiento II Trimestre"/>
    <m/>
    <n v="1"/>
    <s v="SIN REGISTRO DE SEGUIMIENTO"/>
    <m/>
    <x v="0"/>
    <n v="1"/>
    <s v="Mediante correo electronico se remite el cronograma de las actividades programadas para el encuentro de comandantes operativos, que se ralizo en el municipio de Silvania"/>
    <s v="C:\Users\YRODRIGUEZB\Desktop\Plan de Acción 2016\Seguimiento PA 2016\Seguimiento II Trimestre"/>
    <n v="60"/>
    <n v="60"/>
    <n v="1"/>
    <n v="1"/>
    <n v="1"/>
    <n v="0.15"/>
    <n v="0.2"/>
    <n v="0.03"/>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699"/>
    <s v="Elaborar Autos-comisorios "/>
    <s v="NO"/>
    <x v="1"/>
    <x v="1"/>
    <n v="20"/>
    <s v="Ds. Nelfi Ramírez"/>
    <s v="Dragoneante"/>
    <x v="0"/>
    <m/>
    <m/>
    <m/>
    <n v="20"/>
    <s v="Mediante Oficio 82102-SUCUC-GRUMI-000411 se remiten los autos comisorios emitidos para el encuentro. Se debe aclarar ue loa autos comisorios tiene fecha 08 de Junio, porque fueron cambiados en dos oportuidades a solicitud del Director de Gestión Corporativa"/>
    <s v="C:\Users\YRODRIGUEZB\Desktop\Plan de Acción 2016\Seguimiento PA 2016\Seguimiento II Trimestre"/>
    <m/>
    <n v="1"/>
    <s v="SIN REGISTRO DE SEGUIMIENTO"/>
    <m/>
    <x v="0"/>
    <n v="1"/>
    <s v="Mediante Oficio 82102-SUCUC-GRUMI-000411 se remiten los autos comisorios emitidos para el encuentro. Se debe aclarar ue loa autos comisorios tiene fecha 08 de Junio, porque fueron cambiados en dos oportuidades a solicitud del Director de Gestión Corporativa"/>
    <s v="C:\Users\YRODRIGUEZB\Desktop\Plan de Acción 2016\Seguimiento PA 2016\Seguimiento II Trimestre"/>
    <n v="29"/>
    <n v="29"/>
    <n v="1"/>
    <n v="1"/>
    <n v="1"/>
    <n v="0.15"/>
    <n v="0.2"/>
    <n v="0.03"/>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700"/>
    <s v="Realizar del encuentro de Comandantes Operativos de centros de instrucción y participar activamente en las actividades programadas"/>
    <s v="NO"/>
    <x v="2"/>
    <x v="2"/>
    <n v="40"/>
    <s v="Te. Wilson Suarez_x000a_In. Hernán Silva_x000a_Ds. Oscar Toro_x000a_Ds. Nelfi Ramírez_x000a_Dg. Yeimy Torres"/>
    <s v="Teniente de Prisiones"/>
    <x v="0"/>
    <m/>
    <m/>
    <m/>
    <n v="40"/>
    <s v="Mediante actas 40, 41 y 42 se certifica la asistencia del personal al encuentro los días 15, 16 y 17 de Junio en el Club Campestre El Bosque en el Municipio de Silvania Cundinamarca"/>
    <s v="C:\Users\YRODRIGUEZB\Desktop\Plan de Acción 2016\Seguimiento PA 2016\Seguimiento II Trimestre"/>
    <m/>
    <n v="1"/>
    <s v="SIN REGISTRO DE SEGUIMIENTO"/>
    <m/>
    <x v="0"/>
    <n v="1"/>
    <s v="Mediante actas 40, 41 y 42 se certifica la asistencia del personal al encuentro los días 15, 16 y 17 de Junio en el Club Campestre El Bosque en el Municipio de Silvania Cundinamarca"/>
    <s v="C:\Users\YRODRIGUEZB\Desktop\Plan de Acción 2016\Seguimiento PA 2016\Seguimiento II Trimestre"/>
    <n v="29"/>
    <n v="29"/>
    <n v="1"/>
    <n v="1"/>
    <n v="1"/>
    <n v="0.15"/>
    <n v="0.4"/>
    <n v="0.06"/>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701"/>
    <s v="Elaborar informe de cumplimiento de objetivos propuestos"/>
    <s v="NO"/>
    <x v="3"/>
    <x v="3"/>
    <n v="20"/>
    <s v="Te. Wilson Suarez"/>
    <s v="Teniente de Prisiones"/>
    <x v="0"/>
    <m/>
    <m/>
    <m/>
    <m/>
    <m/>
    <m/>
    <n v="20"/>
    <n v="1"/>
    <s v="Mediante oficio 82102-SUCUC-GRUMI-000492 se rinde el informe de las actividades programadas para el encuentro."/>
    <s v=":\Users\JPBARRERAM\Desktop\PLANES DICUV\Plan de Acción 2016\Seguimiento PA 2016\Seguimiento III Trimestre"/>
    <x v="0"/>
    <n v="1"/>
    <s v="Mediante oficio 82102-SUCUC-GRUMI-000492 se rinde el informe de las actividades programadas para el encuentro."/>
    <s v=":\Users\JPBARRERAM\Desktop\PLANES DICUV\Plan de Acción 2016\Seguimiento PA 2016\Seguimiento III Trimestre"/>
    <n v="29"/>
    <n v="29"/>
    <n v="1"/>
    <n v="1"/>
    <n v="1"/>
    <n v="0.15"/>
    <n v="0.2"/>
    <n v="0.03"/>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m/>
    <m/>
    <m/>
    <m/>
    <m/>
    <n v="1156"/>
    <s v="Planear el encuentro y cronograma a seguir"/>
    <s v="NO"/>
    <x v="0"/>
    <x v="0"/>
    <n v="20"/>
    <s v="Te. Wilson Suarez_x000a_In. Hernan Silva_x000a_Ds. Oscar Toro_x000a_Ds. Nelfi Ramirez_x000a__x000a_Dg. Yeimy Torres"/>
    <s v="Teniente de Prisiones"/>
    <x v="1"/>
    <m/>
    <s v="REPETIDO"/>
    <m/>
    <m/>
    <s v="ACTIVIDADES REPETIDAS"/>
    <m/>
    <m/>
    <s v="Actividad inactiva"/>
    <m/>
    <m/>
    <x v="1"/>
    <s v="Actividad inactiva"/>
    <m/>
    <m/>
    <n v="60"/>
    <n v="60"/>
    <s v="Actividad inactiva"/>
    <m/>
    <m/>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m/>
    <m/>
    <m/>
    <m/>
    <m/>
    <n v="1157"/>
    <s v="Elaborar Autos-comisorios "/>
    <s v="NO"/>
    <x v="1"/>
    <x v="1"/>
    <n v="20"/>
    <s v="Ds. Nelfi Ramirez"/>
    <s v="Dragoneante"/>
    <x v="1"/>
    <m/>
    <s v="REPETIDO"/>
    <m/>
    <m/>
    <s v="ACTIVIDADES REPETIDAS"/>
    <m/>
    <m/>
    <s v="Actividad inactiva"/>
    <m/>
    <m/>
    <x v="1"/>
    <s v="Actividad inactiva"/>
    <m/>
    <m/>
    <n v="29"/>
    <n v="29"/>
    <s v="Actividad inactiva"/>
    <m/>
    <m/>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m/>
    <m/>
    <m/>
    <m/>
    <m/>
    <n v="1158"/>
    <s v="Realizar del encuentro de Comandantes Operativos de centros de instrucción y participar activamente en las actividades programadas"/>
    <s v="NO"/>
    <x v="2"/>
    <x v="2"/>
    <n v="40"/>
    <s v="Te. Wilson Suarez_x000a_In. Hernan Silva_x000a_Ds. Oscar Toro_x000a_Ds. Nelfi Ramirez_x000a_Dg. Yeimy Torres"/>
    <s v="Teniente de Prisiones"/>
    <x v="1"/>
    <m/>
    <s v="REPETIDO"/>
    <m/>
    <m/>
    <s v="ACTIVIDADES REPETIDAS"/>
    <m/>
    <m/>
    <s v="Actividad inactiva"/>
    <m/>
    <m/>
    <x v="1"/>
    <s v="Actividad inactiva"/>
    <m/>
    <m/>
    <n v="29"/>
    <n v="29"/>
    <s v="Actividad inactiva"/>
    <m/>
    <m/>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0"/>
    <s v="Encuentro de Comandantes  operativos de los Centros de Instrucción  realizado"/>
    <n v="15"/>
    <n v="1"/>
    <s v="Número"/>
    <s v="Csp. Elver Gerardo Rosas Suarez"/>
    <s v="Subdirector Técnico"/>
    <x v="0"/>
    <m/>
    <m/>
    <m/>
    <m/>
    <m/>
    <m/>
    <m/>
    <m/>
    <m/>
    <m/>
    <m/>
    <m/>
    <n v="1159"/>
    <s v="Elaborar informe de cumplimiento de objetivos propuestos"/>
    <s v="NO"/>
    <x v="4"/>
    <x v="4"/>
    <n v="20"/>
    <s v="Te. Wilson Suarez"/>
    <s v="Teniente de Prisiones"/>
    <x v="1"/>
    <m/>
    <s v="REPETIDO"/>
    <m/>
    <m/>
    <s v="ACTIVIDADES REPETIDAS"/>
    <m/>
    <m/>
    <s v="Actividad inactiva"/>
    <m/>
    <m/>
    <x v="1"/>
    <s v="Actividad inactiva"/>
    <m/>
    <m/>
    <n v="29"/>
    <n v="29"/>
    <s v="Actividad inactiva"/>
    <m/>
    <m/>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n v="1"/>
    <s v="Se remitio a la Oficina Asesora de Planeación el Manual de Traslados para aprobación."/>
    <m/>
    <m/>
    <m/>
    <m/>
    <m/>
    <s v="SIN REGISTRO DE SEGUIMIENTO"/>
    <m/>
    <n v="1"/>
    <s v="Mediante Resolución 1159 de Marzo 15 se aprueba el manual de traslados."/>
    <s v="C:\Users\JPBARRERAM\Desktop\PLANES DICUV\Plan de Acción 2016\Seguimiento PA 2016\Seguimiento IV Trimestre\Evidencias"/>
    <n v="702"/>
    <s v="Verificar el estado  y/o etapa en que se encuentran  los manuales remitidos a OFPLA por la Subdirección del Cuerpo de Custodia en el 2015.( Manual de traslados, Manual denominación clasificación y codificación de servicios CCV y Manual de administración del servicio militar)"/>
    <s v="NO"/>
    <x v="5"/>
    <x v="5"/>
    <n v="20"/>
    <s v="Te. John Rojas_x000a_Te. Wilson Suarez"/>
    <s v="Teniente de Prisiones"/>
    <x v="0"/>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m/>
    <n v="1"/>
    <s v="SIN REGISTRO DE SEGUIMIENTO"/>
    <m/>
    <x v="0"/>
    <n v="1"/>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n v="58"/>
    <n v="58"/>
    <n v="1"/>
    <n v="0.5"/>
    <n v="0.5"/>
    <n v="0.05"/>
    <n v="0.2"/>
    <n v="0.0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3"/>
    <s v="Ajustar y remitir a la oficina asesora de planeación los manuales de acuerdo a las observaciones realizadas por dicha dependencia."/>
    <s v="NO"/>
    <x v="0"/>
    <x v="2"/>
    <n v="30"/>
    <s v="Te. John Rojas_x000a_Te. Wilson Suarez"/>
    <s v="Teniente de Prisiones"/>
    <x v="0"/>
    <n v="10"/>
    <s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
    <s v="C:\Users\YRODRIGUEZB\Desktop\Plan de Acción 2016\Seguimiento PA 2016\Seguimiento I Trimestre\Evidencias"/>
    <s v="20"/>
    <s v="El manual de traslados fue corregido y remitido a la Oficina Asesora de Planeación, donde fue aprobado mediante Resolución 1159 de 15 de Marzo"/>
    <s v="C:\Users\YRODRIGUEZB\Desktop\Plan de Acción 2016\Seguimiento PA 2016\Seguimiento II Trimestre"/>
    <m/>
    <n v="1"/>
    <s v="SIN REGISTRO DE SEGUIMIENTO"/>
    <m/>
    <x v="0"/>
    <n v="1"/>
    <s v="Mediante Oficio 8510-SUTAH-15335 de febrero 18 de 2016 se remite a la oficina asesora de planeación el proyecto de manual de traslado para los servidores publicos del INPEC para revisión de acuero alas sugerencias puestan en consideración._x000a_Mediante Resolución 1159 de Marzo 15 se aprueba el manual de traslados._x000a__x000a_El manual de traslados fue corregido y remitido a la Oficina Asesora de Planeación, donde fue aprobado mediante Resolución 1159 de 15 de Marzo"/>
    <s v="C:\Users\YRODRIGUEZB\Desktop\Plan de Acción 2016\Seguimiento PA 2016\Seguimiento I Trimestre\Evidencias_x000a__x000a_C:\Users\YRODRIGUEZB\Desktop\Plan de Acción 2016\Seguimiento PA 2016\Seguimiento II Trimestre"/>
    <n v="121"/>
    <n v="121"/>
    <n v="1"/>
    <n v="0.5"/>
    <n v="0.5"/>
    <n v="0.05"/>
    <n v="0.3"/>
    <n v="0.03"/>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4"/>
    <s v="Proyectar y presentar para su respectiva revisión a la oficina asesora de planeación el Manual de estudio de seguridad para aspirantes de empleos del INSTITUTO."/>
    <s v="NO"/>
    <x v="5"/>
    <x v="6"/>
    <n v="35"/>
    <s v="Te. John Rojas_x000a_Dg. Martha Aguirre"/>
    <s v="Teniente de Prisiones"/>
    <x v="0"/>
    <s v="100"/>
    <s v="Medainte Oficio 8210-SUCUC-GRUCU-0006380 se remite el Proyecto de Manual de Estudio de Seguridad para revision y aprobación"/>
    <s v="C:\Users\YRODRIGUEZB\Desktop\Plan de Acción 2016\Seguimiento PA 2016\Seguimiento I Trimestre\Evidencias"/>
    <s v="100"/>
    <s v="Medainte Oficio 8210-SUCUC-GRUCU-0006380 se remite el Proyecto de Manual de Estudio de Seguridad para revision y aprobación"/>
    <s v="C:\Users\YRODRIGUEZB\Desktop\Plan de Acción 2016\Seguimiento PA 2016\Seguimiento I Trimestre\Evidencias"/>
    <m/>
    <n v="1"/>
    <s v="SIN REGISTRO DE SEGUIMIENTO"/>
    <m/>
    <x v="0"/>
    <n v="1"/>
    <s v="Medainte Oficio 8210-SUCUC-GRUCU-0006380 se remite el Proyecto de Manual de Estudio de Seguridad para revision y aprobación"/>
    <s v="C:\Users\YRODRIGUEZB\Desktop\Plan de Acción 2016\Seguimiento PA 2016\Seguimiento I Trimestre\Evidencias"/>
    <n v="89"/>
    <n v="89"/>
    <n v="1"/>
    <n v="0.5"/>
    <n v="0.5"/>
    <n v="0.05"/>
    <n v="0.35"/>
    <n v="3.5000000000000003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5"/>
    <s v="Ajustar y remitir a la oficina asesora de planeación los manual de estudio de seguridad de acuerdo a las observaciones realizadas por dicha dependencia."/>
    <s v="NO"/>
    <x v="6"/>
    <x v="7"/>
    <n v="15"/>
    <s v="Te. John Rojas_x000a_Te. Wilson Suarez"/>
    <s v="Teniente de Prisiones"/>
    <x v="0"/>
    <m/>
    <m/>
    <m/>
    <m/>
    <s v="A la fecha la oficina Asesora de Planeación no ha enviado las observaciones del manual"/>
    <m/>
    <n v="10"/>
    <n v="0.7682539682539683"/>
    <s v="Mediante oficio 8110-OFPLA-000589 de 11 de Agosto la Oficina Asesora de Planeación devuelve el  proyecto de manual y hace una serie de recomendaciones sobre las que ya se esta trabajando para remitir a una nueva revisión."/>
    <s v=":\Users\JPBARRERAM\Desktop\PLANES DICUV\Plan de Acción 2016\Seguimiento PA 2016\Seguimiento III Trimestre"/>
    <x v="0"/>
    <n v="1"/>
    <s v="Mediante oficio 8210-SUCUC-2016IE0031263 se informa que por la necesidad de realizar el estudio de seguridad se proyecto la Directiva Transitoria 21 de octubre de 2016, para dar cumplimiento tato al requerimiento de la comisión como al plan de accion"/>
    <s v="C:\Users\JPBARRERAM\Desktop\PLANES DICUV\Plan de Acción 2016\Seguimiento PA 2016\Seguimiento IV Trimestre\Evidencias"/>
    <n v="315"/>
    <n v="315"/>
    <n v="1"/>
    <n v="0.5"/>
    <n v="0.5"/>
    <n v="0.05"/>
    <n v="0.15"/>
    <n v="1.4999999999999999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3"/>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6"/>
    <s v="Realizar mesas de trabajo con la CNSC."/>
    <s v="SI"/>
    <x v="5"/>
    <x v="7"/>
    <n v="35"/>
    <s v="Jhon Rojas"/>
    <s v="Teniente de Prisiones"/>
    <x v="0"/>
    <m/>
    <m/>
    <m/>
    <m/>
    <s v="A la fecha la Comisión Nacional de Servicio Civil no ha convocado mesas de trabajo"/>
    <m/>
    <n v="35"/>
    <n v="0.78901734104046239"/>
    <s v="Mediante acta S/N de la CNSC se realiza reunion el día 14 septiembre de 2016 para informar sobre el proceso de ejecución de las convocatorias No. 335 y 336."/>
    <s v=":\Users\JPBARRERAM\Desktop\PLANES DICUV\Plan de Acción 2016\Seguimiento PA 2016\Seguimiento III Trimestre"/>
    <x v="0"/>
    <n v="1"/>
    <s v="Mediante acta se realizó reunion para tratar los temas relacionados con las convocatorias"/>
    <s v="C:\Users\JPBARRERAM\Desktop\PLANES DICUV\Plan de Acción 2016\Seguimiento PA 2016\Seguimiento IV Trimestre\Evidencias"/>
    <n v="346"/>
    <n v="346"/>
    <n v="1"/>
    <n v="1"/>
    <n v="1"/>
    <n v="0.05"/>
    <n v="0.35"/>
    <n v="1.7500000000000002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3"/>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7"/>
    <s v="Elaborar estudios de seguridad para los aspirantes a dragoneante."/>
    <s v="SI"/>
    <x v="3"/>
    <x v="7"/>
    <n v="35"/>
    <s v="Jhon Rojas"/>
    <s v="Teniente de Prisiones"/>
    <x v="0"/>
    <m/>
    <m/>
    <m/>
    <m/>
    <m/>
    <m/>
    <m/>
    <n v="0.28431372549019607"/>
    <s v="SIN REGISTRO DE SEGUIMIENTO"/>
    <m/>
    <x v="0"/>
    <n v="1"/>
    <s v="Se realiza estudio de seguridad a un total de XXX personas para iniciar curso el proximo año"/>
    <s v="C:\Users\JPBARRERAM\Desktop\PLANES DICUV\Plan de Acción 2016\Seguimiento PA 2016\Seguimiento IV Trimestre\Evidencias"/>
    <n v="102"/>
    <n v="102"/>
    <n v="1"/>
    <n v="1"/>
    <n v="1"/>
    <n v="0.05"/>
    <n v="0.35"/>
    <n v="1.7500000000000002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3"/>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8"/>
    <s v="Suministrar a la  Subdirección de Talento Humano la información relacionada con: experiencia (antigüedad), estímulos y condecoraciones otorgadas al personal del CCV, los cuales son requisitos para asensos."/>
    <s v="NO"/>
    <x v="5"/>
    <x v="8"/>
    <n v="30"/>
    <s v="Jhon Rojas"/>
    <s v="Teniente de Prisiones"/>
    <x v="0"/>
    <n v="2"/>
    <s v="Mediante Oficio 8210-SUCUC-0032 de enero 18 de 2016, se remite a la Coordinación Grupo de Hojas de Vida las Resoluciones por medio de las cuales se actualiza los distintivos de conducta del personal del CCV."/>
    <s v="C:\Users\YRODRIGUEZB\Desktop\Plan de Acción 2016\Seguimiento PA 2016\Seguimiento I Trimestre\Evidencias"/>
    <m/>
    <m/>
    <m/>
    <m/>
    <n v="1"/>
    <s v="SIN REGISTRO DE SEGUIMIENTO"/>
    <m/>
    <x v="0"/>
    <n v="1"/>
    <s v="Mediante Oficio 8210-SUCUC-0032 de enero 18 de 2016, se remite a la Coordinación Grupo de Hojas de Vida las Resoluciones por medio de las cuales se actualiza los distintivos de conducta del personal del CCV."/>
    <s v="C:\Users\YRODRIGUEZB\Desktop\Plan de Acción 2016\Seguimiento PA 2016\Seguimiento I Trimestre\Evidencias"/>
    <n v="242"/>
    <n v="242"/>
    <n v="1"/>
    <n v="1"/>
    <n v="1"/>
    <n v="0.05"/>
    <n v="0.3"/>
    <n v="1.4999999999999999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4"/>
    <s v="Número de ERON con el personal del CCV proporcional a la cantidad de internos "/>
    <n v="10"/>
    <n v="5"/>
    <s v="Número"/>
    <s v="Csp. Elver Gerardo Rosas Suarez"/>
    <s v="Subdirector Técnico"/>
    <x v="0"/>
    <m/>
    <m/>
    <m/>
    <n v="2"/>
    <s v="De acuerdo a cada una de las actividades propustas, se han radicado solicitudes de traslado, se han realizado comites ordinarios y extraordinarios  y se actualiza el parte del personal de CCV segun las novedades"/>
    <s v="C:\Users\YRODRIGUEZB\Desktop\Plan de Acción 2016\Seguimiento PA 2016\Seguimiento II Trimestre"/>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09"/>
    <s v="Recepcionar y radicar las solicitudes de traslado de los funcionarios del CCV."/>
    <s v="SI"/>
    <x v="5"/>
    <x v="9"/>
    <n v="20"/>
    <s v="Andrés Espitia"/>
    <s v="Dragoneante"/>
    <x v="0"/>
    <n v="20"/>
    <s v="Mediante correo electrónico de 28 de marzo de 2016 se recibe dato estadistico de las solicitudes de traslado radicadas desde el día 01 de enero de hasta 15 de marzo."/>
    <s v="C:\Users\YRODRIGUEZB\Desktop\Plan de Acción 2016\Seguimiento PA 2016\Seguimiento I Trimestre\Evidencias"/>
    <n v="20"/>
    <s v="Mediante correo electrónico de 08 de julio de 2016 se recibe dato estadistico de las solicitudes de traslado radicadas desde el día 15 de marzo de hasta 30 de junio."/>
    <s v="C:\Users\YRODRIGUEZB\Desktop\Plan de Acción 2016\Seguimiento PA 2016\Seguimiento II Trimestre"/>
    <n v="20"/>
    <n v="0.89508196721311473"/>
    <s v="Mediante correo electrónico de 14 de octubre de 2016 se recibe dato estadistico de las solicitudes de traslado radicadas desde el día 15 de marzo de hasta 30 de junio."/>
    <s v=":\Users\JPBARRERAM\Desktop\PLANES DICUV\Plan de Acción 2016\Seguimiento PA 2016\Seguimiento III Trimestre"/>
    <x v="0"/>
    <n v="1"/>
    <s v="Mediante correo electrónico de 12 de Diciembre de 2016 se recibe dato estadistico de las solicitudes de traslado radicadas desde el día 01 de Octubre de hasta 11 de noviembre."/>
    <s v="C:\Users\JPBARRERAM\Desktop\PLANES DICUV\Plan de Acción 2016\Seguimiento PA 2016\Seguimiento IV Trimestre\Evidencias"/>
    <n v="305"/>
    <n v="305"/>
    <n v="1"/>
    <n v="1"/>
    <n v="1"/>
    <n v="0.1"/>
    <n v="0.2"/>
    <n v="0.0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4"/>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0"/>
    <s v="Elaborar trimestralmente parte numérico del CCV, donde se especifique la relación Interno/Guardia en cada uno de los Establecimientos de Reclusión del Orden Nacional."/>
    <s v="NO"/>
    <x v="0"/>
    <x v="7"/>
    <n v="20"/>
    <s v="Andrés Espitia"/>
    <s v="Dragoneante"/>
    <x v="0"/>
    <n v="5"/>
    <s v="Mediante correo electrónico de 28 de marzo de 2016 se recibe parte numerico del personal de Cuerpo de Custodia a nivel nacional."/>
    <s v="C:\Users\YRODRIGUEZB\Desktop\Plan de Acción 2016\Seguimiento PA 2016\Seguimiento I Trimestre\Evidencias"/>
    <s v="5"/>
    <s v="Mediante correo electrónico de 07 de Julio de 2016 se recibe parte numerico del personal de Cuerpo de Custodia a nivel nacional."/>
    <s v="C:\Users\YRODRIGUEZB\Desktop\Plan de Acción 2016\Seguimiento PA 2016\Seguimiento II Trimestre"/>
    <n v="5"/>
    <n v="0.74475524475524479"/>
    <s v="Mediante correo electrónico de14 de octubre  de 2016 se recibe parte numerico del personal de Cuerpo de Custodia a nivel nacional."/>
    <s v=":\Users\JPBARRERAM\Desktop\PLANES DICUV\Plan de Acción 2016\Seguimiento PA 2016\Seguimiento III Trimestre"/>
    <x v="0"/>
    <n v="1"/>
    <s v="Mediante correo electrónico de12 de Diciembre  de 2016 se recibe parte numerico del personal de Cuerpo de Custodia a nivel nacional."/>
    <s v="C:\Users\JPBARRERAM\Desktop\PLANES DICUV\Plan de Acción 2016\Seguimiento PA 2016\Seguimiento IV Trimestre\Evidencias"/>
    <n v="286"/>
    <n v="286"/>
    <n v="1"/>
    <n v="1"/>
    <n v="1"/>
    <n v="0.1"/>
    <n v="0.2"/>
    <n v="0.0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4"/>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1"/>
    <s v="Participar en el comité de traslados ordinario y extraordinario,  para sugerir y recomendar la viabilidad de los traslados por solicitud propia y por necesidades del servicio, con el fin de  mantener un  equilibrio en la distribución y reubicación de  la planta del personal del CCV."/>
    <s v="SI"/>
    <x v="5"/>
    <x v="7"/>
    <n v="40"/>
    <s v="Csp. Elver rosas                     Te. Johm Rojas"/>
    <s v="Subdirector Técnico"/>
    <x v="0"/>
    <n v="40"/>
    <s v="Mediante correo electrónico de 28 de marzo de 2016 se recibe informacion de los traslados reaizados de manera extraordinaria ordenados por la dirección general"/>
    <s v="C:\Users\YRODRIGUEZB\Desktop\Plan de Acción 2016\Seguimiento PA 2016\Seguimiento I Trimestre\Evidencias"/>
    <n v="40"/>
    <s v="Mediante correo electrónico de 07 de julio de 2016 se recibe informacion de los traslados reaizados de manera extraordinaria ordenados por la dirección general"/>
    <s v="C:\Users\YRODRIGUEZB\Desktop\Plan de Acción 2016\Seguimiento PA 2016\Seguimiento II Trimestre"/>
    <n v="40"/>
    <n v="0.78901734104046239"/>
    <s v="Mediante correo electrónico de 14 de octubre  de 2016 se recibe informacion de los traslados reaizados de manera extraordinaria ordenados por la dirección general"/>
    <s v=":\Users\JPBARRERAM\Desktop\PLANES DICUV\Plan de Acción 2016\Seguimiento PA 2016\Seguimiento III Trimestre"/>
    <x v="2"/>
    <n v="1"/>
    <s v="Mediante correo electrónico de 12 de Diciembre  de 2016 se recibe informacion de los traslados reaizados de manera extraordinaria ordenados por la dirección general"/>
    <s v="C:\Users\JPBARRERAM\Desktop\PLANES DICUV\Plan de Acción 2016\Seguimiento PA 2016\Seguimiento IV Trimestre\Evidencias"/>
    <n v="346"/>
    <n v="346"/>
    <n v="1"/>
    <n v="1"/>
    <n v="1"/>
    <n v="0.1"/>
    <n v="0.35"/>
    <n v="3.5000000000000003E-2"/>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s v="P134"/>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2"/>
    <s v="Presentar un informe a la Dirección de Custodia y Vigilancia donde se evidencie el cumplimiento de incluir 1  ERON que no cumpliera con la proporción de Relación Interno/guardia de 1/3 a 1/10."/>
    <s v="NO"/>
    <x v="7"/>
    <x v="7"/>
    <n v="20"/>
    <s v="Jhon Rojas"/>
    <s v="Teniente de Prisiones"/>
    <x v="0"/>
    <m/>
    <m/>
    <m/>
    <m/>
    <m/>
    <m/>
    <m/>
    <s v="Actividad no ha iniciado"/>
    <m/>
    <m/>
    <x v="0"/>
    <n v="1"/>
    <s v="Mediante oficio 8210-SUCUC-2016IE0031316 se remite el informe del cumplimiento de la relación itnerno / guardia planta de un ERON, dando cumplimiento a la actividad del plan de acción."/>
    <s v="C:\Users\JPBARRERAM\Desktop\PLANES DICUV\Plan de Acción 2016\Seguimiento PA 2016\Seguimiento IV Trimestre\Evidencias"/>
    <n v="11"/>
    <n v="11"/>
    <n v="1"/>
    <n v="1"/>
    <n v="1"/>
    <n v="0.1"/>
    <n v="0.2"/>
    <n v="0.0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7"/>
    <s v="Operativos de registro y control en los ERON realizados"/>
    <n v="10"/>
    <n v="26000"/>
    <s v="Número"/>
    <s v="TC. José Hernando Medina Bernal"/>
    <s v="Director Técnico"/>
    <x v="0"/>
    <m/>
    <m/>
    <m/>
    <n v="5"/>
    <s v="Mediante estadistico suministrado por el CEDIP se evidencia el cumplimiento de la meta de operativos en un 54% con un total de 14.054 operativos realizados en lo corrido de este año"/>
    <s v="C:\Users\YRODRIGUEZB\Desktop\Plan de Acción 2016\Seguimiento PA 2016\Seguimiento II Trimestre"/>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n v="713"/>
    <s v="Consolidar mensualmente la información de los operativos realizados por los ERON "/>
    <s v="NO"/>
    <x v="5"/>
    <x v="7"/>
    <n v="50"/>
    <s v="Alexander Ballesteros"/>
    <s v="Teniente de Prisiones"/>
    <x v="0"/>
    <n v="12"/>
    <s v="Mediante correo electronico de 29 de Marzo de remite el consolidado de los operativos de los ERON a nivel nacional. "/>
    <s v=":\Users\YRODRIGUEZB\Desktop\Plan de Acción 2016\Seguimiento PA 2016\Seguimiento I Trimestre\Evidencias"/>
    <n v="15"/>
    <s v="Mediante correo electronico de 06 de Julio  se remite el consolidado de los operativos de los ERON a nivel nacional. "/>
    <s v="C:\Users\YRODRIGUEZB\Desktop\Plan de Acción 2016\Seguimiento PA 2016\Seguimiento II Trimestre"/>
    <n v="15"/>
    <n v="0.78901734104046239"/>
    <s v="Mediante correo electronico de 18 de Octubre  se remite el consolidado de los operativos de los ERON a nivel nacional. "/>
    <s v=":\Users\JPBARRERAM\Desktop\PLANES DICUV\Plan de Acción 2016\Seguimiento PA 2016\Seguimiento III Trimestre"/>
    <x v="0"/>
    <n v="1"/>
    <s v="Mediante correo electronico de 14 de Diciembre  se remite el consolidado de los operativos de los ERON a nivel nacional. "/>
    <s v="C:\Users\JPBARRERAM\Desktop\PLANES DICUV\Plan de Acción 2016\Seguimiento PA 2016\Seguimiento IV Trimestre\Evidencias"/>
    <n v="346"/>
    <n v="346"/>
    <n v="1"/>
    <n v="1.3144615384615386"/>
    <n v="1"/>
    <n v="0.1"/>
    <n v="0.5"/>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7"/>
    <s v="Operativos de registro y control en los ERON realizados"/>
    <n v="10"/>
    <n v="26000"/>
    <s v="Número"/>
    <s v="TC. José Hernando Medina Bernal"/>
    <s v="Director Técnico"/>
    <x v="0"/>
    <m/>
    <m/>
    <m/>
    <m/>
    <m/>
    <m/>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n v="714"/>
    <s v="Realizar análisis trimestrales de los informes de seguridad consolidados e impartir instrucciones a las Direcciones Regionales y a los ERON"/>
    <s v="NO"/>
    <x v="0"/>
    <x v="7"/>
    <n v="50"/>
    <s v="Efren Vargas"/>
    <s v="Teniente de Prisiones"/>
    <x v="0"/>
    <m/>
    <m/>
    <m/>
    <s v="30"/>
    <s v="Se realiza el analisis de seguridad del primer trimestre y se imparten intrucciones a los ERON"/>
    <s v="C:\Users\YRODRIGUEZB\Desktop\Plan de Acción 2016\Seguimiento PA 2016\Seguimiento II Trimestre"/>
    <n v="10"/>
    <n v="0.74475524475524479"/>
    <s v="Se realiza el analisis de seguridad del segundo trimestre y se imparten intrucciones a los ERON"/>
    <s v=":\Users\JPBARRERAM\Desktop\PLANES DICUV\Plan de Acción 2016\Seguimiento PA 2016\Seguimiento III Trimestre"/>
    <x v="0"/>
    <n v="1"/>
    <s v="Se realiza el analisis de seguridad del segundo trimestre y se imparten intrucciones a los ERON"/>
    <s v="C:\Users\JPBARRERAM\Desktop\PLANES DICUV\Plan de Acción 2016\Seguimiento PA 2016\Seguimiento IV Trimestre\Evidencias"/>
    <n v="286"/>
    <n v="286"/>
    <n v="1"/>
    <n v="1.3144615384615386"/>
    <n v="1"/>
    <n v="0.1"/>
    <n v="0.5"/>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8"/>
    <s v="Hechos punibles judicializados en los ERON."/>
    <n v="15"/>
    <n v="100"/>
    <s v="Porcentaje"/>
    <s v="MY. Manuel Armando Quintero Medina"/>
    <s v="Teniente de Prisiones"/>
    <x v="0"/>
    <m/>
    <m/>
    <m/>
    <n v="50"/>
    <s v="Segun las actividades planteadas, se ha dado cumplimiento de acuerdo a los informes sumisnistrados por la Unidad de Policia Judicial donde se evidencian número de capturas, tramite de internos indocumentados, solicitud de realización de cursos y la corrección de la guía."/>
    <s v="C:\Users\YRODRIGUEZB\Desktop\Plan de Acción 2016\Seguimiento PA 2016\Seguimiento II Trimestre"/>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5"/>
    <s v="Proyectar un documento para presentar a la Oficina Asesora de Planeación en atención a normatividad jurídica y actos administrativos sobre las actuaciones de Policía Judicial en los ERON."/>
    <s v="NO"/>
    <x v="5"/>
    <x v="1"/>
    <n v="30"/>
    <s v="Dg. Milton Díaz_x000a_Dg. Mirley Murcia_x000a_Dg. Sergio Hernández"/>
    <s v="Dragoneante"/>
    <x v="0"/>
    <n v="7"/>
    <s v="Mediante Ofico 82202-SUSEV-GRUJU-0404 se recibe informe de policia judicial en donde se mencionan las acciones adelantadas respecto a las actividades del plan de acción."/>
    <s v="C:\Users\YRODRIGUEZB\Desktop\Plan de Acción 2016\Seguimiento PA 2016\Seguimiento I Trimestre\Evidencias"/>
    <s v="23"/>
    <s v="Mediante Ofico 82202-SUSEV-GRUJU-1195 se recibe informe de policia judicial en donde se mencionan las acciones adelantadas respecto a las actividades del plan de acción."/>
    <s v="C:\Users\YRODRIGUEZB\Desktop\Plan de Acción 2016\Seguimiento PA 2016\Seguimiento II Trimestre"/>
    <m/>
    <n v="1"/>
    <s v="SIN REGISTRO DE SEGUIMIENTO"/>
    <m/>
    <x v="0"/>
    <n v="1"/>
    <s v="Mediante Ofico 82202-SUSEV-GRUJU-1195 se recibe informe de policia judicial en donde se mencionan las acciones adelantadas respecto a las actividades del plan de acción."/>
    <s v="C:\Users\YRODRIGUEZB\Desktop\Plan de Acción 2016\Seguimiento PA 2016\Seguimiento II Trimestre"/>
    <n v="150"/>
    <n v="150"/>
    <n v="1"/>
    <n v="1"/>
    <n v="1"/>
    <n v="0.15"/>
    <n v="0.3"/>
    <n v="4.4999999999999998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8"/>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6"/>
    <s v="Proyectar, programar y solicitar a la Escuela Penitenciaria Nacional la realización de 3 Actualizaciones de la función de Policía Judicial. "/>
    <s v="NO"/>
    <x v="5"/>
    <x v="7"/>
    <n v="15"/>
    <s v="Dg. Sergio Hernández_x000a_Dg. Gabriel Flores"/>
    <s v="Dragoneante"/>
    <x v="0"/>
    <n v="4"/>
    <s v="Mediante Ofico 82202-SUSEV-GRUJU-0404 se recibe informe de policia judicial en donde se mencionan las acciones adelantadas respecto a las actividades del plan de acción."/>
    <s v="C:\Users\YRODRIGUEZB\Desktop\Plan de Acción 2016\Seguimiento PA 2016\Seguimiento I Trimestre\Evidencias"/>
    <s v="6"/>
    <s v="Mediante Ofico 82202-SUSEV-GRUJU-1195 se recibe informe de policia judicial en donde se mencionan las acciones adelantadas respecto a las actividades del plan de acción."/>
    <s v="C:\Users\YRODRIGUEZB\Desktop\Plan de Acción 2016\Seguimiento PA 2016\Seguimiento II Trimestre"/>
    <s v="3"/>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x v="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n v="0.15"/>
    <n v="2.2499999999999999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8"/>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7"/>
    <s v="Verificar las noticias criminales creadas por los servidores del CCV adscritos al Grupo de Policía Judicial en los ERON en el aplicativo SPOA."/>
    <s v="SI"/>
    <x v="5"/>
    <x v="7"/>
    <n v="30"/>
    <s v="Dg. Sergio Hernández"/>
    <s v="Dragoneante"/>
    <x v="0"/>
    <n v="30"/>
    <s v="Mediante Ofico 82202-SUSEV-GRUJU-0404 se recibe informe de policia judicial en donde se mencionan las acciones adelantadas respecto a las actividades del plan de acción."/>
    <s v="C:\Users\YRODRIGUEZB\Desktop\Plan de Acción 2016\Seguimiento PA 2016\Seguimiento I Trimestre\Evidencias"/>
    <n v="30"/>
    <s v="Mediante Ofico 82202-SUSEV-GRUJU-1195 se recibe informe de policia judicial en donde se mencionan las acciones adelantadas respecto a las actividades del plan de acción."/>
    <s v="C:\Users\YRODRIGUEZB\Desktop\Plan de Acción 2016\Seguimiento PA 2016\Seguimiento II Trimestre"/>
    <n v="30"/>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x v="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n v="0.3"/>
    <n v="4.4999999999999998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28"/>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8"/>
    <s v="Impartir instrucciones a los servidores del CCV adscritos al Grupo de Policía Judicial en los ERON sobre el diligenciamiento del reporte de actividades semanal"/>
    <s v="SI"/>
    <x v="5"/>
    <x v="7"/>
    <n v="25"/>
    <s v="Dg. Dorelly Leguizamón_x000a_Dg. German Acosta_x000a_Dg. Wilmar Fernández_x000a_Dg. Mirley Murcia_x000a_Dg. Yazmin Castro_x000a_Dg. Milton Díaz_x000a_(demanda)"/>
    <s v="Dragoneante"/>
    <x v="0"/>
    <m/>
    <m/>
    <m/>
    <n v="25"/>
    <s v="Mediante Ofico 82202-SUSEV-GRUJU-1195 se recibe informe de policia judicial en donde se mencionan las acciones adelantadas respecto a las actividades del plan de acción."/>
    <s v="C:\Users\YRODRIGUEZB\Desktop\Plan de Acción 2016\Seguimiento PA 2016\Seguimiento II Trimestre"/>
    <n v="25"/>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x v="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n v="0.25"/>
    <n v="3.7499999999999999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Lineamientos para la  clasificación de ERON  de acuerdo con lo establecido en la Ley 1709 de 2014, diseñados e implementados."/>
    <n v="5"/>
    <n v="10"/>
    <s v="Numero"/>
    <s v="TC. José Hernando Medina Bernal"/>
    <s v="Director Técnico"/>
    <x v="0"/>
    <m/>
    <m/>
    <m/>
    <n v="2"/>
    <s v="Se han realizado las actividades propuestas como la revisión documental y la identificación de los pabellones."/>
    <s v="C:\Users\YRODRIGUEZB\Desktop\Plan de Acción 2016\Seguimiento PA 2016\Seguimiento II Trimestre"/>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19"/>
    <s v="Revisar documental y de antecedentes de la clasificación de los ERON."/>
    <s v="NO"/>
    <x v="5"/>
    <x v="6"/>
    <n v="15"/>
    <s v="Te. Sandra Calderón_x000a_Dg. Yoan Rodríguez _x000a_Dg. Mauricio Quiebraolla"/>
    <s v="Teniente de Prisiones"/>
    <x v="0"/>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m/>
    <n v="1"/>
    <s v="SIN REGISTRO DE SEGUIMIENTO"/>
    <m/>
    <x v="0"/>
    <n v="1"/>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n v="89"/>
    <n v="89"/>
    <n v="1"/>
    <n v="1"/>
    <n v="1"/>
    <n v="0.05"/>
    <n v="0.15"/>
    <n v="7.4999999999999997E-3"/>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0"/>
    <s v="Realizar mesas de trabajo institucional con las dependencias involucradas en la clasificación de los ERON."/>
    <s v="NO"/>
    <x v="8"/>
    <x v="10"/>
    <n v="15"/>
    <s v="Te. Sandra Calderón_x000a_Dg. Yoan Rodríguez _x000a_Dg. Mauricio Quiebraolla"/>
    <s v="Teniente de Prisiones"/>
    <x v="0"/>
    <m/>
    <m/>
    <m/>
    <m/>
    <s v="A la fecha no se han convocado mesas de trabajo, teniendo en cuenta que se esta revisando el material enviado por cada una de las regionales, según la porpuesta de clasificación."/>
    <m/>
    <n v="10"/>
    <n v="0.74897119341563789"/>
    <s v="Mediante Actas 205 y 209 se realizan las mesas de trabajo para la calsificación de los ERON de acuerdo a la Ley 1709"/>
    <s v=":\Users\JPBARRERAM\Desktop\PLANES DICUV\Plan de Acción 2016\Seguimiento PA 2016\Seguimiento III Trimestre"/>
    <x v="0"/>
    <n v="1"/>
    <s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
    <s v="C:\Users\JPBARRERAM\Desktop\PLANES DICUV\Plan de Acción 2016\Seguimiento PA 2016\Seguimiento IV Trimestre\Evidencias"/>
    <n v="243"/>
    <n v="243"/>
    <n v="1"/>
    <n v="1"/>
    <n v="1"/>
    <n v="0.05"/>
    <n v="0.15"/>
    <n v="7.4999999999999997E-3"/>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1"/>
    <s v="Identificar los pabellones de alta seguridad, los de funcionarios públicos y los de justicia y paz."/>
    <s v="NO"/>
    <x v="8"/>
    <x v="2"/>
    <n v="25"/>
    <s v="Te. Sandra Calderón_x000a_Dg. Yoan Rodríguez _x000a_Dg. Mauricio Quiebraolla"/>
    <s v="Teniente de Prisiones"/>
    <x v="0"/>
    <m/>
    <m/>
    <m/>
    <s v="25"/>
    <s v="De acuerdo al información suministrado por el CEDIP y la Ofiicina de Justicia y Paz del GOSEG, se identificarón los establecimientos con pabellones de alta seguridad, de los funcionarios públicos y los de justicia y paz"/>
    <s v="C:\Users\YRODRIGUEZB\Desktop\Plan de Acción 2016\Seguimiento PA 2016\Seguimiento II Trimestre"/>
    <m/>
    <n v="1"/>
    <s v="SIN REGISTRO DE SEGUIMIENTO"/>
    <m/>
    <x v="0"/>
    <n v="1"/>
    <s v="De acuerdo al información suministrado por el CEDIP y la Ofiicina de Justicia y Paz del GOSEG, se identificarón los establecimientos con pabellones de alta seguridad, de los funcionarios públicos y los de justicia y paz"/>
    <s v="C:\Users\YRODRIGUEZB\Desktop\Plan de Acción 2016\Seguimiento PA 2016\Seguimiento II Trimestre"/>
    <n v="90"/>
    <n v="90"/>
    <n v="1"/>
    <n v="1"/>
    <n v="1"/>
    <n v="0.05"/>
    <n v="0.25"/>
    <n v="1.2500000000000001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2"/>
    <m/>
    <n v="1"/>
    <x v="8"/>
    <x v="3"/>
    <n v="25"/>
    <s v="Te. Sandra Calderón_x000a_Dg. Yoan Rodríguez _x000a_Dg. Mauricio Quiebraolla"/>
    <s v="Teniente de Prisiones"/>
    <x v="0"/>
    <m/>
    <m/>
    <m/>
    <m/>
    <m/>
    <m/>
    <n v="25"/>
    <n v="1"/>
    <s v="Mediante Actas 205 y 209 se realizan las mesas de trabajo para la calsificación de los ERON de acuerdo a la Ley 1709"/>
    <s v=":\Users\JPBARRERAM\Desktop\PLANES DICUV\Plan de Acción 2016\Seguimiento PA 2016\Seguimiento III Trimestre"/>
    <x v="0"/>
    <n v="1"/>
    <s v="Mediante Actas 205 y 209 se realizan las mesas de trabajo para la calsificación de los ERON de acuerdo a la Ley 1709"/>
    <s v=":\Users\JPBARRERAM\Desktop\PLANES DICUV\Plan de Acción 2016\Seguimiento PA 2016\Seguimiento III Trimestre"/>
    <n v="182"/>
    <n v="182"/>
    <n v="1"/>
    <n v="1"/>
    <n v="1"/>
    <n v="0.05"/>
    <n v="0.25"/>
    <n v="1.2500000000000001E-2"/>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3"/>
    <s v="Definir estándares específicos de operación(unidades de guardia, armamento, vehículos, etc.)para 5 ERON."/>
    <s v="NO"/>
    <x v="9"/>
    <x v="7"/>
    <n v="20"/>
    <s v="Te. Sandra Calderón_x000a_Dg. Yoan Rodríguez _x000a_Dg. Mauricio Quiebraolla"/>
    <s v="Teniente de Prisiones"/>
    <x v="0"/>
    <m/>
    <m/>
    <m/>
    <m/>
    <m/>
    <m/>
    <m/>
    <s v="Actividad no ha iniciado"/>
    <m/>
    <m/>
    <x v="0"/>
    <n v="1"/>
    <s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
    <s v="C:\Users\JPBARRERAM\Desktop\PLANES DICUV\Plan de Acción 2016\Seguimiento PA 2016\Seguimiento IV Trimestre\Evidencias"/>
    <n v="72"/>
    <n v="72"/>
    <n v="1"/>
    <n v="1"/>
    <n v="1"/>
    <n v="0.05"/>
    <n v="0.2"/>
    <n v="0.01"/>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s v="P189"/>
    <s v="Encuentro de Comandantes de Vigilancia para fortalecer el proceso de seguridad  penitenciaria y carcelaria realizado"/>
    <n v="5"/>
    <n v="10"/>
    <s v="Numero"/>
    <s v="Csp. Elver Gerardo Rosas Suarez"/>
    <s v="Director Técnico"/>
    <x v="1"/>
    <m/>
    <m/>
    <m/>
    <m/>
    <m/>
    <m/>
    <m/>
    <m/>
    <m/>
    <m/>
    <m/>
    <m/>
    <m/>
    <s v="Elaborar Directiva Transitoria, con el objeto de disponer la realización del 2do Encuentro de comandantes de vigilancia 2016."/>
    <s v="NO"/>
    <x v="5"/>
    <x v="5"/>
    <m/>
    <s v="Eulices Sogamoso"/>
    <s v="Dragoneante"/>
    <x v="1"/>
    <m/>
    <m/>
    <m/>
    <m/>
    <m/>
    <m/>
    <m/>
    <s v="Actividad inactiva"/>
    <m/>
    <m/>
    <x v="1"/>
    <s v="Actividad inactiva"/>
    <m/>
    <m/>
    <n v="58"/>
    <n v="58"/>
    <s v="Actividad inactiva"/>
    <m/>
    <m/>
    <m/>
    <m/>
    <m/>
  </r>
  <r>
    <s v="DICUV"/>
    <x v="0"/>
    <s v="DICUV"/>
    <s v="SUBDIRECCIÓN DE SEGURIDAD Y VIGILANCIA "/>
    <s v="O3"/>
    <s v="Generar condiciones permanentes de seguridad en los ERON."/>
    <s v="S20"/>
    <s v="SEGURIDAD Y VIGILANCIA "/>
    <s v="I12"/>
    <s v="Porcentaje de ERON clasificados según Ley 1709 de 2014."/>
    <n v="1.4500000000000002"/>
    <s v="Porcentaje"/>
    <s v="P189"/>
    <s v="Encuentro de Comandantes de Vigilancia para fortalecer el proceso de seguridad  penitenciaria y carcelaria realizado"/>
    <n v="5"/>
    <n v="10"/>
    <s v="Numero"/>
    <s v="Csp. Elver Gerardo Rosas Suarez"/>
    <s v="Director Técnico"/>
    <x v="1"/>
    <m/>
    <m/>
    <m/>
    <m/>
    <m/>
    <m/>
    <m/>
    <m/>
    <m/>
    <m/>
    <m/>
    <m/>
    <m/>
    <s v="Apoyar la elaboración de los autos comisorios de los funcionarios asistentes al evento."/>
    <s v="NO"/>
    <x v="0"/>
    <x v="6"/>
    <m/>
    <s v="Eulices Sogamoso"/>
    <s v="Dragoneante"/>
    <x v="1"/>
    <m/>
    <m/>
    <m/>
    <m/>
    <m/>
    <m/>
    <m/>
    <s v="Actividad inactiva"/>
    <m/>
    <m/>
    <x v="1"/>
    <s v="Actividad inactiva"/>
    <m/>
    <m/>
    <n v="29"/>
    <n v="29"/>
    <s v="Actividad inactiva"/>
    <m/>
    <m/>
    <m/>
    <m/>
    <m/>
  </r>
  <r>
    <s v="DICUV"/>
    <x v="0"/>
    <s v="DICUV"/>
    <s v="SUBDIRECCIÓN DE SEGURIDAD Y VIGILANCIA "/>
    <s v="O3"/>
    <s v="Generar condiciones permanentes de seguridad en los ERON."/>
    <s v="S20"/>
    <s v="SEGURIDAD Y VIGILANCIA "/>
    <s v="I12"/>
    <s v="Porcentaje de ERON clasificados según Ley 1709 de 2014."/>
    <n v="1.4500000000000002"/>
    <s v="Porcentaje"/>
    <s v="P189"/>
    <s v="Encuentro de Comandantes de Vigilancia para fortalecer el proceso de seguridad  penitenciaria y carcelaria realizado"/>
    <n v="5"/>
    <n v="10"/>
    <s v="Numero"/>
    <s v="Csp. Elver Gerardo Rosas Suarez"/>
    <s v="Director Técnico"/>
    <x v="1"/>
    <m/>
    <m/>
    <m/>
    <m/>
    <m/>
    <m/>
    <m/>
    <m/>
    <m/>
    <m/>
    <m/>
    <m/>
    <m/>
    <s v="Coordinar el suministro de pasajes terrestres y aéreos de los funcionarios asistentes al _x000a_encuentro."/>
    <s v="NO"/>
    <x v="0"/>
    <x v="0"/>
    <m/>
    <s v="Eulices Sogamoso"/>
    <s v="Dragoneante"/>
    <x v="1"/>
    <m/>
    <m/>
    <m/>
    <m/>
    <m/>
    <m/>
    <m/>
    <s v="Actividad inactiva"/>
    <m/>
    <m/>
    <x v="1"/>
    <s v="Actividad inactiva"/>
    <m/>
    <m/>
    <n v="60"/>
    <n v="60"/>
    <s v="Actividad inactiva"/>
    <m/>
    <m/>
    <m/>
    <m/>
    <m/>
  </r>
  <r>
    <s v="DICUV"/>
    <x v="0"/>
    <s v="DICUV"/>
    <s v="SUBDIRECCIÓN DE SEGURIDAD Y VIGILANCIA "/>
    <s v="O3"/>
    <s v="Generar condiciones permanentes de seguridad en los ERON."/>
    <s v="S20"/>
    <s v="SEGURIDAD Y VIGILANCIA "/>
    <s v="I12"/>
    <s v="Porcentaje de ERON clasificados según Ley 1709 de 2014."/>
    <n v="1.4500000000000002"/>
    <s v="Porcentaje"/>
    <s v="P189"/>
    <s v="Encuentro de Comandantes de Vigilancia para fortalecer el proceso de seguridad  penitenciaria y carcelaria realizado"/>
    <n v="5"/>
    <n v="10"/>
    <s v="Numero"/>
    <s v="Csp. Elver Gerardo Rosas Suarez"/>
    <s v="Director Técnico"/>
    <x v="1"/>
    <m/>
    <m/>
    <m/>
    <m/>
    <m/>
    <m/>
    <m/>
    <m/>
    <m/>
    <m/>
    <m/>
    <m/>
    <m/>
    <s v="Coordinar el desarrollo de la agenda y realizar el encuentro."/>
    <s v="NO"/>
    <x v="0"/>
    <x v="2"/>
    <m/>
    <s v="John Fredy Rojas Sutta"/>
    <s v="Dragoneante"/>
    <x v="1"/>
    <m/>
    <m/>
    <m/>
    <m/>
    <m/>
    <m/>
    <m/>
    <s v="Actividad inactiva"/>
    <m/>
    <m/>
    <x v="1"/>
    <s v="Actividad inactiva"/>
    <m/>
    <m/>
    <n v="121"/>
    <n v="121"/>
    <s v="Actividad inactiva"/>
    <m/>
    <m/>
    <m/>
    <m/>
    <m/>
  </r>
  <r>
    <s v="DICUV"/>
    <x v="0"/>
    <s v="DICUV"/>
    <s v="SUBDIRECCIÓN DE SEGURIDAD Y VIGILANCIA "/>
    <s v="O3"/>
    <s v="Generar condiciones permanentes de seguridad en los ERON."/>
    <s v="S20"/>
    <s v="SEGURIDAD Y VIGILANCIA "/>
    <s v="I12"/>
    <s v="Porcentaje de ERON clasificados según Ley 1709 de 2014."/>
    <n v="0"/>
    <s v="Porcentaje"/>
    <s v="P247"/>
    <s v="Seminario de reentrenamiento del método &quot;MERC&quot; programado en compañía de la Escuela Penitenciaria Nacional"/>
    <n v="7"/>
    <n v="1"/>
    <s v="Número"/>
    <s v="MY. Manuel Armando Quintero Medina"/>
    <s v="Subdirector Técnico"/>
    <x v="0"/>
    <n v="7"/>
    <s v="Mediante Oficio 8201-GROPE-SGCAN-0006182 se rinde informe del Seminario canino método MERC 2016."/>
    <s v="C:\Users\YRODRIGUEZB\Desktop\Plan de Acción 2016\Seguimiento PA 2016\Seguimiento I Trimestre\Evidencias"/>
    <m/>
    <m/>
    <m/>
    <m/>
    <s v="SIN REGISTRO DE SEGUIMIENTO"/>
    <m/>
    <n v="1"/>
    <s v="Mediante Oficio 8201-GROPE-SGCAN-0006182 se rinde informe del Seminario canino método MERC 2016."/>
    <s v="C:\Users\YRODRIGUEZB\Desktop\Plan de Acción 2016\Seguimiento PA 2016\Seguimiento I Trimestre\Evidencias"/>
    <n v="728"/>
    <s v="Realizar una mesa de trabajo con la Subdirección de Talento Humano para determinar requisitos para los asistentes"/>
    <s v="NO"/>
    <x v="5"/>
    <x v="11"/>
    <n v="25"/>
    <s v="Wilson Arias"/>
    <s v="Inspector"/>
    <x v="0"/>
    <s v="100"/>
    <s v="Mediante Oficio 82201-GROPE-SGC-0004001 de 29 de febrero se hace la solicitud a la Subdirección de Talento Humano."/>
    <s v="C:\Users\YRODRIGUEZB\Desktop\Plan de Acción 2016\Seguimiento PA 2016\Seguimiento I Trimestre\Evidencias"/>
    <s v="100"/>
    <s v="Mediante Oficio 82201-GROPE-SGC-0004001 de 29 de febrero se hace la solicitud a la Subdirección de Talento Humano."/>
    <s v="C:\Users\YRODRIGUEZB\Desktop\Plan de Acción 2016\Seguimiento PA 2016\Seguimiento I Trimestre\Evidencias"/>
    <m/>
    <n v="1"/>
    <s v="SIN REGISTRO DE SEGUIMIENTO"/>
    <m/>
    <x v="0"/>
    <n v="1"/>
    <s v="Mediante Oficio 82201-GROPE-SGC-0004001 de 29 de febrero se hace la solicitud a la Subdirección de Talento Humano."/>
    <s v="C:\Users\YRODRIGUEZB\Desktop\Plan de Acción 2016\Seguimiento PA 2016\Seguimiento I Trimestre\Evidencias"/>
    <n v="90"/>
    <n v="90"/>
    <n v="1"/>
    <n v="1"/>
    <n v="1"/>
    <n v="7.0000000000000007E-2"/>
    <n v="0.25"/>
    <n v="1.7500000000000002E-2"/>
  </r>
  <r>
    <s v="DICUV"/>
    <x v="0"/>
    <s v="DICUV"/>
    <s v="SUBDIRECCIÓN DE SEGURIDAD Y VIGILANCIA "/>
    <s v="O3"/>
    <s v="Generar condiciones permanentes de seguridad en los ERON."/>
    <s v="S20"/>
    <s v="SEGURIDAD Y VIGILANCIA "/>
    <s v="I12"/>
    <s v="Porcentaje de ERON clasificados según Ley 1709 de 2014."/>
    <n v="0"/>
    <s v="Porcentaje"/>
    <s v="P24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29"/>
    <s v="Invitar a los servidores del CCV con función especializada de guía canino interesados en   el participar en el seminario de reentrenamiento."/>
    <s v="NO"/>
    <x v="5"/>
    <x v="11"/>
    <n v="25"/>
    <s v="Wilson Arias"/>
    <s v="Inspector"/>
    <x v="0"/>
    <s v="100"/>
    <s v="Mediante orden de Servicios No. 000004 de Febrero 29, se establecen los lineamientos y la finalidad del seminario, su ejecución, coordinación y administración."/>
    <s v="C:\Users\YRODRIGUEZB\Desktop\Plan de Acción 2016\Seguimiento PA 2016\Seguimiento I Trimestre\Evidencias"/>
    <s v="100"/>
    <s v="Mediante orden de Servicios No. 000004 de Febrero 29, se establecen los lineamientos y la finalidad del seminario, su ejecución, coordinación y administración."/>
    <s v="C:\Users\YRODRIGUEZB\Desktop\Plan de Acción 2016\Seguimiento PA 2016\Seguimiento I Trimestre\Evidencias"/>
    <m/>
    <n v="1"/>
    <s v="SIN REGISTRO DE SEGUIMIENTO"/>
    <m/>
    <x v="0"/>
    <n v="1"/>
    <s v="Mediante orden de Servicios No. 000004 de Febrero 29, se establecen los lineamientos y la finalidad del seminario, su ejecución, coordinación y administración."/>
    <s v="C:\Users\YRODRIGUEZB\Desktop\Plan de Acción 2016\Seguimiento PA 2016\Seguimiento I Trimestre\Evidencias"/>
    <n v="90"/>
    <n v="90"/>
    <n v="1"/>
    <n v="1"/>
    <n v="1"/>
    <n v="7.0000000000000007E-2"/>
    <n v="0.25"/>
    <n v="1.7500000000000002E-2"/>
  </r>
  <r>
    <s v="DICUV"/>
    <x v="0"/>
    <s v="DICUV"/>
    <s v="SUBDIRECCIÓN DE SEGURIDAD Y VIGILANCIA "/>
    <s v="O3"/>
    <s v="Generar condiciones permanentes de seguridad en los ERON."/>
    <s v="S20"/>
    <s v="SEGURIDAD Y VIGILANCIA "/>
    <s v="I12"/>
    <s v="Porcentaje de ERON clasificados según Ley 1709 de 2014."/>
    <n v="0"/>
    <s v="Porcentaje"/>
    <s v="P24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30"/>
    <s v="Recepcionar y selección de las Hojas de vida de los aspirantes en compañía de la Subdirección de Talento Humano."/>
    <s v="NO"/>
    <x v="5"/>
    <x v="11"/>
    <n v="25"/>
    <s v="Wilson Arias"/>
    <s v="Inspector"/>
    <x v="0"/>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m/>
    <n v="1"/>
    <s v="SIN REGISTRO DE SEGUIMIENTO"/>
    <m/>
    <x v="0"/>
    <n v="1"/>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n v="90"/>
    <n v="90"/>
    <n v="1"/>
    <n v="1"/>
    <n v="1"/>
    <n v="7.0000000000000007E-2"/>
    <n v="0.25"/>
    <n v="1.7500000000000002E-2"/>
  </r>
  <r>
    <s v="DICUV"/>
    <x v="0"/>
    <s v="DICUV"/>
    <s v="SUBDIRECCIÓN DE SEGURIDAD Y VIGILANCIA "/>
    <s v="O3"/>
    <s v="Generar condiciones permanentes de seguridad en los ERON."/>
    <s v="S20"/>
    <s v="SEGURIDAD Y VIGILANCIA "/>
    <s v="I12"/>
    <s v="Porcentaje de ERON clasificados según Ley 1709 de 2014."/>
    <n v="0"/>
    <s v="Porcentaje"/>
    <s v="P24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31"/>
    <s v="Comunicar a los Servidores del CCV con función especializada de guía canino interesados y a la Escuela Penitenciaria Nacional las personas admitidas para participar en el seminario."/>
    <s v="NO"/>
    <x v="5"/>
    <x v="11"/>
    <n v="25"/>
    <s v="Wilson Arias"/>
    <s v="Inspector"/>
    <x v="0"/>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m/>
    <n v="1"/>
    <s v="SIN REGISTRO DE SEGUIMIENTO"/>
    <m/>
    <x v="0"/>
    <n v="1"/>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n v="90"/>
    <n v="90"/>
    <n v="1"/>
    <n v="1"/>
    <n v="1"/>
    <n v="7.0000000000000007E-2"/>
    <n v="0.25"/>
    <n v="1.7500000000000002E-2"/>
  </r>
  <r>
    <s v="DICUV"/>
    <x v="0"/>
    <s v="DICUV"/>
    <s v="SUBDIRECCIÓN DE SEGURIDAD Y VIGILANCIA "/>
    <s v="O3"/>
    <s v="Generar condiciones permanentes de seguridad en los ERON."/>
    <s v="S20"/>
    <s v="SEGURIDAD Y VIGILANCIA "/>
    <s v="I12"/>
    <s v="Porcentaje de ERON clasificados según Ley 1709 de 2014."/>
    <n v="0"/>
    <s v="Porcentaje"/>
    <s v="P248"/>
    <s v="25 Funcionarios del CCV seleccionados para realizar el V curso Técnico Laboral por competencias en Adiestramiento y Manejo Canino"/>
    <n v="8"/>
    <n v="25"/>
    <s v="Número"/>
    <s v="MY. Manuel Armando Quintero Medina"/>
    <s v="Subdirector Técnico"/>
    <x v="0"/>
    <m/>
    <m/>
    <m/>
    <n v="4"/>
    <s v="Se realizo la mesa de trabajo y la convocatoria para el personal del CCV que quiera participar el el curso."/>
    <s v="C:\Users\YRODRIGUEZB\Desktop\Plan de Acción 2016\Seguimiento PA 2016\Seguimiento II Trimestre"/>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2"/>
    <s v="Realizar una mesa de trabajo con la Subdirección de Talento Humano para determinar requisitos para los asistentes"/>
    <s v="NO"/>
    <x v="2"/>
    <x v="3"/>
    <n v="2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n v="1"/>
    <s v="SIN REGISTRO DE SEGUIMIENTO"/>
    <m/>
    <x v="0"/>
    <n v="1"/>
    <s v="Mediante correo electrónico de 07 de julio de 2016 se recibe la invitación para el Quinto Curso Técnico Laboral en el Manejo y Adistramiento Canino"/>
    <s v="C:\Users\YRODRIGUEZB\Desktop\Plan de Acción 2016\Seguimiento PA 2016\Seguimiento II Trimestre"/>
    <n v="121"/>
    <n v="121"/>
    <n v="1"/>
    <n v="1"/>
    <n v="1"/>
    <n v="0.08"/>
    <n v="0.2"/>
    <n v="1.6E-2"/>
  </r>
  <r>
    <s v="DICUV"/>
    <x v="0"/>
    <s v="DICUV"/>
    <s v="SUBDIRECCIÓN DE SEGURIDAD Y VIGILANCIA "/>
    <s v="O3"/>
    <s v="Generar condiciones permanentes de seguridad en los ERON."/>
    <s v="S20"/>
    <s v="SEGURIDAD Y VIGILANCIA "/>
    <s v="I12"/>
    <s v="Porcentaje de ERON clasificados según Ley 1709 de 2014."/>
    <n v="0"/>
    <s v="Porcentaje"/>
    <s v="P24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3"/>
    <s v="Invitar a los servidores del CCV interesados en  adelantar el curso."/>
    <s v="NO"/>
    <x v="2"/>
    <x v="3"/>
    <n v="2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n v="1"/>
    <s v="SIN REGISTRO DE SEGUIMIENTO"/>
    <m/>
    <x v="0"/>
    <n v="1"/>
    <s v="Mediante correo electrónico de 07 de julio de 2016 se recibe la invitación para el Quinto Curso Técnico Laboral en el Manejo y Adistramiento Canino"/>
    <s v="C:\Users\YRODRIGUEZB\Desktop\Plan de Acción 2016\Seguimiento PA 2016\Seguimiento II Trimestre"/>
    <n v="121"/>
    <n v="121"/>
    <n v="1"/>
    <n v="1"/>
    <n v="1"/>
    <n v="0.08"/>
    <n v="0.2"/>
    <n v="1.6E-2"/>
  </r>
  <r>
    <s v="DICUV"/>
    <x v="0"/>
    <s v="DICUV"/>
    <s v="SUBDIRECCIÓN DE SEGURIDAD Y VIGILANCIA "/>
    <s v="O3"/>
    <s v="Generar condiciones permanentes de seguridad en los ERON."/>
    <s v="S20"/>
    <s v="SEGURIDAD Y VIGILANCIA "/>
    <s v="I12"/>
    <s v="Porcentaje de ERON clasificados según Ley 1709 de 2014."/>
    <n v="0"/>
    <s v="Porcentaje"/>
    <s v="P24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4"/>
    <s v="Recepcionar y seleccionar de las Hojas de vida de los aspirantes en compañía de la Subdirección de Talento Humano."/>
    <s v="NO"/>
    <x v="4"/>
    <x v="3"/>
    <n v="20"/>
    <s v="Wilson Arias"/>
    <s v="Inspector"/>
    <x v="0"/>
    <m/>
    <m/>
    <m/>
    <m/>
    <m/>
    <m/>
    <n v="20"/>
    <n v="1"/>
    <s v="Mediante Acta 008 se realiza la finalización y la consolidación de los aspirantes"/>
    <s v=":\Users\JPBARRERAM\Desktop\PLANES DICUV\Plan de Acción 2016\Seguimiento PA 2016\Seguimiento III Trimestre"/>
    <x v="0"/>
    <n v="1"/>
    <s v="Mediante Acta 008 se realiza la finalización y la consolidación de los aspirantes"/>
    <s v=":\Users\JPBARRERAM\Desktop\PLANES DICUV\Plan de Acción 2016\Seguimiento PA 2016\Seguimiento III Trimestre"/>
    <n v="91"/>
    <n v="91"/>
    <n v="1"/>
    <n v="1"/>
    <n v="1"/>
    <n v="0.08"/>
    <n v="0.2"/>
    <n v="1.6E-2"/>
  </r>
  <r>
    <s v="DICUV"/>
    <x v="0"/>
    <s v="DICUV"/>
    <s v="SUBDIRECCIÓN DE SEGURIDAD Y VIGILANCIA "/>
    <s v="O3"/>
    <s v="Generar condiciones permanentes de seguridad en los ERON."/>
    <s v="S20"/>
    <s v="SEGURIDAD Y VIGILANCIA "/>
    <s v="I12"/>
    <s v="Porcentaje de ERON clasificados según Ley 1709 de 2014."/>
    <n v="0"/>
    <s v="Porcentaje"/>
    <s v="P24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5"/>
    <s v="Citar a pruebas al personal del CCV seleccionado."/>
    <s v="NO"/>
    <x v="4"/>
    <x v="3"/>
    <n v="20"/>
    <s v="Wilson Arias"/>
    <s v="Inspector"/>
    <x v="0"/>
    <m/>
    <m/>
    <m/>
    <m/>
    <m/>
    <m/>
    <n v="20"/>
    <n v="1"/>
    <s v="Mediante oficio S/N de 01 de Agosto se hace entrega del resultado de las pruebas fisicas realizadas."/>
    <s v=":\Users\JPBARRERAM\Desktop\PLANES DICUV\Plan de Acción 2016\Seguimiento PA 2016\Seguimiento III Trimestre"/>
    <x v="0"/>
    <n v="1"/>
    <s v="Mediante oficio S/N de 01 de Agosto se hace entrega del resultado de las pruebas fisicas realizadas."/>
    <s v=":\Users\JPBARRERAM\Desktop\PLANES DICUV\Plan de Acción 2016\Seguimiento PA 2016\Seguimiento III Trimestre"/>
    <n v="91"/>
    <n v="91"/>
    <n v="1"/>
    <n v="1"/>
    <n v="1"/>
    <n v="0.08"/>
    <n v="0.2"/>
    <n v="1.6E-2"/>
  </r>
  <r>
    <s v="DICUV"/>
    <x v="0"/>
    <s v="DICUV"/>
    <s v="SUBDIRECCIÓN DE SEGURIDAD Y VIGILANCIA "/>
    <s v="O3"/>
    <s v="Generar condiciones permanentes de seguridad en los ERON."/>
    <s v="S20"/>
    <s v="SEGURIDAD Y VIGILANCIA "/>
    <s v="I12"/>
    <s v="Porcentaje de ERON clasificados según Ley 1709 de 2014."/>
    <n v="0"/>
    <s v="Porcentaje"/>
    <s v="P24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6"/>
    <s v="Comunicar a los Servidores del CCV interesados y a la Escuela Penitenciaria Nacional las personas admitidas para adelantar el curso."/>
    <s v="NO"/>
    <x v="4"/>
    <x v="3"/>
    <n v="20"/>
    <s v="Wilson Arias"/>
    <s v="Inspector"/>
    <x v="0"/>
    <m/>
    <m/>
    <m/>
    <m/>
    <m/>
    <m/>
    <n v="20"/>
    <n v="1"/>
    <s v="Mediante oficio S/N de 05 de Agosto se solicita la presentación de funcionarios a partir del 10 de Agosto."/>
    <s v=":\Users\JPBARRERAM\Desktop\PLANES DICUV\Plan de Acción 2016\Seguimiento PA 2016\Seguimiento III Trimestre"/>
    <x v="0"/>
    <n v="1"/>
    <s v="Mediante oficio S/N de 05 de Agosto se solicita la presentación de funcionarios a partir del 10 de Agosto."/>
    <s v=":\Users\JPBARRERAM\Desktop\PLANES DICUV\Plan de Acción 2016\Seguimiento PA 2016\Seguimiento III Trimestre"/>
    <n v="91"/>
    <n v="91"/>
    <n v="1"/>
    <n v="1"/>
    <n v="1"/>
    <n v="0.08"/>
    <n v="0.2"/>
    <n v="1.6E-2"/>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1"/>
    <s v="Participar en la formulación de la política sectorial de Gestión de Riesgo diseñada por el Ministerio de Justicia y del Derecho."/>
    <n v="5"/>
    <n v="1"/>
    <s v="Número"/>
    <s v="MY. Manuel Armando Quintero Medina"/>
    <s v="Subdirector Técnico"/>
    <x v="0"/>
    <m/>
    <m/>
    <m/>
    <n v="2"/>
    <s v="Se han realizado mesas de trabajo con el ministerio"/>
    <s v="C:\Users\YRODRIGUEZB\Desktop\Plan de Acción 2016\Seguimiento PA 2016\Seguimiento II Trimestre"/>
    <m/>
    <s v="SIN REGISTRO DE SEGUIMIENTO"/>
    <m/>
    <n v="1"/>
    <s v="Se han realizado mesas de trabajo con el ministerio"/>
    <s v="C:\Users\YRODRIGUEZB\Desktop\Plan de Acción 2016\Seguimiento PA 2016\Seguimiento II Trimestre"/>
    <n v="737"/>
    <s v="Asistir a las reuniones programadas por el Ministerio de Justicia y del Derecho y por la Unidad Nacional de Gestión de Riesgo."/>
    <s v="NO"/>
    <x v="6"/>
    <x v="7"/>
    <n v="100"/>
    <s v="Carlos Melo Bonilla"/>
    <s v="Dragoneante"/>
    <x v="0"/>
    <n v="7"/>
    <s v="Mediante Acta 04 se efectua reunion en el Ministerio de Justicia donde se hace la modificación del Plan e acción y donde se estabelcen algunos compromisos. "/>
    <s v="C:\Users\YRODRIGUEZB\Desktop\Plan de Acción 2016\Seguimiento PA 2016\Seguimiento I Trimestre\Evidencias"/>
    <n v="7"/>
    <s v="Mediante correo electrónico se remite por parte de gestion del riesgo la confirmacion de las reuniones que se han venido adelatando de acuerdo a los compromisos establecidos."/>
    <s v="C:\Users\YRODRIGUEZB\Desktop\Plan de Acción 2016\Seguimiento PA 2016\Seguimiento II Trimestre"/>
    <n v="45"/>
    <n v="0.7682539682539683"/>
    <s v="Se remite el acta y la lista de asistencias de la reunion realizada en la unidad de gestion del riesgo. Y la matriz donde se indentifica al INPEC dentro de la unidad."/>
    <s v=":\Users\JPBARRERAM\Desktop\PLANES DICUV\Plan de Acción 2016\Seguimiento PA 2016\Seguimiento III Trimestre"/>
    <x v="0"/>
    <n v="1"/>
    <s v="Se remite Acta de asistencia las mesas de trabajo realizada por la Unidad Nacional para la Gestión del Riesgo de Desastres"/>
    <s v="C:\Users\JPBARRERAM\Desktop\PLANES DICUV\Plan de Acción 2016\Seguimiento PA 2016\Seguimiento IV Trimestre\Evidencias"/>
    <n v="315"/>
    <n v="315"/>
    <n v="1"/>
    <n v="1"/>
    <n v="1"/>
    <n v="0.05"/>
    <n v="1"/>
    <n v="0.05"/>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1"/>
    <s v="Participar en la formulación de la política sectorial de Gestión de Riesgo diseñada por el Ministerio de Justicia y del Derecho."/>
    <n v="5"/>
    <n v="1"/>
    <s v="Número"/>
    <s v="MY. Manuel Armando Quintero Medina"/>
    <s v="Subdirector Técnico"/>
    <x v="0"/>
    <m/>
    <m/>
    <m/>
    <m/>
    <m/>
    <m/>
    <m/>
    <s v="SIN REGISTRO DE SEGUIMIENTO"/>
    <m/>
    <m/>
    <m/>
    <m/>
    <n v="738"/>
    <s v="Asistir a las reuniones programadas por el Ministerio de Justicia y del Derecho y por la Unidad Nacional de Gestión de Riesgo."/>
    <s v="NO"/>
    <x v="6"/>
    <x v="7"/>
    <n v="50"/>
    <s v="Carlos Melo Bonilla"/>
    <s v="Dragoneante"/>
    <x v="1"/>
    <m/>
    <s v="Esta actividad esta repetida"/>
    <m/>
    <m/>
    <m/>
    <m/>
    <m/>
    <s v="Actividad inactiva"/>
    <s v="SIN REGISTRO DE SEGUIMIENTO"/>
    <m/>
    <x v="1"/>
    <s v="Actividad inactiva"/>
    <m/>
    <m/>
    <n v="315"/>
    <n v="315"/>
    <s v="Actividad inactiva"/>
    <m/>
    <m/>
    <m/>
    <m/>
    <m/>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1"/>
    <s v="Participar en la formulación de la política sectorial de Gestión de Riesgo diseñada por el Ministerio de Justicia y del Derecho."/>
    <n v="5"/>
    <n v="1"/>
    <s v="Número"/>
    <s v="MY. Manuel Armando Quintero Medina"/>
    <s v="Subdirector Técnico"/>
    <x v="0"/>
    <m/>
    <m/>
    <m/>
    <m/>
    <m/>
    <m/>
    <m/>
    <m/>
    <m/>
    <m/>
    <m/>
    <m/>
    <n v="739"/>
    <s v="Definir lineamientos de la política para la gestión del riesgo."/>
    <s v="NO"/>
    <x v="0"/>
    <x v="2"/>
    <n v="25"/>
    <s v="Carlos Melo Bonilla"/>
    <s v="Dragoneante"/>
    <x v="1"/>
    <m/>
    <s v="Actividad eliminada"/>
    <m/>
    <m/>
    <m/>
    <m/>
    <m/>
    <s v="Actividad inactiva"/>
    <m/>
    <m/>
    <x v="1"/>
    <s v="Actividad inactiva"/>
    <m/>
    <m/>
    <n v="121"/>
    <n v="121"/>
    <s v="Actividad inactiva"/>
    <m/>
    <m/>
    <m/>
    <m/>
    <m/>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1"/>
    <s v="Participar en la formulación de la política sectorial de Gestión de Riesgo diseñada por el Ministerio de Justicia y del Derecho."/>
    <n v="5"/>
    <n v="1"/>
    <s v="Número"/>
    <s v="MY. Manuel Armando Quintero Medina"/>
    <s v="Subdirector Técnico"/>
    <x v="0"/>
    <m/>
    <m/>
    <m/>
    <m/>
    <m/>
    <m/>
    <m/>
    <m/>
    <m/>
    <m/>
    <m/>
    <m/>
    <n v="740"/>
    <s v="Proyectar el documento y remitir a la Oficina Asesora de Planeación para su revisión."/>
    <s v="NO"/>
    <x v="2"/>
    <x v="3"/>
    <n v="25"/>
    <s v="Carlos Melo Bonilla"/>
    <s v="Dragoneante"/>
    <x v="1"/>
    <m/>
    <s v="Actividad eliminada"/>
    <m/>
    <m/>
    <m/>
    <m/>
    <m/>
    <s v="Actividad inactiva"/>
    <m/>
    <m/>
    <x v="1"/>
    <s v="Actividad inactiva"/>
    <m/>
    <m/>
    <n v="121"/>
    <n v="121"/>
    <s v="Actividad inactiva"/>
    <m/>
    <m/>
    <m/>
    <m/>
    <m/>
  </r>
  <r>
    <s v="DICUV"/>
    <x v="0"/>
    <s v="DICUV"/>
    <s v="SUBDIRECCIÓN DE SEGURIDAD Y VIGILANCIA "/>
    <s v="O3"/>
    <s v="Generar condiciones permanentes de seguridad en los ERON."/>
    <s v="S20"/>
    <s v="SEGURIDAD Y VIGILANCIA "/>
    <s v="I12"/>
    <s v="Porcentaje de ERON clasificados según Ley 1709 de 2014."/>
    <n v="0"/>
    <s v="Porcentaje"/>
    <s v="P258"/>
    <s v="Dependencias del  CERVI en funcionamiento."/>
    <n v="2"/>
    <n v="7"/>
    <s v="Número"/>
    <s v="Ct. Jorge Gama Doza"/>
    <s v="Director de Establecimiento de Reclusión"/>
    <x v="0"/>
    <m/>
    <m/>
    <m/>
    <n v="2"/>
    <s v="Se dio cumplimiento al producto teniendo en cuenta el desarrollo de cada una de las actividades. Se asignaron funciones a varias de las dependencias del CERVI."/>
    <s v="C:\Users\YRODRIGUEZB\Desktop\Plan de Acción 2016\Seguimiento PA 2016\Seguimiento II Trimestre"/>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0"/>
    <s v="Realizar cuadro de necesidades de personal y recursos. "/>
    <s v="NO"/>
    <x v="5"/>
    <x v="12"/>
    <n v="20"/>
    <s v="Juan Pablo Herrera "/>
    <s v="Distinguido"/>
    <x v="0"/>
    <n v="100"/>
    <s v="Mediante Oficio Dde 18 de enero se remite a la Dirección de Custodia Cuadro de necesidades para tener en funcinamiento todas las oficins del CERVI"/>
    <s v="C:\Users\YRODRIGUEZB\Desktop\Plan de Acción 2016\Seguimiento PA 2016\Seguimiento I Trimestre\Evidencias"/>
    <s v="100"/>
    <s v="Mediante Oficio Dde 18 de enero se remite a la Dirección de Custodia Cuadro de necesidades para tener en funcinamiento todas las oficins del CERVI"/>
    <s v="C:\Users\YRODRIGUEZB\Desktop\Plan de Acción 2016\Seguimiento PA 2016\Seguimiento I Trimestre\Evidencias"/>
    <n v="100"/>
    <n v="1"/>
    <s v="SIN REGISTRO DE SEGUIMIENTO"/>
    <m/>
    <x v="0"/>
    <n v="1"/>
    <s v="Mediante Oficio Dde 18 de enero se remite a la Dirección de Custodia Cuadro de necesidades para tener en funcinamiento todas las oficins del CERVI"/>
    <s v="C:\Users\YRODRIGUEZB\Desktop\Plan de Acción 2016\Seguimiento PA 2016\Seguimiento I Trimestre\Evidencias"/>
    <n v="60"/>
    <n v="60"/>
    <n v="1"/>
    <n v="1"/>
    <n v="1"/>
    <n v="0.0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8"/>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1"/>
    <s v="Elevar solicitud de personal administrativo a la Dirección de Gestión corporativa y Subdirección de Talento Humano."/>
    <s v="NO"/>
    <x v="5"/>
    <x v="12"/>
    <n v="20"/>
    <s v="Juan Pablo Herrera "/>
    <s v="Distinguido"/>
    <x v="0"/>
    <n v="100"/>
    <s v="Mediante Oficio CERVI/ARVIE/0109 de 19 de enero, se solicita a la Subdirectora de talento humano personal administrativo para el cumplimiento de las metas."/>
    <s v="C:\Users\YRODRIGUEZB\Desktop\Plan de Acción 2016\Seguimiento PA 2016\Seguimiento I Trimestre\Evidencias"/>
    <s v="100"/>
    <s v="Mediante Oficio CERVI/ARVIE/0109 de 19 de enero, se solicita a la Subdirectora de talento humano personal administrativo para el cumplimiento de las metas."/>
    <s v="C:\Users\YRODRIGUEZB\Desktop\Plan de Acción 2016\Seguimiento PA 2016\Seguimiento I Trimestre\Evidencias"/>
    <n v="100"/>
    <n v="1"/>
    <s v="SIN REGISTRO DE SEGUIMIENTO"/>
    <m/>
    <x v="0"/>
    <n v="1"/>
    <s v="Mediante Oficio CERVI/ARVIE/0109 de 19 de enero, se solicita a la Subdirectora de talento humano personal administrativo para el cumplimiento de las metas."/>
    <s v="C:\Users\YRODRIGUEZB\Desktop\Plan de Acción 2016\Seguimiento PA 2016\Seguimiento I Trimestre\Evidencias"/>
    <n v="60"/>
    <n v="60"/>
    <n v="1"/>
    <n v="1"/>
    <n v="1"/>
    <n v="0.0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8"/>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2"/>
    <s v="Elevar solicitud de personal uniformado a la Subdirección de Cuerpo de Custodia."/>
    <s v="NO"/>
    <x v="5"/>
    <x v="12"/>
    <n v="20"/>
    <s v="Juan Pablo Herrera "/>
    <s v="Distinguido"/>
    <x v="0"/>
    <n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s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n v="100"/>
    <n v="1"/>
    <s v="SIN REGISTRO DE SEGUIMIENTO"/>
    <m/>
    <x v="0"/>
    <n v="1"/>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n v="60"/>
    <n v="60"/>
    <n v="1"/>
    <n v="1"/>
    <n v="1"/>
    <n v="0.0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8"/>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3"/>
    <s v="Asignar funciones de las diferentes áreas mediante expedición  de resolución interna de la Dirección del CERVI."/>
    <s v="NO"/>
    <x v="6"/>
    <x v="12"/>
    <n v="40"/>
    <s v="Juan Pablo Herrera "/>
    <s v="Dragoneante"/>
    <x v="0"/>
    <n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s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n v="100"/>
    <n v="1"/>
    <s v="SIN REGISTRO DE SEGUIMIENTO"/>
    <m/>
    <x v="0"/>
    <n v="1"/>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n v="29"/>
    <n v="29"/>
    <n v="1"/>
    <n v="1"/>
    <n v="1"/>
    <n v="0.02"/>
    <n v="0.4"/>
    <n v="8.0000000000000002E-3"/>
  </r>
  <r>
    <s v="DICUV"/>
    <x v="0"/>
    <s v="DICUV"/>
    <s v="SUBDIRECCIÓN DE SEGURIDAD Y VIGILANCIA "/>
    <s v="O3"/>
    <s v="Generar condiciones permanentes de seguridad en los ERON."/>
    <s v="S20"/>
    <s v="SEGURIDAD Y VIGILANCIA "/>
    <s v="I12"/>
    <s v="Porcentaje de ERON clasificados según Ley 1709 de 2014."/>
    <n v="0"/>
    <s v="Porcentaje"/>
    <s v="P259"/>
    <s v="ERON con funcionarios enlace con el CERVI para desarrollar actividades de vigilancia electrónica  y control a la prisión y detención domiciliaria."/>
    <n v="2"/>
    <n v="40"/>
    <s v="Número"/>
    <s v="Ct. Jorge Gama Doza"/>
    <s v="Director de Establecimiento de Reclusión"/>
    <x v="0"/>
    <m/>
    <m/>
    <m/>
    <n v="38"/>
    <s v="Se dio cumplimiento a las actividades propuestas, quedando pendiente la firma de la resolución de asignación de funciones por cambio de Director de Custodia y Vigilancia"/>
    <s v="C:\Users\YRODRIGUEZB\Desktop\Plan de Acción 2016\Seguimiento PA 2016\Seguimiento II Trimestre"/>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4"/>
    <s v="Identificar funcionarios del Cuerpo de Custodia y Vigilancia  capacitados o que ejerzan funciones de Vigilancia Electrónica en los ERON."/>
    <s v="NO"/>
    <x v="6"/>
    <x v="12"/>
    <n v="20"/>
    <s v="Miguel Fernando Florez"/>
    <s v="Dragoneante"/>
    <x v="0"/>
    <n v="100"/>
    <s v="Mediante Oficio del 26 de febrero se identifica el personal que ha realizado el curso y no labora en en el CERVI y se informa a la Dirección de Custodia "/>
    <s v="C:\Users\YRODRIGUEZB\Desktop\Plan de Acción 2016\Seguimiento PA 2016\Seguimiento I Trimestre\Evidencias"/>
    <s v="100"/>
    <s v="Mediante Oficio del 26 de febrero se identifica el personal que ha realizado el curso y no labora en en el CERVI y se informa a la Dirección de Custodia "/>
    <s v="C:\Users\YRODRIGUEZB\Desktop\Plan de Acción 2016\Seguimiento PA 2016\Seguimiento I Trimestre\Evidencias"/>
    <n v="100"/>
    <n v="1"/>
    <s v="SIN REGISTRO DE SEGUIMIENTO"/>
    <m/>
    <x v="0"/>
    <n v="1"/>
    <s v="Mediante Oficio del 26 de febrero se identifica el personal que ha realizado el curso y no labora en en el CERVI y se informa a la Dirección de Custodia "/>
    <s v="C:\Users\YRODRIGUEZB\Desktop\Plan de Acción 2016\Seguimiento PA 2016\Seguimiento I Trimestre\Evidencias"/>
    <n v="29"/>
    <n v="29"/>
    <n v="1"/>
    <n v="0.95"/>
    <n v="0.95"/>
    <n v="1.9E-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9"/>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5"/>
    <s v="Presentar propuesta a la Dirección de Custodia y Vigilancia para aprobación de la asignación de funciones al personal identificado."/>
    <s v="NO"/>
    <x v="0"/>
    <x v="13"/>
    <n v="2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n v="1"/>
    <s v="SIN REGISTRO DE SEGUIMIENTO"/>
    <m/>
    <x v="0"/>
    <n v="1"/>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4"/>
    <n v="14"/>
    <n v="1"/>
    <n v="0.95"/>
    <n v="0.95"/>
    <n v="1.9E-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9"/>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6"/>
    <s v="Proyectar resoluciones de funciones para ser expedida por la Dirección de Custodia y Vigilancia."/>
    <s v="NO"/>
    <x v="10"/>
    <x v="14"/>
    <n v="2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n v="1"/>
    <s v="SIN REGISTRO DE SEGUIMIENTO"/>
    <m/>
    <x v="0"/>
    <n v="1"/>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7"/>
    <n v="17"/>
    <n v="1"/>
    <n v="0.95"/>
    <n v="0.95"/>
    <n v="1.9E-2"/>
    <n v="0.2"/>
    <n v="4.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59"/>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7"/>
    <s v="Comunicar acto administrativo a los ERON para cumplimiento."/>
    <s v="NO"/>
    <x v="10"/>
    <x v="14"/>
    <n v="40"/>
    <s v="Miguel Fernando Florez"/>
    <s v="Dragoneante"/>
    <x v="0"/>
    <m/>
    <m/>
    <m/>
    <s v="40"/>
    <s v="Se proyecto nuevamente la resolución de asignación de funciones para poderla a consideración del nuevo director de custodia y vigilancia."/>
    <m/>
    <m/>
    <n v="1"/>
    <s v="SIN REGISTRO DE SEGUIMIENTO"/>
    <m/>
    <x v="0"/>
    <n v="1"/>
    <s v="Se proyecto nuevamente la resolución de asignación de funciones para poderla a consideración del nuevo director de custodia y vigilancia."/>
    <s v="C:\Users\YRODRIGUEZB\Desktop\Plan de Acción 2016\Seguimiento PA 2016\Seguimiento I Trimestre\Evidencias"/>
    <n v="17"/>
    <n v="17"/>
    <n v="1"/>
    <n v="0.95"/>
    <n v="0.95"/>
    <n v="1.9E-2"/>
    <n v="0.4"/>
    <n v="8.0000000000000002E-3"/>
  </r>
  <r>
    <s v="DICUV"/>
    <x v="0"/>
    <s v="DICUV"/>
    <s v="SUBDIRECCIÓN DE SEGURIDAD Y VIGILANCIA "/>
    <s v="O3"/>
    <s v="Generar condiciones permanentes de seguridad en los ERON."/>
    <s v="S20"/>
    <s v="SEGURIDAD Y VIGILANCIA "/>
    <s v="I12"/>
    <s v="Porcentaje de ERON clasificados según Ley 1709 de 2014."/>
    <n v="0"/>
    <s v="Porcentaje"/>
    <s v="P260"/>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68"/>
    <s v="Depurar del listado general de internos con prisión y detención domiciliaria sin vigilancia electrónica  de acuerdo a condena y fecha de captura."/>
    <s v="SI"/>
    <x v="6"/>
    <x v="2"/>
    <n v="30"/>
    <s v="Encargados oficinas Domiciliarias ERONES  Bogota"/>
    <m/>
    <x v="0"/>
    <m/>
    <m/>
    <m/>
    <s v="30"/>
    <s v="Mediante correo electrónico de 07 de Julio de 2016 se remite la depuración realizada al personal de internos"/>
    <s v="C:\Users\YRODRIGUEZB\Desktop\Plan de Acción 2016\Seguimiento PA 2016\Seguimiento II Trimestre\Evidencias"/>
    <m/>
    <n v="1"/>
    <s v="SIN REGISTRO DE SEGUIMIENTO"/>
    <m/>
    <x v="0"/>
    <n v="1"/>
    <s v="Mediante correo electrónico de 07 de Julio de 2016 se remite la depuración realizada al personal de internos"/>
    <s v="C:\Users\YRODRIGUEZB\Desktop\Plan de Acción 2016\Seguimiento PA 2016\Seguimiento II Trimestre\Evidencias"/>
    <n v="150"/>
    <n v="150"/>
    <n v="1"/>
    <n v="0.8"/>
    <n v="0.8"/>
    <n v="8.0000000000000002E-3"/>
    <n v="0.3"/>
    <n v="3.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60"/>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69"/>
    <s v="Citar al personal de internos con prisión y detención domiciliaria sin vigilancia electrónica por parte del ERON a cargo para su reseña e identificación informando previamente a la autoridad judicial competente, para que autorice o conozca del desplazamiento."/>
    <s v="SI"/>
    <x v="8"/>
    <x v="15"/>
    <n v="30"/>
    <s v="Encargados oficinas Domiciliarias ERONES  Bogota"/>
    <m/>
    <x v="0"/>
    <m/>
    <m/>
    <m/>
    <m/>
    <m/>
    <m/>
    <n v="30"/>
    <n v="0.85446009389671362"/>
    <s v="Mediante correo electronico de 18 de Octubre se remite acta 065 y listado de depuracion de personal de internos en domiciliarias"/>
    <s v=":\Users\JPBARRERAM\Desktop\PLANES DICUV\Plan de Acción 2016\Seguimiento PA 2016\Seguimiento III Trimestre"/>
    <x v="0"/>
    <n v="1"/>
    <s v="Mediante Oficio 9027-CERVI-DIR-4282 se informa acerca de la jornada de reseña del personal de internos y se presenta el consolidado arrojado por SISIPEC"/>
    <s v="C:\Users\JPBARRERAM\Desktop\PLANES DICUV\Plan de Acción 2016\Seguimiento PA 2016\Seguimiento IV Trimestre\Evidencias"/>
    <n v="213"/>
    <n v="213"/>
    <n v="1"/>
    <n v="0.8"/>
    <n v="0.8"/>
    <n v="8.0000000000000002E-3"/>
    <n v="0.3"/>
    <n v="3.0000000000000001E-3"/>
  </r>
  <r>
    <s v="DICUV"/>
    <x v="0"/>
    <s v="DICUV"/>
    <s v="SUBDIRECCIÓN DE SEGURIDAD Y VIGILANCIA "/>
    <s v="O3"/>
    <s v="Generar condiciones permanentes de seguridad en los ERON."/>
    <s v="S20"/>
    <s v="SEGURIDAD Y VIGILANCIA "/>
    <s v="I12"/>
    <s v="Porcentaje de ERON clasificados según Ley 1709 de 2014."/>
    <n v="0"/>
    <s v="Porcentaje"/>
    <s v="P260"/>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70"/>
    <s v="Realizar procedimiento de reseña e identificación de internos por parte de los ERON a cargo."/>
    <s v="SI"/>
    <x v="8"/>
    <x v="15"/>
    <n v="25"/>
    <s v="Encargados oficinas Dactiloscopia ERONES  bogota"/>
    <m/>
    <x v="0"/>
    <m/>
    <m/>
    <m/>
    <m/>
    <m/>
    <m/>
    <n v="25"/>
    <n v="0.85446009389671362"/>
    <s v="Mediante correo electronico de 18 de Octubre se remite acta 065 y listado de depuracion de personal de internos en domiciliarias"/>
    <s v=":\Users\JPBARRERAM\Desktop\PLANES DICUV\Plan de Acción 2016\Seguimiento PA 2016\Seguimiento III Trimestre"/>
    <x v="0"/>
    <n v="1"/>
    <s v="Mediante Oficio 9027-CERVI-DIR-4282 se informa acerca de la jornada de reseña del personal de internos y se presenta el consolidado arrojado por SISIPEC"/>
    <s v="C:\Users\JPBARRERAM\Desktop\PLANES DICUV\Plan de Acción 2016\Seguimiento PA 2016\Seguimiento IV Trimestre\Evidencias"/>
    <n v="213"/>
    <n v="213"/>
    <n v="1"/>
    <n v="0.8"/>
    <n v="0.8"/>
    <n v="8.0000000000000002E-3"/>
    <n v="0.25"/>
    <n v="2.5000000000000001E-3"/>
  </r>
  <r>
    <s v="DICUV"/>
    <x v="0"/>
    <s v="DICUV"/>
    <s v="SUBDIRECCIÓN DE SEGURIDAD Y VIGILANCIA "/>
    <s v="O3"/>
    <s v="Generar condiciones permanentes de seguridad en los ERON."/>
    <s v="S20"/>
    <s v="SEGURIDAD Y VIGILANCIA "/>
    <s v="I12"/>
    <s v="Porcentaje de ERON clasificados según Ley 1709 de 2014."/>
    <n v="0"/>
    <s v="Porcentaje"/>
    <s v="P260"/>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71"/>
    <s v="Consolidar registros de internos reseñados e identificados y novedades documentadas (defunciones y denuncias por fuga de presos)."/>
    <s v="SI"/>
    <x v="11"/>
    <x v="7"/>
    <n v="15"/>
    <s v="Juan Pablo Herrera "/>
    <s v="Distinguido"/>
    <x v="0"/>
    <m/>
    <m/>
    <m/>
    <m/>
    <m/>
    <m/>
    <m/>
    <s v="Actividad no ha iniciado"/>
    <m/>
    <m/>
    <x v="0"/>
    <n v="1"/>
    <s v="Mediante Oficio 9027-CERVI-DIR-4282 se informa acerca de la jornada de reseña del personal de internos y se presenta el consolidado arrojado por SISIPEC"/>
    <s v="C:\Users\JPBARRERAM\Desktop\PLANES DICUV\Plan de Acción 2016\Seguimiento PA 2016\Seguimiento IV Trimestre\Evidencias"/>
    <n v="42"/>
    <n v="42"/>
    <n v="1"/>
    <n v="0.8"/>
    <n v="0.8"/>
    <n v="8.0000000000000002E-3"/>
    <n v="0.15"/>
    <n v="1.5E-3"/>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9"/>
    <s v="Identificar los ERON con mayor vulnerabilidad de acuerdo a las amenazas de origen natural, socio natural y antrópicas."/>
    <n v="5"/>
    <n v="30"/>
    <s v="Número"/>
    <s v="MY. Manuel Armando Quintero Medina"/>
    <s v="Subdirector Técnico"/>
    <x v="0"/>
    <m/>
    <m/>
    <m/>
    <n v="15"/>
    <s v="Se han realizado mesas de trabajo con el ministerio."/>
    <s v="C:\Users\YRODRIGUEZB\Desktop\Plan de Acción 2016\Seguimiento PA 2016\Seguimiento II Trimestre"/>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1"/>
    <s v="Definir variables para valorar el nivel de riesgo de cada ERON."/>
    <s v="NO"/>
    <x v="2"/>
    <x v="2"/>
    <n v="30"/>
    <s v="Carlos Melo Bonilla"/>
    <s v="Dragoneante"/>
    <x v="0"/>
    <m/>
    <m/>
    <m/>
    <s v="30"/>
    <s v="Mediante correo electronico de 07 dejulio se remite la matriz trabajada con el ministerio de justicia."/>
    <s v="C:\Users\YRODRIGUEZB\Desktop\Plan de Acción 2016\Seguimiento PA 2016\Seguimiento II Trimestre\Evidencias"/>
    <m/>
    <n v="1"/>
    <s v="SIN REGISTRO DE SEGUIMIENTO"/>
    <m/>
    <x v="0"/>
    <n v="1"/>
    <s v="Mediante correo electronico de 07 dejulio se remite la matriz trabajada con el ministerio de justicia."/>
    <s v="C:\Users\YRODRIGUEZB\Desktop\Plan de Acción 2016\Seguimiento PA 2016\Seguimiento II Trimestre\Evidencias"/>
    <n v="29"/>
    <n v="29"/>
    <n v="1"/>
    <n v="1"/>
    <n v="1"/>
    <n v="0.05"/>
    <n v="0.3"/>
    <n v="1.4999999999999999E-2"/>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9"/>
    <s v="Identificar los ERON con mayor vulnerabilidad de acuerdo a las amenazas de origen natural, socio natural y antrópicas."/>
    <n v="5"/>
    <n v="30"/>
    <s v="Número"/>
    <s v="MY. Manuel Armando Quintero Medina"/>
    <s v="Subdirector Técnico"/>
    <x v="0"/>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2"/>
    <s v="Clasificar los ERON de acuerdo al tipo de construcción; primera, segunda y tercera generación."/>
    <s v="NO"/>
    <x v="4"/>
    <x v="16"/>
    <n v="30"/>
    <s v="Carlos Melo Bonilla"/>
    <s v="Dragoneante"/>
    <x v="0"/>
    <m/>
    <m/>
    <m/>
    <m/>
    <m/>
    <m/>
    <n v="30"/>
    <n v="1"/>
    <s v="Mediante correo elecrronico se remite la matriz de la clasificación de los ERON, de acuerdo al trabajo realizado con la Unidad de Gestión del Riesgo"/>
    <s v=":\Users\JPBARRERAM\Desktop\PLANES DICUV\Plan de Acción 2016\Seguimiento PA 2016\Seguimiento III Trimestre"/>
    <x v="0"/>
    <n v="1"/>
    <s v="Mediante correo elecrronico se remite la matriz de la clasificación de los ERON, de acuerdo al trabajo realizado con la Unidad de Gestión del Riesgo"/>
    <s v=":\Users\JPBARRERAM\Desktop\PLANES DICUV\Plan de Acción 2016\Seguimiento PA 2016\Seguimiento III Trimestre"/>
    <n v="30"/>
    <n v="30"/>
    <n v="1"/>
    <n v="1"/>
    <n v="1"/>
    <n v="0.05"/>
    <n v="0.3"/>
    <n v="1.4999999999999999E-2"/>
  </r>
  <r>
    <s v="DICUV"/>
    <x v="0"/>
    <s v="DICUV"/>
    <s v="SUBDIRECCIÓN DE SEGURIDAD Y VIGILANCIA "/>
    <s v="O3"/>
    <s v="Generar condiciones permanentes de seguridad en los ERON."/>
    <s v="S20"/>
    <s v="SEGURIDAD Y VIGILANCIA "/>
    <s v="I13"/>
    <s v="Porcentaje de novedades que alteran el orden Interno y Externo de los ERON"/>
    <n v="0"/>
    <s v="Porcentaje"/>
    <s v="P249"/>
    <s v="Identificar los ERON con mayor vulnerabilidad de acuerdo a las amenazas de origen natural, socio natural y antrópicas."/>
    <n v="5"/>
    <n v="30"/>
    <s v="Número"/>
    <s v="MY. Manuel Armando Quintero Medina"/>
    <s v="Subdirector Técnico"/>
    <x v="0"/>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3"/>
    <s v="Diseñar y validar matriz de riesgos de desastres."/>
    <s v="NO"/>
    <x v="12"/>
    <x v="7"/>
    <n v="40"/>
    <s v="Carlos Melo Bonilla"/>
    <s v="Dragoneante"/>
    <x v="0"/>
    <m/>
    <m/>
    <m/>
    <m/>
    <m/>
    <m/>
    <n v="20"/>
    <n v="0.45112781954887216"/>
    <s v="Mediante correo electronico se remiten documento de reuniones programadas y matrices de recopilación de datos"/>
    <s v=":\Users\JPBARRERAM\Desktop\PLANES DICUV\Plan de Acción 2016\Seguimiento PA 2016\Seguimiento III Trimestre"/>
    <x v="0"/>
    <n v="1"/>
    <s v="Mediante correo electronico se remite acta de asistencia del trabajo realizado para la elaboración de la matriz, reunión realizada en la Unidad Nacional para la Gestión del Riesgo de Desastres"/>
    <s v="C:\Users\JPBARRERAM\Desktop\PLANES DICUV\Plan de Acción 2016\Seguimiento PA 2016\Seguimiento IV Trimestre\Evidencias"/>
    <n v="133"/>
    <n v="133"/>
    <n v="1"/>
    <n v="1"/>
    <n v="1"/>
    <n v="0.05"/>
    <n v="0.4"/>
    <n v="0.02"/>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s v="P256"/>
    <s v="Informes de análisis de las actas de Comité de Seguimiento al Suministro de Alimentación COSAL"/>
    <n v="3"/>
    <n v="6"/>
    <s v="Número"/>
    <s v="Ernesto Beltran "/>
    <s v="Profesional Especializado"/>
    <x v="0"/>
    <m/>
    <m/>
    <m/>
    <n v="2"/>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763"/>
    <s v="Realizar seguimiento mensual a la alimentación de los 137 ERON Estaciones de Policía y Centros de Reclusión Militar"/>
    <s v="NO"/>
    <x v="5"/>
    <x v="7"/>
    <n v="25"/>
    <s v="Coordinadora 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n v="67"/>
    <n v="0.78901734104046239"/>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3"/>
    <x v="0"/>
    <n v="1"/>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346"/>
    <n v="346"/>
    <n v="1"/>
    <n v="1"/>
    <n v="1"/>
    <n v="0.03"/>
    <n v="0.25"/>
    <n v="7.4999999999999997E-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s v="P256"/>
    <s v="Informes de análisis de las actas de Comité de Seguimiento al Suministro de Alimentación COSAL"/>
    <n v="3"/>
    <n v="6"/>
    <s v="Número"/>
    <s v="Ernesto Beltran "/>
    <s v="Profesional Especializado"/>
    <x v="0"/>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1153"/>
    <s v="Capacitar a los funcionarios de las 6 regionales en lo que concierne a las generalidades de los contratos de alimentación."/>
    <s v="NO"/>
    <x v="6"/>
    <x v="7"/>
    <n v="25"/>
    <s v="PILAR VARGAS CARGO"/>
    <s v="Profesional Especializado"/>
    <x v="0"/>
    <m/>
    <m/>
    <m/>
    <m/>
    <m/>
    <m/>
    <n v="100"/>
    <n v="0.7682539682539683"/>
    <s v="El 28/04/2016 se capacitó a funcionarios de Regional Occidente quedando registrada esta actividad en acta de la fecha en mención._x000a_ _x000a_Capacitación Regional Norte Acta No. 89 de fecha 22 de abril de 2016. _x000a_ _x000a_Se anexa acta 187 28/04/2016 capacitación Regional Noroeste. Se anexa acta 292 de fecha 31/03/2016 capacitación Regional Oriente. _x000a_ _x000a_El 30 de Junio se realizó videoconferencia a las Regionales Central y Viejo Caldas junto con sus establecimientos, se anexan los pantallazos."/>
    <s v="Drive- P256- Actividad 1153"/>
    <x v="0"/>
    <n v="1"/>
    <s v="El 28/04/2016 se capacitó a funcionarios de Regional Occidente quedando registrada esta actividad en acta de la fecha en mención._x000a_ _x000a_Capacitación Regional Norte Acta No. 89 de fecha 22 de abril de 2016. _x000a_ _x000a_Se anexa acta 187 28/04/2016 capacitación Regional Noroeste. Se anexa acta 292 de fecha 31/03/2016 capacitación Regional Oriente. _x000a_ _x000a_El 30 de Junio se realizó videoconferencia a las Regionales Central y Viejo Caldas junto con sus establecimientos, se anexan los pantallazos."/>
    <s v="Drive- P256- Actividad 1153"/>
    <n v="315"/>
    <n v="315"/>
    <n v="1"/>
    <n v="1"/>
    <n v="1"/>
    <n v="0.03"/>
    <n v="0.25"/>
    <n v="7.4999999999999997E-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s v="P256"/>
    <s v="Informes de análisis de las actas de Comité de Seguimiento al Suministro de Alimentación COSAL"/>
    <n v="3"/>
    <n v="6"/>
    <s v="Número"/>
    <s v="Ernesto Beltran "/>
    <s v="Profesional Especializado"/>
    <x v="0"/>
    <m/>
    <m/>
    <m/>
    <m/>
    <s v="Mes de febrero: Se realiza el primer informe del 2016 correspondiente a enero y febrero 2016, con base en la información cargada al módulo SISIPEC y a los reportes de los establecimientos. Informe 8310-SUBAS-2903 del 28/03/2016."/>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1154"/>
    <s v="Capacitar a los internos en generalidades del manejo de dietas según lo establecido en  los contratos de alimentación"/>
    <s v="NO"/>
    <x v="6"/>
    <x v="7"/>
    <n v="25"/>
    <s v="PILAR VARGAS CARGO"/>
    <s v="Profesional Especializado"/>
    <x v="0"/>
    <m/>
    <m/>
    <m/>
    <s v="67"/>
    <s v="Mes de abril: El 28/04/2016 se capacitó a funcionarios de Regional Occidente quedando registrada esta actividad en acta de la fecha en mención._x000a__x000a_Capacitación Regional Norte Acta No. 89 de fecha 22 de abril de 2016. _x000a__x000a_Mes de mayo: Se anexa acta 187 28/04/2016 capacitación Regional Noroeste. Se anexa acta 292 de fecha 31/03/2016 capacitación Regional Oriente."/>
    <s v="Drive- P256-Actividad 1154"/>
    <n v="70"/>
    <n v="0.7682539682539683"/>
    <s v="Se capacitaron a los internos de los siguientes establecimientos: RM BOGOTÁ, actas 543 y 544 de fecha 03/06/2016. COMEB, acta 590 de fecha 7/06/2016. _x000a__x000a_ Mes de julio: El 22/07/2016 se realizó capacitación en normatividad sanitaria a los internos de las actividades productivas de panadería y asadero de pollos del EC Bogotá._x000a_ _x000a_ Mes de septiembre: Se anexa capacitación a internos en el control y seguimiento al suministro de alimentación, en acta N°938 del 27/09/2016 al establecimiento de Espinal."/>
    <s v="Drive- P256- Actividad 1154"/>
    <x v="0"/>
    <n v="1"/>
    <s v="Mes de octubre: Se anexa acta No. 0990 de capacitación del 19 de octubre de 2016 a internos representantes del COMEB, sobre generalidades del manejo de dietas según lo establecido en  los contratos de alimentación._x000a__x000a_Noviembre: Se anexa acta de capacitación del 24 de noviembre de 2016 a los internos del EPMSC Villavicencio, sobre generalidades del manejo de dietas según lo establecido en  los contratos de alimentación. _x000a_"/>
    <s v="Drive- P256- Actividad 1154"/>
    <n v="315"/>
    <n v="315"/>
    <n v="1"/>
    <n v="1"/>
    <n v="1"/>
    <n v="0.03"/>
    <n v="0.25"/>
    <n v="7.4999999999999997E-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s v="P256"/>
    <s v="Informes de análisis de las actas de Comité de Seguimiento al Suministro de Alimentación COSAL"/>
    <n v="3"/>
    <n v="6"/>
    <s v="Número"/>
    <s v="Ernesto Beltran "/>
    <s v="Profesional Especializado"/>
    <x v="0"/>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764"/>
    <s v="Monitoreo modulo de Alimentación SISIPEC "/>
    <s v="NO"/>
    <x v="5"/>
    <x v="7"/>
    <n v="25"/>
    <s v="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_x000a_Mes de febrero: Se realiza el primer informe del 2016 correspondiente a enero y febrero 2016, con base en la información cargada al módulo SISIPEC y a los reportes de los establecimientos. Informe 8310-SUBAS-2903 del 28/03/2016._x000a__x000a_Mes de marzo: En el periodo marzo y abril se realizó monitoreo del módulo SISIPEC de alimentación, seguimiento a establecimientos, visitas y correos electrónicos y se elaboró el informe 8310-SUBAS-6732 del 27/05/2016._x000a__x000a__x000a_Mes de abril: En el periodo marzo y abril se realizó monitoreo del módulo SISIPEC de alimentación, seguimiento a establecimientos, visitas y correos electrónicos y se elaboró el informe 8310-SUBAS-6732 del 27/05/2016."/>
    <s v="P256- Actividad 764"/>
    <n v="67"/>
    <n v="0.78901734104046239"/>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4"/>
    <x v="0"/>
    <n v="1"/>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4"/>
    <n v="346"/>
    <n v="346"/>
    <n v="1"/>
    <n v="1"/>
    <n v="1"/>
    <n v="0.03"/>
    <n v="0.25"/>
    <n v="7.4999999999999997E-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s v="P4"/>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n v="8"/>
    <s v="Mes de marzo: En el periodo marzo y abril se realizó monitoreo del módulo SISIPEC de alimentación, seguimiento a establecimientos, visitas y correos electrónicos y se elaboró el informe 8310-SUBAS-6732 del 27/05/2016."/>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5"/>
    <s v="Hacer seguimiento trimestral a los programas de tratamiento especial para internos de Justicia y Paz "/>
    <s v="SI"/>
    <x v="13"/>
    <x v="7"/>
    <n v="20"/>
    <s v="Grupo Reintegración"/>
    <s v="Profesional Especializado"/>
    <x v="0"/>
    <m/>
    <m/>
    <m/>
    <s v="50"/>
    <s v="Mes de mayo: Mediante oficio No. 4261 de fecha 25 de abril de 2016 se realizado retroalimentación informe trimestre JyP 2016- COMEB. _x000a_Mediante oficio No. 4262 de fecha 25 de abril de 2016 se realizado retroalimentación informe trimestre JyP 2016- Espinal. _x000a_Mediante oficio No. 4263 de fecha 25 de abril de 2016 se realizado retroalimentación informe trimestre JyP 2016- Itagüí._x000a_Mediante oficio No. 4264 de fecha 25 de abril de 2016 se realizado retroalimentación informe trimestre JyP 2016- Palmira. _x000a_Mediante oficio No. 4265 de fecha 25 de abril de 2016 se realizado retroalimentación informe trimestre JyP 2016- Montería._x000a_Mediante oficio No. 4266 de fecha 25 de abril de 2016 se realizado retroalimentación informe trimestre JyP 2016- EC Barranquilla. _x000a_Mediante oficio No. 4267 de fecha 25 de abril de 2016 se realizado retroalimentación informe trimestre JyP 2016- Chiquinquirá.    _x000a_Mediante oficio No. 4268 de fecha 25 de abril de 2016 se realizado retroalimentación informe trimestre JyP 2016- RM Bucaramanga. _x000a_Mediante oficio No. 4269 de fecha 25 de abril de 2016 se realizado retroalimentación informe trimestre JyP 2016- RM Bogotá. _x000a_Mediante oficio No. 4270 de fecha 25 de abril de 2016 se realizado retroalimentación informe trimestre JyP 2016- EPMSC Bucaramanga. _x000a_Mediante oficio No. 4271 de fecha 25 de abril de 2016 se realizado retroalimentación informe trimestre JyP 2016- COCUC."/>
    <s v="Drive- P4- 765"/>
    <n v="50"/>
    <n v="0.59444444444444444"/>
    <s v="Mes de agosto: se solicitaron, recibieron y estudiaron los informes del segundo trimestre -16 de los 11 establecimientos de Justicia y Paz los cuales se retroalimentaron._x000a_ - Oficio No. 8300 DIRAT- 83001- GRURE- 10247, del 11 de agosto de 2016. EPMSC Espinal. _x000a_ - Oficio No. 8300 DIRAT- 83001- GRURE- 10248, del 31 de agosto de 2016. EPMSC Bucaramanga. _x000a_ - Oficio No. 8300 DIRAT- 83001- GRURE- 10249, del 11 de agosto de 2016. EPC Itagüí. _x000a_ - Oficio No. 8300 DIRAT- 83001- GRURE- 10250, del 11 de agosto de 2016. EPAMSCAS Palmira. _x000a_ - Oficio No. 8300 DIRAT- 83001- GRURE- 10251, del 11 de agosto de 2016. EPAMSCAS Palmira. _x000a_ - Oficio No. 8300 DIRAT- 83001- GRURE- 10252, del 11 de agosto de 2016. EPC Montería. _x000a_ - Oficio No. 8300 DIRAT- 83001- GRURE- 10253, del 11 de agosto de 2016. EC Barranquilla. _x000a_ - Oficio No. 8300 DIRAT- 83001- GRURE- 10254, del 11 de agosto de 2016. COMEB. _x000a_ - Oficio No. 8300 DIRAT- 83001- GRURE- 10255, del 31 de agosto de 2016. RM Bogotá. _x000a_ - Oficio No. 8300 DIRAT- 83001- GRURE- 10256, del 11 de agosto de 2016. RM Bucaramanga. _x000a_ - Oficio No. 8300 DIRAT- 83001- GRURE- 10257, del 11 de agosto de 2016. COCUC."/>
    <s v="Drive- P4- Actividad 765"/>
    <x v="0"/>
    <n v="1"/>
    <s v="Mes de noviembre: Se recibieron informes de seguimiento del III trimestre -2016 y los mismos se retroalimentaron mediante oficios:_x000a_- Oficio No. 8300 DIRAT- 83001- GRURE- 14178 del 11 de noviembre de 2016. EPMSC Espinal. _x000a_- Oficio No. 8300 DIRAT- 83001- GRURE- 14179 del 11 de noviembre de 2016. COMEB._x000a_- Oficio No. 8300 DIRAT- 83001- GRURE- 14180 del 11 de noviembre de 2016. EPAMSCAS Palmira._x000a_- Oficio No. 8300 DIRAT- 83001- GRURE- 14181 del 11 de noviembre de 2016. EPC Itagüí.  _x000a_- Oficio No. 8300 DIRAT- 83001- GRURE- 14182 del 11 de noviembre de 2016. RM Bogotá.   _x000a_- Oficio No. 8300 DIRAT- 83001- GRURE- 14183 del 11 de noviembre de 2016. RM Bucaramanga.   _x000a_- Oficio No. 8300 DIRAT- 83001- GRURE- 14184 del 11 de noviembre de 2016. COCUC.   _x000a_- Oficio No. 8300 DIRAT- 83001- GRURE- 14185 del 11 de noviembre de 2016. EPC Montería.  _x000a_- Oficio No. 8300 DIRAT- 83001- GRURE- 14186 del 11 de noviembre de 2016. EC Barranquilla.   _x000a_- Oficio No. 8300 DIRAT- 83001- GRURE- 14187 del 11 de noviembre de 2016. EPMSC Bucaramanga. _x000a_- Oficio No. 8300 DIRAT- 83001- GRURE- 14196 del 11 de noviembre de 2016. EPMSC Chiquinquirá.   _x000a__x000a_Mes de diciembre: Se realizó seguimiento trimestral a los programas de tratamiento especial para internos de Justicia y Paz , mediante los siguientes oficios: _x000a_- Oficio No. 8300 DIRAT- 83001- GRURE- 18453 12 de diciembre de 2016. EPMSC Espinal. _x000a_- Oficio No. 8300 DIRAT- 83001- GRURE- 18449 11 de diciembre de 2016. COMEB._x000a_- Oficio No. 8300 DIRAT- 83001- GRURE- 18450 12 de diciembre de 2016. EPAMSCAS Palmira._x000a_- Oficio No. 8300 DIRAT- 83001- GRURE- 18445 12 de diciembre de 2016. EPC Itagüí.  _x000a_- Oficio No. 8300 DIRAT- 83001- GRURE- 18446 12 de diciembre de 2016. RM Bucaramanga.   _x000a_- Oficio No. 8300 DIRAT- 83001- GRURE- 18448 12 de diciembre de 2016. COCUC.   _x000a_- Oficio No. 8300 DIRAT- 83001- GRURE- 18444 12 de diciembre de 2016. EPC Montería.  _x000a_- Oficio No. 8300 DIRAT- 83001- GRURE- 18565 12 de diciembre de 2016. EC Barranquilla.   _x000a_- Oficio No. 8300 DIRAT- 83001- GRURE- 18444 12 de diciembre de 2016. EPMSC Bucaramanga.    _x000a_- Oficio No. 8300 DIRAT- 83001- GRURE- 18447 12 de diciembre de 2016.RM Bogotá.   _x000a_- Oficio No. 8300 DIRAT- 83001- GRURE- 18452 12 de diciembre de 2016. EPMSC Chiquinquirá.   _x000a_"/>
    <s v="Drive- P4- Actividad 765"/>
    <n v="180"/>
    <n v="180"/>
    <n v="1"/>
    <n v="1"/>
    <n v="1"/>
    <n v="0.03"/>
    <n v="0.2"/>
    <n v="6.000000000000001E-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s v="P4"/>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6"/>
    <s v="Visitar 10 establecimientos con justicia y paz para hacer seguimiento a los programas de tratamiento especial "/>
    <s v="NO"/>
    <x v="6"/>
    <x v="7"/>
    <n v="20"/>
    <s v="Grupo Reintegración"/>
    <s v="Profesional Universitario"/>
    <x v="0"/>
    <m/>
    <m/>
    <m/>
    <s v="80"/>
    <s v="Mes de marzo: Se han realizado visitas a los establecimientos de COMEB, RM Bogotá, EPMSC Chiquinquirá, EPMSC Itagüí, EPMSC Bucaramanga, RM Bucaramanga, Palmira y  COCUC. "/>
    <s v="Drive- P4- Actividad 766"/>
    <n v="100"/>
    <n v="0.7682539682539683"/>
    <s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
    <s v="Drive- P4- Actividad 766"/>
    <x v="0"/>
    <n v="1"/>
    <s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
    <s v="Drive- P4- Actividad 766"/>
    <n v="315"/>
    <n v="315"/>
    <n v="1"/>
    <n v="1"/>
    <n v="1"/>
    <n v="0.03"/>
    <n v="0.2"/>
    <n v="6.000000000000001E-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s v="P4"/>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s v="Mes de abril: En el periodo marzo y abril se realizó monitoreo del módulo SISIPEC de alimentación, seguimiento a establecimientos, visitas y correos electrónicos y se elaboró el informe 8310-SUBAS-6732 del 27/05/2016."/>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7"/>
    <s v="Estructurar el procedimiento &quot;programa resocializador&quot; y presentarlo a la oficina de planeación "/>
    <s v="NO"/>
    <x v="6"/>
    <x v="7"/>
    <n v="20"/>
    <s v="Darío León"/>
    <s v="Profesional Especializado"/>
    <x v="0"/>
    <m/>
    <m/>
    <m/>
    <s v="100"/>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100"/>
    <n v="0.7682539682539683"/>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x v="0"/>
    <n v="1"/>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315"/>
    <n v="315"/>
    <n v="1"/>
    <n v="1"/>
    <n v="1"/>
    <n v="0.03"/>
    <n v="0.2"/>
    <n v="6.000000000000001E-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s v="P4"/>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8"/>
    <s v="Capacitar a los responsables del desarrollo de los programas especiales para internos de justicia y Paz mediante 6 video conferencias"/>
    <s v="NO"/>
    <x v="0"/>
    <x v="7"/>
    <n v="20"/>
    <s v="Grupo Reintegración "/>
    <s v="Profesional Universitario"/>
    <x v="0"/>
    <m/>
    <m/>
    <m/>
    <s v="50"/>
    <s v="Mes de marzo: Acta No. 0263, de fecha 16 de marzo de 2016, mediante la cual se realiza articulación del Programa Palabras Justas 2016. _x000a__x000a_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_x000a__x000a_Mes de junio: Acta No. 0596, de fecha 20 de junio de 2016, mediante la cual se realiza capacitación programa resocializador."/>
    <s v="Drive- P4- Actividad 768"/>
    <n v="83"/>
    <n v="0.74475524475524479"/>
    <s v="Mes de agosto: Se realizó cuarta video conferencia de la vigencia el 27/07/2016. Se adjunta acta 662. _x000a_Mes de septiembre: Acta No. 0868, del 31 de agosto de 2016, mediante la cual se realiza capacitación programa resocializador."/>
    <s v="Drive- P4- Actividad 768"/>
    <x v="0"/>
    <n v="1"/>
    <s v="Mes de noviembre: Mediante acta No. 0989 del 19 de octubre de 2016, se realizó capacitación a los responsables del desarrollo de los programas especiales para internos de justicia y Paz a través de videoconferencia."/>
    <s v="Drive- P4- Actividad 768"/>
    <n v="286"/>
    <n v="286"/>
    <n v="1"/>
    <n v="1"/>
    <n v="1"/>
    <n v="0.03"/>
    <n v="0.2"/>
    <n v="6.000000000000001E-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s v="P4"/>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9"/>
    <s v="Hacer seguimiento bimensual a la ejecución de recursos asignados para los programas de tratamiento especial."/>
    <s v="SI"/>
    <x v="6"/>
    <x v="7"/>
    <n v="20"/>
    <s v="Sara Oliva Blanco"/>
    <s v="Profesional Universitario"/>
    <x v="0"/>
    <m/>
    <m/>
    <m/>
    <s v="60"/>
    <s v="Mes de marzo: Se asignaron recursos para apoyar los programas de Justicia y Paz mediante Resolución 000680 de fecha 19-02-2016. _x000a_Mediante oficio No. 8300 DIRAT- 83001 GRURE- 1914 de fecha 24-02-2016, se imparten instrucciones para la ejecución presupuestal 2016 Población Justicia y Paz.  _x000a_Mediante oficio No. 8300 DIRAT- 83001 GRURE- 2530 de fecha 11 de marzo de 2016, se realiza seguimiento a la ejecución presupuestal 2016, Justicia y Paz, Resolución 000680-2016._x000a_  _x000a_Mes de mayo: Mediante oficio No. 8300 DIRAT- 83001 GRURE- 4797 de fecha 04 de mayo de 2016, se realiza seguimiento a la ejecución presupuestal 2016, Justicia y Paz, Resolución 000680-2016._x000a__x000a_Mes de junio: Mediante oficio No. 8300 DIRAT- 83001 GRURE- 8231 de fecha 23 de junio de 2016, se realiza seguimiento a la ejecución presupuestal 2016, Justicia y Paz, Resolución 000680-2016."/>
    <m/>
    <n v="80"/>
    <n v="0.7682539682539683"/>
    <s v="Mes de agosto:Se realizó cuarto seguimiento a la ejecución de recursos asignados mediante Resolución 0680 de 2016. Se adjunta oficio No. 8300- DIRAT- 83001 GRURE- 10711, del 22 de agosto de 2016."/>
    <s v="Drive- P4- Actividad 769"/>
    <x v="0"/>
    <n v="1"/>
    <s v="Se realizó último seguimiento a la ejecución de recursos asignados para los programas de tratamiento especial, mediante Resolución 0680 de 2016. _x000a_Se adjunta oficio No. 8300- DIRAT- 83001 GRURE- 13693 del 25 de octubre de 2016. _x000a_"/>
    <s v="Drive- P4- Actividad 769"/>
    <n v="315"/>
    <n v="315"/>
    <n v="1"/>
    <n v="1"/>
    <n v="1"/>
    <n v="0.03"/>
    <n v="0.2"/>
    <n v="6.000000000000001E-3"/>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s v="P109"/>
    <s v="Seguimiento y retroalimentación trimestralmente a la clasificación en fase de tratamiento penitenciario de los ERON "/>
    <n v="4"/>
    <n v="4"/>
    <s v="Número"/>
    <s v="Maria Ines Guzman Correa"/>
    <s v="Subdirector Técnico"/>
    <x v="0"/>
    <m/>
    <m/>
    <m/>
    <n v="1"/>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n v="770"/>
    <s v="Exportar datos del Consejo de Evaluación y Tratamiento del aplicativo SISIPEC, cada trimestre"/>
    <s v="NO"/>
    <x v="14"/>
    <x v="7"/>
    <n v="20"/>
    <s v="María Inés Guzmán Correa"/>
    <s v="Subdirector Técnico"/>
    <x v="0"/>
    <m/>
    <m/>
    <m/>
    <s v="25"/>
    <s v="Mes de marzo: Se exportaron datos del Consejo de Evaluación y Tratamiento del aplicativo SISIPEC, primer trimestre. "/>
    <s v="Drive- P109- Actividad 770"/>
    <n v="75"/>
    <n v="0.78840579710144931"/>
    <s v="Mes de septiembre:Se exportaron datos del Consejo de Evaluación y Tratamiento del aplicativo SISIPEC, tercer trimestre."/>
    <s v="Drive- P109- Actividad 770"/>
    <x v="0"/>
    <n v="1"/>
    <s v="Mes de diciembre: Se exportaron datos del Consejo de Evaluación y Tratamiento del aplicativo SISIPEC, cuarto trimestre. "/>
    <s v="Drive- P109- Actividad 770"/>
    <n v="345"/>
    <n v="345"/>
    <n v="1"/>
    <n v="1"/>
    <n v="1"/>
    <n v="0.04"/>
    <n v="0.2"/>
    <n v="8.0000000000000002E-3"/>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s v="P109"/>
    <s v="Seguimiento y retroalimentación trimestralmente a la clasificación en fase de tratamiento penitenciario de los ERON "/>
    <n v="4"/>
    <n v="4"/>
    <s v="Número"/>
    <s v="Maria Ines Guzman Correa"/>
    <s v="Subdirector Técnico"/>
    <x v="0"/>
    <m/>
    <m/>
    <m/>
    <m/>
    <m/>
    <m/>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n v="771"/>
    <s v="Realizar informe de retroalimentación a las direcciones regionales"/>
    <s v="NO"/>
    <x v="14"/>
    <x v="7"/>
    <n v="80"/>
    <s v="María Inés Guzmán Correa"/>
    <s v="Subdirector Técnico"/>
    <x v="0"/>
    <m/>
    <m/>
    <m/>
    <s v="25"/>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n v="50"/>
    <n v="0.78840579710144931"/>
    <s v="Mediante oficio No. 8300 DIRAT- 8320 SUBAP- 83202 GRUTA- 08563, de fecha 06 de julio de 2016, se realiza informe de retroalimentación a la Dirección Regional Central._x000a_  Mediante oficio No. 8300 DIRAT- 8320 SUBAP- 83202 GRUTA- 08564, de fecha 06 de julio de 2016, se realiza informe de retroalimentación a la Dirección Regional Occidente._x000a_  Mediante oficio No. 8300 DIRAT- 8320 SUBAP- 83202 GRUTA- 08565, de fecha 06 de julio de 2016, se realiza informe de retroalimentación a la Dirección Regional Norte._x000a_  Mediante oficio No. 8300 DIRAT- 8320 SUBAP- 83202 GRUTA- 08566, de fecha 06 de julio de 2016, se realiza informe de retroalimentación a la Dirección Regional Oriente._x000a_  Mediante oficio No. 8300 DIRAT- 8320 SUBAP- 83202 GRUTA- 08567, de fecha 06 de julio de 2016, se realiza informe de retroalimentación a la Dirección Regional Noroeste._x000a_  Mediante oficio No. 8300 DIRAT- 8320 SUBAP- 83202 GRUTA- 08568, de fecha 06 de julio de 2016, se realiza informe de retroalimentación a la Dirección Regional Viejo Caldas."/>
    <s v="Drive- P109- Actividad 771"/>
    <x v="0"/>
    <n v="1"/>
    <s v="Mes de diciembre: Mediante oficio No. 8300 DIRAT- 8320 SUBAP- 83202 GRUTA- 19203, del 14 de diciembre de 2016, se realizó informe de retroalimentación a las Direcciones Regionales y la Directora de Atención y Tratamiento. "/>
    <s v="P109- Actividad 771"/>
    <n v="345"/>
    <n v="345"/>
    <n v="1"/>
    <n v="1"/>
    <n v="1"/>
    <n v="0.04"/>
    <n v="0.8"/>
    <n v="3.2000000000000001E-2"/>
  </r>
  <r>
    <s v="DIRAT"/>
    <x v="1"/>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s v="P110"/>
    <s v="Seguimiento y retroalimentación trimestral a la asignación a programas  ocupacionales de trabajo, estudio y enseñanza a las Regionales y ERON."/>
    <n v="4"/>
    <n v="4"/>
    <s v="Numero"/>
    <s v="Maria Ines Guzman Correa"/>
    <s v="Subdirector Técnico"/>
    <x v="0"/>
    <m/>
    <m/>
    <m/>
    <n v="1"/>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n v="772"/>
    <s v="Exportar datos de la junta de evaluación de trabajo, estudio y enseñanza del aplicativo SISIPEC, cada trimestre"/>
    <s v="NO"/>
    <x v="14"/>
    <x v="7"/>
    <n v="20"/>
    <s v="María Inés Guzmán Correa"/>
    <s v="Subdirector Técnico"/>
    <x v="0"/>
    <m/>
    <m/>
    <m/>
    <s v="25"/>
    <s v="Mes de marzo: Se exportaron datos de la junta de evaluación de trabajo, estudio y enseñanza del aplicativo SISIPEC, primer trimestre. "/>
    <s v="Drive- P109- Actividad 772"/>
    <n v="75"/>
    <n v="0.78840579710144931"/>
    <s v="Mes de septiembre: Se exportaron datos de la junta de evaluación de trabajo, estudio y enseñanza del aplicativo SISIPEC, tercer trimestre."/>
    <s v="Drive- P110- Actividad 772"/>
    <x v="0"/>
    <n v="1"/>
    <s v="Mes de diciembre: Se exportaron datos de la junta de evaluación de trabajo, estudio y enseñanza del aplicativo SISIPEC, cuarto trimestre."/>
    <s v="Drive- P110- Actividad 772"/>
    <n v="345"/>
    <n v="345"/>
    <n v="1"/>
    <n v="1"/>
    <n v="1"/>
    <n v="0.04"/>
    <n v="0.2"/>
    <n v="8.0000000000000002E-3"/>
  </r>
  <r>
    <s v="DIRAT"/>
    <x v="1"/>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s v="P110"/>
    <s v="Seguimiento y retroalimentación trimestral a la asignación a programas  ocupacionales de trabajo, estudio y enseñanza a las Regionales y ERON."/>
    <n v="4"/>
    <n v="4"/>
    <s v="Numero"/>
    <s v="Maria Ines Guzman Correa"/>
    <s v="Subdirector Técnico"/>
    <x v="0"/>
    <m/>
    <m/>
    <m/>
    <m/>
    <m/>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n v="773"/>
    <s v="Realizar informe de retroalimentación a las direcciones regionales"/>
    <s v="NO"/>
    <x v="14"/>
    <x v="7"/>
    <n v="80"/>
    <s v="María Inés Guzmán Correa"/>
    <s v="Subdirector Técnico"/>
    <x v="0"/>
    <m/>
    <m/>
    <m/>
    <s v="25"/>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s v="Drive- P109- Actividad 773"/>
    <n v="50"/>
    <n v="0.78840579710144931"/>
    <s v="Mediante oficio No. 8300 DIRAT- 83200 SUBAP- 83202 GRUTA- 08682, de fecha 09 de julio de 2016, se realiza informe de retroalimentación a la Dirección Regional Central._x000a_  Mediante oficio No. 8300 DIRAT- 83200 SUBAP- 83202 GRUTA- 08684, de fecha 09 de julio de 2016, se realiza informe de retroalimentación a la Dirección Regional Norte._x000a_  Mediante oficio No. 8300 DIRAT- 83200 SUBAP- 83202 GRUTA- 08685, de fecha 09 de julio de 2016, se realiza informe de retroalimentación a la Dirección Regional Oriente_x000a_  Mediante oficio No. 8300 DIRAT- 83200 SUBAP- 83202 GRUTA- 08686, de fecha 09 de julio de 2016, se realiza informe de retroalimentación a la Dirección Regional Noroeste._x000a_  Mediante oficio No. 8300 DIRAT- 83200 SUBAP- 83202 GRUTA- 08687, de fecha 09 de julio de 2016, se realiza informe de retroalimentación a la Dirección Regional Viejo Caldas._x000a_  Mediante oficio No. 8300 DIRAT- 83200 SUBAP- 83202 GRUTA- 08683, de fecha 09 de julio de 2016, se realiza informe de retroalimentación a la Dirección Regional Occidente."/>
    <s v="Drive- P110- Actividad 773"/>
    <x v="0"/>
    <n v="1"/>
    <s v="Mes de diciembre: Mediante oficio No. 8300 DIRAT- 8320 SUBAP- 83202 GRUTA- 19911 del 15 de diciembre de 2016, se realizó informe de retroalimentación a las Direcciones Regionales y la Directora de Atención y Tratamiento. "/>
    <s v="Drive- P110- Actividad 773"/>
    <n v="345"/>
    <n v="345"/>
    <n v="1"/>
    <n v="1"/>
    <n v="1"/>
    <n v="0.04"/>
    <n v="0.8"/>
    <n v="3.2000000000000001E-2"/>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s v="P33"/>
    <s v="Establecimientos de reclusión del orden nacional cubiertos con programas psicosociales de Tratamiento Penitenciario implementado a los internos clasificados en fase de tratamiento"/>
    <n v="2"/>
    <n v="25"/>
    <s v="Número"/>
    <s v="Maria Ines Guzman Correa"/>
    <s v="Subdirector Técnico"/>
    <x v="0"/>
    <m/>
    <m/>
    <m/>
    <n v="23"/>
    <s v="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_x000a_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_x000a_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
    <s v="P109"/>
    <n v="25"/>
    <s v="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_x000a_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_x000a_"/>
    <s v="Drive- P33"/>
    <n v="25"/>
    <s v="Mes de octubre: Mediante oficio No. 8300- DIRAT- 83200 SUBAP- 83202 GRUTA- 13003, del 15 de octubre de 2016, se presentó a la Dirección de Atención y Tratamiento informe de avance a la implementación de programas psicosociales con fines de tratamiento, mes de septiembre de 2016, el cual está siendo implementado en 34  ERON."/>
    <s v="Drive- P33"/>
    <n v="774"/>
    <s v="Realizar informe de seguimiento mensual a las Direcciones Regionales acerca de la implementación de los programas  psicosociales con fines de tratamiento penitenciario en los establecimientos de reclusión del orden nacional. "/>
    <s v="NO"/>
    <x v="14"/>
    <x v="7"/>
    <n v="100"/>
    <s v="María Inés Guzmán Correa"/>
    <s v="Subdirector Técnico"/>
    <x v="0"/>
    <m/>
    <m/>
    <m/>
    <s v="27"/>
    <s v="Mes de febrero: Mediante oficio No. 8300 DIRAT- 83200 SUBAP- 83202 GRUTA- 2364, de fecha 09 de marzo de 2016, se realiza informe de seguimiento a la Regional Central sobre implementación programas de tratamiento penitenciario.  _x000a_Mediante oficio No. 8300 DIRAT- 83200 SUBAP- 83202 GRUTA- 2365, de fecha 09 de marzo de 2016, se realiza informe de seguimiento a la Regional Occidente sobre implementación programas de tratamiento penitenciario.  _x000a_Mediante oficio No. 8300 DIRAT- 83200 SUBAP- 83202 GRUTA- 2366, de fecha 09 de marzo de 2016, se realiza informe de seguimiento a la Regional Norte sobre implementación programas de tratamiento penitenciario.  _x000a_Mediante oficio No. 8300 DIRAT- 83200 SUBAP- 83202 GRUTA- 2367, de fecha 09 de marzo de 2016, se realiza informe de seguimiento a la Regional Oriente sobre implementación programas de tratamiento penitenciario.  _x000a_Mediante oficio No. 8300 DIRAT- 83200 SUBAP- 83202 GRUTA- 2368, de fecha 09 de marzo de 2016, se realiza informe de seguimiento a la Regional Noroeste sobre implementación programas de tratamiento penitenciario.  _x000a_Mediante oficio No. 8300 DIRAT- 83200 SUBAP- 83202 GRUTA- 2369, de fecha 09 de marzo de 2016, se realiza informe de seguimiento a la Regional Viejo Caldas sobre implementación programas de tratamiento penitenciario.  _x000a__x000a_Mes de marzo: Mediante oficio No. 8300 DIRAT- 83200 SUBAP- 83202 GRUTA- 3681, de fecha 25 de abril de 2016, se realiza informe de seguimiento a la Regional Central sobre implementación programas de tratamiento penitenciario.  _x000a_Mediante oficio No. 8300 DIRAT- 83200 SUBAP- 83202 GRUTA- 3682, de fecha 25 de abril de 2016, se realiza informe de seguimiento a la Regional Occidente sobre implementación programas de tratamiento penitenciario.  _x000a_Mediante oficio No. 8300 DIRAT- 83200 SUBAP- 83202 GRUTA- 3683, de fecha 25 de abril de 2016, se realiza informe de seguimiento a la Regional Norte sobre implementación programas de tratamiento penitenciario.  _x000a_Mediante oficio No. 8300 DIRAT- 83200 SUBAP- 83202 GRUTA- 3684, de fecha 25 de abril de 2016, se realiza informe de seguimiento a la Regional Oriente sobre implementación programas de tratamiento penitenciario.  _x000a_Mediante oficio No. 8300 DIRAT- 83200 SUBAP- 83202 GRUTA- 3685, de fecha 25 de abril de 2016, se realiza informe de seguimiento a la Regional Noroeste sobre implementación programas de tratamiento penitenciario.  _x000a_Mediante oficio No. 8300 DIRAT- 83200 SUBAP- 83202 GRUTA- 3686, de fecha 25 de abril de 2016, se realiza informe de seguimiento a la Regional Viejo Caldas sobre implementación programas de tratamiento penitenciario.  _x000a__x000a_Mes de mayo: Mediante oficio No. 8320 SUBAP- 83202 GRUTA- 06480, de fecha 24 de mayo de 2016, se realiza informe de retroalimentación a la Dirección Regional Central. _x000a_Mediante oficio No. 8320 SUBAP- 83202 GRUTA- 06481, de fecha 24 de mayo de 2016, se realiza informe de retroalimentación a la Dirección Regional Occidente. _x000a_Mediante oficio No. 8320 SUBAP- 83202 GRUTA- 06482, de fecha 24 de mayo de 2016, se realiza informe de retroalimentación a la Dirección Regional Norte. _x000a_Mediante oficio No. 8320 SUBAP- 83202 GRUTA- 06483, de fecha 24 de mayo de 2016, se realiza informe de retroalimentación a la Dirección Regional Oriente._x000a_Mediante oficio No. 8320 SUBAP- 83202 GRUTA- 06484, de fecha 24 de mayo de 2016, se realiza informe de retroalimentación a la Dirección Regional Noroeste._x000a_Mediante oficio No. 8320 SUBAP- 83202 GRUTA- 06485, de fecha 24 de mayo de 2016, se realiza informe de retroalimentación a la Dirección Regional Viejo Caldas."/>
    <s v="P109- Actividad 774"/>
    <n v="55"/>
    <n v="0.78840579710144931"/>
    <s v="*Mediante oficio No. 8300 DIRAT- 83200 SUBAP- 83202 GRUTA- 089083, de fecha 19 de julio de 2016, se realiza informe de retroalimentación a la Dirección Regional Central. _x000a_ Mediante oficio No. 8300 DIRAT- 83200 SUBAP- 83202 GRUTA- 089084, de fecha 19 de julio de 2016, se realiza informe de retroalimentación a la Dirección Regional Occidente. _x000a_ Mediante oficio No. 8300 DIRAT- 83200 SUBAP- 83202 GRUTA- 089085, de fecha 19 de julio de 2016, se realiza informe de retroalimentación a la Dirección Regional Norte. _x000a_ Mediante oficio No. 8300 DIRAT- 83200 SUBAP- 83202 GRUTA- 089086, de fecha 19 de julio de 2016, se realiza informe de retroalimentación a la Dirección Regional Oriente._x000a_ Mediante oficio No. 8300 DIRAT- 83200 SUBAP- 83202 GRUTA- 089087, de fecha 19 de julio de 2016, se realiza informe de retroalimentación a la Dirección Regional Noroeste._x000a_ Mediante oficio No. 8300 DIRAT- 83200 SUBAP- 83202 GRUTA- 089088, de fecha 19 de julio de 2016, se realiza informe de retroalimentación a la Dirección Regional Viejo Caldas. _x000a_ _x000a_*Mediante oficio No. 8300 DIRAT- 83200 SUBAP- 83202 GRUTA- 10454, de fecha 19 de agosto de 2016, se realiza informe de retroalimentación a la Dirección Regional Central. _x000a_ Mediante oficio No. 8300 DIRAT- 83200 SUBAP- 83202 GRUTA- 10455, de fecha 19 de agosto de 2016, se realiza informe de retroalimentación a la Dirección Regional Occidente. _x000a_ Mediante oficio No. 8300 DIRAT- 83200 SUBAP- 83202 GRUTA- 10456, de fecha 19 de agosto de 2016, se realiza informe de retroalimentación a la Dirección Regional Norte. _x000a_ Mediante oficio No. 8300 DIRAT- 83200 SUBAP- 83202 GRUTA- 10457, de fecha 19 de agosto de 2016, se realiza informe de retroalimentación a la Dirección Regional Oriente._x000a_ Mediante oficio No. 8300 DIRAT- 83200 SUBAP- 83202 GRUTA- 10458, de fecha 19 de agosto de 2016, se realiza informe de retroalimentación a la Dirección Regional Noroeste._x000a_ Mediante oficio No. 8300 DIRAT- 83200 SUBAP- 83202 GRUTA- 10459, de fecha 19 de agosto de 2016, se realiza informe de retroalimentación a la Dirección Regional Viejo Caldas."/>
    <s v="Drive- P33- Actividad 774"/>
    <x v="0"/>
    <n v="1"/>
    <s v="Mes de octubre: Mediante oficio No. 8300 DIRAT- 83200 SUBAP- 83202 GRUTA- 14473  del 01 de diciembre de 2016, se realizó informe de retroalimentación a las Direcciones Regionales respecto a la implementación de programas de tratamiento penitenciario. _x000a__x000a_Mes de noviembre: Mediante oficio No. 8300 DIRAT- 83200 SUBAP- 83202 GRUTA- 18587  del 13 de diciembre de 2016, se realizó informe de retroalimentación a las Direcciones Regionales respecto a la implementación de programas de tratamiento penitenciario. _x000a_"/>
    <s v="Drive- P33- Actividad 774"/>
    <n v="345"/>
    <n v="345"/>
    <n v="1"/>
    <n v="1"/>
    <n v="1"/>
    <n v="0.02"/>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n v="40"/>
    <s v="Mes de febrero: Mediante Acta N° 0081 de fecha 01 de febrero de 2016 se determinan las actividades productivas a intervenir con recursos nación en la vigencia fiscal 2016. "/>
    <s v="Drive- P8"/>
    <m/>
    <s v="SIN REGISTRO DE SEGUIMIENTO"/>
    <m/>
    <n v="40"/>
    <s v="Mes de febrero: Mediante Acta N° 0081 de fecha 01 de febrero de 2016 se determinan las actividades productivas a intervenir con recursos nación en la vigencia fiscal 2016. "/>
    <s v="Drive- P8"/>
    <n v="775"/>
    <s v="Evaluar  las condiciones higiénico-sanitarias de las actividades productivas de  procesamiento y trasformación de alimentos a través de los diagnósticos realizados en los centros de reclusión del país. "/>
    <s v="NO"/>
    <x v="15"/>
    <x v="17"/>
    <n v="10"/>
    <s v="José Raúl Montero Acero "/>
    <s v="Profesional Especializado"/>
    <x v="0"/>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n v="1"/>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x v="0"/>
    <n v="1"/>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31"/>
    <n v="31"/>
    <n v="1"/>
    <n v="1"/>
    <n v="1"/>
    <n v="0.02"/>
    <n v="0.1"/>
    <n v="2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6"/>
    <s v="Determinar  las 40 actividades productivas  de procesamiento y trasformación de alimentos a intervenir, especificando las acciones concretas a desarrollar. "/>
    <s v="NO"/>
    <x v="16"/>
    <x v="5"/>
    <n v="10"/>
    <s v="José Raúl Montero Acero "/>
    <s v="Profesional Especializado"/>
    <x v="0"/>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n v="1"/>
    <s v="Mes de febrero: Mediante Acta N° 0081 de fecha 01 de febrero de 2016 se determinan las actividades productivas a intervenir con recursos nación en la vigencia fiscal 2016."/>
    <s v="Escritorio/Plan de acción/ 2016/ soportes/ productivas/ actividades productivas/ producto 1/ actividad 2"/>
    <x v="0"/>
    <n v="1"/>
    <s v="Mes de noviembre: Mediante oficio No. 8300 DIRAT- 83200 SUBAP- 83202 GRUTA- 18587  del 13 de diciembre de 2016, se realizó informe de retroalimentación a las Direcciones Regionales respecto a la implementación de programas de tratamiento penitenciario. "/>
    <s v="Escritorio/Plan de acción/ 2016/ soportes/ productivas/ actividades productivas/ producto 1/ actividad 2"/>
    <n v="13"/>
    <n v="13"/>
    <n v="1"/>
    <n v="1"/>
    <n v="1"/>
    <n v="0.02"/>
    <n v="0.1"/>
    <n v="2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7"/>
    <s v="Elaborar cronograma de visita de verificación y seguimiento a las 40 actividades productivas seleccionadas; las visitas serán realizadas por servidores de la SUBDA  y de las Direcciones Regionales de acuerdo a disponibilidad de personal y recursos económicos    "/>
    <s v="NO"/>
    <x v="0"/>
    <x v="13"/>
    <n v="5"/>
    <s v="José Raúl Montero Acero "/>
    <s v="Profesional Especializado"/>
    <x v="0"/>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n v="1"/>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x v="0"/>
    <n v="1"/>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4"/>
    <n v="14"/>
    <n v="1"/>
    <n v="1"/>
    <n v="1"/>
    <n v="0.02"/>
    <n v="0.05"/>
    <n v="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8"/>
    <s v="Realizar visitas según cronograma establecido."/>
    <s v="SI"/>
    <x v="10"/>
    <x v="4"/>
    <n v="25"/>
    <s v="José Raúl Montero Acero "/>
    <s v="Profesional Especializado"/>
    <x v="0"/>
    <m/>
    <m/>
    <m/>
    <s v="88"/>
    <s v="Mes de marzo: Se realizó visita a las actividades productivas del EPC YOPAL, asadero y panadería y al EPMSC PAZ DE ARIPORO, panadería. _x000a__x000a_Mes de abril: Se realizó visita a las actividades productivas del EPMSC FLORENCIA, asadero y panadería.  _x000a_Se realizó visita a las actividades productivas del EP HELICONIAS, asadero y panadería. _x000a_Se realizó visita a las actividades productivas del EPMSC PITALITO, asadero y panadería. _x000a_Se realizó visita a las actividades productivas del EPMSC NEIVA, asadero y panadería. Se realizó visita a la actividad productiva del EPMSC PUERTO BERRIO, panadería.   _x000a_Se realizó visita a las actividades productivas del EP PUERTO TRIUNFO, asadero y panadería.   _x000a_Se realizó visita a las actividades productivas del EPAMS LA DORADA, asadero y panadería. _x000a_Se realizó visita a las actividades productivas del EP LA ESPERANZA DE GUADUAS, asadero y panadería._x000a_Se realizó visita a las actividades productivas del EPAMSCAS VALLEDUPAR, panadería y comidas rápidas. _x000a_Se realizó visita a las actividades productivas del EPMSC VALLEDUPAR, panadería. _x000a_Se realizó visita a las actividades productivas del EPMSC GIRARDOT, panadería y microempresa de alimentos.  _x000a_Se realizó visita a las actividades productivas del EPMSC ESPINAL, panadería.   _x000a__x000a_Mes de mayo: Se realizó visita a las actividades productivas del EPMSC DUITAMA, asadero y panadería. _x000a_Se realizó visita a las actividades productivas del EPMSC SOGAMOSO, asadero y panadería._x000a_Se realizó visita a las actividades productivas del EPMSC SANTA ROSA DE VITERBO, asadero y panadería.   _x000a_Se realizó visita a las actividades productivas del COCUC, asadero y panadería.   _x000a_Se realizó visita a las actividades productivas del EPMSC PAMPLONA, panadería.   _x000a__x000a_Mes de junio: Se realizó visita a las actividades productivas del EPMSC Choconta, panadería y asadero. _x000a_Se realizó visita a las actividades productivas del EPAMSCAS Combita, panadería y asadero. _x000a_Se realizó visita a las actividades productivas del EPMSC Chiquinquirá, panadería.  _x000a__x000a_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8- Actividad 778"/>
    <n v="100"/>
    <n v="1"/>
    <s v="Mes de julio: Se realizó visita a las actividades productivas del EPMSC Pasto, brosterizado y panadería._x000a_ Se realizó visita a las actividades productivas del EPAMSCAS Popayán, asadero de carnes y panadería. _x000a_ Se realizó visita a las actividades productivas de la RM Popayán, panadería."/>
    <s v="Drive- P8- Actividad 778"/>
    <x v="0"/>
    <n v="1"/>
    <s v="Mes de julio: Se realizó visita a las actividades productivas del EPMSC Pasto, brosterizado y panadería._x000a_ Se realizó visita a las actividades productivas del EPAMSCAS Popayán, asadero de carnes y panadería. _x000a_ Se realizó visita a las actividades productivas de la RM Popayán, panadería."/>
    <s v="Drive- P8- Actividad 778"/>
    <n v="137"/>
    <n v="137"/>
    <n v="1"/>
    <n v="1"/>
    <n v="1"/>
    <n v="0.02"/>
    <n v="0.25"/>
    <n v="5.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9"/>
    <s v="Evaluar la documentación soporte allegada respecto de cada una de las actividades productivas a intervenir en cuanto a obras y adecuaciones menores,  maquinaria y equipo, muebles, enseres y herramientas, insumos (materia prima),  intangibles y otras inversiones."/>
    <s v="NO"/>
    <x v="17"/>
    <x v="8"/>
    <n v="20"/>
    <s v="José Raúl Montero Acero "/>
    <s v="Profesional Especializado"/>
    <x v="0"/>
    <m/>
    <m/>
    <m/>
    <s v="80"/>
    <s v="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9- Actividad 779"/>
    <n v="100"/>
    <n v="1"/>
    <s v="Mes de julio:_x000a_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_x000a_  _x000a_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_x000a_  _x000a_  3. Se revisó y evaluó documentos de solicitud de recursos del EPMSC Neiva para fortalecimiento de las actividades productivas asadero y panadería con sus respectivas cotizaciones, asimismo se revisó oficio de aval remitido por la Regional Central a la SUBDA._x000a_  _x000a_  4. Se solicita vía correo electrónico(21-07-16) a la Dirección Regional Norte avalar requerimientos de actividades productivas que manipulan alimentos de los ERON EPMSC y EPAMSCAS Valledupar solicitados con oficios 8340-SUBDA-5300 y 5301 del 13 de mayo de 2016._x000a_  _x000a_  5. Revisión requerimiento necesidades actividades productivas del EPMSC Yopal por valor $2.785.000 el cual cuenta con aval de la Regional Central_x000a_  _x000a_  _x000a_  Mes de agosto:Se evaluó documentación soporte allegada por los siguientes ERON: EPMSC Neiva, EPMSC Puerto Berrío, EP Puerto Triunfo y EPAMS Dorada para el fortalecimiento de actividades productivas. Aprobación de recursos que costa en acta N° 0813 del 07-08-16._x000a_  _x000a_  Adicionalmente se envió correos electrónicos a los siguientes Establecimientos para que remitieran necesidades: EP Heliconias (23-08-16), EPMSC Pitalito, EP La Esperanza y EPMSC Florencia (29-08-16)._x000a_  _x000a_  Se evaluó solicitud y documentación soporte allegada por los siguientes ERON: EP Heliconias (oficio N° 157-EPHELIC-DIR-1550 del 24-08-16) y EPMSC Florencia (oficio N° 143-AFINEPMSCFLO del 31-08-16)._x000a_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_x000a_  _x000a_  Se evalúa los requerimientos de necesidades de los siguientes ERON: EPAMSCAS Valledupar ($11.400.000), EPMSC Valledupar ($29.472.295) y EPC Yopal ($2.800.000)."/>
    <s v="Drive- P8- Actividad 779"/>
    <x v="0"/>
    <n v="1"/>
    <s v="Mes de julio:_x000a_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_x000a_  _x000a_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_x000a_  _x000a_  3. Se revisó y evaluó documentos de solicitud de recursos del EPMSC Neiva para fortalecimiento de las actividades productivas asadero y panadería con sus respectivas cotizaciones, asimismo se revisó oficio de aval remitido por la Regional Central a la SUBDA._x000a_  _x000a_  4. Se solicita vía correo electrónico(21-07-16) a la Dirección Regional Norte avalar requerimientos de actividades productivas que manipulan alimentos de los ERON EPMSC y EPAMSCAS Valledupar solicitados con oficios 8340-SUBDA-5300 y 5301 del 13 de mayo de 2016._x000a_  _x000a_  5. Revisión requerimiento necesidades actividades productivas del EPMSC Yopal por valor $2.785.000 el cual cuenta con aval de la Regional Central_x000a_  _x000a_  _x000a_  Mes de agosto:Se evaluó documentación soporte allegada por los siguientes ERON: EPMSC Neiva, EPMSC Puerto Berrío, EP Puerto Triunfo y EPAMS Dorada para el fortalecimiento de actividades productivas. Aprobación de recursos que costa en acta N° 0813 del 07-08-16._x000a_  _x000a_  Adicionalmente se envió correos electrónicos a los siguientes Establecimientos para que remitieran necesidades: EP Heliconias (23-08-16), EPMSC Pitalito, EP La Esperanza y EPMSC Florencia (29-08-16)._x000a_  _x000a_  Se evaluó solicitud y documentación soporte allegada por los siguientes ERON: EP Heliconias (oficio N° 157-EPHELIC-DIR-1550 del 24-08-16) y EPMSC Florencia (oficio N° 143-AFINEPMSCFLO del 31-08-16)._x000a_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_x000a_  _x000a_  Se evalúa los requerimientos de necesidades de los siguientes ERON: EPAMSCAS Valledupar ($11.400.000), EPMSC Valledupar ($29.472.295) y EPC Yopal ($2.800.000)."/>
    <s v="Drive- P8- Actividad 779"/>
    <n v="153"/>
    <n v="153"/>
    <n v="1"/>
    <n v="1"/>
    <n v="1"/>
    <n v="0.02"/>
    <n v="0.2"/>
    <n v="4.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80"/>
    <s v="Realizar Junta de aprobación de necesidades para asignación de recursos y proyectar el respectivo acto administrativo y los lineamientos de ejecución correspondientes. "/>
    <s v="NO"/>
    <x v="17"/>
    <x v="3"/>
    <n v="10"/>
    <s v="José Raúl Montero Acero "/>
    <s v="Profesional Especializado"/>
    <x v="0"/>
    <m/>
    <m/>
    <m/>
    <m/>
    <s v="Aun no se han reportado avances para el cumplimiento de la actividad: Realizar Junta de aprobación de necesidades para asignación de recursos y proyectar el respectivo acto administrativo y los lineamientos de ejecución correspondientes."/>
    <m/>
    <n v="100"/>
    <n v="1"/>
    <s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_x000a_  _x000a_  Mes de septiembre:Mediante Resolución No. 004341 del 01 de septiembre de 2016, la Dirección General aprueba los recursos viabilizados según acta No. 0813 del 17 de agosto de 2016._x000a_  Mediante oficios 8340-DIRAT-SUBDA-11368 , 11369, 11370 y 11371 del 02 de septiembre de 2016; se emiten las pautas de ejecución de la Resolución No. 004341 del 01 de septiembre de 2016._x000a_  _x000a_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
    <s v="Drive- P8- Actividad 780"/>
    <x v="0"/>
    <n v="1"/>
    <s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_x000a_  _x000a_  Mes de septiembre:Mediante Resolución No. 004341 del 01 de septiembre de 2016, la Dirección General aprueba los recursos viabilizados según acta No. 0813 del 17 de agosto de 2016._x000a_  Mediante oficios 8340-DIRAT-SUBDA-11368 , 11369, 11370 y 11371 del 02 de septiembre de 2016; se emiten las pautas de ejecución de la Resolución No. 004341 del 01 de septiembre de 2016._x000a_  _x000a_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
    <s v="Drive- P8- Actividad 780"/>
    <n v="184"/>
    <n v="184"/>
    <n v="1"/>
    <n v="1"/>
    <n v="1"/>
    <n v="0.02"/>
    <n v="0.1"/>
    <n v="2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8"/>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81"/>
    <s v="Realizar seguimiento a la ejecución de recursos asignados a los Establecimientos de Reclusión verificando el estricto cumplimiento de los lineamientos impartidos. "/>
    <s v="NO"/>
    <x v="18"/>
    <x v="10"/>
    <n v="20"/>
    <s v="José Raúl Montero Acero "/>
    <s v="Profesional Especializado"/>
    <x v="0"/>
    <m/>
    <m/>
    <m/>
    <m/>
    <s v="A la fecha no se han reportado avances para el cumplimiento de la actividad: Realizar seguimiento a la ejecución de recursos asignados a los Establecimientos de Reclusión verificando el estricto cumplimiento de los lineamientos impartidos."/>
    <m/>
    <n v="33"/>
    <n v="0.69346733668341709"/>
    <s v="Mes de septiembre: Seguimiento ejecución presupuestal resolución 04341 del 01-09-16: EPAMSCAS Valledupar publicó invitación 323-160902 el 21-09-16, fecha de evaluación de propuesta el 27-09-16, pendiente comunicado de aceptación. _x000a_ _x000a_ EPMSC Valledupar y EPC Yopal no han publicado proceso en comunicación telefónica con los responsables de las actividades productivas mencionan que la invitación y estudios previos se publicarán a más tardar el 30-09-16._x000a_ _x000a_ EPMSC Espinal publicó invitación 145-MC-3716 el 27 de septiembre de 2016, comunicado de aceptación para el 06/10/2016. _x000a_ _x000a_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_x000a_ EPMSC Puerto Berrio: mediante oficio N° 515-PBE-PAG-2005 del 28-09-16, el director del ERON informa que ya se expidió el CDP N° 4319 y están adelantando el estudio de necesidades, esperando publicar en el SECOP el día 28-09-16. _x000a_ EP Puerto Triunfo: mediante oficio N° 535 EPPES del 28-09-16 el funcionario responsable de panadería y asadero informa que están adelantando estudios previos para la ejecución de los recursos asignados. _x000a_ EPMSC Neiva: mediante correo electrónico de fecha 29-09-16, el funcionario responsable de actividades productivas informa que se encuentran realizando cotizaciones para dar inicio a estudios previos. _x000a_ _x000a_ EPMSC Sogamoso mediante contrato 067/2016 adquirió 2 estibas plásticas quedando pendiente la adquisición de una mesa y un horno. _x000a_ Para el Epamscas Cómbita se evidencia en el Secop la iniciación (apertura) del proceso de contratación para compra de material necesario para las adecuaciones de las panaderías, con fecha 27-09-2016 y por valor de $9.433.646. _x000a_ Para los casos de Chiquinquirá y de Santa Rosa de Viterbo se verifica en la página Secop y se observa que aún no han iniciado procesos de contratación, al respecto se hará un llamado de atención y se les exigirá cumplimiento a la ejecución de los recursos asignados."/>
    <s v="Drive- P8- Actividad 781"/>
    <x v="0"/>
    <n v="1"/>
    <s v="Mes de octubre: Se realizó seguimiento a la ejecución presupuestal y se presenta consolidada en archivo Excel._x000a__x000a_Mes de noviembre: Se realizó seguimiento a la ejecución presupuestal, se consolidó en archivo Excel y reporte de SIIF Nación con corte  30 de noviembre de 2016. _x000a_"/>
    <s v="Drive- P8- Actividad 781"/>
    <n v="199"/>
    <n v="199"/>
    <n v="1"/>
    <n v="1"/>
    <n v="1"/>
    <n v="0.02"/>
    <n v="0.2"/>
    <n v="4.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0"/>
    <s v="Uniforme de vestir y calzado para las internas condenadas fabricados y distribuidos "/>
    <n v="1"/>
    <n v="100"/>
    <s v="Porcentaje"/>
    <s v="My. Johanna Andrea Montoya Cifuentes"/>
    <s v="Subdirector Técnico"/>
    <x v="0"/>
    <m/>
    <m/>
    <m/>
    <m/>
    <s v="A la fecha no se puede establecer el porcenataje de avance, toda vez que faltan por ejecutar 3 actividades de las 4 propuestas. "/>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2"/>
    <s v="Dotar de uniforme de vestir al 100% de la  población interna condenada   de género femenino de todos establecimientos del país  "/>
    <s v="NO"/>
    <x v="19"/>
    <x v="10"/>
    <n v="25"/>
    <s v="Mario Cárdenas Sánchez "/>
    <s v="Profesional Especializado"/>
    <x v="0"/>
    <m/>
    <m/>
    <m/>
    <m/>
    <s v="Aun no se han reportado avances para el cumplimiento de la actividad: Dotar de uniforme de vestir al 100% de la  población interna condenada   de género femenino de todos establecimientos del país   "/>
    <m/>
    <m/>
    <n v="0.81515151515151518"/>
    <s v="Aun no se han reportado avances para el cumplimiento de la actividad: Dotar de uniforme de vestir al 100% de la población interna condenada de género femenino de todos establecimientos del país"/>
    <m/>
    <x v="0"/>
    <n v="1"/>
    <s v="Mes de noviembre: Se elaboraron la totalidad de uniformes para el 100% de las internas condenadas de los ERON, los mismos se remitieron para su distribución a las Regionales  Central, Occidente, Norte, Viejo Caldas, Oriente y Noroeste. "/>
    <s v="Drive- P120- Actividad 782"/>
    <n v="330"/>
    <n v="330"/>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3"/>
    <s v="Analizar la ubicación de la  población objetivo de dotación vs los establecimientos fabricantes y comunicar a estos la cantidad de uniformes a fabricar  "/>
    <s v="NO"/>
    <x v="19"/>
    <x v="18"/>
    <n v="25"/>
    <s v="Mario Cárdenas Sánchez"/>
    <s v="Profesional Especializado"/>
    <x v="0"/>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n v="1"/>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x v="0"/>
    <n v="1"/>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25"/>
    <n v="25"/>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4"/>
    <s v="realizar seguimiento a la producción de uniformes a los establecimientos productores "/>
    <s v="NO"/>
    <x v="6"/>
    <x v="10"/>
    <n v="25"/>
    <s v="Mario Cárdenas Sánchez "/>
    <s v="Profesional Especializado"/>
    <x v="0"/>
    <m/>
    <m/>
    <m/>
    <m/>
    <s v="Aun no se han reportado avances para el cumplimiento de la actividad: Realizar seguimiento a la producción de uniformes a los establecimientos productores  "/>
    <m/>
    <m/>
    <n v="0.79867986798679869"/>
    <s v="Aun no se han reportado avances para el cumplimiento de la actividad: Realizar seguimiento a la producción de uniformes a los establecimientos productores"/>
    <m/>
    <x v="0"/>
    <n v="1"/>
    <s v="Mes de noviembre: Se realizaron videoconferencias registradas mediante acta No. 0702 del 08 de julio de 2016, acta No. 890 del 08 de septiembre de 2016 y acta No 1092 del 17 de noviembre de 2016 donde se hizo seguimiento a la elaboración de uniformes._x000a__x000a_Se solicitaron informes mensuales de fabricación y distribución. _x000a__x000a_Mediante oficio 8340-SUBDA-GACOC No. 14784 del 23 de noviembre de 2016, se solicitó a las Direcciones Regionales de Occidente, Norte y Viejo Caldas, informe de las acciones adelantadas con la entrega de los uniformes femeninos a  los establecimientos de su jurisdicción._x000a_"/>
    <s v="Drive- P120- Actividad 784"/>
    <n v="303"/>
    <n v="303"/>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5"/>
    <s v="realizar seguimiento a la distribución de uniformes a los establecimientos beneficiarios "/>
    <s v="NO"/>
    <x v="3"/>
    <x v="10"/>
    <n v="25"/>
    <s v="Mario Cárdenas Sánchez "/>
    <s v="Profesional Especializado"/>
    <x v="0"/>
    <m/>
    <m/>
    <m/>
    <m/>
    <m/>
    <m/>
    <m/>
    <n v="0.32222222222222224"/>
    <s v="Aun no se han reportado avances para el cumplimiento de la actividad: Realizar seguimiento a la distribución de uniformes a los establecimientos beneficiarios"/>
    <m/>
    <x v="0"/>
    <n v="1"/>
    <s v="Mes de noviembre: Se realizaron videoconferencias registradas mediante acta No. 0702 del 08 de julio de 2016, acta No. 890 del 08 de septiembre de 2016 y acta No 1092 del 17 de noviembre de 2016 donde se hizo seguimiento a la elaboración de uniformes._x000a__x000a__x000a_Se solicitaron informes mensuales de fabricación y distribución. _x000a__x000a_Se reiteró a las Regionales la importancia de realizar el seguimiento a los responsables del autoabastecimiento y se  solicitó a los establecimientos el envío de los uniformes  de producción, para poder retroalimentar los avances del programa. _x000a__x000a_Mediante oficio 8340-SUBDA-GACOC No. 14784 del 23 de noviembre de 2016, se solicitó a las Direcciones Regionales de Occidente, Norte y Viejo Caldas, informe de las acciones adelantadas con la entrega de los uniformes femeninos a  los establecimientos de su jurisdicción._x000a_"/>
    <s v="Drive- P120- Actividad 785"/>
    <n v="90"/>
    <n v="90"/>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87"/>
    <s v="Actividades ocupacionales del área laboral en los nuevos establecimientos (Espinal, Buga y Tuluá) implementadas"/>
    <n v="4"/>
    <n v="1"/>
    <s v="Número"/>
    <s v="My. Johanna Andrea Montoya Cifuentes"/>
    <s v="Subdirector Técnico"/>
    <x v="0"/>
    <m/>
    <m/>
    <m/>
    <m/>
    <s v="A la fecha no se puede establecer el porcenataje de avance, toda vez que faltan por ejecutar 2 actividades de las 3 propuestas. "/>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6"/>
    <s v="verificar la dotación de talleres y  áreas ocupacionales por parte de la USPEC de acuerdo a requerimientos realizados en 2015 una vez puesto en funcionamiento el establecimiento "/>
    <s v="NO"/>
    <x v="10"/>
    <x v="2"/>
    <n v="20"/>
    <s v="Mario Cárdenas Sánchez "/>
    <s v="Profesional Especializado"/>
    <x v="0"/>
    <m/>
    <m/>
    <m/>
    <n v="100"/>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n v="100"/>
    <n v="1"/>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x v="0"/>
    <n v="1"/>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 Actividad 876"/>
    <n v="107"/>
    <n v="107"/>
    <n v="1"/>
    <n v="1"/>
    <n v="1"/>
    <n v="0.04"/>
    <n v="0.2"/>
    <n v="8.0000000000000002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87"/>
    <s v="Actividades ocupacionales del área laboral en los nuevos establecimientos (Espinal, Buga y Tuluá) implementadas"/>
    <n v="4"/>
    <n v="1"/>
    <s v="Número"/>
    <s v="My. Johanna Andrea Montoya Cifuentes"/>
    <s v="Subdirector Técnico"/>
    <x v="0"/>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7"/>
    <s v="determinar las posibles actividades ocupacionales, industriales y de servicios que pueden funcionar en los tres establecimientos objetivo de acuerdo a visitas  realizadas "/>
    <s v="NO"/>
    <x v="4"/>
    <x v="19"/>
    <n v="60"/>
    <s v="Mario Cárdenas Sánchez "/>
    <s v="Profesional Especializado"/>
    <x v="0"/>
    <m/>
    <m/>
    <m/>
    <m/>
    <m/>
    <m/>
    <n v="100"/>
    <n v="1"/>
    <s v="Mes de agosto: Mediante oficio 150 DINFRA 13852 del 22 de julio de 2016 emitido por la USPEC informan del proceso de compra de maquinaria y herramientas para los talleres ya determinados con antelación."/>
    <s v="Drive- P187-Actividad 787"/>
    <x v="0"/>
    <n v="1"/>
    <s v="Mes de agosto: Mediante oficio 150 DINFRA 13852 del 22 de julio de 2016 emitido por la USPEC informan del proceso de compra de maquinaria y herramientas para los talleres ya determinados con antelación."/>
    <s v="Drive- P187-Actividad 787"/>
    <n v="61"/>
    <n v="61"/>
    <n v="1"/>
    <n v="1"/>
    <n v="1"/>
    <n v="0.04"/>
    <n v="0.6"/>
    <n v="2.4E-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87"/>
    <s v="Actividades ocupacionales del área laboral en los nuevos establecimientos (Espinal, Buga y Tuluá) implementadas"/>
    <n v="4"/>
    <n v="1"/>
    <s v="Número"/>
    <s v="My. Johanna Andrea Montoya Cifuentes"/>
    <s v="Subdirector Técnico"/>
    <x v="0"/>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8"/>
    <s v="generar los planes ocupacionales base para cada uno de los establecimientos  de acuerdo a la población carcelaria  y actividades definidas"/>
    <s v="NO"/>
    <x v="3"/>
    <x v="15"/>
    <n v="20"/>
    <s v="Mario Cárdenas Sánchez "/>
    <s v="Profesional Especializado"/>
    <x v="0"/>
    <m/>
    <m/>
    <m/>
    <m/>
    <m/>
    <m/>
    <m/>
    <n v="0.48333333333333334"/>
    <s v="Aun no se han reportado avances para el cumplimiento de la actividad: Generar los planes ocupacionales base para cada uno de los establecimientos de acuerdo a la población carcelaria y actividades definidas"/>
    <m/>
    <x v="0"/>
    <n v="1"/>
    <s v="Mes de octubre: Mediante oficio No 8340 DIRAT SUBDA 2016IE0026437 del 24 de octubre, se solicitó las caracterizaciones a la Dirección del EPMSC Espinal de las nuevas actividades ocupacionales a implementar._x000a__x000a_Mediante acta 1029 del 31 de octubre de 2016 se realizó visita al EPMSC Espinal como apoyo y asesoría en la elaboración de las caracterizaciones conjuntamente con la Regional Central._x000a_"/>
    <s v="Drive- P187-Actividad 788"/>
    <n v="60"/>
    <n v="60"/>
    <n v="1"/>
    <n v="1"/>
    <n v="1"/>
    <n v="0.04"/>
    <n v="0.2"/>
    <n v="8.0000000000000002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n v="35"/>
    <s v="Mes de febrero: Mediante Acta N° 0179 de fecha 24 de febrero de 2016 se seleccionaron los 35 establecimientos de reclusión a evaluar de acuerdo a los criterios definidos. "/>
    <s v="Drive- 121"/>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89"/>
    <s v="Determinar los criterios de actualización y optimización de los planes ocupacionales en los Establecimientos de Reclusión "/>
    <s v="NO"/>
    <x v="15"/>
    <x v="17"/>
    <n v="15"/>
    <s v="Mario Cárdenas Sánchez "/>
    <s v="Profesional Especializado"/>
    <x v="0"/>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n v="1"/>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x v="0"/>
    <n v="1"/>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31"/>
    <n v="31"/>
    <n v="1"/>
    <n v="1"/>
    <n v="1"/>
    <n v="0.02"/>
    <n v="0.15"/>
    <n v="3.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0"/>
    <s v="Determinar  los 35 Establecimientos de Reclusión  a los cuales se evaluará el plan ocupacional para su actualización y optimización.  "/>
    <s v="NO"/>
    <x v="16"/>
    <x v="5"/>
    <n v="15"/>
    <s v="Mario Cárdenas Sánchez "/>
    <s v="Profesional Especializado"/>
    <x v="0"/>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n v="1"/>
    <s v="Mes de febrero: Mediante Acta N° 0179 de fecha 24 de febrero de 2016 se seleccionaron los 35 establecimientos de reclusión a evaluar de acuerdo a los criterios definidos."/>
    <s v="Escritorio/Plan de acción/ 2016/ soportes/ productivas/ actividades ocup/ producto 3/ actividad 2"/>
    <x v="0"/>
    <n v="1"/>
    <s v="Mes de febrero: Mediante Acta N° 0179 de fecha 24 de febrero de 2016 se seleccionaron los 35 establecimientos de reclusión a evaluar de acuerdo a los criterios definidos."/>
    <s v="Escritorio/Plan de acción/ 2016/ soportes/ productivas/ actividades ocup/ producto 3/ actividad 2"/>
    <n v="13"/>
    <n v="13"/>
    <n v="1"/>
    <n v="1"/>
    <n v="1"/>
    <n v="0.02"/>
    <n v="0.15"/>
    <n v="3.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1"/>
    <s v="Elaborar cronograma de seguimiento progresivo de los 35 Establecimientos de Reclusión     "/>
    <s v="NO"/>
    <x v="0"/>
    <x v="20"/>
    <n v="15"/>
    <s v="Mario Cárdenas Sánchez "/>
    <s v="Profesional Especializado"/>
    <x v="0"/>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n v="1"/>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x v="0"/>
    <n v="1"/>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9"/>
    <n v="9"/>
    <n v="1"/>
    <n v="1"/>
    <n v="1"/>
    <n v="0.02"/>
    <n v="0.15"/>
    <n v="3.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2"/>
    <s v="Solicitar por escrito el suministro de los registros de calidad necesarios a los Establecimientos de reclusión por intermedio de las Direcciones Regionales para la actualización y optimización de planes ocupacionales."/>
    <s v="NO"/>
    <x v="20"/>
    <x v="6"/>
    <n v="15"/>
    <s v="Mario Cárdenas Sánchez "/>
    <s v="Profesional Especializado"/>
    <x v="0"/>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n v="1"/>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x v="0"/>
    <n v="1"/>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20"/>
    <n v="20"/>
    <n v="1"/>
    <n v="1"/>
    <n v="1"/>
    <n v="0.02"/>
    <n v="0.15"/>
    <n v="3.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3"/>
    <s v="Evaluar la documentación soporte allegada por intermedio de las Direcciones Regionales en cuanto a modificaciones tanto en ampliación o disminución de cupos como en la creación, modificación o eliminación de  actividades laborales."/>
    <s v="NO"/>
    <x v="20"/>
    <x v="8"/>
    <n v="20"/>
    <s v="Mario Cárdenas Sánchez "/>
    <s v="Profesional Especializado"/>
    <x v="0"/>
    <m/>
    <m/>
    <m/>
    <m/>
    <s v="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
    <m/>
    <n v="100"/>
    <n v="1"/>
    <s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
    <s v="Drive- P121- Actividad 793"/>
    <x v="0"/>
    <n v="1"/>
    <s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
    <s v="Drive- P121- Actividad 793"/>
    <n v="173"/>
    <n v="173"/>
    <n v="1"/>
    <n v="1"/>
    <n v="1"/>
    <n v="0.02"/>
    <n v="0.2"/>
    <n v="4.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1"/>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4"/>
    <s v="Realizar las modificaciones aprobadas por la junta en el Aplicativo SISIPEC, retroalimentando a los establecimientos de Reclusión por intermedio de las Direcciones Regionales "/>
    <s v="NO"/>
    <x v="3"/>
    <x v="10"/>
    <n v="20"/>
    <s v="Mario Cárdenas Sánchez "/>
    <s v="Profesional Especializado"/>
    <x v="0"/>
    <m/>
    <m/>
    <m/>
    <m/>
    <m/>
    <m/>
    <m/>
    <n v="0.32222222222222224"/>
    <s v="Aun no se han reportado avances para el cumplimiento de la actividad: Realizar las modificaciones aprobadas por la junta en el Aplicativo SISIPEC, retroalimentando a los establecimientos de Reclusión por intermedio de las Direcciones Regionales"/>
    <m/>
    <x v="0"/>
    <n v="1"/>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P121- Actividad 793"/>
    <n v="90"/>
    <n v="90"/>
    <n v="1"/>
    <n v="1"/>
    <n v="1"/>
    <n v="0.02"/>
    <n v="0.2"/>
    <n v="4.0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s v="A la fecha no se puede establecer el porcentaje de avance, toda vez que faltan por ejecutar 3 actividades de las 6 propuestas. "/>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5"/>
    <s v="realizar  comunicados a las regionales informando los criterios de solicitud  de recursos para los establecimientos "/>
    <s v="NO"/>
    <x v="6"/>
    <x v="21"/>
    <n v="10"/>
    <s v="Mario Cárdenas Sánchez "/>
    <s v="Profesional Especializado"/>
    <x v="0"/>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n v="1"/>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x v="0"/>
    <n v="1"/>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24"/>
    <n v="24"/>
    <n v="1"/>
    <n v="1"/>
    <n v="1"/>
    <n v="0.01"/>
    <n v="0.1"/>
    <n v="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6"/>
    <s v="recibir  y analizar solicitudes de los establecimientos interesados en recibir recursos "/>
    <s v="SI"/>
    <x v="21"/>
    <x v="0"/>
    <n v="15"/>
    <s v="Mario Cárdenas Sánchez "/>
    <s v="Profesional Especializado"/>
    <x v="0"/>
    <m/>
    <m/>
    <m/>
    <s v="100"/>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100"/>
    <n v="1"/>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x v="0"/>
    <n v="1"/>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64"/>
    <n v="64"/>
    <n v="1"/>
    <n v="1"/>
    <n v="1"/>
    <n v="0.01"/>
    <n v="0.15"/>
    <n v="1.5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7"/>
    <s v="Realizar Junta de aprobación de necesidades para asignación de recursos y proyectar el respectivo acto administrativo y los lineamientos de ejecución correspondientes. "/>
    <s v="NO"/>
    <x v="1"/>
    <x v="22"/>
    <n v="25"/>
    <s v="Mario Cárdenas Sánchez "/>
    <s v="Profesional Especializado"/>
    <x v="0"/>
    <m/>
    <m/>
    <m/>
    <n v="100"/>
    <s v="Mes de mayo: Mediante Acta No. 481 de fecha 13 de mayo de 2016 se realizó junta de aprobación de necesidades para asignación de recursos y se elaboró el respectivo acto administrativo."/>
    <s v="Drive- P122- Actividad 797"/>
    <n v="100"/>
    <n v="1"/>
    <s v="Mes de mayo: Mediante Acta No. 481 de fecha 13 de mayo de 2016 se realizó junta de aprobación de necesidades para asignación de recursos y se elaboró el respectivo acto administrativo."/>
    <s v="Drive- P122- Actividad 797"/>
    <x v="0"/>
    <n v="1"/>
    <s v="Mes de mayo: Mediante Acta No. 481 de fecha 13 de mayo de 2016 se realizó junta de aprobación de necesidades para asignación de recursos y se elaboró el respectivo acto administrativo."/>
    <s v="Drive- P122- Actividad 797"/>
    <n v="14"/>
    <n v="14"/>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8"/>
    <s v="recibir  y analizar solicitudes de los establecimientos interesados en recibir recursos "/>
    <s v="SI"/>
    <x v="22"/>
    <x v="19"/>
    <n v="15"/>
    <s v="Mario Cárdenas Sánchez "/>
    <s v="Profesional Especializado"/>
    <x v="0"/>
    <m/>
    <m/>
    <m/>
    <s v="75"/>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8"/>
    <n v="100"/>
    <n v="1"/>
    <s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
    <s v="Drive- P122- Actividad 798"/>
    <x v="0"/>
    <n v="1"/>
    <s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
    <s v="Drive- P122- Actividad 798"/>
    <n v="107"/>
    <n v="107"/>
    <n v="1"/>
    <n v="1"/>
    <n v="1"/>
    <n v="0.01"/>
    <n v="0.15"/>
    <n v="1.5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9"/>
    <s v="Realizar Junta de aprobación de necesidades para asignación de recursos y proyectar el respectivo acto administrativo y los lineamientos de ejecución correspondientes. "/>
    <s v="NO"/>
    <x v="3"/>
    <x v="23"/>
    <n v="25"/>
    <s v="Mario Cárdenas Sánchez "/>
    <s v="Profesional Especializado"/>
    <x v="0"/>
    <m/>
    <m/>
    <m/>
    <m/>
    <m/>
    <m/>
    <n v="100"/>
    <n v="1"/>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799"/>
    <x v="0"/>
    <n v="1"/>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799"/>
    <n v="14"/>
    <n v="14"/>
    <n v="1"/>
    <n v="1"/>
    <n v="1"/>
    <n v="0.01"/>
    <n v="0.25"/>
    <n v="2.500000000000000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2"/>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800"/>
    <s v="Realizar seguimiento a la ejecución de recursos asignados a los Establecimientos de Reclusión verificando el estricto cumplimiento de los lineamientos impartidos. "/>
    <s v="NO"/>
    <x v="23"/>
    <x v="7"/>
    <n v="10"/>
    <s v="Mario Cárdenas Sánchez "/>
    <s v="Profesional Especializado"/>
    <x v="0"/>
    <m/>
    <m/>
    <m/>
    <m/>
    <m/>
    <m/>
    <m/>
    <n v="0.16091954022988506"/>
    <s v="Aun no se han reportado avances para el cumplimiento de la actividad: Realizar seguimiento a la ejecución de recursos asignados a los Establecimientos de Reclusión verificando el estricto cumplimiento de los lineamientos impartidos."/>
    <m/>
    <x v="0"/>
    <n v="1"/>
    <s v="Mes de noviembre: Se realizaron videoconferencias registradas mediante acta No. 890 del 08 de septiembre de 2016 y acta No 1092 del 17 de noviembre de 2016 donde se impartieron instrucciones a las Direcciones Regionales, respecto al cumplimiento de las pautas de ejecución de las resoluciones No. 2820 del 02 de junio de 2016, 4254 del 29 de agosto de 2016 y  5800 21 de noviembre de 2016, por medio de la cuales se asignó presupuesto para maquinaria y apoyo a las áreas laborales. _x000a__x000a_Mensualmente se realizó un informe de ejecución con base en la información que registra SIIF Nación. _x000a__x000a_Mediante correo electrónico se han despejado las dudas y se ha brindado asesoría en la ejecución del presupuesto a los establecimientos que así lo han solicitado. _x000a__x000a_Mes de diciembre: Mediante oficio No 8340 DIRAT SUBDA 2016IE0031087 del 6 de diciembre de 2016 se presentó informe a la DIRAT del seguimiento a la ejecución de los recursos asignados a los ERON, por medio del aplicativo SIIF Nación y al reporte emitido por la Coordinación de Presupuesto.   _x000a_Mediante correo electrónico del 12 de diciembre de 2016 se recordó a las Direcciones Regionales el cumplimiento a lo establecido en la circular 30 de 2016 y las instrucciones impartidas en las videoconferencias realizadas durante el segundo semestre del año en especial la realizada el 17 de noviembre mediante acta 1092 donde la Coordinadora de Presupuesto aclaró inquietudes y explicó de manera clara precisa y concisa lo establecido en la mencionada circular. _x000a_"/>
    <s v="Drive- P122-Actividad 800"/>
    <n v="87"/>
    <n v="87"/>
    <n v="1"/>
    <n v="1"/>
    <n v="1"/>
    <n v="0.01"/>
    <n v="0.1"/>
    <n v="1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3"/>
    <s v="Implementación y /o mejoramiento de los puntos de venta identificados con la marca institucional Libera Colombia ®. "/>
    <n v="1"/>
    <n v="25"/>
    <s v="Porcentaje"/>
    <s v="My. Johanna Andrea Montoya Cifuentes"/>
    <s v="Subdirector Técnico"/>
    <x v="0"/>
    <m/>
    <m/>
    <m/>
    <m/>
    <s v="A la fecha no se puede establecer el porcentaje de avance, toda vez que faltan los seguimientos del tercer y cuarto trimestre a los puntos de venta."/>
    <m/>
    <s v="80"/>
    <s v="Mes de junio: Se hizo seguimiento a los puntos de venta ubicados en la Dirección Regional Oriente en el EPMSC SAN GIL  ( 7 y 8 de abril ), Regional  Viejo Caldas en el EPMSC PEREIRA ( 14 de abril) y la Dirección Regional  Norte (21 de abril)."/>
    <s v="Drive- P123- Actividad 801"/>
    <n v="25"/>
    <s v="Mes de noviembre: Mediante Acta No. 01091 del 17 de noviembre de 2016, se realizó seguimiento al punto de venta identificado con la marca Institucional Libera Colombia dispuesto por la Regional Noroeste. "/>
    <s v="Drive- P123- Actividad 801"/>
    <n v="801"/>
    <s v="Realizar seguimiento a los  (5) puntos de ventas establecidos por la Direcciones  Regionales "/>
    <s v="NO"/>
    <x v="24"/>
    <x v="10"/>
    <n v="100"/>
    <s v="Maryori Quiñones Núñez"/>
    <s v="Profesional Universitario"/>
    <x v="0"/>
    <m/>
    <m/>
    <m/>
    <s v="80"/>
    <s v="Mes de junio: Se hizo seguimiento a los puntos de venta ubicados en la Dirección Regional Oriente en el EPMSC SAN GIL  ( 7 y 8 de abril ), Regional  Viejo Caldas en el EPMSC PEREIRA ( 14 de abril) y la Dirección Regional  Norte (21 de abril) y Regional Central (13 de junio). "/>
    <s v="Drive- P123- Actividad 801"/>
    <n v="100"/>
    <n v="0.8"/>
    <s v="Mes de septiembre:Se hizo seguimiento a los puntos de venta ubicados en la Dirección Regional Occidente."/>
    <s v="Drive- P123- Actividad 801"/>
    <x v="0"/>
    <n v="1"/>
    <s v="Mes de noviembre: Mediante Acta No. 01091 del 17 de noviembre de 2016, se realizó seguimiento al punto de venta identificado con la marca Institucional Libera Colombia dispuesto por la Regional Noroeste. _x000a_"/>
    <s v="Drive- P123- Actividad 801"/>
    <n v="305"/>
    <n v="305"/>
    <n v="1"/>
    <n v="1"/>
    <n v="1"/>
    <n v="0.0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5"/>
    <s v="Instituto participando en (3) ferias de carácter nacional,  donde se incluya la vinculación de las (6) regionales y eron del país. "/>
    <n v="1"/>
    <n v="3"/>
    <s v="Numero"/>
    <s v="My. Johanna Andrea Montoya Cifuentes"/>
    <s v="Subdirector Técnico"/>
    <x v="0"/>
    <m/>
    <m/>
    <m/>
    <m/>
    <s v=" A la fecha no se puede establecer el porcentaje de avance, toda vez que las ferias se desarrollan en el tercer y cuarto trimestre del año "/>
    <m/>
    <m/>
    <s v="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s v="A la fecha no se cuenta con soportes que permitan evidenciar el avance de la actividad"/>
    <n v="3"/>
    <s v="Mediante oficio No. 8340- SUBDA- GUGEC- 9532 del 29 de julio de 2016, se presentó informe a la Subdirectora de Actividades Productivas, sobre la realización de la Feria de las Colonias del 14 al 24 de julio en CORFERIAS. _x000a__x000a_Mediante oficio No. 8340- SUBDA- GUGEC- 12392 del 22 de septiembre de 2016, se presentó informe a la Directora de Atención y Tratamiento, sobre la realización de la Feria del Hogar del 01 al 18 de septiembre en CORFERIAS._x000a__x000a_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_x000a_"/>
    <s v="Drive- P125 - Actividad 802"/>
    <n v="802"/>
    <s v="Participar  en la  Feria de las Colonias, Hogar y Expo artesanías , incluyendo la vinculación de las (6) regionales y eran del país "/>
    <s v="NO"/>
    <x v="24"/>
    <x v="10"/>
    <n v="100"/>
    <s v="Maryori Quiñones Núñez"/>
    <s v="Profesional Universitario"/>
    <x v="0"/>
    <m/>
    <m/>
    <m/>
    <s v="60"/>
    <s v="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m/>
    <n v="67"/>
    <n v="0.8"/>
    <s v="Mes de julio:De acuerdo a la programación de CORFERIAS para la realización de los eventos a la fecha se cumplió con participación en la XIV Feria de Colonias del 14 al 24 de julio. Pendientes Feria del Hogar del 1 al 18 de septiembre y Expoartesanias (5 al 18 de diciembre)._x000a__x000a_Mes de agosto: Mediante oficio No. 8340- SUBDA- GUGEC- 9532 del 29 de julio de 2016, se presenta informe a la Subdirectora de Actividades Productivas, sobre la realización de la Feria de las Colonias del 14 al 24 de julio en CORFERIAS. _x000a__x000a_Mes de septiembre: Mediante oficio No. 8340- SUBDA- GUGEC- 12392 del 22 de septiembre de 2016, se presenta informe a la Directora de Atención y Tratamiento, sobre la realización de la Feria del Hogar del 01 al 18 de septiembre en CORFERIAS._x000a_"/>
    <s v="Drive P125- Actividad 802"/>
    <x v="0"/>
    <n v="1"/>
    <s v="Mediante oficio No. 8340- SUBDA- GUGEC- 9532 del 29 de julio de 2016, se presentó informe a la Subdirectora de Actividades Productivas, sobre la realización de la Feria de las Colonias del 14 al 24 de julio en CORFERIAS. _x000a__x000a_Mediante oficio No. 8340- SUBDA- GUGEC- 12392 del 22 de septiembre de 2016, se presentó informe a la Directora de Atención y Tratamiento, sobre la realización de la Feria del Hogar del 01 al 18 de septiembre en CORFERIAS._x000a__x000a_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_x000a_"/>
    <s v="Drive- P125 - Actividad 802"/>
    <n v="305"/>
    <n v="305"/>
    <n v="1"/>
    <n v="1"/>
    <n v="1"/>
    <n v="0.01"/>
    <n v="1"/>
    <n v="0.01"/>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s v="P179"/>
    <s v="Estrategias para el mejoramiento  de las condiciones higiénico-sanitarias de las actividades productivas de los ERON relacionadas con alimentos, elaboradas e implementadas"/>
    <n v="3"/>
    <n v="100"/>
    <s v="Número"/>
    <s v="Ernesto Beltran "/>
    <s v="Profesional Especializado"/>
    <x v="0"/>
    <m/>
    <m/>
    <m/>
    <m/>
    <s v="A la fecha aun no se reportan avance para el cumplimiento del producto. "/>
    <m/>
    <s v="50"/>
    <s v="Mes de mayo:Se anexan los documentos soporte con la normatividad sanitaria relacionada con alimentos para ser aplicadas dentro de las actividades productivas (guías, instructivos, orientaciones)._x000a_  _x000a_  Mes de junio:Se anexa instructivo para capacitación en buenas prácticas de manifactura de alimentos y plan de saneamiento básico para adaptar a actividades productivas relacionadas con alimentos._x000a_  _x000a_  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n v="100"/>
    <s v="Mes de octubre: Se creó documento con los requisitos higiénico-sanitarios de las actividades productivas relacionadas con alimentos. "/>
    <s v="Drive- P179- Actividad 803"/>
    <n v="803"/>
    <s v="Documentar de los requisitos higiénico-sanitarios de las actividades productivas relacionadas con alimentos "/>
    <s v="NO"/>
    <x v="5"/>
    <x v="7"/>
    <n v="100"/>
    <s v="Grupo Alimentación"/>
    <s v="Profesional Especializado"/>
    <x v="0"/>
    <m/>
    <m/>
    <m/>
    <s v="60"/>
    <s v="Mes de mayo: Se anexan los documentos soporte con la normatividad sanitaria relacionada con alimentos para ser aplicadas dentro de las actividades productivas (guías, instructivos, orientaciones)._x000a__x000a_Mes de junio: Se anexa instructivo para capacitación en buenas prácticas de manifactura de alimentos y plan de saneamiento básico para adaptar a actividades productivas relacionadas con alimentos."/>
    <s v="Drive- P179-803"/>
    <n v="50"/>
    <n v="0.78901734104046239"/>
    <s v="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x v="0"/>
    <n v="1"/>
    <s v="Mes de octubre: Se creó documento con los requisitos higiénico-sanitarios de las actividades productivas relacionadas con alimentos. "/>
    <s v="Drive- P179- Actividad 803"/>
    <n v="346"/>
    <n v="346"/>
    <n v="1"/>
    <n v="1"/>
    <n v="1"/>
    <n v="0.03"/>
    <n v="1"/>
    <n v="0.0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s v=" A la fecha no se puede establecer el porcentaje de avance, toda vez que faltan por ejecutar 6 actividades de las 6 propuestas.  "/>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4"/>
    <s v="Realizar diagnóstico sobre niveles de conflictividad y convivencia"/>
    <s v="NO"/>
    <x v="2"/>
    <x v="24"/>
    <n v="10"/>
    <s v="Cesar Carrera"/>
    <s v="Profesional Universitario"/>
    <x v="0"/>
    <m/>
    <m/>
    <m/>
    <m/>
    <s v="A la fecha no se han reportado avances para el cumplimiento de la actividad: Realizar diagnóstico sobre niveles de conflictividad y convivencia"/>
    <m/>
    <m/>
    <n v="0.6142131979695431"/>
    <s v="Mes de agosto: Oficio GATES 8430 del 05 de julio de 2016, mediante el cual se hace entrega de los estudios previos- Contrato interadministrativo “Cárceles para la paz vigencia 2016” dirigido a la Subdirectora de Gestión Contractual del Instituto. _x000a_ _x000a_ Oficio 2016IE0016763 del 18/07/2016 Respuesta OFICIO GATES 08430 Corrección estudios previos._x000a_ _x000a_ Oficio 09691 del 02 de agosto de 2016, mediante el cual se realizan ajustes a los estudios previos Contrato interadministrativo “Cárceles para la paz vigencia 2016”. _x000a_ _x000a_ Oficio GATES 11008 del 26 de agosto de 2016, mediante el cual se realizan ajustes a los estudios previos Contrato interadministrativo “Cárceles para la paz vigencia 2016”. _x000a_ _x000a_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
    <s v="Drive- P96- Actividad 804"/>
    <x v="0"/>
    <n v="1"/>
    <s v="Mes de octubre: 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Mediante acta No. 1015 del 26 de octubre de 2016, se realizó presentación del contratista a la Dirección de la RM Bogotá y se hizo presentación y aprobación del cronograma  de trabajo (entrega de productos Contrato Interadministrativo 206 del 20 de octubre de 2016)._x000a__x000a_Mediante acta No. 1061 del 08 de noviembre de 2016, se revisó y aprobó el equipo de trabajo y el cronograma de ejecución del Contrato Interadministrativo 206 del 20 de octubre de 2016. _x000a__x000a_La Universidad Nacional realizó diagnóstico sobre los niveles de conflictividad y convivencia en la RM Bogotá._x000a_"/>
    <s v="Drive- P96- Actividad 804"/>
    <n v="197"/>
    <n v="197"/>
    <n v="1"/>
    <n v="1"/>
    <n v="1"/>
    <n v="0.02"/>
    <n v="0.1"/>
    <n v="2E-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5"/>
    <s v="Diseñar de instrumento pre y post que permita medir los niveles de conflictividad al interior del establecimiento"/>
    <s v="NO"/>
    <x v="2"/>
    <x v="24"/>
    <n v="20"/>
    <s v="Cesar Carrera"/>
    <s v="Profesional Universitario"/>
    <x v="0"/>
    <m/>
    <m/>
    <m/>
    <m/>
    <s v="A la fecha no se han reportado avances para el cumplimiento de la actividad:Diseñar instrumento pre y post que permita medir los niveles de conflictividad al interior del establecimiento"/>
    <m/>
    <m/>
    <n v="0.6142131979695431"/>
    <s v="Mes de septiembre:Mediante Oficio No. 2016EE0007244 del 26 de septiembre de 2016, se remitió al Doctor Genaro Alfonso Sánchez Moncaleano, Decano de la Facultad de Derecho de la Universidad Nacional de Colombia."/>
    <s v="Drive- P96- Actividad 805"/>
    <x v="0"/>
    <n v="1"/>
    <s v="Mes de octubre: La Universidad Nacional diseñó instrumento pre y post que para medir los niveles de conflictividad al interior de la RM Bogotá. "/>
    <s v="Drive- P96- Actividad 805"/>
    <n v="197"/>
    <n v="197"/>
    <n v="1"/>
    <n v="1"/>
    <n v="1"/>
    <n v="0.02"/>
    <n v="0.2"/>
    <n v="4.0000000000000001E-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6"/>
    <s v="Implementar estrategia de formación en MARC "/>
    <s v="NO"/>
    <x v="4"/>
    <x v="24"/>
    <n v="15"/>
    <s v="Cesar Carrera"/>
    <s v="Profesional Universitario"/>
    <x v="0"/>
    <m/>
    <m/>
    <m/>
    <m/>
    <m/>
    <m/>
    <m/>
    <n v="0.54491017964071853"/>
    <s v="A la fecha no se han reportado avances para el cumplimiento de la actividad:Implementar estrategia de formación en MARC"/>
    <m/>
    <x v="0"/>
    <n v="1"/>
    <s v="Mes de diciembre: La Universidad Nacional presentó implementación (diplomado) en estrategias de formación en MARC . "/>
    <s v="Drive- P96- Actividad 806"/>
    <n v="167"/>
    <n v="167"/>
    <n v="1"/>
    <n v="1"/>
    <n v="1"/>
    <n v="0.02"/>
    <n v="0.15"/>
    <n v="3.0000000000000001E-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7"/>
    <s v="Diseñar del Sistema de Mediación Penitenciaria "/>
    <s v="NO"/>
    <x v="4"/>
    <x v="24"/>
    <n v="15"/>
    <s v="Cesar Carrera"/>
    <s v="Profesional Universitario"/>
    <x v="0"/>
    <m/>
    <m/>
    <m/>
    <m/>
    <m/>
    <m/>
    <m/>
    <n v="0.54491017964071853"/>
    <s v="A la fecha no se han reportado avances para el cumplimiento de la actividad:Diseñar Sistema de Mediación Penitenciaria"/>
    <m/>
    <x v="0"/>
    <n v="1"/>
    <s v="Mes de diciembre: La Universidad Nacional diseño Sistema de Mediación Penitenciaria. "/>
    <s v="Drive- P96- Actividad 807"/>
    <n v="167"/>
    <n v="167"/>
    <n v="1"/>
    <n v="1"/>
    <n v="1"/>
    <n v="0.02"/>
    <n v="0.15"/>
    <n v="3.0000000000000001E-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8"/>
    <s v="Construir un manual de convivencia para articular las prácticas formales y no formales de Resolución de Conflictos"/>
    <s v="NO"/>
    <x v="4"/>
    <x v="24"/>
    <n v="20"/>
    <s v="Cesar Carrera"/>
    <s v="Profesional Universitario"/>
    <x v="0"/>
    <m/>
    <m/>
    <m/>
    <m/>
    <m/>
    <m/>
    <m/>
    <n v="0.54491017964071853"/>
    <s v="A la fecha no se han reportado avances para el cumplimiento de la actividad: Construir un manual de convivencia para articular las prácticas formales y no formales de Resolución de Conflictos"/>
    <m/>
    <x v="0"/>
    <n v="1"/>
    <s v="Mes de diciembre: La Universidad Nacional construyó un manual de convivencia para articular las prácticas formales y no formales de Resolución de Conflictos. "/>
    <s v="Drive- P96- Actividad 808"/>
    <n v="167"/>
    <n v="167"/>
    <n v="1"/>
    <n v="1"/>
    <n v="1"/>
    <n v="0.02"/>
    <n v="0.2"/>
    <n v="4.0000000000000001E-3"/>
  </r>
  <r>
    <s v="DIRAT"/>
    <x v="1"/>
    <s v="DIRAT"/>
    <s v="DIRECCIÓN DE ATENCIÓN Y TRATAMIENTO"/>
    <s v="O1"/>
    <s v="Sostener la Atención Social a la PPL, que les otorgue condiciones dignas en la  Prisionalización."/>
    <s v="S8"/>
    <s v="ATENCIÓN PSICOSOCIAL"/>
    <s v="I1"/>
    <n v="0"/>
    <n v="4"/>
    <s v="Número"/>
    <s v="P96"/>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9"/>
    <s v="Diseñar una estrategia de formación en Cultura Ciudadana y Paz "/>
    <s v="NO"/>
    <x v="4"/>
    <x v="7"/>
    <n v="20"/>
    <s v="Cesar Carrera"/>
    <s v="Profesional Universitario"/>
    <x v="0"/>
    <m/>
    <m/>
    <m/>
    <m/>
    <m/>
    <m/>
    <m/>
    <n v="0.55487804878048785"/>
    <s v="A la fecha no se han reportado avances para el cumplimiento de la actividad: Construir un manual de convivencia para articular las prácticas formales y no formales de Resolución de Conflictos"/>
    <m/>
    <x v="0"/>
    <n v="1"/>
    <s v="Mes de diciembre: La Universidad Nacional diseño una estrategia de formación en Cultura Ciudadana y Paz"/>
    <s v="Drive- P96- Actividad 809"/>
    <n v="164"/>
    <n v="164"/>
    <n v="1"/>
    <n v="1"/>
    <n v="1"/>
    <n v="0.02"/>
    <n v="0.2"/>
    <n v="4.0000000000000001E-3"/>
  </r>
  <r>
    <s v="DIRAT"/>
    <x v="1"/>
    <s v="DIRAT"/>
    <s v="DIRECCIÓN DE ATENCIÓN Y TRATAMIENTO"/>
    <s v="O1"/>
    <s v="Sostener la Atención Social a la PPL, que les otorgue condiciones dignas en la  Prisionalización."/>
    <s v="S5"/>
    <s v="TRATAMIENTO PENITENCIARIO"/>
    <s v="I1"/>
    <n v="0"/>
    <n v="4"/>
    <s v="Número"/>
    <s v="P97"/>
    <s v="Instrumento de Valoración Integral al Condenado -IVIC actualizado "/>
    <n v="2"/>
    <n v="40"/>
    <s v="Porcentaje"/>
    <s v="Maria Ines Guzman Correa"/>
    <s v="Subdirector Técnico"/>
    <x v="0"/>
    <m/>
    <m/>
    <m/>
    <m/>
    <s v=" A la fecha no se puede establecer el porcentaje de avance, toda vez que faltan por ejecutar 3 actividades de las 3 propuestas.  "/>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0"/>
    <s v="Realizar proceso de revisión del instrumento"/>
    <s v="NO"/>
    <x v="6"/>
    <x v="7"/>
    <n v="33"/>
    <s v="María Inés Guzmán Cuellar"/>
    <s v="Subdirector Técnico"/>
    <x v="0"/>
    <m/>
    <m/>
    <m/>
    <m/>
    <s v="A la fecha no se han reportado avances para el cumplimiento de la actividad:Realizar proceso de revisión del instrumento"/>
    <m/>
    <m/>
    <n v="0.7682539682539683"/>
    <s v="A la fecha no se han reportado avances para el cumplimiento de la actividad:Realizar proceso de revisión del instrumento"/>
    <m/>
    <x v="0"/>
    <n v="1"/>
    <s v="Mes de diciembre: Mediante oficio No. 8300 DIRAT- 8320 SUBAP- 83202 GRUTA- 17785 del 07 de diciembre de 2016 la Doctora María Inés Guzmán Correa, Subdirectora de Atención Psicosocial y Supervisora del contrato interadministrativo 208 del 20 de octubre de 2016 certificó la entrega del segundo producto “revisión del instrumento actual desde lo teórico y lo psicométrico“, por parte de la Universidad Industrial de Santander- UIS."/>
    <s v="Drive- P97 - Actividad 810"/>
    <n v="315"/>
    <n v="315"/>
    <n v="1"/>
    <n v="1"/>
    <n v="1"/>
    <n v="0.02"/>
    <n v="0.33"/>
    <n v="6.6E-3"/>
  </r>
  <r>
    <s v="DIRAT"/>
    <x v="1"/>
    <s v="DIRAT"/>
    <s v="DIRECCIÓN DE ATENCIÓN Y TRATAMIENTO"/>
    <s v="O1"/>
    <s v="Sostener la Atención Social a la PPL, que les otorgue condiciones dignas en la  Prisionalización."/>
    <s v="S5"/>
    <s v="TRATAMIENTO PENITENCIARIO"/>
    <s v="I1"/>
    <n v="0"/>
    <n v="4"/>
    <s v="Número"/>
    <s v="P97"/>
    <s v="Instrumento de Valoración Integral al Condenado -IVIC actualizado "/>
    <n v="2"/>
    <n v="40"/>
    <s v="Porcentaje"/>
    <s v="Maria Ines Guzman Correa"/>
    <s v="Subdirector Técnico"/>
    <x v="0"/>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1"/>
    <s v="Realizar proceso de socialización "/>
    <s v="NO"/>
    <x v="6"/>
    <x v="7"/>
    <n v="33"/>
    <s v="María Inés Guzmán Correa"/>
    <s v="Subdirector Técnico"/>
    <x v="0"/>
    <m/>
    <m/>
    <m/>
    <m/>
    <s v="A la fecha no se han reportado avances para el cumplimiento de la actividad: Realizar proceso de socialización  "/>
    <m/>
    <m/>
    <n v="0.7682539682539683"/>
    <s v="A la fecha no se han reportado avances para el cumplimiento de la actividad: Realizar proceso de socialización"/>
    <m/>
    <x v="0"/>
    <n v="1"/>
    <s v="Mes de diciembre: Mediante oficio No. 8300 DIRAT- 8320 SUBAP- 83202 GRUTA- 17784 del 07 de diciembre de 2016 la Doctora María Inés Guzmán Correa, Subdirectora de Atención Psicosocial y Supervisora del contrato interadministrativo 208 del 20 de octubre de 2016 certificó la entrega del segundo producto “proceso de socialización “, por parte de la Universidad Industrial de Santander- UIS. "/>
    <s v="Drive- P97 - Actividad 811"/>
    <n v="315"/>
    <n v="315"/>
    <n v="1"/>
    <n v="1"/>
    <n v="1"/>
    <n v="0.02"/>
    <n v="0.33"/>
    <n v="6.6E-3"/>
  </r>
  <r>
    <s v="DIRAT"/>
    <x v="1"/>
    <s v="DIRAT"/>
    <s v="DIRECCIÓN DE ATENCIÓN Y TRATAMIENTO"/>
    <s v="O1"/>
    <s v="Sostener la Atención Social a la PPL, que les otorgue condiciones dignas en la  Prisionalización."/>
    <s v="S5"/>
    <s v="TRATAMIENTO PENITENCIARIO"/>
    <s v="I1"/>
    <n v="0"/>
    <n v="4"/>
    <s v="Número"/>
    <s v="P97"/>
    <s v="Instrumento de Valoración Integral al Condenado -IVIC actualizado "/>
    <n v="2"/>
    <n v="40"/>
    <s v="Porcentaje"/>
    <s v="Maria Ines Guzman Correa"/>
    <s v="Subdirector Técnico"/>
    <x v="0"/>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2"/>
    <s v="Realizar proceso de actualización del instrumento"/>
    <s v="NO"/>
    <x v="6"/>
    <x v="7"/>
    <n v="34"/>
    <s v="María Inés Guzmán Correa"/>
    <s v="Subdirector Técnico"/>
    <x v="0"/>
    <m/>
    <m/>
    <m/>
    <m/>
    <s v="A la fecha no se han reportado avances para el cumplimiento de la actividad: Realizar proceso de actualización del instrumento"/>
    <m/>
    <m/>
    <n v="0.7682539682539683"/>
    <s v="A la fecha no se han reportado avances para el cumplimiento de la actividad: Realizar proceso de actualización del instrumento"/>
    <m/>
    <x v="0"/>
    <n v="1"/>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315"/>
    <n v="315"/>
    <n v="1"/>
    <n v="1"/>
    <n v="1"/>
    <n v="0.02"/>
    <n v="0.34"/>
    <n v="6.8000000000000005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99"/>
    <s v="Curso virtual  para servidores penitenciarios como un proceso de formación frente a la problemática de tentativa de suicidio y casos suicidas para internos  diseñado y realizado."/>
    <n v="1"/>
    <n v="50"/>
    <s v="Porcentaje"/>
    <s v="Maria Ines Guzman Correa"/>
    <s v="Subdirector Técnico"/>
    <x v="0"/>
    <m/>
    <m/>
    <m/>
    <m/>
    <s v="A la fecha no se puede establecer el porcentaje de avance, toda vez que falta por ejecutar la actividad para dar cumplimiento. "/>
    <m/>
    <m/>
    <s v="A la fecha no se puede establecer el porcentaje de avance, toda vez que falta por ejecutar la actividad para dar cumplimiento."/>
    <m/>
    <n v="50"/>
    <s v="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
    <s v="Drive-P99- Actividad 813"/>
    <n v="813"/>
    <s v="Entregar producto a escuela penitenciaria nacional para su estudio y aprobación dentro del plan anual educativo. "/>
    <s v="NO"/>
    <x v="6"/>
    <x v="15"/>
    <n v="100"/>
    <s v="María Inés Guzmán Correa"/>
    <s v="Subdirector Técnico"/>
    <x v="0"/>
    <m/>
    <m/>
    <m/>
    <s v="40"/>
    <s v="Mes de abril: Oficio GATES-04514 del 29/04/2016 Dirigido a la  Doctora Roselín Martínez Rosales. Directora de Atención y Tratamiento sobre Propuesta temáticas curso preservación de la vida._x000a__x000a_Mes de mayo: Oficio GATES- 6544, de fecha 25 de mayo de 2016,  solicitud concepto curso preservación de la vida dirigido a la Subdirección de Atención en Salud. _x000a__x000a_Mes de junio: Oficio 8310 SUBAS- 07313, de fecha 09 de junio de 2016, mediante el cual se da respuesta al  oficio 8300 DIRAT- 8320 SUBAP- 83201 GATES-6544, de fecha 25 de mayo de 2016, solicitud concepto curso preservación de la vida dirigido a la Subdirección de Atención en Salud."/>
    <s v="Drive: P99- Actividad 813"/>
    <m/>
    <n v="0.88644688644688641"/>
    <s v="Mes de agosto:Seguimiento conductas suicidas segundo trimestre"/>
    <s v="Drive-P99- Actividad 813"/>
    <x v="0"/>
    <n v="1"/>
    <s v="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
    <s v="Drive-P99- Actividad 813"/>
    <n v="273"/>
    <n v="273"/>
    <n v="1"/>
    <n v="1"/>
    <n v="1"/>
    <n v="0.0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0"/>
    <s v="Informes de seguimiento a los proyectos y programas tendientes a la atención psicosocial de la población de internos, elaborados."/>
    <n v="1"/>
    <n v="8"/>
    <s v="Número"/>
    <s v="Maria Ines Guzman Correa"/>
    <s v="Subdirector Técnico"/>
    <x v="0"/>
    <m/>
    <m/>
    <m/>
    <n v="1"/>
    <s v="Mes de abril: Oficio GATES-04517 del 29/04/2016 Retroalimentación primer trimestre programas atención psicosocial."/>
    <s v="Drive- P100- Actividad 816"/>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4"/>
    <s v="Enviar lineamientos de programas de atención psicosocial."/>
    <s v="NO"/>
    <x v="25"/>
    <x v="25"/>
    <n v="30"/>
    <s v="Myriam Silva "/>
    <s v="Profesional Especializado"/>
    <x v="0"/>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n v="1"/>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x v="0"/>
    <n v="1"/>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28"/>
    <n v="28"/>
    <n v="1"/>
    <n v="1"/>
    <n v="1"/>
    <n v="0.01"/>
    <n v="0.3"/>
    <n v="3.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0"/>
    <s v="Informes de seguimiento a los proyectos y programas tendientes a la atención psicosocial de la población de internos, elaborados."/>
    <n v="1"/>
    <n v="8"/>
    <s v="Número"/>
    <s v="Maria Ines Guzman Correa"/>
    <s v="Subdirector Técnico"/>
    <x v="0"/>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5"/>
    <s v="Revisar informes trimestrales de programas de Atención Psicosocial presentados por cada Dirección Regional."/>
    <s v="NO"/>
    <x v="8"/>
    <x v="7"/>
    <n v="35"/>
    <s v="Myriam Silva "/>
    <s v="Profesional Especializado"/>
    <x v="0"/>
    <m/>
    <m/>
    <m/>
    <s v="25"/>
    <s v="Mes de abril: Oficio GATES-04517 del 29/04/2016 Retroalimentación primer trimestre programas atención psicosocial."/>
    <s v="Drive- P100- Actividad 815"/>
    <n v="50"/>
    <n v="0.71372549019607845"/>
    <s v="Mes de agosto: Seadjunta oficio GATES-11032 del 29/08/2016 se realizó retroalimentación segundo trimestre programas atención psicosocial."/>
    <s v="Drive-P100- Actividad 815"/>
    <x v="0"/>
    <n v="1"/>
    <s v="Mes de noviembre: Mediante oficio 8300 DIRAT- 8320 SUBAP- 83201 GATES- 13885 se realizó informe de retroalimentación, para el tercer  trimestre del año, a las Direcciones Regionales de los programas de atención psicosocial. _x000a__x000a_Mes de diciembre: Mediante oficio 8300 DIRAT- 8320 SUBAP- 83201 GATES- 21897 del 16 de diciembre de 2016 se realizó informe de retroalimentación, para el cuarto trimestre del año, a las Direcciones Regionales de los programas de atención psicosocial. _x000a_"/>
    <s v="Drive-P100- Actividad 815"/>
    <n v="255"/>
    <n v="255"/>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0"/>
    <s v="Informes de seguimiento a los proyectos y programas tendientes a la atención psicosocial de la población de internos, elaborados."/>
    <n v="1"/>
    <n v="8"/>
    <s v="Número"/>
    <s v="Maria Ines Guzman Correa"/>
    <s v="Subdirector Técnico"/>
    <x v="0"/>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6"/>
    <s v="Enviar retroalimentación de la ejecución de los programas de atención psicosocial a cada Dirección Regional."/>
    <s v="NO"/>
    <x v="26"/>
    <x v="7"/>
    <n v="35"/>
    <s v="Myriam Silva "/>
    <s v="Profesional Especializado"/>
    <x v="0"/>
    <m/>
    <m/>
    <m/>
    <s v="20"/>
    <s v="Mes de abril: Oficio GATES-04517 del 29/04/2016 Retroalimentación primer trimestre programas atención psicosocial."/>
    <s v="Drive- P100- Actividad 816"/>
    <n v="40"/>
    <n v="0.69067796610169496"/>
    <s v="Mes de agosto: Se envió por correo electrónico el 30/08/2016 la retroalimentación del segundo trimestre programas de atención psicosocial."/>
    <s v="Drive-P100- Actividad 816"/>
    <x v="0"/>
    <n v="1"/>
    <s v="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
    <s v="Drive-P100- Actividad 816"/>
    <n v="236"/>
    <n v="236"/>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1"/>
    <s v="Lineamientos para la atención e intervención psicológica de la población reclusa en los establecimientos de reclusión, diseñados"/>
    <n v="1"/>
    <n v="100"/>
    <s v="Porcentaje"/>
    <s v="Maria Ines Guzman Correa"/>
    <s v="Subdirector Técnico"/>
    <x v="0"/>
    <n v="1"/>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7"/>
    <s v="Revisar de datos de seguimiento del programa de asistencia espiritual y religiosa en la vigencia 2015 y demás documentos soporte."/>
    <s v="NO"/>
    <x v="25"/>
    <x v="25"/>
    <n v="35"/>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1"/>
    <n v="100"/>
    <s v="Mes de enero: Elaboración lineamientos Subdirección de Atención Psicosocial- atención e intervención psicológica, vigencia 2016."/>
    <s v="Escritorio/Plan de acción/ 2016/ soportes/ psicosocial/ atención social/ producto 4/ actividad 1"/>
    <n v="100"/>
    <n v="1"/>
    <s v="Mes de enero: Elaboración lineamientos Subdirección de Atención Psicosocial- atención e intervención psicológica, vigencia 2016."/>
    <s v="Escritorio/Plan de acción/ 2016/ soportes/ psicosocial/ atención social/ producto 4/ actividad 1"/>
    <x v="0"/>
    <n v="1"/>
    <s v="Mes de enero: Elaboración lineamientos Subdirección de Atención Psicosocial- atención e intervención psicológica, vigencia 2016."/>
    <s v="Escritorio/Plan de acción/ 2016/ soportes/ psicosocial/ atención social/ producto 4/ actividad 1"/>
    <n v="28"/>
    <n v="28"/>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1"/>
    <s v="Lineamientos para la atención e intervención psicológica de la población reclusa en los establecimientos de reclusión, diseñados"/>
    <n v="1"/>
    <n v="100"/>
    <s v="Porcentaje"/>
    <s v="Maria Ines Guzman Correa"/>
    <s v="Subdirector Técnico"/>
    <x v="0"/>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8"/>
    <s v="Elaborar documento actualizado."/>
    <s v="NO"/>
    <x v="25"/>
    <x v="25"/>
    <n v="35"/>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2"/>
    <n v="100"/>
    <s v="Mes de enero: Elaboración lineamientos Subdirección de Atención Psicosocial- atención e intervención psicológica, vigencia 2016."/>
    <s v="Escritorio/Plan de acción/ 2016/ soportes/ psicosocial/ atención social/ producto 4/ actividad 2"/>
    <n v="100"/>
    <n v="1"/>
    <s v="Mes de enero: Elaboración lineamientos Subdirección de Atención Psicosocial- atención e intervención psicológica, vigencia 2016."/>
    <s v="Escritorio/Plan de acción/ 2016/ soportes/ psicosocial/ atención social/ producto 4/ actividad 2"/>
    <x v="0"/>
    <n v="1"/>
    <s v="Mes de enero: Elaboración lineamientos Subdirección de Atención Psicosocial- atención e intervención psicológica, vigencia 2016."/>
    <s v="Escritorio/Plan de acción/ 2016/ soportes/ psicosocial/ atención social/ producto 4/ actividad 2"/>
    <n v="28"/>
    <n v="28"/>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1"/>
    <s v="Lineamientos para la atención e intervención psicológica de la población reclusa en los establecimientos de reclusión, diseñados"/>
    <n v="1"/>
    <n v="100"/>
    <s v="Porcentaje"/>
    <s v="Maria Ines Guzman Correa"/>
    <s v="Subdirector Técnico"/>
    <x v="0"/>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9"/>
    <s v="Revisar y enviar documento a las Direcciones Regionales para su socialización a ERON."/>
    <s v="NO"/>
    <x v="25"/>
    <x v="25"/>
    <n v="30"/>
    <s v="Myriam Silva Beltrán"/>
    <s v="Profesional Especializado"/>
    <x v="0"/>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n v="1"/>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x v="0"/>
    <n v="1"/>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28"/>
    <n v="28"/>
    <n v="1"/>
    <n v="1"/>
    <n v="1"/>
    <n v="0.01"/>
    <n v="0.3"/>
    <n v="3.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2"/>
    <s v="Convenios suscritos con  entidades externas, públicas o privadas, locales, regionales, nacionales o internacionales, para la ejecución de los programas y proyectos de atención social y tratamiento penitenciario. "/>
    <n v="1"/>
    <n v="1"/>
    <s v="Número"/>
    <s v="Maria Ines Guzman Corre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820"/>
    <s v="Realizar visita de presentación e invitación a suscribir convenios "/>
    <s v="NO"/>
    <x v="6"/>
    <x v="7"/>
    <n v="50"/>
    <s v="Sandra Lizarazo"/>
    <s v="Profesional Especializado"/>
    <x v="0"/>
    <m/>
    <m/>
    <m/>
    <s v="100"/>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s v="100"/>
    <n v="0.7682539682539683"/>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x v="0"/>
    <n v="1"/>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n v="315"/>
    <n v="315"/>
    <n v="1"/>
    <n v="1"/>
    <n v="1"/>
    <n v="0.01"/>
    <n v="0.5"/>
    <n v="5.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2"/>
    <s v="Convenios suscritos con  entidades externas, públicas o privadas, locales, regionales, nacionales o internacionales, para la ejecución de los programas y proyectos de atención social y tratamiento penitenciario. "/>
    <n v="1"/>
    <n v="1"/>
    <s v="Número"/>
    <s v="Maria Ines Guzman Correa"/>
    <s v="Subdirector Técnico"/>
    <x v="0"/>
    <m/>
    <m/>
    <m/>
    <m/>
    <m/>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821"/>
    <s v="Suscribir convenios a fin de fortalecer los programas de tratamiento penitenciario y atención social. "/>
    <s v="NO"/>
    <x v="6"/>
    <x v="7"/>
    <n v="50"/>
    <s v="Sandra Lizarazo"/>
    <s v="Profesional Especializado"/>
    <x v="0"/>
    <m/>
    <m/>
    <m/>
    <m/>
    <m/>
    <m/>
    <m/>
    <n v="0.7682539682539683"/>
    <s v="A la fecha no se han reportado avances para el cumplimiento de la actividad: Suscribir convenio a fin de fortalecer los programas de tto penitenciario y atención social."/>
    <m/>
    <x v="0"/>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315"/>
    <n v="315"/>
    <n v="1"/>
    <n v="1"/>
    <n v="1"/>
    <n v="0.01"/>
    <n v="0.5"/>
    <n v="5.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3"/>
    <s v="Lineamientos que garanticen la libertad de cultos de la población privada de la libertad, diseñados "/>
    <n v="1"/>
    <n v="100"/>
    <s v="Porcentaje"/>
    <s v="Maria Ines Guzman Correa"/>
    <s v="Subdirector Técnico"/>
    <x v="0"/>
    <n v="1"/>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2"/>
    <s v="Revisar de datos de seguimiento del programa de asistencia espiritual y religiosa en la vigencia 2015 y demás documentos soporte."/>
    <s v="NO"/>
    <x v="25"/>
    <x v="25"/>
    <n v="35"/>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1"/>
    <n v="100"/>
    <s v="Mes de enero: Elaboración lineamientos Subdirección de Atención Psicosocial- asistencia espiritual y religiosa, vigencia 2016."/>
    <s v="Escritorio/Plan de acción/ 2016/ soportes/ psicosocial/ atención social/ producto 6/ actividad 1"/>
    <n v="100"/>
    <n v="1"/>
    <s v="Mes de enero: Elaboración lineamientos Subdirección de Atención Psicosocial- asistencia espiritual y religiosa, vigencia 2016."/>
    <s v="Escritorio/Plan de acción/ 2016/ soportes/ psicosocial/ atención social/ producto 6/ actividad 1"/>
    <x v="0"/>
    <n v="1"/>
    <s v="Mes de enero: Elaboración lineamientos Subdirección de Atención Psicosocial- asistencia espiritual y religiosa, vigencia 2016."/>
    <s v="Escritorio/Plan de acción/ 2016/ soportes/ psicosocial/ atención social/ producto 6/ actividad 1"/>
    <n v="28"/>
    <n v="28"/>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3"/>
    <s v="Lineamientos que garanticen la libertad de cultos de la población privada de la libertad, diseñados "/>
    <n v="1"/>
    <n v="100"/>
    <s v="Porcentaje"/>
    <s v="Maria Ines Guzman Correa"/>
    <s v="Subdirector Técnico"/>
    <x v="0"/>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3"/>
    <s v="Elaborar documento actualizado."/>
    <s v="NO"/>
    <x v="25"/>
    <x v="25"/>
    <n v="35"/>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2"/>
    <n v="100"/>
    <s v="Mes de enero: Elaboración lineamientos Subdirección de Atención Psicosocial- asistencia espiritual y religiosa, vigencia 2016."/>
    <s v="Escritorio/Plan de acción/ 2016/ soportes/ psicosocial/ atención social/ producto 6/ actividad 2"/>
    <n v="100"/>
    <n v="1"/>
    <s v="Mes de enero: Elaboración lineamientos Subdirección de Atención Psicosocial- asistencia espiritual y religiosa, vigencia 2016."/>
    <s v="Escritorio/Plan de acción/ 2016/ soportes/ psicosocial/ atención social/ producto 6/ actividad 2"/>
    <x v="0"/>
    <n v="1"/>
    <s v="Mes de enero: Elaboración lineamientos Subdirección de Atención Psicosocial- asistencia espiritual y religiosa, vigencia 2016."/>
    <s v="Escritorio/Plan de acción/ 2016/ soportes/ psicosocial/ atención social/ producto 6/ actividad 2"/>
    <n v="28"/>
    <n v="28"/>
    <n v="1"/>
    <n v="1"/>
    <n v="1"/>
    <n v="0.01"/>
    <n v="0.35"/>
    <n v="3.4999999999999996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3"/>
    <s v="Lineamientos que garanticen la libertad de cultos de la población privada de la libertad, diseñados "/>
    <n v="1"/>
    <n v="100"/>
    <s v="Porcentaje"/>
    <s v="Maria Ines Guzman Correa"/>
    <s v="Subdirector Técnico"/>
    <x v="0"/>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4"/>
    <s v="Revisar y enviar documento a las Direcciones Regionales para su socialización a ERON."/>
    <s v="NO"/>
    <x v="25"/>
    <x v="25"/>
    <n v="30"/>
    <s v="Myriam Silva Beltrán"/>
    <s v="Profesional Especializado"/>
    <x v="0"/>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n v="1"/>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x v="0"/>
    <n v="1"/>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28"/>
    <n v="28"/>
    <n v="1"/>
    <n v="1"/>
    <n v="1"/>
    <n v="0.01"/>
    <n v="0.3"/>
    <n v="3.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5"/>
    <s v="Estrategias que fortalezcan los vínculos entre la población privada de la libertad y su familia definida "/>
    <n v="1"/>
    <n v="100"/>
    <s v="Porcentaje"/>
    <s v="Maria Ines Guzman Correa"/>
    <s v="Subdirector Técnico"/>
    <x v="0"/>
    <m/>
    <m/>
    <m/>
    <m/>
    <s v="A la fecha no se puede establecer el porcentaje de avance, toda vez que falta por ejecutar 1 actividad  de las 3 propuestas. "/>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5"/>
    <s v="Realizar asignación presupuestal a 20 establecimientos."/>
    <s v="NO"/>
    <x v="27"/>
    <x v="11"/>
    <n v="20"/>
    <s v="Myriam Silva Beltrán"/>
    <s v="Profesional Especializado"/>
    <x v="0"/>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n v="1"/>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x v="0"/>
    <n v="1"/>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79"/>
    <n v="79"/>
    <n v="1"/>
    <n v="1"/>
    <n v="1"/>
    <n v="0.01"/>
    <n v="0.2"/>
    <n v="2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5"/>
    <s v="Estrategias que fortalezcan los vínculos entre la población privada de la libertad y su familia definida "/>
    <n v="1"/>
    <n v="100"/>
    <s v="Porcentaje"/>
    <s v="Maria Ines Guzman Correa"/>
    <s v="Subdirector Técnico"/>
    <x v="0"/>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6"/>
    <s v="Elaborar lineamientos para la estrategia Visitas Virtuales de internos a familiares."/>
    <s v="NO"/>
    <x v="28"/>
    <x v="25"/>
    <n v="30"/>
    <s v="Myriam Silva Beltrán"/>
    <s v="Profesional Especializado"/>
    <x v="0"/>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n v="1"/>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x v="0"/>
    <n v="1"/>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25"/>
    <n v="25"/>
    <n v="1"/>
    <n v="1"/>
    <n v="1"/>
    <n v="0.01"/>
    <n v="0.3"/>
    <n v="3.0000000000000001E-3"/>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5"/>
    <s v="Estrategias que fortalezcan los vínculos entre la población privada de la libertad y su familia definida "/>
    <n v="1"/>
    <n v="100"/>
    <s v="Porcentaje"/>
    <s v="Maria Ines Guzman Correa"/>
    <s v="Subdirector Técnico"/>
    <x v="0"/>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7"/>
    <s v="Realizar seguimiento a la implementación de la estrategia en ERON."/>
    <s v="NO"/>
    <x v="15"/>
    <x v="7"/>
    <n v="50"/>
    <s v="Myriam Silva Beltrán"/>
    <s v="Profesional Especializado"/>
    <x v="0"/>
    <m/>
    <m/>
    <m/>
    <s v="25"/>
    <s v="Mes de abril: Oficio GATES-04517 Retroalimentación primer trimestre programas atención psicosocial. "/>
    <s v="Drive- P105- Actividad 827"/>
    <n v="50"/>
    <n v="0.78012048192771088"/>
    <s v=" Mes de agosto:Mediante oficio GATES-11032 del 29/08/2016 Retroalimentación segundo trimestre programas atención psicosocial páginas 7 y 8."/>
    <s v="Drive- P105- Actividad 827"/>
    <x v="0"/>
    <n v="1"/>
    <s v="Mes de noviembre: Mediante oficio 8300 DIRAT- 8320 SUBAP- 83201 GATES- 13885 se realizó informe de seguimiento, a la implementación de la estrategia en los ERON._x000a__x000a_Mes de diciembre: Mediante oficio 8300 DIRAT- 8320 SUBAP- 83201 GATES- 21188 del 15 de diciembre de 2016 se realizó informe de seguimiento, a la implementación de la estrategia en los ERON._x000a_"/>
    <s v="Drive- P105- Actividad 827"/>
    <n v="332"/>
    <n v="332"/>
    <n v="1"/>
    <n v="1"/>
    <n v="1"/>
    <n v="0.01"/>
    <n v="0.5"/>
    <n v="5.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84"/>
    <s v="Modelo educativo institucional del Instituto Penitenciario y Carcelario actualizado"/>
    <n v="3"/>
    <n v="10"/>
    <s v="Porcentaje"/>
    <s v="Maricela Guevara"/>
    <s v="Subdirector Técnico"/>
    <x v="0"/>
    <m/>
    <m/>
    <m/>
    <m/>
    <s v="A la fecha no se puede establecer el porcentaje de avance, toda vez que faltan por ejecutar 3 actividades de las 3 propuestas. "/>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28"/>
    <s v="Evaluar el Modelo Educativo INPEC"/>
    <s v="NO"/>
    <x v="5"/>
    <x v="7"/>
    <n v="60"/>
    <s v="Enrique Castillo "/>
    <s v="Profesional Universitario"/>
    <x v="0"/>
    <m/>
    <m/>
    <m/>
    <m/>
    <s v="A la fecha no se han reportado avances para el cumplimiento de la actividad: Evaluar el Modelo Educativo INPEC"/>
    <m/>
    <m/>
    <n v="0.78901734104046239"/>
    <s v="A la fecha no se han reportado avances para el cumplimiento de la actividad: Evaluar el Modelo Educativo INPEC"/>
    <m/>
    <x v="0"/>
    <n v="1"/>
    <s v="Mes de octubre: _x000a_Se realizó contrato Interadministrativo No 158 del 11 de julio de 2016._x000a__x000a_Acta No 0638 del 19 de julio de 2016, en la cual se llevó a cabo reunión en la Universidad Pedagógica Nacional  _x000a__x000a_Reunión inicial Equipo asesor UPN y SUBED – INPEC el 28 de julio de 2016.  _x000a__x000a_Reunión Equipo UPN. Acta 02 del 29 y 30 agosto de 2016._x000a__x000a_Reunión Equipo UPN y SUBED – INPEC. Acta 02 del 06 de septiembre de 2016. _x000a__x000a_Reunión Equipo UPN y SUBED – INPEC. Acta 03 del 13 de septiembre de 2016._x000a__x000a_Se adjunta resumen ejecutivo sobre la evaluación del Modelo Educativo del INPEC- MEI._x000a_"/>
    <s v="Drive- P184- Actividad 828"/>
    <n v="346"/>
    <n v="346"/>
    <n v="1"/>
    <n v="1"/>
    <n v="1"/>
    <n v="0.03"/>
    <n v="0.6"/>
    <n v="1.7999999999999999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84"/>
    <s v="Modelo educativo institucional del Instituto Penitenciario y Carcelario actualizado"/>
    <n v="3"/>
    <n v="10"/>
    <s v="Porcentaje"/>
    <s v="Maricela Guevara"/>
    <s v="Subdirector Técnico"/>
    <x v="0"/>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29"/>
    <s v="Socializar el estado actual del Modelo Educativo INPEC"/>
    <s v="NO"/>
    <x v="4"/>
    <x v="7"/>
    <n v="10"/>
    <s v="Enrique Castillo "/>
    <s v="Profesional Universitario"/>
    <x v="0"/>
    <m/>
    <m/>
    <m/>
    <m/>
    <m/>
    <m/>
    <m/>
    <n v="0.55487804878048785"/>
    <s v="A la fecha no se han reportado avances para el cumplimiento de la actividad: Socializar el estado actual del Modelo Educativo INPEC"/>
    <m/>
    <x v="0"/>
    <n v="1"/>
    <s v="Mes de noviembre: La Universidad Pedagógica Nacional realizó socialización del estado actual del Modelo Educativo del INPEC- MEI. "/>
    <s v="Drive- P184- Actividad 829"/>
    <n v="164"/>
    <n v="164"/>
    <n v="1"/>
    <n v="1"/>
    <n v="1"/>
    <n v="0.03"/>
    <n v="0.1"/>
    <n v="3.0000000000000005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84"/>
    <s v="Modelo educativo institucional del Instituto Penitenciario y Carcelario actualizado"/>
    <n v="3"/>
    <n v="10"/>
    <s v="Porcentaje"/>
    <s v="Maricela Guevara"/>
    <s v="Subdirector Técnico"/>
    <x v="0"/>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30"/>
    <s v="Ajustar la estructura del Modelo Educativo INPEC"/>
    <s v="NO"/>
    <x v="12"/>
    <x v="7"/>
    <n v="30"/>
    <s v="Enrique Castillo "/>
    <s v="Profesional Universitario"/>
    <x v="0"/>
    <m/>
    <m/>
    <m/>
    <m/>
    <m/>
    <m/>
    <m/>
    <n v="0.45112781954887216"/>
    <s v="A la fecha no se han reportado avances para el cumplimiento de la actividad: Ajustar la estructura del Modelo Educativo INPEC"/>
    <m/>
    <x v="0"/>
    <n v="1"/>
    <s v="Mes de noviembre: La Universidad Pedagógica Nacional presentó ajustes (Plan de Mejoramiento) a la estructura del Modelo Educativo del INPEC- MEI."/>
    <s v="Drive- P184- Actividad 830"/>
    <n v="133"/>
    <n v="133"/>
    <n v="1"/>
    <n v="1"/>
    <n v="1"/>
    <n v="0.03"/>
    <n v="0.3"/>
    <n v="8.9999999999999993E-3"/>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199"/>
    <s v="ERON con Bibliotecas en funcionamiento (espacio físico, mobiliario, equipo de computo con software, material bibliográfico actualizado y personal capacitado)"/>
    <n v="2"/>
    <n v="10"/>
    <s v="Porcentaje"/>
    <s v="Maricela Guevar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n v="831"/>
    <s v="Estructurar cursos de cualificación para bibliotecarios"/>
    <s v="NO"/>
    <x v="5"/>
    <x v="2"/>
    <n v="10"/>
    <s v="Febe Lucía Ruiz "/>
    <s v="Profesional Especializado"/>
    <x v="0"/>
    <m/>
    <m/>
    <m/>
    <n v="100"/>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n v="100"/>
    <n v="1"/>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x v="0"/>
    <n v="1"/>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Actividad 831"/>
    <n v="181"/>
    <n v="181"/>
    <n v="1"/>
    <n v="1"/>
    <n v="1"/>
    <n v="0.02"/>
    <n v="0.1"/>
    <n v="2E-3"/>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199"/>
    <s v="ERON con Bibliotecas en funcionamiento (espacio físico, mobiliario, equipo de computo con software, material bibliográfico actualizado y personal capacitado)"/>
    <n v="2"/>
    <n v="10"/>
    <s v="Porcentaje"/>
    <s v="Maricela Guevara"/>
    <s v="Subdirector Técnico"/>
    <x v="0"/>
    <m/>
    <m/>
    <m/>
    <m/>
    <m/>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n v="832"/>
    <s v="Adquirir elementos para dotación"/>
    <s v="NO"/>
    <x v="5"/>
    <x v="7"/>
    <n v="90"/>
    <s v="Febe Lucía Ruiz "/>
    <s v="Profesional Especializado"/>
    <x v="0"/>
    <m/>
    <m/>
    <m/>
    <s v="50"/>
    <s v="Mes de mayo: Se solicitó CDP para la realización de tres procesos de contratación, de la siguiente manera:_x000a_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_x000a_Por recomendación de la oficina jurídica el proceso de compra de mobiliario se está adelantando conjuntamente con la Oficina de Atención al Ciudadano y salud ocupacional, se radicaron los estudios previos finales para dar inicio al proceso de convocatoria. _x000a__x000a_La compra de los equipos se realizó el 2 de junio a través de la tienda virtual de Colombia Compra Eficiente. _x000a__x000a_Para la compra de material bibliográfico se recibió la lista de libros por parte de la Biblioteca Nacional en la primera semana de junio, por lo que se dará inicio a  la realización del estudio de mercado."/>
    <s v="Drive- P199"/>
    <m/>
    <n v="0.78901734104046239"/>
    <s v="Mes de julio:El proceso de compra de mobiliario se encuentra en proceso de adjudicación - Subasta N° 2 de 2016_x000a_  Orden de compra N° 8753 de 2016 – los elementos se recibieron el 10 de junio por un valor $ 7.266.597._x000a_  Orden de compra N° 8754 de 2016 – los elementos se recibieron el 9 de junio por un valor $ 11.617.845._x000a_  Queda pendiente realizar la compra de DVD e impresoras por un valor $ 6.115.558, teniendo en cuenta que fue necesario reversar una orden de compra porque el proveedor no contaba con los elementos comprados._x000a_  _x000a_  Se entregaron los estudios previos para la compra de mobiliario para revisión de la Subdirección contractual."/>
    <s v="No se cuenta con soportes que evidencien el avance"/>
    <x v="0"/>
    <n v="1"/>
    <s v="Mes de noviembre: Se realizó un informe sobre la adquisición y dotación de mobiliario, equipos y material bibliográfico.   "/>
    <s v="Drive- P199- - Actividad 832 "/>
    <n v="346"/>
    <n v="346"/>
    <n v="1"/>
    <n v="1"/>
    <n v="1"/>
    <n v="0.02"/>
    <n v="0.9"/>
    <n v="1.8000000000000002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2"/>
    <s v="ERON fortalecidos con elementos  para el desarrollo del modelo educativo  "/>
    <n v="2"/>
    <n v="34"/>
    <s v="Número"/>
    <s v="Maricela Guevar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n v="833"/>
    <s v="Asignar recursos a los Establecimientos de Reclusión para el desarrollo  y fortalecimiento del MEI. "/>
    <s v="NO"/>
    <x v="5"/>
    <x v="10"/>
    <n v="30"/>
    <s v="Enrique castillo"/>
    <s v="Profesional Universitario"/>
    <x v="0"/>
    <m/>
    <m/>
    <m/>
    <s v="100"/>
    <s v="Mes de junio: Se adjunta Resolución 1340 de 2016, mediante la cual se asignaron recursos a los 136 establecimientos de reclusión adscritos  para para el desarrollo  y fortalecimiento del MEI.  "/>
    <s v="Drive- P112-833"/>
    <s v="100"/>
    <n v="0.81736526946107779"/>
    <s v="Mes de junio: Se adjunta Resolución 1340 de 2016, mediante la cual se asignaron recursos a los 136 establecimientos de reclusión adscritos  para para el desarrollo  y fortalecimiento del MEI.  "/>
    <s v="Drive- P112-833"/>
    <x v="0"/>
    <n v="1"/>
    <s v="Mes de junio: Se adjunta Resolución 1340 de 2016, mediante la cual se asignaron recursos a los 136 establecimientos de reclusión adscritos  para para el desarrollo  y fortalecimiento del MEI.  "/>
    <s v="Drive- P112-Actividad 833"/>
    <n v="334"/>
    <n v="334"/>
    <n v="1"/>
    <n v="1"/>
    <n v="1"/>
    <n v="0.02"/>
    <n v="0.3"/>
    <n v="6.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2"/>
    <s v="ERON fortalecidos con elementos  para el desarrollo del modelo educativo  "/>
    <n v="2"/>
    <n v="34"/>
    <s v="Número"/>
    <s v="Maricela Guevara"/>
    <s v="Subdirector Técnico"/>
    <x v="0"/>
    <m/>
    <m/>
    <m/>
    <m/>
    <m/>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n v="834"/>
    <s v="Realizar seguimiento a la ejecución de los recursos asignados a los ERON. "/>
    <s v="NO"/>
    <x v="2"/>
    <x v="7"/>
    <n v="70"/>
    <s v="Enrique castillo"/>
    <s v="Profesional Universitario"/>
    <x v="0"/>
    <m/>
    <m/>
    <m/>
    <s v="50"/>
    <s v="Mes de junio: Se adjunta oficio No. 5332 de fecha 12 de mayo del 2016 y oficio No. 7615 de fecha 15 de junio del 2016  del 15 de junio del 2016, mediante el cual se solicitó seguimiento a la ejecución presupuestal de los recursos asignados a los ERON.  "/>
    <s v="Drive- P112-834"/>
    <n v="67"/>
    <n v="0.62371134020618557"/>
    <s v="Mes de junio: Se adjunta oficio No. 5332 de fecha 12 de mayo del 2016 y oficio No. 7615 de fecha 15 de junio del 2016  del 15 de junio del 2016, mediante el cual se solicitó seguimiento a la ejecución presupuestal de los recursos asignados a los ERON.  "/>
    <s v="Drive- P112- Actividad 834"/>
    <x v="0"/>
    <n v="1"/>
    <s v="Mes de octubre: Acta No. 0837 del 26 de agosto, en la que se realizó videoconferencia con el área de educación de cada una de las seis (6) regionales, con el fin de hacer seguimiento a la ejecución presupuestal de los recursos asignados a los ERON. _x000a__x000a_Mes de noviembre: Se realizó seguimiento a la ejecución presupuestal los recursos asignados a los ERON mediante  Resolución 1340 de 2016, se adjunta matriz. _x000a_"/>
    <s v="Drive- P112- Actividad 834"/>
    <n v="194"/>
    <n v="194"/>
    <n v="1"/>
    <n v="1"/>
    <n v="1"/>
    <n v="0.02"/>
    <n v="0.7"/>
    <n v="1.3999999999999999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3"/>
    <s v="Aumentar en un 5% anual los cupos  en el programa de  de educación superior en relación con el año inmediatamente anterior.  "/>
    <n v="2"/>
    <n v="617"/>
    <s v="Número"/>
    <s v="Maricela Guevara"/>
    <s v="Subdirector Técnico"/>
    <x v="0"/>
    <n v="970"/>
    <s v="Mes de marzo: El numero de internos,  inscritos en programas de educación superior es de 970."/>
    <s v="Escritorio/Plan de acción/ 2016/ soportes/ educación/ educación superior / producto 3/ actividad 1/ actividad 2"/>
    <m/>
    <m/>
    <m/>
    <m/>
    <s v="SIN REGISTRO DE SEGUIMIENTO"/>
    <m/>
    <n v="970"/>
    <s v="Mes de marzo: El numero de internos,  inscritos en programas de educación superior es de 970."/>
    <s v="Escritorio/Plan de acción/ 2016/ soportes/ educación/ educación superior / producto 3/ actividad 1/ actividad 2"/>
    <n v="835"/>
    <s v="Coordinar con las direcciones Regionales, las actividades de divulgación y socialización de información sobre Educación superior."/>
    <s v="NO"/>
    <x v="5"/>
    <x v="12"/>
    <n v="60"/>
    <s v="Enrique Castillo "/>
    <s v="Profesional Universitario"/>
    <x v="0"/>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n v="1"/>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x v="0"/>
    <n v="1"/>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60"/>
    <n v="60"/>
    <n v="1"/>
    <n v="1.5721231766612642"/>
    <n v="1"/>
    <n v="0.02"/>
    <n v="0.6"/>
    <n v="1.2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3"/>
    <s v="Aumentar en un 5% anual los cupos  en el programa de  de educación superior en relación con el año inmediatamente anterior.  "/>
    <n v="2"/>
    <n v="617"/>
    <s v="Número"/>
    <s v="Maricela Guevara"/>
    <s v="Subdirector Técnico"/>
    <x v="0"/>
    <m/>
    <m/>
    <m/>
    <m/>
    <m/>
    <m/>
    <m/>
    <s v="SIN REGISTRO DE SEGUIMIENTO"/>
    <m/>
    <n v="970"/>
    <s v="Mes de marzo: El numero de internos,  inscritos en programas de educación superior es de 970."/>
    <s v="Escritorio/Plan de acción/ 2016/ soportes/ educación/ educación superior / producto 3/ actividad 1/ actividad 2"/>
    <n v="836"/>
    <s v="Ajustar lineamientos de Educación Superior para el año 2016. "/>
    <s v="NO"/>
    <x v="5"/>
    <x v="12"/>
    <n v="40"/>
    <s v="Enrique Castillo "/>
    <s v="Profesional Universitario"/>
    <x v="0"/>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n v="1"/>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x v="0"/>
    <n v="1"/>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60"/>
    <n v="60"/>
    <n v="1"/>
    <n v="1.5721231766612642"/>
    <n v="1"/>
    <n v="0.02"/>
    <n v="0.4"/>
    <n v="8.0000000000000002E-3"/>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31"/>
    <s v="Establecimientos de Reclusión cubiertos con programas de cultura, deporte o recreación."/>
    <n v="2"/>
    <n v="100"/>
    <s v="Porcentaje"/>
    <s v="Maricela Guevara"/>
    <s v="Subdirector Técnico"/>
    <x v="0"/>
    <m/>
    <m/>
    <m/>
    <m/>
    <s v="A la fecha no se puede establecer el porcentaje de avance, toda vez que faltan por ejecutar 2 actividades de las 3 propuestas. "/>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37"/>
    <s v="Realizar los juegos penitenciarios carcelarios en los Establecimientos con más de 300 internos "/>
    <s v="NO"/>
    <x v="5"/>
    <x v="7"/>
    <n v="20"/>
    <s v="Febe Lucía Ruiz "/>
    <s v="Profesional Especializado"/>
    <x v="0"/>
    <m/>
    <m/>
    <m/>
    <s v="50"/>
    <s v="Mes de mayo: Se llevó a cabo la asignación de recursos mediante la Resolución N° 2446/2016."/>
    <s v="Drive- P31-837"/>
    <n v="50"/>
    <n v="0.78901734104046239"/>
    <s v="Mes de mayo:Se llevó a cabo la asignación de recursos mediante la Resolución N° 2446 de 2016."/>
    <s v="Drive- P31-Actividad 837"/>
    <x v="0"/>
    <n v="1"/>
    <s v="Mes de diciembre: Se presentó informe de ejecución de los juegos penitenciarios carcelarios (vigencia 2016) en los Establecimientos con más de 300 internos, logrando una cobertura de 25.038 PPL. "/>
    <s v="Drive- P31- Actividad 837"/>
    <n v="346"/>
    <n v="346"/>
    <n v="1"/>
    <n v="1"/>
    <n v="1"/>
    <n v="0.02"/>
    <n v="0.2"/>
    <n v="4.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31"/>
    <s v="Establecimientos de Reclusión cubiertos con programas de cultura, deporte o recreación."/>
    <n v="2"/>
    <n v="100"/>
    <s v="Porcentaje"/>
    <s v="Maricela Guevara"/>
    <s v="Subdirector Técnico"/>
    <x v="0"/>
    <m/>
    <m/>
    <m/>
    <m/>
    <m/>
    <m/>
    <m/>
    <m/>
    <m/>
    <m/>
    <m/>
    <m/>
    <m/>
    <s v="Realizar el concurso de pintura, escultura, cuento y poesía "/>
    <s v="NO"/>
    <x v="5"/>
    <x v="7"/>
    <m/>
    <s v="Febe Lucía Ruiz "/>
    <s v="Profesional Especializado"/>
    <x v="1"/>
    <m/>
    <m/>
    <m/>
    <m/>
    <m/>
    <m/>
    <s v="100"/>
    <s v="Actividad inactiva"/>
    <s v="Mes de mayo: Se llevó a cabo la asignación de recursos para la adquisición de elementos para el fortalecimiento de los programas, mediante Resolución N° 1625/2016."/>
    <s v="Drive- P31- Actividad 839"/>
    <x v="1"/>
    <s v="Actividad inactiva"/>
    <m/>
    <m/>
    <n v="346"/>
    <n v="346"/>
    <s v="Actividad inactiva"/>
    <m/>
    <m/>
    <m/>
    <m/>
    <m/>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31"/>
    <s v="Establecimientos de Reclusión cubiertos con programas de cultura, deporte o recreación."/>
    <n v="2"/>
    <n v="100"/>
    <s v="Porcentaje"/>
    <s v="Maricela Guevara"/>
    <s v="Subdirector Técnico"/>
    <x v="0"/>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39"/>
    <s v="Asignar recursos para la adquisición de elementos para el fortalecimiento de los programas "/>
    <s v="NO"/>
    <x v="5"/>
    <x v="7"/>
    <n v="55"/>
    <s v="Febe Lucía Ruiz "/>
    <s v="Profesional Especializado"/>
    <x v="0"/>
    <m/>
    <m/>
    <m/>
    <s v="100"/>
    <s v="Mes de mayo: Se llevó a cabo la asignación de recursos para la adquisición de elementos para el fortalecimiento de los programas, mediante Resolución N° 1625/2016."/>
    <s v="Drive- P31- Actividad 839"/>
    <s v="100"/>
    <n v="0.78901734104046239"/>
    <s v="Mes de mayo: Se llevó a cabo la asignación de recursos para la adquisición de elementos para el fortalecimiento de los programas, mediante Resolución N° 1625/2016."/>
    <s v="Drive- P31- Actividad 839"/>
    <x v="3"/>
    <n v="1"/>
    <s v="Mes de mayo: Se llevó a cabo la asignación de recursos para la adquisición de elementos para el fortalecimiento de los programas, mediante Resolución N° 1625/2016."/>
    <s v="Drive- P31- Actividad 839"/>
    <n v="346"/>
    <n v="346"/>
    <n v="1"/>
    <n v="1"/>
    <n v="1"/>
    <n v="0.02"/>
    <n v="0.55000000000000004"/>
    <n v="1.1000000000000001E-2"/>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s v="P31"/>
    <s v="Establecimientos de Reclusión cubiertos con programas de cultura, deporte o recreación."/>
    <n v="2"/>
    <n v="100"/>
    <s v="Porcentaje"/>
    <s v="Maricela Guevara"/>
    <s v="Subdirector Técnico"/>
    <x v="0"/>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40"/>
    <s v="Generar los lineamientos conceptuales y metodológicos para la implementación de un programa piloto en el que se articule el arte con el tratamiento penitenciario.  "/>
    <s v="NO"/>
    <x v="5"/>
    <x v="7"/>
    <n v="25"/>
    <s v="Febe Lucía Ruiz "/>
    <s v="Profesional Especializado"/>
    <x v="0"/>
    <m/>
    <m/>
    <m/>
    <m/>
    <s v="A la fecha no se han reportado avances para el cumplimiento de la actividad: Generar los lineamientos conceptuales y metodológicos para la implementación de un programa piloto en el que se articule el arte con el tratamiento penitenciario.  "/>
    <m/>
    <m/>
    <n v="0.78901734104046239"/>
    <s v="Mes de julio:Se entregó documento borrador de lineamientos los cuales serán retroalimentados en una mesa de trabajo con el Ministerio de Cultura, Idartes y otros aliados estratégicos."/>
    <s v="A la fecha no se cuenta con soportes que evidencien el avance de cumplimiento"/>
    <x v="3"/>
    <n v="1"/>
    <s v="Mes de diciembre: Se generaron los lineamientos conceptuales y metodológicos para la implementación de un programa piloto en el que se articule el arte con el tratamiento penitenciario.   "/>
    <s v="Drive- P31- Actividad 840"/>
    <n v="346"/>
    <n v="346"/>
    <n v="1"/>
    <n v="1"/>
    <n v="1"/>
    <n v="0.02"/>
    <n v="0.25"/>
    <n v="5.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32"/>
    <s v="Establecimientos de Reclusión cubiertos con programas  de Educación formal, para el trabajo y desarrollo humano o informal de acuerdo con las necesidades y posibilidades de cada uno."/>
    <n v="2"/>
    <n v="100"/>
    <s v="Porcentaje"/>
    <s v="Maricela Guevara"/>
    <s v="Subdirector Técnico"/>
    <x v="0"/>
    <m/>
    <m/>
    <m/>
    <m/>
    <s v="A la fecha no se puede establecer el porcentaje de avance, toda vez que falta por ejecutar 1 actividad de las 3 propuestas. "/>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1"/>
    <s v="Asignar recursos solicitados por los establecimientos para el desarrollo de cursos  para el trabajo y el desarrollo humano "/>
    <s v="NO"/>
    <x v="5"/>
    <x v="7"/>
    <n v="30"/>
    <s v="Febe Lucía Ruíz Tirado"/>
    <s v="Profesional Especializado"/>
    <x v="0"/>
    <m/>
    <m/>
    <m/>
    <s v="100"/>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s v="100"/>
    <n v="0.78901734104046239"/>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x v="3"/>
    <n v="1"/>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n v="346"/>
    <n v="346"/>
    <n v="1"/>
    <n v="1"/>
    <n v="1"/>
    <n v="0.02"/>
    <n v="0.3"/>
    <n v="6.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32"/>
    <s v="Establecimientos de Reclusión cubiertos con programas  de Educación formal, para el trabajo y desarrollo humano o informal de acuerdo con las necesidades y posibilidades de cada uno."/>
    <n v="2"/>
    <n v="100"/>
    <s v="Porcentaje"/>
    <s v="Maricela Guevara"/>
    <s v="Subdirector Técnico"/>
    <x v="0"/>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2"/>
    <s v="Asignar recursos solicitados por los establecimientos para el desarrollo de los cursos de educación informal programados  "/>
    <s v="NO"/>
    <x v="5"/>
    <x v="7"/>
    <n v="30"/>
    <s v="Febe Lucía Ruíz Tirado"/>
    <s v="Profesional Especializado"/>
    <x v="0"/>
    <m/>
    <m/>
    <m/>
    <s v="100"/>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s v="100"/>
    <n v="0.78901734104046239"/>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x v="3"/>
    <n v="1"/>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n v="346"/>
    <n v="346"/>
    <n v="1"/>
    <n v="1"/>
    <n v="1"/>
    <n v="0.02"/>
    <n v="0.3"/>
    <n v="6.0000000000000001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32"/>
    <s v="Establecimientos de Reclusión cubiertos con programas  de Educación formal, para el trabajo y desarrollo humano o informal de acuerdo con las necesidades y posibilidades de cada uno."/>
    <n v="2"/>
    <n v="100"/>
    <s v="Porcentaje"/>
    <s v="Maricela Guevara"/>
    <s v="Subdirector Técnico"/>
    <x v="0"/>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3"/>
    <s v="Realizar seguimiento a la ejecución de los recursos asignados a los ERON. "/>
    <s v="NO"/>
    <x v="5"/>
    <x v="7"/>
    <n v="40"/>
    <s v="Febe Lucía Ruíz Tirado"/>
    <s v="Profesional Especializado"/>
    <x v="0"/>
    <m/>
    <m/>
    <m/>
    <s v="40"/>
    <s v="Mes de mayo: Se remitió oficio N° 5332, de fecha 12 de mayo de 2016,  solicitando envió de informes de seguimiento a la ejecución presupuestal, por parte de los establecimientos y las Direcciones regionales."/>
    <s v="Drive- P32-843"/>
    <n v="80"/>
    <n v="0.78901734104046239"/>
    <s v="Mes de mayo:Se remitió oficio N° 5332, de fecha 12 de mayo de 2016, solicitando envió de informes de seguimiento a la ejecución presupuestal, por parte de los establecimientos y las Direcciones regionales._x000a_  _x000a_  Se han elaborado un (1) informe de seguimiento a la ejecución del presupuesto, mediante el cual se ha evidenciado que se ha ejecutado el 9% de los recursos asignados. Se anexa oficio No. 8300 DIRAT- 8330 SUBED- 2537 del 16 de agosto de 2016._x000a_  _x000a_  Se realizó una video conferencia con las direcciones regionales en las que se hicieron recomendaciones generales sobre la ejecución del presupuesto. Se anexa acta 0714 de 2016 y acta 837 del 26 de agosto de 2016."/>
    <s v="Drive- P32- Actividad 843"/>
    <x v="3"/>
    <n v="1"/>
    <s v="Mes de noviembre: Se expidieron las siguientes resoluciones: _x000a_- Resolución N° 004712 del 27 de septiembre de 2016 por valor de $ 4.834.349 (educación para el trabajo y desarrollo humano).  _x000a_-Resolución N° 4790 del 30 de septiembre por valor de $ 46,437,749 (educación para el trabajo y el desarrollo Humano) _x000a_Se asignó la totalidad de los $ 500.000.000 del programa. _x000a__x000a_Mes de diciembre: Se realizó seguimiento a la ejecución de los recursos asignados a los ERON para los programas  de educación formal, educación para el trabajo y el desarrollo humano y educación informal. _x000a_"/>
    <s v="Drive- P32- Actividad 843"/>
    <n v="346"/>
    <n v="346"/>
    <n v="1"/>
    <n v="1"/>
    <n v="1"/>
    <n v="0.02"/>
    <n v="0.4"/>
    <n v="8.0000000000000002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5"/>
    <s v="Pruebas de estado realizadas (SABER 11, VALIDACION GENERAL Y SABER PRO)"/>
    <n v="4"/>
    <n v="3"/>
    <s v="Número"/>
    <s v="Maricela Guevara"/>
    <s v="Subdirector Técnico"/>
    <x v="0"/>
    <m/>
    <m/>
    <m/>
    <m/>
    <s v="A la fecha no se cuenta con soportes que evidencien el avance del producto, toda vez que las pruebas se llevan a cabo en el mes de noviembre."/>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n v="844"/>
    <s v="Elaboración y celebración del contrato. "/>
    <s v="NO"/>
    <x v="5"/>
    <x v="2"/>
    <n v="70"/>
    <s v="Maricela Guevara"/>
    <s v="Subdirector Técnico"/>
    <x v="0"/>
    <m/>
    <m/>
    <m/>
    <n v="100"/>
    <s v="Mes de abril: El contrato entre el ICFES y el INPEC fue celebrado el 19 de Abril bajo el N° 015 de 2016."/>
    <s v="Drive- P115- 844 "/>
    <n v="100"/>
    <n v="1"/>
    <s v="Mes de abril: El contrato entre el ICFES y el INPEC fue celebrado el 19 de Abril bajo el N° 015 de 2016."/>
    <s v="Drive- P115- 844 "/>
    <x v="3"/>
    <n v="1"/>
    <s v="Mes de abril: El contrato entre el ICFES y el INPEC fue celebrado el 19 de Abril bajo el N° 015 de 2016."/>
    <s v="Drive- P115- 844 "/>
    <n v="181"/>
    <n v="181"/>
    <n v="1"/>
    <n v="1"/>
    <n v="1"/>
    <n v="0.04"/>
    <n v="0.7"/>
    <n v="2.7999999999999997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5"/>
    <s v="Pruebas de estado realizadas (SABER 11, VALIDACION GENERAL Y SABER PRO)"/>
    <n v="4"/>
    <n v="3"/>
    <s v="Número"/>
    <s v="Maricela Guevara"/>
    <s v="Subdirector Técnico"/>
    <x v="0"/>
    <m/>
    <m/>
    <m/>
    <m/>
    <m/>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n v="845"/>
    <s v="Realizar dos informes de seguimiento por pruebas presentadas. "/>
    <s v="NO"/>
    <x v="4"/>
    <x v="10"/>
    <n v="30"/>
    <s v="Maricela Guevara"/>
    <s v="Subdirector Técnico"/>
    <x v="0"/>
    <m/>
    <m/>
    <m/>
    <m/>
    <m/>
    <m/>
    <n v="50"/>
    <n v="0.59868421052631582"/>
    <s v="*Se elaboró y envió un instructivo para llevar a cabo el cargue a la plataforma de todas las personas que aspiran a presentar las pruebas, de igual forma se hizo la consolidación de todas las novedades reportadas para su finalizar el cargue de información exitosamente._x000a_  Para SABER 11 se inscribieron aproximadamente 2,550 personas y para validación general 1.420._x000a_  Por su parte, los establecimientos llevaron a cabo el proceso de inscripción que finalizó el 28 de mayo._x000a_  Las pruebas SABER 11 y Validación General se presentan el 1 de agosto, después de esta fecha se elaborarán los informes correspondientes._x000a_  Las pruebas SABER PRO serán presentadas el 21 de noviembre._x000a_  _x000a_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
    <s v="A la fecha no se cuenta con soportes que evidencien el avance de cumplimiento"/>
    <x v="3"/>
    <n v="1"/>
    <s v="Mes de noviembre: Se elaboró el segundo informe de seguimiento correspondiente a la aplicación las pruebas para la validación general VG, SABER 11 y SABER PRO. "/>
    <s v="Drive- P115- Actividad 845"/>
    <n v="152"/>
    <n v="152"/>
    <n v="1"/>
    <n v="1"/>
    <n v="1"/>
    <n v="0.04"/>
    <n v="0.3"/>
    <n v="1.2E-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6"/>
    <s v="Convenios para el fortalecimiento de los programas de educación con diferentes entidades gestionados"/>
    <n v="2"/>
    <n v="1"/>
    <s v="Número"/>
    <s v="Maricela Guevara"/>
    <s v="Subdirector Técnico"/>
    <x v="0"/>
    <m/>
    <m/>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6"/>
    <s v="Construir  mapa de necesidades. "/>
    <s v="NO"/>
    <x v="5"/>
    <x v="12"/>
    <n v="10"/>
    <s v="Enrique Castillo "/>
    <s v="Profesional Universitario"/>
    <x v="0"/>
    <n v="100"/>
    <s v="Mes de marzo: Se construye mapa de necesidades para fortalecer el programa de educación superior a distancia."/>
    <s v="Escritorio/Plan de acción/ 2016/ soportes/ educación/ educación superior/ producto 4/ actividad 1"/>
    <n v="100"/>
    <s v="Mes de marzo: Se construye mapa de necesidades para fortalecer el programa de educación superior a distancia."/>
    <s v="Escritorio/Plan de acción/ 2016/ soportes/ educación/ educación superior/ producto 4/ actividad 1"/>
    <n v="100"/>
    <n v="1"/>
    <s v="Mes de marzo: Se construye mapa de necesidades para fortalecer el programa de educación superior a distancia."/>
    <s v="Escritorio/Plan de acción/ 2016/ soportes/ educación/ educación superior/ producto 4/ actividad 1"/>
    <x v="3"/>
    <n v="1"/>
    <s v="Mes de marzo: Se construye mapa de necesidades para fortalecer el programa de educación superior a distancia."/>
    <s v="Escritorio/Plan de acción/ 2016/ soportes/ educación/ educación superior/ producto 4/ actividad 1"/>
    <n v="60"/>
    <n v="60"/>
    <n v="1"/>
    <n v="1"/>
    <n v="1"/>
    <n v="0.02"/>
    <n v="0.1"/>
    <n v="2E-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6"/>
    <s v="Convenios para el fortalecimiento de los programas de educación con diferentes entidades gestionados"/>
    <n v="2"/>
    <n v="1"/>
    <s v="Número"/>
    <s v="Maricela Guevara"/>
    <s v="Subdirector Técnico"/>
    <x v="0"/>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7"/>
    <s v="Elaborar propuestas para alianzas "/>
    <s v="NO"/>
    <x v="5"/>
    <x v="7"/>
    <n v="50"/>
    <s v="Enrique Castillo "/>
    <s v="Profesional Universitario"/>
    <x v="0"/>
    <m/>
    <m/>
    <m/>
    <s v="100"/>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s v="100"/>
    <n v="0.78901734104046239"/>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x v="3"/>
    <n v="1"/>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n v="346"/>
    <n v="346"/>
    <n v="1"/>
    <n v="1"/>
    <n v="1"/>
    <n v="0.02"/>
    <n v="0.5"/>
    <n v="0.01"/>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s v="P116"/>
    <s v="Convenios para el fortalecimiento de los programas de educación con diferentes entidades gestionados"/>
    <n v="2"/>
    <n v="1"/>
    <s v="Número"/>
    <s v="Maricela Guevara"/>
    <s v="Subdirector Técnico"/>
    <x v="0"/>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8"/>
    <s v="Gestionar alianzas. "/>
    <s v="NO"/>
    <x v="5"/>
    <x v="7"/>
    <n v="40"/>
    <s v="Enrique Castillo "/>
    <s v="Profesional Universitario"/>
    <x v="0"/>
    <m/>
    <m/>
    <m/>
    <s v="100"/>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s v="100"/>
    <n v="0.78901734104046239"/>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x v="3"/>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n v="346"/>
    <n v="346"/>
    <n v="1"/>
    <n v="1"/>
    <n v="1"/>
    <n v="0.02"/>
    <n v="0.4"/>
    <n v="8.0000000000000002E-3"/>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s v="P188"/>
    <s v="Presentación de un proyecto para la caracterización y diagnóstico ocupacional de la PPL, que incluya posibilidades productivas  para pos penados "/>
    <n v="1"/>
    <n v="1"/>
    <s v="Número"/>
    <s v="My Johanna Andrea Montoya Cifuentes"/>
    <s v="Subdirector Técnico"/>
    <x v="0"/>
    <m/>
    <m/>
    <m/>
    <m/>
    <s v="A la fecha no se cuenta con soportes que evidencien el avance del producto. "/>
    <m/>
    <s v="100"/>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n v="1"/>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n v="849"/>
    <s v="Producto incluido en el producto &quot;Casa Libertad creada como primer centro de atención, orientación y apoyo, en coordinación con el Injusticia, Min Trabajo, Colsubsidio y Fundación Teatro Interno&quot;"/>
    <s v="NO"/>
    <x v="15"/>
    <x v="7"/>
    <n v="100"/>
    <s v="Maryori Quiñones Núñez"/>
    <s v="Profesional Universitario"/>
    <x v="0"/>
    <m/>
    <m/>
    <m/>
    <s v="45"/>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
    <s v="Drive- P188-849"/>
    <n v="100"/>
    <n v="0.78012048192771088"/>
    <s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
    <s v="Drive- P188- Actividad 849"/>
    <x v="3"/>
    <n v="1"/>
    <s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
    <s v="Drive- P188- Actividad 849"/>
    <n v="332"/>
    <n v="332"/>
    <n v="1"/>
    <n v="1"/>
    <n v="1"/>
    <n v="0.01"/>
    <n v="1"/>
    <n v="0.01"/>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Número"/>
    <s v="DIRAT 1"/>
    <s v="ERON con  seguimiento a la notificación de eventos de interés en  Salud Pública realizados."/>
    <n v="2"/>
    <n v="11"/>
    <s v="Numero"/>
    <s v="Ernesto Beltran "/>
    <s v="Profesional Especializado"/>
    <x v="0"/>
    <m/>
    <m/>
    <m/>
    <m/>
    <s v="A la fecha no se cuenta con soportes que evidencien el avance del producto. "/>
    <m/>
    <s v="9"/>
    <s v="Mes de julio:Medianteoficio No. 8310-SUBAS-09525 del 02 de agosto de 2016 a las Direcciones Regionales. Se identifican los establecimientos que durante el periodo epidemiológico 7 no realizaron notificación para su respectivo seguimiento._x000a_  _x000a_  Mes de agosto:Mediante oficio No. 8310-SUBAS-011222 del 12 de septiembre de 2016 a las Direcciones Regionales. Se identifican los establecimientos que durante el periodo epidemiológico 8 no realizaron notificación para su respectivo seguimiento._x000a_  _x000a_  Mes de septiembre:FALTA SOPORTE"/>
    <s v="Drive- ERON con seguimiento a la notificación de eventos de interés en Salud Pública realizados- Actividad 850"/>
    <n v="11"/>
    <s v="Mes de septiembre: Mediante oficio No. 8310-SUBAS-12388 del 12 de octubre de 2016 a las Direcciones Regionales. Se identifican los establecimientos  que durante el periodo epidemiológico  9 no realizaron notificación para su respectivo seguimiento. _x000a__x000a_Mes de octubre: Mediante oficio No. 8310-SUBAS-13973 del 03 de noviembre de 2016 a las Direcciones Regionales. Se identifican los establecimientos  que durante el periodo epidemiológico  10 no realizaron notificación para su respectivo seguimiento._x000a_"/>
    <s v="Drive- ERON con seguimiento a la notificación de eventos de interés en Salud Pública realizados- Actividad 850"/>
    <n v="850"/>
    <s v="Realizar seguimientos a la notificaciones de eventos de interés en  Salud Pública a los ERON."/>
    <s v="NO"/>
    <x v="15"/>
    <x v="7"/>
    <n v="100"/>
    <s v="Grupo de salud pública"/>
    <s v="Profesional Especializado"/>
    <x v="0"/>
    <m/>
    <m/>
    <m/>
    <s v="45"/>
    <s v="Mes de enero: Se realiza recolección de los datos aportados por el SIVIGILA para su depuración, análisis y toma de decisiones frente al comportamiento de los EISP periodo 13. Oficio No. 00844 de fecha 28 de enero de 2016. _x000a__x000a_Mes de febrero: Se realiza recolección de los datos aportados por el SIVIGILA para su depuración, análisis y toma de decisiones frente al comportamiento de los EISP periodo 1. Oficio No. 02669 de fecha 18 de marzo de 2016. _x000a__x000a_Mes de marzo: Se realiza recolección de los datos aportados por el SIVIGILA para su depuración, análisis y toma de decisiones frente al comportamiento de los EISP periodo 2. Oficio 8310-SUBAS-03243 de fecha 01 de abril de 2016.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_x000a__x000a_Mes de mayo: Se radica informe a las Regionales  mediante oficio No. 8310-SUBAS-06583 de fecha 25 de mayo de 2016. Se identifican los establecimientos  que durante el periodo epidemiológico 4 no realizaron notificación para su respectivo seguimiento."/>
    <s v="Drive- P89-850"/>
    <n v="82"/>
    <n v="0.78012048192771088"/>
    <s v="*Mediante oficio No. 8310-SUBAS-07750 del 17 de junio de 2016 a las Direcciones Regionales. Se identifican los establecimientos que durante el periodo epidemiológico 5 no realizaron notificación para su respectivo seguimiento. _x000a_ _x000a_*Mediante oficio No. 8310-SUBAS-08819 del 12 de julio de 2016 a las Direcciones Regionales. Se identifican los establecimientos que durante el periodo epidemiológico 6 no realizaron notificación para su respectivo seguimiento. _x000a_ _x000a_ Mes de julio: Mediante oficio No. 8310-SUBAS-09525 del 02 de agosto de 2016 a las Direcciones Regionales. Se identifican los establecimientos que durante el periodo epidemiológico 7 no realizaron notificación para su respectivo seguimiento. _x000a_ _x000a_ Mes de agosto: Mediante oficio No. 8310-SUBAS-011222 del 12 de septiembre de 2016 a las Direcciones Regionales. Se identifican los establecimientos que durante el periodo epidemiológico 8 no realizaron notificación para su respectivo seguimiento."/>
    <s v="Drive- ERON con seguimiento a la notificación de eventos de interés en Salud Pública realizados- Actividad 850"/>
    <x v="0"/>
    <n v="1"/>
    <s v="Mes de septiembre: Mediante oficio No. 8310-SUBAS-12388 del 12 de octubre de 2016 a las Direcciones Regionales. Se identifican los establecimientos  que durante el periodo epidemiológico  9 no realizaron notificación para su respectivo seguimiento. _x000a__x000a_Mes de octubre: Mediante oficio No. 8310-SUBAS-13973 del 03 de noviembre de 2016 a las Direcciones Regionales. Se identifican los establecimientos  que durante el periodo epidemiológico  10 no realizaron notificación para su respectivo seguimiento._x000a_"/>
    <s v="Drive- ERON con seguimiento a la notificación de eventos de interés en Salud Pública realizados- Actividad 850"/>
    <n v="332"/>
    <n v="332"/>
    <n v="1"/>
    <n v="1"/>
    <n v="1"/>
    <n v="0.02"/>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98"/>
    <s v="Jornadas Cívicas penitenciarias en salud a nivel nacional realizadas"/>
    <n v="3"/>
    <n v="10"/>
    <s v="Número"/>
    <s v="Ernesto Beltran "/>
    <s v="Profesional Especializado"/>
    <x v="0"/>
    <m/>
    <m/>
    <m/>
    <n v="9"/>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1"/>
    <s v="Determinar mediante informe de notificación de EISP,  los establecimientos de reclusión con mayor número de eventos durante el año 2015  como criterio para definir los ERON a realizar las jornadas  cívicas penitenciarias incluyendo los establecimientos que la DIRAT ordene"/>
    <s v="NO"/>
    <x v="5"/>
    <x v="26"/>
    <n v="30"/>
    <s v="Grupo de salud pública"/>
    <s v="Profesional Especializado"/>
    <x v="0"/>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n v="1"/>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x v="0"/>
    <n v="1"/>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30"/>
    <n v="30"/>
    <n v="1"/>
    <n v="1"/>
    <n v="1"/>
    <n v="0.03"/>
    <n v="0.3"/>
    <n v="8.9999999999999993E-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98"/>
    <s v="Jornadas Cívicas penitenciarias en salud a nivel nacional realizadas"/>
    <n v="3"/>
    <n v="10"/>
    <s v="Número"/>
    <s v="Ernesto Beltran "/>
    <s v="Profesional Especializado"/>
    <x v="0"/>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2"/>
    <s v="Elaborar cronograma aproximado de ejecución de las jornadas cívicas penitenciarias para el 2016"/>
    <s v="NO"/>
    <x v="5"/>
    <x v="26"/>
    <n v="30"/>
    <s v="Grupo de salud pública"/>
    <s v="Profesional Especializado"/>
    <x v="0"/>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n v="1"/>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x v="0"/>
    <n v="1"/>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30"/>
    <n v="30"/>
    <n v="1"/>
    <n v="1"/>
    <n v="1"/>
    <n v="0.03"/>
    <n v="0.3"/>
    <n v="8.9999999999999993E-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98"/>
    <s v="Jornadas Cívicas penitenciarias en salud a nivel nacional realizadas"/>
    <n v="3"/>
    <n v="10"/>
    <s v="Número"/>
    <s v="Ernesto Beltran "/>
    <s v="Profesional Especializado"/>
    <x v="0"/>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3"/>
    <s v="Elaborar informe mensual de las jornadas cívicas ejecutadas"/>
    <s v="NO"/>
    <x v="6"/>
    <x v="10"/>
    <n v="40"/>
    <s v="Grupo de salud pública"/>
    <s v="Profesional Especializado"/>
    <x v="0"/>
    <m/>
    <m/>
    <m/>
    <s v="90"/>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853"/>
    <n v="100"/>
    <n v="0.79867986798679869"/>
    <s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  _x000a_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_x000a_  _x000a_  Mes de septiembre:Se realizó jornada cívica en salud en el establecimiento d Espinal."/>
    <s v="Drive- P198- Actividad 853"/>
    <x v="0"/>
    <n v="1"/>
    <s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  _x000a_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_x000a_  _x000a_  Mes de septiembre:Se realizó jornada cívica en salud en el establecimiento d Espinal."/>
    <s v="Drive- P198- Actividad 853"/>
    <n v="303"/>
    <n v="303"/>
    <n v="1"/>
    <n v="1"/>
    <n v="1"/>
    <n v="0.03"/>
    <n v="0.4"/>
    <n v="1.2000000000000002E-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90"/>
    <s v="Población privada de la libertad, vinculada al Sistema General de Seguridad Social en Salud."/>
    <n v="3"/>
    <n v="96"/>
    <s v="Porcentaje"/>
    <s v="Ernesto Beltran "/>
    <s v="Profesional Especializado"/>
    <x v="0"/>
    <m/>
    <m/>
    <m/>
    <m/>
    <s v="A la fecha no se cuenta con soportes que evidencien el avance del producto. "/>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n v="854"/>
    <s v="Elaborar el listado censal en los formato de la Resolución 2232 de  2015  y notificación al Consorcio SAYP  en los períodos establecidos para tal fin."/>
    <s v="NO"/>
    <x v="5"/>
    <x v="27"/>
    <n v="50"/>
    <s v="Grupo aseguramiento"/>
    <s v="Profesional Universitario"/>
    <x v="0"/>
    <m/>
    <m/>
    <m/>
    <s v="90"/>
    <s v="Mes de enero: Mediante oficio 8310-SUBAS-1030 se informa de las novedades realizadas a corte 31 de enero de 2016. _x000a_Mes de abril: Para el mes de abril, se entregaron 4 Certificaciones de los siguientes Listados Censales al Consorcio SAYP:_x000a_1°   1 de abril 2016=ME 2737, NE 1617_x000a_2°   8 de abril 2016 = ME 2400, NE 1285_x000a_3°  15 de abril 2016 = ME 1744, NE 3105_x000a_4°  22 de abril 2016 = ME 5422, NE 3948_x000a__x000a_Mes de mayo: Se entregaron 3 Certificaciones de los siguientes Listados Censales al Consorcio SAYP:_x000a_1°     6 de mayo  2016=ME 5422, NE 3948_x000a_2°   13 de mayo 2016 = ME 2454, NE 5538_x000a_3°  19 de mayo 2016 = ME 2389, NE 1889._x000a__x000a_Mes de junio: Se entregaron 3 Certificaciones de los siguientes Listados Censales al Consorcio SAYP:_x000a_1°     10 de junio  2016 = ME 3902, NE 3267_x000a_2°   17 de junio 2016 = ME 1775, NE 1215_x000a_3°  24 de JUNIO 2016 = ME 2122, NE 1631"/>
    <s v="Drive- P90-854"/>
    <n v="100"/>
    <n v="1"/>
    <s v="Mes de julio:Se elaboraron 3 listados censales en los formatos de la Resolución 2232 de 2015 y notificación al Consorcio SAYP en las siguientes fechas:_x000a_  1. 08/07/2016 : ME 2942 , NE 2209 internos_x000a_  2. 15/07/2016 : ME 12528 , NE 19119 internos_x000a_  3. 22/07/2016 : ME 977 , NE 590 internos_x000a_  _x000a_  Mes de agosto:Para el mes de agosto, se entregaron 3 Certificaciones de los siguientes Listados Censales al Consorcio SAYP:_x000a_  1. 25 de agosto 2016 NE 907_x000a_  2. 12 de agosto 2016 = ME 4182 , NE 3161_x000a_  3. 5 de agosto 2016 = ME 3595 , NE 2312_x000a_  _x000a_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
    <s v="Drive- P90- Actividad 854"/>
    <x v="0"/>
    <n v="1"/>
    <s v="Mes de octubre: De acuerdo a cambio normativo: Decreto 1142 y Resolución. 4005, el envío ya no se realiza de manera semanal al SAYP, sino una vez por mes y se entrega directamente al Ministerio de Protección Social.  Se adjunta una (1) Certificación del  listado Censal del 3 de octubre de 2016._x000a__x000a_Mes de noviembre: Se elaboró el listado censal en los formatos de la Resolución 2232 de  2015  y notificación al Consorcio SAYP  en los períodos establecidos para tal fin, con radicado del 03 de noviembre de 2016._x000a__x000a_Mes de diciembre: Se elaboró el listado censal en los formatos de la Resolución 2232 de  2015  y notificación al Consorcio SAYP  en los períodos establecidos para tal fin, con radicado N° INP00102122016 del 02 de diciembre de 2016. _x000a_"/>
    <s v="Drive- P90- Actividad 854"/>
    <n v="196"/>
    <n v="196"/>
    <n v="1"/>
    <n v="1"/>
    <n v="1"/>
    <n v="0.03"/>
    <n v="0.5"/>
    <n v="1.4999999999999999E-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90"/>
    <s v="Población privada de la libertad, vinculada al Sistema General de Seguridad Social en Salud."/>
    <n v="3"/>
    <n v="96"/>
    <s v="Porcentaje"/>
    <s v="Ernesto Beltran "/>
    <s v="Profesional Especializado"/>
    <x v="0"/>
    <m/>
    <m/>
    <m/>
    <m/>
    <m/>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n v="855"/>
    <s v="Notificar el listado censal de la PPL y las novedades que lo afectan al Fondo Nacional de Salud para la PPL"/>
    <s v="NO"/>
    <x v="5"/>
    <x v="7"/>
    <n v="50"/>
    <s v="Grupo aseguramiento"/>
    <s v="Profesional Universitario"/>
    <x v="0"/>
    <m/>
    <m/>
    <m/>
    <s v="42"/>
    <s v="Mes de enero: _x000a_SE remite al Consorcio CD con listado censal con corte a 31 de diciembre de 2015 mediante oficio 8310-SUBAS-000046._x000a__x000a_Mes de febrero: SE remite al Consorcio CD con listado censal con corte Al 27  de febrero de 2016 mediante oficio 8310-SUBAS-002005._x000a__x000a_Mes de abril: Para el mes de abril, se entregaron 6 Listados Censales al Fondo Nacional de Salud PPL-2015 y a la Unidad de Servicios Penitenciarios y Carcelarios en los siguientes oficios:_x000a_8310-SUBAS-03514_x000a_8310-SUBAS-03515_x000a_8310-SUBAS-03847_x000a_8310-SUBAS-03846_x000a_8310-SUBAS-04174_x000a_8310-SUBAS-04175_x000a__x000a_Mes de mayo: Para el mes de mayo, se entregaron 8 Listados Censales al Fondo Nacional de Salud PPL-2015 y a la Unidad de Servicios Penitenciarios y Carcelarios en los siguientes oficios:_x000a_8310-SUBAS-04925_x000a_8310-SUBAS-05348_x000a_8310-SUBAS-06235_x000a_8310-SUBAS-06609_x000a_8310-SUBAS-06610_x000a_8310-SUBAS-05349_x000a_8310-SUBAS-06236_x000a_8310-SUBAS-04924_x000a__x000a_Mes de junio: Se entregaron 7 Listados Censales al Fondo Nacional de Salud PPL-2015 y a la Unidad de Servicios Penitenciarios y Carcelarios en los siguientes oficios:_x000a_8310-SUBAS-06996_x000a_8310-SUBAS-07931_x000a_8310-SUBAS-08232_x000a_8310-SUBAS-06997_x000a_8310-SUBAS-07390_x000a_8310-SUBAS-07663_x000a_8310-SUBAS-08233"/>
    <s v="Drive- P90-855"/>
    <n v="67"/>
    <n v="0.78901734104046239"/>
    <s v="Mes de julio:Se notificó el listado censal de la PPL y las novedades que lo afectan al Fondo Nacional de Salud mediante los siguientes oficios:_x000a_  * 8310 SUBAS 09389_x000a_  * 8310 SUBAS 09141_x000a_  * 8310 SUBAS 09388_x000a_  * 8310 SUBAS 09142_x000a_  * 8310 SUBAS 08891_x000a_  _x000a_  Mes de agosto:Se entregaron los Listados Censales al Fondo Nacional de Salud PPL-2015 y a la Unidad de Servicios Penitenciarios y Carcelarios en los siguientes oficios:_x000a_  8310-SUBAS-10924_x000a_  8310-SUBAS-10467 8310-SUBAS-10236_x000a_  8310-SUBAS-09779_x000a_  8310-SUBAS-10923_x000a_  8310-SUBAS-10468_x000a_  8310-SUBAS-10233_x000a_  8310-SUBAS-09778_x000a_  _x000a_  Mes de septiembre:Para el mes de septiembre, se entregaron los Listados Censales al Fondo Nacional de Salud PPL-2015 y a la Unidad de Servicios Penitenciarios y Carcelarios en los siguientes oficios:_x000a_  8310-SUBAS-12459_x000a_  8310-SUBAS-12458 8310-SUBAS-12236_x000a_  8310-SUBAS-12235_x000a_  8310-SUBAS-11975_x000a_  8310-SUBAS-11976_x000a_  8310-SUBAS-11586_x000a_  8310-SUBAS-11587"/>
    <s v="Drive- P90- Actividad 855"/>
    <x v="0"/>
    <n v="1"/>
    <s v="Mes de octubre: Para el mes de octubre, se entregaron los Listados Censales al Fondo Nacional de Salud PPL-2015 y a la Unidad de Servicios Penitenciarios y Carcelarios en los siguientes oficios:  _x000a_Consorcio _x000a_8310-SUBAS-13793_x000a_8310-SUBAS-13051_x000a_8310-SUBAS-12823 _x000a_ _x000a_USPEC _x000a_8310-SUBAS-13794_x000a_8310-SUBAS-13555_x000a_8310-SUBAS-13050_x000a_8310-SUBAS-12822_x000a__x000a_Mes de noviembre: Para el mes de noviembre, se entregaron los Listados Censales al Fondo Nacional de Salud PPL-2015 y a la Unidad de Servicios Penitenciarios y Carcelarios en los siguientes oficios:  _x000a__x000a_8310-SUBAS-41867_x000a_8310-SUBAS-14631_x000a_8310-SUBAS-14404  _x000a_8310-SUBAS-14118_x000a_8310-SUBAS-14866_x000a_8310-SUBAS-14630_x000a_8310-SUBAS-14403 _x000a_8310-SUBAS-14117_x000a__x000a_Mes de diciembre: Para el mes de diciembre, se entregaron los Listados Censales al Fondo Nacional de Salud PPL-2015 y a la Unidad de Servicios Penitenciarios y Carcelarios en los siguientes oficios:  _x000a__x000a_8310-SUBAS 15677 del 02/12/2016 _x000a_8310 SUBAS15678  del 02/12/2016_x000a_8310 SUBAS17782 del  09/12/2016_x000a_8310 SUBAS17783  del 09/12/2016_x000a_"/>
    <s v="Drive- P90 - Actividad 855"/>
    <n v="346"/>
    <n v="346"/>
    <n v="1"/>
    <n v="1"/>
    <n v="1"/>
    <n v="0.03"/>
    <n v="0.5"/>
    <n v="1.4999999999999999E-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77"/>
    <s v="Informes de seguimiento y control a la prestación del servicio de salud en los establecimientos de reclusión, realizados."/>
    <n v="2"/>
    <n v="12"/>
    <s v="Número"/>
    <s v="Ernesto Beltran "/>
    <s v="Profesional Especializado"/>
    <x v="0"/>
    <m/>
    <m/>
    <m/>
    <n v="6"/>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 Actividad 856"/>
    <s v="8"/>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Actividad 856"/>
    <n v="12"/>
    <s v="Mes de  octubre: Mediante oficio 8310-SUBAS-13541, del 21 de octubre de 2016, se remite a la USPEC informe técnico de prestación de servicios de salud correspondientes al mes de septiembre de 2016._x000a__x000a_Mes de  noviembre: Mediante oficio 8100- DINPE- 003778 del 16 de diciembre de 2016, se remite a la USPEC informe técnico de prestación de servicios de salud correspondientes al mes de noviembre de 2016._x000a__x000a_Mes de diciembre: Mediante oficio 8310-SUBAS-19072, del 13 de diciembre de 2016, se remite a la USPEC informe técnico de prestación de servicios de salud correspondientes al mes de diciembre de 2016._x000a_"/>
    <s v="Drive- P77-Actividad 856"/>
    <n v="856"/>
    <s v="Consolidar la información suministrada por los grupos de la SUBAS, previamente analizada por estos, para la realización y presentación del informe de seguimiento y control al aseguramiento y prestación de los servicios de salud a la PPL"/>
    <s v="NO"/>
    <x v="5"/>
    <x v="7"/>
    <n v="100"/>
    <s v="Grupo aseguramiento"/>
    <s v="Profesional Universitario"/>
    <x v="0"/>
    <m/>
    <m/>
    <m/>
    <s v="55"/>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856"/>
    <n v="82"/>
    <n v="0.78901734104046239"/>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 Actividad 856"/>
    <x v="0"/>
    <n v="1"/>
    <s v="Mes de  octubre: Mediante oficio 8310-SUBAS-13541, del 21 de octubre de 2016, se remite a la USPEC informe técnico de prestación de servicios de salud correspondientes al mes de septiembre de 2016._x000a__x000a_Mes de  noviembre: Mediante oficio 8100- DINPE- 003778 del 16 de diciembre de 2016, se remite a la USPEC informe técnico de prestación de servicios de salud correspondientes al mes de noviembre de 2016._x000a__x000a_Mes de diciembre: Mediante oficio 8310-SUBAS-19072, del 13 de diciembre de 2016, se remite a la USPEC informe técnico de prestación de servicios de salud correspondientes al mes de diciembre de 2016._x000a_"/>
    <s v="Drive- P77-Actividad 856"/>
    <n v="346"/>
    <n v="346"/>
    <n v="1"/>
    <n v="1"/>
    <n v="1"/>
    <n v="0.02"/>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80"/>
    <s v="Manual Técnico administrativo para la prestación de los servicios de salud a la población privada de la libertad elaborado en coordinación con la USPEC"/>
    <n v="4"/>
    <n v="1"/>
    <s v="Número"/>
    <s v="Ernesto Beltran "/>
    <s v="Profesional Especializado"/>
    <x v="0"/>
    <m/>
    <m/>
    <m/>
    <m/>
    <s v="A la fecha no se cuenta con soportes que evidencien el avance del producto. "/>
    <m/>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n v="857"/>
    <s v="Elaborar conjuntamente con la Unidad de Servicios Penitenciarios y Carcelarios-USPEC manual técnico administrativo En cumplimiento al numeral 2.2.1.11.3.4 del Decreto 2245 de 2015 "/>
    <s v="NO"/>
    <x v="5"/>
    <x v="7"/>
    <n v="100"/>
    <s v="Grupo de servicios de salud"/>
    <s v="Profesional Especializado"/>
    <x v="0"/>
    <m/>
    <m/>
    <m/>
    <s v="45"/>
    <s v="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_x000a_Se elaboró formato de registro y procedimiento de referencia y contrarreferencia en urgencias para ser incluido en el manual técnico de prestación de servicios registrada en el acta 0148_x000a_se adjunta manual técnico para la prestación de servicios de salud y el manual técnico de salud pública. _x000a__x000a_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_x000a__x000a_Mes de mayo: Para la adopción de los manuales técnicos por parte del INPEC la Oficina Asesora de Planeación solicitó remitir oficio en el cual se solicite la eliminación de la ruta virtual de los que deroga los manuales técnicos._x000a__x000a_Mes de junio: Mediante resolución 2897 de fecha 10 de junio de 2016 fueron adoptados los manuales técnicos por el INPEC. Se anexa copia de la Resolución."/>
    <s v="Drive- P180-857"/>
    <n v="100"/>
    <n v="0.78901734104046239"/>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x v="0"/>
    <n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n v="346"/>
    <n v="346"/>
    <n v="1"/>
    <n v="1"/>
    <n v="1"/>
    <n v="0.04"/>
    <n v="1"/>
    <n v="0.04"/>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81"/>
    <s v="Adaptación del contexto penitenciario del SOGCS documentado"/>
    <n v="3"/>
    <n v="1"/>
    <s v="Número"/>
    <s v="Ernesto Beltran "/>
    <s v="Profesional Especializado"/>
    <x v="0"/>
    <m/>
    <m/>
    <m/>
    <m/>
    <s v="A la fecha no se puede establecer el porcentaje de avance, toda vez que faltan por ejecutar 2 actividades de las 4 propuestas."/>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58"/>
    <s v="Elaborar  documento que contenga la adaptación al contexto penitenciario de los componentes del Sistema Obligatorio de Garantía de la Calidad"/>
    <s v="NO"/>
    <x v="5"/>
    <x v="8"/>
    <n v="40"/>
    <s v="Grupo de servicios de salud"/>
    <s v="Profesional Especializado"/>
    <x v="0"/>
    <m/>
    <m/>
    <m/>
    <s v="70"/>
    <s v="Mes de enero: En acta 0075 de fecha 29 de enero de 2016 se realizaron ajustes al manual del SOGC penitenciario.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_x000a__x000a_Mes de marzo: El 4 de marzo mediante correo electrónico la USPEC informa que los manuales fueron publicados en la página web de la entidad_x000a_el 11 de marzo mediante correo electrónico se solicita remitir documentos para proceder a la adopción de los manuales por parte del INPEC. _x000a__x000a_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_x000a__x000a_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_x000a__x000a_Mes de junio: Mediante resolución 2897 de fecha 10 de junio de 2016 fueron adoptados los manuales técnicos por el INPEC. Se anexa copia de la Resolución."/>
    <s v="Drive- P181-858"/>
    <n v="100"/>
    <n v="1"/>
    <s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_x000a_  _x000a_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x v="0"/>
    <n v="1"/>
    <s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_x000a_  _x000a_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242"/>
    <n v="242"/>
    <n v="1"/>
    <n v="1"/>
    <n v="1"/>
    <n v="0.03"/>
    <n v="0.4"/>
    <n v="1.2000000000000002E-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81"/>
    <s v="Adaptación del contexto penitenciario del SOGCS documentado"/>
    <n v="3"/>
    <n v="1"/>
    <s v="Número"/>
    <s v="Ernesto Beltran "/>
    <s v="Profesional Especializado"/>
    <x v="0"/>
    <m/>
    <m/>
    <m/>
    <m/>
    <m/>
    <m/>
    <m/>
    <s v="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59"/>
    <s v="Elaborar   instrumentos de seguimiento al cumplimiento del SOGCS "/>
    <s v="NO"/>
    <x v="5"/>
    <x v="19"/>
    <n v="20"/>
    <s v="Grupo de servicios de salud"/>
    <s v="Profesional Especializado"/>
    <x v="0"/>
    <m/>
    <m/>
    <m/>
    <s v="100"/>
    <s v="Mes de abril: Mediante correo electrónico del 16 de febrero se remiten instrumentos de seguimiento al cumplimiento del SOGC para ser revisados por la Oficina asesora de Planeación del INPEC."/>
    <s v="Drive: P181- Actividad 859"/>
    <s v="100"/>
    <n v="1"/>
    <s v="Mes de abril: Mediante correo electrónico del 16 de febrero se remiten instrumentos de seguimiento al cumplimiento del SOGC para ser revisados por la Oficina asesora de Planeación del INPEC."/>
    <s v="Drive: P181- Actividad 859"/>
    <x v="0"/>
    <n v="1"/>
    <s v="Mes de abril: Mediante correo electrónico del 16 de febrero se remiten instrumentos de seguimiento al cumplimiento del SOGC para ser revisados por la Oficina asesora de Planeación del INPEC."/>
    <s v="Drive: P181- Actividad 859"/>
    <n v="243"/>
    <n v="243"/>
    <n v="1"/>
    <n v="1"/>
    <n v="1"/>
    <n v="0.03"/>
    <n v="0.2"/>
    <n v="6.000000000000001E-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81"/>
    <s v="Adaptación del contexto penitenciario del SOGCS documentado"/>
    <n v="3"/>
    <n v="1"/>
    <s v="Número"/>
    <s v="Ernesto Beltran "/>
    <s v="Profesional Especializado"/>
    <x v="0"/>
    <m/>
    <m/>
    <m/>
    <m/>
    <m/>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60"/>
    <s v="Elaborar  instructivos de los instrumentos de seguimiento al SOGC"/>
    <s v="NO"/>
    <x v="5"/>
    <x v="19"/>
    <n v="20"/>
    <s v="Grupo de servicios de salud"/>
    <s v="Profesional Especializado"/>
    <x v="0"/>
    <m/>
    <m/>
    <m/>
    <s v="100"/>
    <s v="Mes de abril: Se elaboraron los 12 instructivos a los instrumentos de seguimiento al SOGC los cuales fueron remitidos a la Oficina Asesora de Planeación para su revisión."/>
    <s v="Drive: P181- Actividad 860"/>
    <s v="100"/>
    <n v="1"/>
    <s v="Mes de abril: Se elaboraron los 12 instructivos a los instrumentos de seguimiento al SOGC los cuales fueron remitidos a la Oficina Asesora de Planeación para su revisión."/>
    <s v="Drive: P181- Actividad 860"/>
    <x v="0"/>
    <n v="1"/>
    <s v="Mes de abril: Se elaboraron los 12 instructivos a los instrumentos de seguimiento al SOGC los cuales fueron remitidos a la Oficina Asesora de Planeación para su revisión."/>
    <s v="Drive: P181- Actividad 860"/>
    <n v="243"/>
    <n v="243"/>
    <n v="1"/>
    <n v="1"/>
    <n v="1"/>
    <n v="0.03"/>
    <n v="0.2"/>
    <n v="6.000000000000001E-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181"/>
    <s v="Adaptación del contexto penitenciario del SOGCS documentado"/>
    <n v="3"/>
    <n v="1"/>
    <s v="Número"/>
    <s v="Ernesto Beltran "/>
    <s v="Profesional Especializado"/>
    <x v="0"/>
    <m/>
    <m/>
    <m/>
    <m/>
    <m/>
    <m/>
    <m/>
    <s v="Mes de septiembre:Se realizó jornada cívica en salud en el establecimiento d Espinal."/>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61"/>
    <s v="Elaborar un procedimiento relacionado con los procesos de bioseguridad de las áreas de sanidad"/>
    <s v="NO"/>
    <x v="5"/>
    <x v="19"/>
    <n v="20"/>
    <s v="Grupo de servicios de salud"/>
    <s v="Grupo de servicios de salud"/>
    <x v="0"/>
    <m/>
    <m/>
    <m/>
    <s v="70"/>
    <s v="Mes de abril: En reunión realizada en el grupo de servicios de salud se definen los temas que incluirá la guía para el seguimiento de los procesos de bioseguridad en las áreas de sanidad de los ERON que quedó consignada en el acta 02494 del 4 de abril de 2016. "/>
    <s v="Drive- P181-861"/>
    <n v="100"/>
    <n v="1"/>
    <s v="Mes de julio:Se definen elaborar procedimiento para el lavado y desinfección de instrumental y limpieza y desinfección de áreas y superficies. Soporte acta No. 0723 del 7 de julio de 2016._x000a_Mes de agosto:Se realiza procedimiento relacionado con los procesos de bioseguridad. Se anexa como soporte el documento"/>
    <s v="Drive- P181- Actividad 861"/>
    <x v="0"/>
    <n v="1"/>
    <s v="Mes de julio:Se definen elaborar procedimiento para el lavado y desinfección de instrumental y limpieza y desinfección de áreas y superficies. Soporte acta No. 0723 del 7 de julio de 2016._x000a_Mes de agosto:Se realiza procedimiento relacionado con los procesos de bioseguridad. Se anexa como soporte el documento"/>
    <s v="Drive- P181- Actividad 861"/>
    <n v="243"/>
    <n v="243"/>
    <n v="1"/>
    <n v="1"/>
    <n v="1"/>
    <n v="0.03"/>
    <n v="0.2"/>
    <n v="6.000000000000001E-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94"/>
    <s v="Lineamientos para seguimiento y mejoramiento continuo de las acciones, de salud pública y prevención del riesgo elaborados."/>
    <n v="3"/>
    <n v="1"/>
    <s v="Número"/>
    <s v="Ernesto Beltran "/>
    <s v="Profesional Especializado"/>
    <x v="0"/>
    <m/>
    <m/>
    <m/>
    <m/>
    <s v="A la fecha no se cuenta con soportes que evidencien el avance del producto. "/>
    <m/>
    <s v="90"/>
    <s v="Mes de septiembre: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n v="1"/>
    <s v="Mes de octubre: Durante la primera semana de octubre fue aprobado por la Oficina de Planeación y la DIRAT, el documento &quot;Lineamiento Visita Íntima ERON&quot; que contiene acciones en salud pública (Promoción de la Salud y Prevención de la Enfermedad y acciones para el Saneamiento Ambiental)._x000a_Dicho documento se encuentra en la plataforma ISOLUCION. "/>
    <s v="Drive- P94- Actividad 862"/>
    <n v="862"/>
    <s v="Presentar  a la Oficina Asesora de Planeación  documento que den lineamientos al seguimiento y mejoramiento continuo de las acciones de salud pública y prevención del riesgo"/>
    <s v="NO"/>
    <x v="5"/>
    <x v="28"/>
    <n v="100"/>
    <s v="Grupo de salud pública"/>
    <s v="Grupo de servicios de salud"/>
    <x v="0"/>
    <m/>
    <m/>
    <m/>
    <m/>
    <s v="A la fecha no se han reportado avances para el cumplimiento de la actividad: Presentar  a la Oficina Asesora de Planeación  documento que den lineamientos al seguimiento y mejoramiento continuo de las acciones de salud pública y prevención del riesgo "/>
    <m/>
    <n v="90"/>
    <n v="0.90099009900990101"/>
    <s v="Mes de septiembre: 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x v="3"/>
    <n v="1"/>
    <s v="Mes de octubre: Durante la primera semana de octubre fue aprobado por la Oficina de Planeación y la DIRAT, el documento &quot;Lineamiento Visita Íntima ERON&quot; que contiene acciones en salud pública (Promoción de la Salud y Prevención de la Enfermedad y acciones para el Saneamiento Ambiental)._x000a_Dicho documento se encuentra en la plataforma ISOLUCION.   _x000a_"/>
    <s v="Drive- P94- Actividad 862"/>
    <n v="303"/>
    <n v="303"/>
    <n v="1"/>
    <n v="1"/>
    <n v="1"/>
    <n v="0.03"/>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s v="P94"/>
    <s v="Estrategias de promoción de hábitos saludables y fomento de la lactancia materna diseñados e implementados"/>
    <n v="3"/>
    <n v="1"/>
    <s v="Número"/>
    <s v="Ernesto Beltran "/>
    <s v="Profesional Especializado"/>
    <x v="0"/>
    <m/>
    <m/>
    <m/>
    <m/>
    <m/>
    <m/>
    <m/>
    <m/>
    <m/>
    <m/>
    <m/>
    <m/>
    <m/>
    <s v="Desarrollar de lineamientos enfocados al fomento de la lactancia materna y hábitos saludables"/>
    <s v="NO"/>
    <x v="0"/>
    <x v="4"/>
    <n v="50"/>
    <s v="Grupo de servicios de salud"/>
    <s v="Grupo de servicios de salud"/>
    <x v="1"/>
    <m/>
    <m/>
    <m/>
    <m/>
    <m/>
    <m/>
    <n v="67"/>
    <s v="Actividad inactiva"/>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x v="1"/>
    <s v="Actividad inactiva"/>
    <m/>
    <m/>
    <n v="151"/>
    <n v="151"/>
    <s v="Actividad inactiva"/>
    <m/>
    <m/>
    <m/>
    <m/>
    <m/>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s v="P94"/>
    <s v="Estrategias de promoción de hábitos saludables y fomento de la lactancia materna diseñados e implementados"/>
    <n v="3"/>
    <n v="1"/>
    <s v="Número"/>
    <s v="Ernesto Beltran "/>
    <s v="Profesional Especializado"/>
    <x v="0"/>
    <m/>
    <m/>
    <m/>
    <m/>
    <m/>
    <m/>
    <m/>
    <m/>
    <m/>
    <m/>
    <m/>
    <m/>
    <m/>
    <s v="Elaborar Folleto relacionado con lactancia materna y hábitos saludables"/>
    <s v="NO"/>
    <x v="29"/>
    <x v="7"/>
    <n v="50"/>
    <s v="Grupo de servicios de salud"/>
    <s v="Profesional Especializado"/>
    <x v="1"/>
    <m/>
    <m/>
    <m/>
    <m/>
    <m/>
    <m/>
    <n v="100"/>
    <s v="Actividad inactiva"/>
    <s v="Mes de septiembre:Se realizó la socialización a las 6 regionales y los ERON adscritos a ellos mediante las actas No. 0873, 0784 Y 0875."/>
    <s v="Drive- P7- Actividad 866"/>
    <x v="1"/>
    <s v="Actividad inactiva"/>
    <m/>
    <m/>
    <n v="124"/>
    <n v="124"/>
    <s v="Actividad inactiva"/>
    <m/>
    <m/>
    <m/>
    <m/>
    <m/>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78"/>
    <s v="Informe de seguimiento y control al aseguramiento de la población reclusa a cargo del INPEC  realizado"/>
    <n v="3"/>
    <n v="6"/>
    <s v="Número"/>
    <s v="Ernesto Beltran "/>
    <s v="Profesional Especializado"/>
    <x v="0"/>
    <m/>
    <m/>
    <m/>
    <n v="2"/>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 Actividad 865"/>
    <s v="4"/>
    <s v="Mes de julio:Mediante informe 8310-SUBAS-11208 se presenta informe de gestión de los servicios de salud de la PPL._x000a_  _x000a_  Mes de agosto:Mediante informe 8310-SUBAS-11208 se presenta informe de gestión de los servicios de salud de la PPL."/>
    <s v="Drive- P78- Actividad 865"/>
    <n v="6"/>
    <s v="_x000a_Mes de septiembre: Mediante informe 8310-SUBAS-13832,  se presenta informe de gestión de los servicios de salud de la PPL._x000a__x000a_Mes de octubre: Mediante informe 8310-SUBAS-13832,  se presenta informe de gestión de los servicios de salud de la PPL._x000a__x000a_Mes de noviembre: Mediante informe 8310-SUBAS-19351,  se presenta informe de gestión de los servicios de salud de la PPL._x000a__x000a_Mes de diciembre: Mediante informe 8310-SUBAS-19351,  se presenta informe de gestión de los servicios de salud de la PPL._x000a_"/>
    <s v="Drive- P78- Actividad 865"/>
    <n v="865"/>
    <s v="Consolidar la información suministrada por los grupos de las SUBAS, previamente analizada por estos, para la realización y presentación del informe de gestión de los servicios de salud a la PPL"/>
    <s v="NO"/>
    <x v="5"/>
    <x v="7"/>
    <n v="100"/>
    <s v="Grupo aseguramiento"/>
    <s v="Profesional Universitario"/>
    <x v="0"/>
    <m/>
    <m/>
    <m/>
    <s v="33"/>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865"/>
    <n v="67"/>
    <n v="0.78901734104046239"/>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x v="3"/>
    <n v="1"/>
    <s v="_x000a_Mes de septiembre: Mediante informe 8310-SUBAS-13832,  se presenta informe de gestión de los servicios de salud de la PPL._x000a__x000a_Mes de octubre: Mediante informe 8310-SUBAS-13832,  se presenta informe de gestión de los servicios de salud de la PPL._x000a__x000a_Mes de noviembre: Mediante informe 8310-SUBAS-19351,  se presenta informe de gestión de los servicios de salud de la PPL._x000a__x000a_Mes de diciembre: Mediante informe 8310-SUBAS-19351,  se presenta informe de gestión de los servicios de salud de la PPL._x000a_"/>
    <s v="Drive- P78- Actividad 865"/>
    <n v="346"/>
    <n v="346"/>
    <n v="1"/>
    <n v="1"/>
    <n v="1"/>
    <n v="0.03"/>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7"/>
    <s v="Capacitaciones tendientes a sensibilizar a las Direcciones Regionales sobre el estado actual de las áreas de sanidad para el cumplimiento del Sistema Obligatorio de Garantía de Calidad en Salud en el contexto Penitenciario y Carcelario realizadas. "/>
    <n v="2"/>
    <n v="6"/>
    <s v="Número"/>
    <s v="Ernesto Beltran "/>
    <s v="Profesional Especializado"/>
    <x v="0"/>
    <m/>
    <m/>
    <m/>
    <m/>
    <s v="A la fecha no se cuenta con soportes que evidencien el avance del producto. "/>
    <m/>
    <s v="6"/>
    <s v="Mes de septiembre:Se realizó la socialización a las 6 regionales y los ERON adscritos a ellos mediante las actas No. 0873, 0784 Y 0875."/>
    <s v="Drive- P7- Actividad 866"/>
    <s v="6"/>
    <s v="Mes de septiembre:Se realizó la socialización a las 6 regionales y los ERON adscritos a ellos mediante las actas No. 0873, 0784 Y 0875."/>
    <s v="Drive- P7- Actividad 866"/>
    <n v="866"/>
    <s v="Presentar Videoconferencia ala Direcciones regionales y sus establecimientos adscritos sobre temas relacionados con el seguimiento al cumplimiento del SOGCS"/>
    <s v="NO"/>
    <x v="5"/>
    <x v="7"/>
    <n v="100"/>
    <s v="Grupo de servicios de salud"/>
    <s v="Profesional Especializado"/>
    <x v="0"/>
    <m/>
    <m/>
    <m/>
    <s v="30"/>
    <s v="Mes de junio: Mediante oficio 8310-SUBAS-08121 de fecha 22 de junio de 2016 se solicita espacio en el CEDIP para socializar el SOGCS a los ERON para el día para el día 2 de septiembre de 2016. _x000a_Con oficio 8310-SUBAS-08128 se informa a los directores de las regionales a fin de informar a sus establecimientos."/>
    <m/>
    <n v="100"/>
    <n v="0.78901734104046239"/>
    <s v="Mes de septiembre:Se realizó la socialización a las 6 regionales y los ERON adscritos a ellos mediante las actas No. 0873, 0784 Y 0875."/>
    <s v="Drive- P7- Actividad 866"/>
    <x v="3"/>
    <n v="1"/>
    <s v="Mes de septiembre:Se realizó la socialización a las 6 regionales y los ERON adscritos a ellos mediante las actas No. 0873, 0784 Y 0875."/>
    <s v="Drive- P7- Actividad 866"/>
    <n v="346"/>
    <n v="346"/>
    <n v="1"/>
    <n v="1"/>
    <n v="1"/>
    <n v="0.02"/>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s v="P87"/>
    <s v="ERON capacitados en  prevención del consumo de sustancias psicoactivas (SPA)"/>
    <n v="3"/>
    <n v="10"/>
    <s v="Número"/>
    <s v="Ernesto Beltran "/>
    <s v="Profesional Especializado"/>
    <x v="0"/>
    <m/>
    <m/>
    <m/>
    <n v="1"/>
    <s v="Mes de abril: Se realizó videoconferencia a las Regionales Viejo Caldas, Oriente y Norte el día 19 de abril de 2016 quedando consignada en el acta 0420."/>
    <s v="Drive. Carpeta P87- Actividad 867"/>
    <m/>
    <s v="SIN REGISTRO DE SEGUIMIENTO"/>
    <m/>
    <s v="10"/>
    <s v="Mes de abril: Se realizó videoconferencia a las Regionales Viejo Caldas, Oriente y Norte el día 19 de abril de 2016 quedando consignada en el acta 0420."/>
    <s v="Drive. P87- Actividad 867"/>
    <n v="867"/>
    <s v="  Realizar Videoconferencia dirigida a las regionales viejo caldas y oriente  "/>
    <s v="NO"/>
    <x v="8"/>
    <x v="0"/>
    <n v="100"/>
    <s v="Grupo salud pública"/>
    <s v="Profesional Especializado"/>
    <x v="0"/>
    <m/>
    <m/>
    <m/>
    <s v="100"/>
    <s v="Mes de abril: Se realizó videoconferencia a las Regionales Viejo Caldas, Oriente y Norte el día 19 de abril de 2016 quedando consignada en el acta 0420."/>
    <s v="Drive. Carpeta P87- Actividad 867"/>
    <s v="100"/>
    <n v="1"/>
    <s v="Mes de abril: Se realizó videoconferencia a las Regionales Viejo Caldas, Oriente y Norte el día 19 de abril de 2016 quedando consignada en el acta 0420."/>
    <s v="Drive. Carpeta P87- Actividad 867"/>
    <x v="3"/>
    <n v="1"/>
    <s v="Mes de abril: Se realizó videoconferencia a las Regionales Viejo Caldas, Oriente y Norte el día 19 de abril de 2016 quedando consignada en el acta 0420."/>
    <s v="Drive. Carpeta P87- Actividad 867"/>
    <n v="29"/>
    <n v="29"/>
    <n v="1"/>
    <n v="1"/>
    <n v="1"/>
    <n v="0.03"/>
    <n v="1"/>
    <n v="0.03"/>
  </r>
  <r>
    <s v="DIRAT"/>
    <x v="1"/>
    <s v="DIRAT"/>
    <s v="DIRECCIÓN DE ATENCIÓN Y TRATAMIENTO"/>
    <s v="O2"/>
    <s v="Sostener la Atención Social a la PPL, que les otorgue condiciones dignas en la  Prisionalización."/>
    <s v="S11"/>
    <s v="SALUD"/>
    <s v="I2"/>
    <s v="Porcentaje de población asegurada al sistema de salud en las condiciones exigidas al instituto por normatividad vigente (para personas privadas de libertad PPL)*"/>
    <n v="98"/>
    <s v="Porcentaje"/>
    <s v="P257"/>
    <s v="Lineamiento e implementación de acciones de prácticas de salubridad e higiene en la gestión del riesgo de desastres y atención de emergencias en los ERON"/>
    <n v="3"/>
    <n v="100"/>
    <s v="Porcentaje"/>
    <s v="Ernesto Beltran "/>
    <s v="Profesional Especializado"/>
    <x v="0"/>
    <m/>
    <m/>
    <m/>
    <m/>
    <s v="A la fecha no se cuenta con soportes que evidencien el avance del producto. "/>
    <m/>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1155"/>
    <s v="Definir las acciones de prácticas de salubridad e higiene pertinentes para las condiciones de la población privada de la libertad y los ERON."/>
    <s v="NO"/>
    <x v="5"/>
    <x v="4"/>
    <n v="100"/>
    <s v="Nancy Uscategui"/>
    <s v="Profesional Especializado"/>
    <x v="0"/>
    <m/>
    <m/>
    <m/>
    <s v="90"/>
    <s v="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_x000a__x000a_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_x000a_Se anexa copia de Actas No. 462 del 10 de mayo y 503 del 23 de Mayo del presente._x000a__x000a_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
    <s v="Drive- P257-1155"/>
    <n v="100"/>
    <n v="1"/>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x v="3"/>
    <n v="1"/>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211"/>
    <n v="211"/>
    <n v="1"/>
    <n v="1"/>
    <n v="1"/>
    <n v="0.03"/>
    <n v="1"/>
    <n v="0.03"/>
  </r>
  <r>
    <s v="DIRAT"/>
    <x v="1"/>
    <s v="DIRAT"/>
    <s v="DIRECCIÓN DE ATENCIÓN Y TRATAMIENTO"/>
    <s v="O1"/>
    <s v="Sostener la Atención Social a la PPL, que les otorgue condiciones dignas en la  Prisionalización."/>
    <s v="S6"/>
    <s v="SALUD"/>
    <s v="I2"/>
    <s v="Porcentaje de PPL a cargo del INPEC con cobertura en salud."/>
    <n v="11"/>
    <s v="Porcentaje"/>
    <s v="P89"/>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68"/>
    <s v="Definir mediante informe a la DIRAT los ERON caracterizados como  unidades primarias generadoras de datos -UPGD"/>
    <s v="NO"/>
    <x v="5"/>
    <x v="18"/>
    <n v="25"/>
    <s v="Grupo salud pública"/>
    <s v="Profesional Especializado"/>
    <x v="0"/>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n v="1"/>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x v="3"/>
    <n v="1"/>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29"/>
    <n v="29"/>
    <n v="1"/>
    <n v="1"/>
    <n v="1"/>
    <n v="0.03"/>
    <n v="0.25"/>
    <n v="7.4999999999999997E-3"/>
  </r>
  <r>
    <s v="DIRAT"/>
    <x v="1"/>
    <s v="DIRAT"/>
    <s v="DIRECCIÓN DE ATENCIÓN Y TRATAMIENTO"/>
    <s v="O1"/>
    <s v="Sostener la Atención Social a la PPL, que les otorgue condiciones dignas en la  Prisionalización."/>
    <s v="S6"/>
    <s v="SALUD"/>
    <s v="I2"/>
    <s v="Porcentaje de PPL a cargo del INPEC con cobertura en salud."/>
    <n v="11"/>
    <s v="Porcentaje"/>
    <s v="P89"/>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69"/>
    <s v="Realizar videoconferencia para la socialización de los lineamientos del manejo de la notificación de los eventos de interés en salud pública- EISP"/>
    <s v="NO"/>
    <x v="5"/>
    <x v="10"/>
    <n v="25"/>
    <s v="Grupo salud pública"/>
    <s v="Profesional Especializado"/>
    <x v="0"/>
    <m/>
    <m/>
    <m/>
    <s v="82"/>
    <s v="Mes de marzo: Los días 07 y 08 de marzo de 2016, se realizaron  videoconferencias para la socialización de los lineamientos del manejo de la notificación de los eventos de interés en salud pública- EISP a las regionales y los establecimientos. _x000a__x000a_Mes de abril: Las videoconferencias se realizaron los días 4 y 5 de Abril del presente año (actas 299 y 305). La temática tratada fue &quot;Enfermedades Crónicas no Transmisibles y Enfermedades Transmitidas por vectores&quot;. Se contextualizaron conceptos como su diagnóstico, factores de riesgo, manejo farmacológico y recomendaciones, haciendo énfasis en la educación como pilar importante para la prevención y manejo de dichas patologías. _x000a__x000a__x000a_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_x000a__x000a_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
    <s v="Drive-P16-869"/>
    <n v="100"/>
    <n v="0.81736526946107779"/>
    <s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_x000a_  Como evidencia, se soportan las Actas No. 635 y 636."/>
    <s v="Drive-P89- Actividad 869"/>
    <x v="3"/>
    <n v="1"/>
    <s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_x000a_  Como evidencia, se soportan las Actas No. 635 y 636."/>
    <s v="Drive-P89- Actividad 869"/>
    <n v="334"/>
    <n v="334"/>
    <n v="1"/>
    <n v="1"/>
    <n v="1"/>
    <n v="0.03"/>
    <n v="0.25"/>
    <n v="7.4999999999999997E-3"/>
  </r>
  <r>
    <s v="DIRAT"/>
    <x v="1"/>
    <s v="DIRAT"/>
    <s v="DIRECCIÓN DE ATENCIÓN Y TRATAMIENTO"/>
    <s v="O1"/>
    <s v="Sostener la Atención Social a la PPL, que les otorgue condiciones dignas en la  Prisionalización."/>
    <s v="S6"/>
    <s v="SALUD"/>
    <s v="I2"/>
    <s v="Porcentaje de PPL a cargo del INPEC con cobertura en salud."/>
    <n v="11"/>
    <s v="Porcentaje"/>
    <s v="P89"/>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70"/>
    <s v="Definir mediante informe por “periodo epidemiológico año 2016 ”  cumplido, los ERON que no reportan o se encuentra en &quot;silencio epidemiológico&quot; "/>
    <s v="NO"/>
    <x v="5"/>
    <x v="7"/>
    <n v="25"/>
    <s v="Grupo salud pública"/>
    <s v="Profesional Especializado"/>
    <x v="0"/>
    <m/>
    <m/>
    <m/>
    <m/>
    <s v="Mes de abril: Mediante informe 8310-SUBAS-04731 se presenta informe de gestión de los servicios de salud de la PPL."/>
    <m/>
    <n v="67"/>
    <n v="0.78901734104046239"/>
    <s v="Mes de julio: Se adjunta informe ante la DIRAT mediante oficio No. 8310-SUBAS-9524, de fecha 02 de agosto de 2016,  los establecimientos que durante el periodo epidemiológico 7 no realizaron notificación o se encuentran en silencio epidemiológico._x000a__x000a_Mes de agosto: Se adjunta informe ante la DIRAT mediante oficio No. 8310-SUBAS-11221, de fecha 31 de agosto de 2016,  los establecimientos que durante el periodo epidemiológico 8 no realizaron notificación o se encuentran en silencio epidemiológico._x000a_"/>
    <s v="Drive- P89- Actividad 870"/>
    <x v="3"/>
    <n v="1"/>
    <s v="Mes de octubre: Mediante oficio No. 8310-SUBAS-13972 del 03 de noviembre de 2016 dirigido a la DIRAT.  Se identifican los establecimientos  que durante el periodo epidemiológico  10 no realizaron notificación para su respectivo seguimiento._x000a__x000a_Mes de noviembre: Mediante oficio No. 8310-SUBAS-15122 del 29  de noviembre de 2016 dirigido a la DIRAT.  Se identifican los establecimientos  que durante el periodo epidemiológico  11 no realizaron notificación para su respectivo seguimiento._x000a__x000a__x000a_Mes de diciembre: Mediante oficio No. 8310-SUBAS-18573 del 14 de diciembre de 2016 dirigido a la DIRAT.  Se identifican los establecimientos  que durante el periodo epidemiológico  12 no realizaron notificación para su respectivo seguimiento._x000a_"/>
    <s v="Drive- P89- Actividad 870"/>
    <n v="346"/>
    <n v="346"/>
    <n v="1"/>
    <n v="1"/>
    <n v="1"/>
    <n v="0.03"/>
    <n v="0.25"/>
    <n v="7.4999999999999997E-3"/>
  </r>
  <r>
    <s v="DIRAT"/>
    <x v="1"/>
    <s v="DIRAT"/>
    <s v="DIRECCIÓN DE ATENCIÓN Y TRATAMIENTO"/>
    <s v="O1"/>
    <s v="Sostener la Atención Social a la PPL, que les otorgue condiciones dignas en la  Prisionalización."/>
    <s v="S6"/>
    <s v="SALUD"/>
    <s v="I2"/>
    <s v="Porcentaje de PPL a cargo del INPEC con cobertura en salud."/>
    <n v="65"/>
    <s v="Porcentaje"/>
    <s v="P89"/>
    <s v="Seguimiento a la notificación obligatoria de los eventos de interés en salud pública por los ERON considerados como UPGD"/>
    <n v="3"/>
    <n v="65"/>
    <s v="Porcentaje"/>
    <s v="Ernesto Beltran "/>
    <s v="Profesional Especializado"/>
    <x v="0"/>
    <m/>
    <m/>
    <m/>
    <m/>
    <m/>
    <m/>
    <m/>
    <m/>
    <m/>
    <m/>
    <m/>
    <m/>
    <n v="871"/>
    <s v="Evidenciar mediante oficio a las regionales,  la situación de la notificación para el seguimiento a los establecimientos de su jurisdicción"/>
    <s v="NO"/>
    <x v="5"/>
    <x v="7"/>
    <n v="20"/>
    <s v="Grupo salud pública"/>
    <s v="Profesional Especializado"/>
    <x v="1"/>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1"/>
    <n v="75"/>
    <s v="Actividad inactiva"/>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x v="1"/>
    <s v="Actividad inactiva"/>
    <m/>
    <m/>
    <n v="346"/>
    <n v="346"/>
    <s v="Actividad inactiva"/>
    <m/>
    <m/>
    <m/>
    <m/>
    <m/>
  </r>
  <r>
    <s v="DIRAT"/>
    <x v="1"/>
    <s v="DIRAT"/>
    <s v="DIRECCIÓN DE ATENCIÓN Y TRATAMIENTO"/>
    <s v="O1"/>
    <s v="Sostener la Atención Social a la PPL, que les otorgue condiciones dignas en la  Prisionalización."/>
    <s v="S6"/>
    <s v="SALUD"/>
    <s v="I2"/>
    <s v="Porcentaje de PPL a cargo del INPEC con cobertura en salud."/>
    <n v="11"/>
    <s v="Porcentaje"/>
    <s v="P89"/>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72"/>
    <s v="Mediante oficio a las regionales, evidenciar la situación de la notificación para el seguimiento a los establecimientos de su jurisdicción"/>
    <s v="NO"/>
    <x v="5"/>
    <x v="7"/>
    <n v="25"/>
    <s v="Grupo salud pública"/>
    <s v="Profesional Especializado"/>
    <x v="0"/>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2"/>
    <n v="75"/>
    <n v="0.78901734104046239"/>
    <s v="*Se adjunta informe a las Regionales mediante oficio No. 8310-SUBAS-7749, de fecha 17 de junio de 2016. Se identifican los establecimientos que durante el periodo epidemiológico 5 no realizaron notificación para su respectivo seguimiento._x000a_ _x000a_*Se adjunta informe a las Regionales mediante oficio No. 8310-SUBAS-7750, de fecha 17 de junio de 2016. Se identifican los establecimientos que durante el periodo epidemiológico 6 no realizaron notificación para su respectivo seguimiento._x000a_ _x000a_ Mes de julio: Se adjunta informe a las Regionales mediante oficio No. 8310-SUBAS-9525, de fecha 02 de agosto de 2016. Se identifican los establecimientos que durante el periodo epidemiológico 7 no realizaron notificación para su respectivo seguimiento._x000a_ _x000a_ Mes de agosto: Mediante oficio No. 8310-SUBAS-011222 del 12 de septiembre de 2016 a las Direcciones Regionales. Se identifican los establecimientos que durante el periodo epidemiológico 8 no realizaron notificación para su respectivo seguimiento."/>
    <s v="Drive- P89- Actividad 872"/>
    <x v="3"/>
    <n v="1"/>
    <s v="Mes de octubre: Mediante oficio No. 8310-SUBAS-13973 del 03 de noviembre de 2016 a las Direcciones Regionales. Se identifican los establecimientos  que durante el periodo epidemiológico  10 no realizaron notificación para su respectivo seguimiento._x000a__x000a_Mes de noviembre: Mediante oficio No. 8310-SUBAS-18574 del 14 de diciembre de 2016 a las Direcciones Regionales. Se identifican los establecimientos  que durante el periodo epidemiológico  12 no realizaron notificación para su respectivo seguimiento._x000a_"/>
    <s v="Drive- P89- Actividad 872"/>
    <n v="346"/>
    <n v="346"/>
    <n v="1"/>
    <n v="1"/>
    <n v="1"/>
    <n v="0.03"/>
    <n v="0.25"/>
    <n v="7.4999999999999997E-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s v="P124"/>
    <s v="Instituto participando en (2) ferias de exposición  regional, propendiendo por la comercialización de bienes y servicios elaborados por la población de internos.  "/>
    <n v="1"/>
    <n v="2"/>
    <s v="Numero"/>
    <s v="My. Johanna Andrea Montoya Cifuentes"/>
    <s v="Subdirector Técnico"/>
    <x v="0"/>
    <m/>
    <m/>
    <m/>
    <n v="100"/>
    <s v="Mes de junio: Según el seguimiento efectuado a las Direcciones Regionales a la fecha se ha participado en la XII feria de jóvenes empresarios  realizada en Corferias  (19 al 22 de mayo) y la feria de Tunja.  "/>
    <s v="Drive-P124- Actividad 873"/>
    <m/>
    <s v="SIN REGISTRO DE SEGUIMIENTO"/>
    <m/>
    <n v="2"/>
    <s v="Mes de junio: Según el seguimiento efectuado a las Direcciones Regionales a la fecha se ha participado en la XII feria de jóvenes empresarios  realizada en Corferias  (19 al 22 de mayo) y la feria de Tunja.  "/>
    <s v="Drive-P124- Actividad 873"/>
    <n v="873"/>
    <s v="Seguimiento a las Direcciones Regionales en la participación de ferias de exposición regional "/>
    <s v="NO"/>
    <x v="24"/>
    <x v="7"/>
    <n v="100"/>
    <s v="Maryori Quiñones Núñez"/>
    <s v="Profesional Universitario"/>
    <x v="0"/>
    <m/>
    <m/>
    <m/>
    <m/>
    <s v="Mes de junio: Según el seguimiento efectuado a las Direcciones Regionales a la fecha se ha participado en la XII feria de jóvenes empresarios  realizada en Corferias  (19 al 22 de mayo) y la feria de Tunja.  "/>
    <s v="Drive- P124- Actividad 873"/>
    <n v="100"/>
    <n v="0.7697160883280757"/>
    <s v="Según el seguimiento efectuado a las Direcciones Regionales a la fecha se ha participado en la XII feria de jóvenes empresarios realizada en Corferias (19 al 22 de mayo) y la feria de Tunja."/>
    <s v="Drive- P124- Actividad 873"/>
    <x v="0"/>
    <n v="1"/>
    <s v="Según el seguimiento efectuado a las Direcciones Regionales a la fecha se ha participado en la XII feria de jóvenes empresarios realizada en Corferias (19 al 22 de mayo) y la feria de Tunja."/>
    <s v="Drive- P124- Actividad 873"/>
    <n v="317"/>
    <n v="317"/>
    <n v="1"/>
    <n v="1"/>
    <n v="1"/>
    <n v="0.01"/>
    <n v="1"/>
    <n v="0.01"/>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s v="P126"/>
    <s v="Casa Libertad creada como primer centro de atención, orientación y apoyo, en coordinación con el Injusticia, Min Trabajo, Colsubsidio y Fundación Teatro Interno."/>
    <n v="2"/>
    <n v="1"/>
    <s v="Número"/>
    <s v="My. Johanna Andrea Montoya Cifuentes"/>
    <s v="Subdirector Técnico"/>
    <x v="0"/>
    <n v="100"/>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n v="874"/>
    <s v="Verificar el diagnostico real de los servicios que presta la casa Libertad para el personal pos penado."/>
    <s v="NO"/>
    <x v="15"/>
    <x v="17"/>
    <n v="50"/>
    <s v="Maryori Quiñones Núñez"/>
    <s v="Profesional Universitario"/>
    <x v="0"/>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n v="1"/>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x v="0"/>
    <n v="1"/>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31"/>
    <n v="31"/>
    <n v="1"/>
    <n v="1"/>
    <n v="1"/>
    <n v="0.02"/>
    <n v="0.5"/>
    <n v="0.01"/>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s v="P126"/>
    <s v="Casa Libertad creada como primer centro de atención, orientación y apoyo, en coordinación con el Injusticia, Min Trabajo, Colsubsidio y Fundación Teatro Interno."/>
    <n v="2"/>
    <n v="1"/>
    <s v="Número"/>
    <s v="My. Johanna Andrea Montoya Cifuentes"/>
    <s v="Subdirector Técnico"/>
    <x v="0"/>
    <m/>
    <m/>
    <m/>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n v="875"/>
    <s v="Determinar las actividades a realizar en beneficio del pos penado."/>
    <s v="NO"/>
    <x v="30"/>
    <x v="13"/>
    <n v="50"/>
    <s v="Maryori Quiñones Núñez"/>
    <s v="Profesional Universitario"/>
    <x v="0"/>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n v="1"/>
    <s v="Mes de marzo: Mediante oficio 8340 SUBDA 03256, presentó informe a la DIRAT, donde se indica las actividades a realizar en beneficio del pospenado para la presente vigencia."/>
    <s v="Escritorio/Plan de acción/ 2016/ soportes/ productivas/ comercialización/ producto 5/ actividad 2"/>
    <x v="0"/>
    <n v="1"/>
    <s v="Mes de marzo: Mediante oficio 8340 SUBDA 03256, presentó informe a la DIRAT, donde se indica las actividades a realizar en beneficio del pospenado para la presente vigencia."/>
    <s v="Escritorio/Plan de acción/ 2016/ soportes/ productivas/ comercialización/ producto 5/ actividad 2"/>
    <n v="28"/>
    <n v="28"/>
    <n v="1"/>
    <n v="1"/>
    <n v="1"/>
    <n v="0.02"/>
    <n v="0.5"/>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s v="P104"/>
    <s v="Política para la atención de población excepcional  con enfoque diferencial  elaborada."/>
    <n v="2"/>
    <n v="100"/>
    <s v="Porcentaje"/>
    <s v="Maria Ines Guzman Correa"/>
    <s v="Subdirector Técnico"/>
    <x v="0"/>
    <m/>
    <m/>
    <m/>
    <m/>
    <s v="A la fecha no se cuenta con soportes que evidencien el avance del producto. "/>
    <m/>
    <m/>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 Actividad 876"/>
    <n v="100"/>
    <s v="Mes de octubre: Mediante oficio No. 500 DIREG- ARTRA- 7130 del 20 de octubre de 2016, se presentó a la Doctora Roselin Martínez Rosales, Directora de Atención y Tratamiento, informe sobre el encuentro de enfoque diferencial en la Regional Noroeste. _x000a__x000a_Mediante oficio No. 400 DRORI- ARTRA- 6298 del 19 de octubre de 2016, se presentó a la Doctora Roselin Martínez Rosales, Directora de Atención y Tratamiento, informe sobre el encuentro de enfoque diferencial en la Regional Oriente.  _x000a__x000a_Mes de noviembre: Mediante radicado No. 2016IE029665 se presentó a la Doctora Roselin Martínez Rosales, Directora de Atención y Tratamiento, informe sobre el primer encuentro de enfoque diferencial en la Regional Central. _x000a__x000a_Mediante oficio No. 300 DIREG- ARTRA- 006121 del 01 de noviembre de 2016, se presentó a la Doctora Roselin Martínez Rosales, Directora de Atención y Tratamiento, informe sobre el encuentro de enfoque diferencial en la Regional Norte. _x000a__x000a_Mes de diciembre: Mediante oficio 200- DROCC- 6981 del 09 de diciembre se presentó a la Doctora Roselin Martínez Rosales, Directora de Atención y Tratamiento, informe sobre el encuentro de enfoque diferencial en la Regional Occidente._x000a__x000a_Se elaboró política para la atención de población excepcional con enfoque diferencial. _x000a_"/>
    <s v="Drive- P104- Actividad 876"/>
    <n v="876"/>
    <s v="Elaborar política para grupos con condiciones excepcionales"/>
    <s v="NO"/>
    <x v="31"/>
    <x v="10"/>
    <n v="100"/>
    <s v="Myriam Silva "/>
    <s v="Profesional Especializado"/>
    <x v="0"/>
    <m/>
    <m/>
    <m/>
    <s v="60"/>
    <s v="Mes de abril: Acta No 076 del 29/01/2016 Seguimiento proceso pasantías en INPEC - Contribución a política penitenciaria y carcelaria con enfoque diferencial._x000a__x000a_Acta No 0391 del 21/04/2016 Revisión del cronograma de trabajo y proyecto de caracterización sociocultural Indígenas, Afrodescendientes y sectores LGBTI en ERON. _x000a__x000a_Mes de mayo: Acta No 0495 del 18/03/2016. Objetivos de la pasantía estudiantes de antropología Universidad Nacional. _x000a_Primer documento de trabajo caracterización población Indígenas 28/04/2016. _x000a_Primer documento de trabajo caracterización población en condición de Discapacidad. _x000a_Tabulación información Afrocolombianos. _x000a_Acta No 0461 del 19/05/2016 Reunión verificación segundo informe caracterización población Indígena. _x000a__x000a_Mes de junio: Se adjunta oficio GATES 06168, de fecha 26 de mayo de 2016, mediante el cual se envían los lineamientos de encuentros regionales de enfoque diferencial, resolución 1339 de 2016, a los Directores Regionales. _x000a__x000a_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_x000a__x000a_Se adjunta acta No 0584 de fecha 16 de junio de 2016, mediante la cual se realiza trabajo de campo caracterización política diferencial en EC Bogotá. _x000a__x000a_Se adjunta acta No 0605 de fecha 22 de junio de 2016, mediante la cual se realiza reunión de seguimiento política diferencial."/>
    <s v="Drive- P104-876"/>
    <m/>
    <n v="0.81172839506172845"/>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876"/>
    <x v="0"/>
    <n v="1"/>
    <s v="Mes de octubre: Mediante oficio No. 500 DIREG- ARTRA- 7130 del 20 de octubre de 2016, se presentó a la Doctora Roselin Martínez Rosales, Directora de Atención y Tratamiento, informe sobre el encuentro de enfoque diferencial en la Regional Noroeste. _x000a__x000a_Mediante oficio No. 400 DRORI- ARTRA- 6298 del 19 de octubre de 2016, se presentó a la Doctora Roselin Martínez Rosales, Directora de Atención y Tratamiento, informe sobre el encuentro de enfoque diferencial en la Regional Oriente.  _x000a__x000a_Mes de noviembre: Mediante radicado No. 2016IE029665 se presentó a la Doctora Roselin Martínez Rosales, Directora de Atención y Tratamiento, informe sobre el primer encuentro de enfoque diferencial en la Regional Central. _x000a__x000a_Mediante oficio No. 300 DIREG- ARTRA- 006121 del 01 de noviembre de 2016, se presentó a la Doctora Roselin Martínez Rosales, Directora de Atención y Tratamiento, informe sobre el encuentro de enfoque diferencial en la Regional Norte. _x000a__x000a_Mes de diciembre: Mediante oficio 200- DROCC- 6981 del 09 de diciembre se presentó a la Doctora Roselin Martínez Rosales, Directora de Atención y Tratamiento, informe sobre el encuentro de enfoque diferencial en la Regional Occidente._x000a__x000a_Se elaboró política para la atención de población excepcional con enfoque diferencial. _x000a_"/>
    <s v="Drive- P104- Actividad 876"/>
    <n v="324"/>
    <n v="324"/>
    <n v="1"/>
    <n v="1"/>
    <n v="1"/>
    <n v="0.02"/>
    <n v="1"/>
    <n v="0.0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45"/>
    <s v="Funcionarios responsables del proceso de contratación de ERON cubiertos con socialización de los procedimientos que se deben aplicar en los procesos de contratación."/>
    <n v="10"/>
    <n v="100"/>
    <s v="Porcentaje"/>
    <s v="Sandra Patricia Cárdenas Briceño"/>
    <s v="Subdirector Técnico"/>
    <x v="0"/>
    <n v="50"/>
    <s v="DE 40 FUNCIONRES QUE SE DEBEN CUBRI R SE HAN RECIBIDO #### "/>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4"/>
    <s v="1.  Documento manual de contratación INPEC aprobado. "/>
    <s v="NO"/>
    <x v="5"/>
    <x v="29"/>
    <n v="40"/>
    <s v="Alba Lucy Correa"/>
    <s v="Profesional Especializado"/>
    <x v="0"/>
    <n v="30"/>
    <s v="LA SUBDIRECCION DE GESTION CONTRACTUAL, ELABORO EL MANUAL DE CONRATACIÓN Y LO PRESENTO MEDIANTEOFICIO  A LA OFICINA ASESORA DE PLANEACIÓN."/>
    <s v="EN PC CARPERTA PLANES, PLAN DE ACCION 2016,SEGUIMIENTO 1ER TRIMESTRE - AVANCE PROCESO CONTRACTUAL."/>
    <n v="100"/>
    <s v="La subdirección de Gestión Contractual elaboró el manual de contratacion, fue aprobado mediante Resolución 003000 de julio 16 de 2016"/>
    <s v="http://www.inpec.gov.co/portal/page/portal/Inpec/SeccionContratacion/manualcontratacion"/>
    <n v="100"/>
    <n v="1"/>
    <s v="La subdirección de Gestión Contractual elaboró el manual de contratacion, fue aprobado mediante Resolución 003000 de julio 16 de 2016"/>
    <s v="http://www.inpec.gov.co/portal/page/portal/Inpec/SeccionContratacion/manualcontratacion"/>
    <x v="0"/>
    <n v="1"/>
    <s v="La subdirección de gestión contractual elaboró el manual de contratación, el cual fue aprobado mediante resolición No. 00300 del 16 de julio de 2016."/>
    <s v="Pendiente ruta de ubicación de la evidencia"/>
    <n v="151"/>
    <n v="151"/>
    <n v="1"/>
    <n v="1"/>
    <n v="1"/>
    <n v="0.1"/>
    <n v="0.4"/>
    <n v="0.04"/>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45"/>
    <s v="Funcionarios responsables del proceso de contratación de ERON cubiertos con socialización de los procedimientos que se deben aplicar en los procesos de contratación."/>
    <n v="10"/>
    <n v="100"/>
    <s v="Porcentaje"/>
    <s v="Sandra Patricia Cárdenas Briceño"/>
    <s v="Subdirector Técnico"/>
    <x v="0"/>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5"/>
    <s v="2. Diseñar el  Programa de socialización manual de contratación INPEC a desarrollar. "/>
    <s v="NO"/>
    <x v="5"/>
    <x v="29"/>
    <n v="30"/>
    <s v="Alba Lucy Correa"/>
    <s v="Profesional Especializado"/>
    <x v="0"/>
    <n v="30"/>
    <s v="LA SUBDIRECCION DE GESTION CONTRACTUAL, DISEÑO ELPROGRAMA DE SOCIALIZACIÓN DELMANUAL DE CONTRATACIÓN."/>
    <s v="EN PC CARPETA PLANES,PLAN DE ACCION 2016,SEGUIMIENTO 1er TRIMESTRE AVANCE  SUBDIRECCION DE  GESTION CONTRACTUAL."/>
    <n v="100"/>
    <s v="La Subdirección de Gestión Contractual  diseño el Programa de socialización del manual de contratación de Inpec y realizó una socialización "/>
    <s v="en PC DIGEC : Carpeta Planes: Carpeta PLAN DE ACCION 2016: Carpeta avance Plan acción 2o. Trimestre 2016"/>
    <n v="100"/>
    <n v="1"/>
    <s v="La Subdirección de Gestión Contractual  diseño el Programa de socialización del manual de contratación de Inpec y realizó una socialización "/>
    <s v="en PC DIGEC : Carpeta Planes: Carpeta PLAN DE ACCION 2016: Carpeta avance Plan acción 2o. Trimestre 2016"/>
    <x v="0"/>
    <n v="1"/>
    <s v="La subdirección de gestión contractual diseño el programa de socialización del manual de contratación del INPEC."/>
    <s v="Pendiente ruta de ubicación de la evidencia"/>
    <n v="151"/>
    <n v="151"/>
    <n v="1"/>
    <n v="1"/>
    <n v="1"/>
    <n v="0.1"/>
    <n v="0.3"/>
    <n v="0.03"/>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45"/>
    <s v="Funcionarios responsables del proceso de contratación de ERON cubiertos con socialización de los procedimientos que se deben aplicar en los procesos de contratación."/>
    <n v="10"/>
    <n v="100"/>
    <s v="Porcentaje"/>
    <s v="Sandra Patricia Cárdenas Briceño"/>
    <s v="Subdirector Técnico"/>
    <x v="0"/>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6"/>
    <s v="3. Ejecutar el Programa "/>
    <s v="NO"/>
    <x v="5"/>
    <x v="7"/>
    <n v="30"/>
    <s v="Alba Lucy Correa"/>
    <s v="Profesional Especializado"/>
    <x v="0"/>
    <n v="15"/>
    <s v="LA SUBDIRECCION DE GESTION CONTRACTUAL, HA REALIZADO VIDEOCON FERENCIAS CON EL FIN DE SOCIALIZAR LOS TEMAS DE CONTRATACION CONTEMPLADOS EN EL MANUAL DE CONTRATACIÓN"/>
    <s v="EN PC CARPETA PLANES,PLAN DE ACCION 2016,SEGUIMIENTO 1er TRIMESTRE AVANCE  SUBDIRECCION DE  GESTION CONTRACTUAL."/>
    <n v="7"/>
    <s v="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
    <s v="En PC:  DIGEC carpeta PLANES.PLAN ACCION 2016 Avance  Plan acción 2o. Trimestre de 2016 contractual"/>
    <n v="79"/>
    <n v="0.78901734104046239"/>
    <s v="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
    <s v="Se pueden ubicar en el computador del Profesional Especializado de la Dirección de Gestión Corporativa "/>
    <x v="0"/>
    <n v="1"/>
    <s v="En cumplimiento al programa de socialización del manual de contratación se realizó en el trimestre acompañamientos en la aplicación del manual y a los supervisores se les socializó todo lo relacionado con la supervisión de los contratos ."/>
    <s v="Pendiente ruta de ubicación de la evidencia"/>
    <n v="346"/>
    <n v="346"/>
    <n v="1"/>
    <n v="1"/>
    <n v="1"/>
    <n v="0.1"/>
    <n v="0.3"/>
    <n v="0.03"/>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s v="P214"/>
    <s v="Programa Anual Mensual izado de Caja - PAC elaborado"/>
    <n v="10"/>
    <n v="1"/>
    <s v="Número"/>
    <s v="Sandra Ávila Moreno"/>
    <s v="Profesional Universitario"/>
    <x v="0"/>
    <m/>
    <m/>
    <m/>
    <m/>
    <m/>
    <m/>
    <m/>
    <s v="SIN REGISTRO DE SEGUIMIENTO"/>
    <m/>
    <n v="1"/>
    <s v="Se elaboró el programa amual mensualizado de caja - PAC"/>
    <s v="Pendiente ruta de ubicación de la evidencia"/>
    <n v="747"/>
    <s v="Proyección ejecución PAC año 2016"/>
    <s v="NO"/>
    <x v="5"/>
    <x v="26"/>
    <n v="100"/>
    <s v="Sandra Ávila Moreno"/>
    <s v="Profesional Universitario"/>
    <x v="0"/>
    <n v="100"/>
    <s v="EL GRUPO DE TESORERIA ELABORO EL PLAN  MENSUALIZADO  DE CAJA PAC PARA  LA VIGENCIA FISCAL 2016"/>
    <s v="EN PC CARPETA PLANES,PLAN ACCION 2016-SEGUIMIENTO 1ER TRIMESTRE- AVANCE PROCESO GESTION FINANCIERA"/>
    <m/>
    <m/>
    <m/>
    <n v="0"/>
    <n v="1"/>
    <n v="0"/>
    <n v="0"/>
    <x v="0"/>
    <n v="1"/>
    <s v="El Grupo de Tesorería elaboró el Plan mensualizado de caja PAC para la vigencia fiscal 2016"/>
    <s v="Pendiente ruta de ubicación de la evidencia"/>
    <n v="30"/>
    <n v="30"/>
    <n v="1"/>
    <n v="1"/>
    <n v="1"/>
    <n v="0.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s v="P217"/>
    <s v="Plan Anual de Adquisiciones (PAA) elaborado y publicado en la pagina web"/>
    <n v="10"/>
    <n v="1"/>
    <s v="Número"/>
    <s v="Sandra Patricia Cárdenas Briceño"/>
    <s v="Subdirector Técnico"/>
    <x v="0"/>
    <m/>
    <m/>
    <m/>
    <m/>
    <m/>
    <m/>
    <m/>
    <s v="SIN REGISTRO DE SEGUIMIENTO"/>
    <m/>
    <n v="1"/>
    <s v="Se realizaron las modificaciones con las necesidades del Instituto en las fechas establecidas las cuales fueron aprobadas y ejecutadas en su totalidad"/>
    <s v="Pendiente ruta de ubicación de la evidencia"/>
    <n v="748"/>
    <s v="Plan Anual de Adquisiciones elaborado y aprobado"/>
    <s v="NO"/>
    <x v="5"/>
    <x v="26"/>
    <n v="50"/>
    <s v="Sandra Patricia Cárdenas Briceño"/>
    <s v="Subdirector Técnico"/>
    <x v="0"/>
    <n v="50"/>
    <s v="LA OFICINA DE PLANEACION,  ELABORO EL PLAN ANUAL DE ADQUISISICION."/>
    <s v="EN PC CARPETA PLANES,PLAN ACCION 2016-SEGUIMIENTO 1ER TRIMESTRE- AVANCE  PROCESO GESTION  FINANCIERA."/>
    <m/>
    <m/>
    <m/>
    <n v="100"/>
    <n v="1"/>
    <s v="Se cuenta con el plan anual de adquisiciones aprobado en el mes de enero de 2016, el cual fue modificado y actualizado en el mes de julio de 2016 "/>
    <s v="Se pueden ubicar en el computador del Profesional Especializado de la Dirección de Gestión Corporativa "/>
    <x v="0"/>
    <n v="1"/>
    <s v="Se cuenta con el plan anual de adquisiciones aprobado en el mes de enero de 2016, el cual fue modificado y actualizado en el mes de julio de 2016 "/>
    <s v="Pendiente ruta de ubicación de la evidencia"/>
    <n v="30"/>
    <n v="30"/>
    <n v="1"/>
    <n v="1"/>
    <n v="1"/>
    <n v="0.1"/>
    <n v="0.5"/>
    <n v="0.0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s v="P217"/>
    <s v="Plan Anual de Adquisiciones (PAA) elaborado y publicado en la pagina web"/>
    <n v="10"/>
    <n v="1"/>
    <s v="Número"/>
    <s v="Sandra Patricia Cárdenas Briceño"/>
    <s v="Subdirector Técnico"/>
    <x v="0"/>
    <m/>
    <m/>
    <m/>
    <m/>
    <m/>
    <m/>
    <m/>
    <s v="SIN REGISTRO DE SEGUIMIENTO"/>
    <m/>
    <n v="1"/>
    <s v="Se realizaron las modificaciones con las necesidades del Instituto en las fechas establecidas las cuales fueron aprobadas y ejecutadas en su totalidad"/>
    <s v="Pendiente ruta de ubicación de la evidencia"/>
    <n v="749"/>
    <s v="Publicación en pagina WEB INPEC Plan Anual de adquisiciones aprobado"/>
    <s v="NO"/>
    <x v="6"/>
    <x v="7"/>
    <n v="50"/>
    <s v="Sandra Patricia Cárdenas Briceño"/>
    <s v="Subdirector Técnico"/>
    <x v="0"/>
    <n v="50"/>
    <s v="LA OFICINA DE PLANEACION,  PUBLICO EN PAGINA WEB INPEC PLAN ANUAL DE  ADQUISICIONES APROBADO."/>
    <s v="EN PC CARPETA PLANES,PLAN ACCION 2016- SEGUIMIENTO 1ER TRIMESTRE AVANCE  PROCESO GESTION FINANCIERA."/>
    <n v="100"/>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n v="100"/>
    <n v="0.7682539682539683"/>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x v="0"/>
    <n v="1"/>
    <s v="Se publicó el PAA el 26 de enero de 2016 cumpliendo con la normatividad vigente en la ruta: http://www.inpec.gov.co/portal/page/portal/Inpec/Institucion/InformacionFinanciera/Desagregaci%F3n%20Presupuestal1/Plan%20Anual%20de%20adquisiciones"/>
    <s v="Pendiente ruta de ubicación de la evidencia"/>
    <n v="315"/>
    <n v="315"/>
    <n v="1"/>
    <n v="1"/>
    <n v="1"/>
    <n v="0.1"/>
    <n v="0.5"/>
    <n v="0.05"/>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s v="P238"/>
    <s v="Herramienta GESDOC a nivel Nacional, implementadas."/>
    <n v="15"/>
    <n v="30"/>
    <s v="Porcentaje"/>
    <s v="María Nelly Fajardo"/>
    <s v="Profesional Universitario"/>
    <x v="0"/>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0"/>
    <s v="Adquirir herramientas tecnológicas (Compra de equipos)"/>
    <s v="NO"/>
    <x v="32"/>
    <x v="0"/>
    <n v="50"/>
    <s v="Luis Eduardo Prieto"/>
    <s v="Técnico Administrativo"/>
    <x v="0"/>
    <n v="10"/>
    <s v="EL GRUPO DE GESTION DOCUMENTAL  SOLICITO EL CDP Y EL CONCEPTO DE VIABILIDAD  JURIDICA PARA ADELANTAR  EL PROCESO  DE CONTRATACION PARA LA COMPRA DE EQUIPOS "/>
    <s v="EN PC CARPETA PLANES,PLAN ACCION 2016-SEGUIMIENTO 1ER TRIMESTRE- AVANCE PROCESO GESTION DOCUMENTAL"/>
    <n v="30"/>
    <s v="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
    <s v="En PC:  DIGEC carpeta PLANES.PLAN ACCION 2016 Avance  Plan acción 2o. Trimestre de 2016 Gdtal."/>
    <n v="100"/>
    <n v="1"/>
    <s v="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_x000a_"/>
    <s v="Se pueden ubicar en el computador del Profesional Especializado de la Dirección de Gestión Corporativa "/>
    <x v="0"/>
    <n v="1"/>
    <s v="Se informo sobre la entrega de equipos a los establecimientos: Espinal, Coiba, Combita, Colonia Acacias, las 6 Regionales"/>
    <s v="DRIVE A750_x000a_Ruta:https://drive.google.com/drive/folders/0Bz9BU3gKMyzAOU1nMENCU014bnM"/>
    <n v="62"/>
    <n v="62"/>
    <n v="1"/>
    <n v="0.75"/>
    <n v="0.75"/>
    <n v="0.1125"/>
    <n v="0.5"/>
    <n v="7.4999999999999997E-2"/>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s v="P238"/>
    <s v="Herramienta GESDOC a nivel Nacional, implementadas."/>
    <n v="15"/>
    <n v="30"/>
    <s v="Porcentaje"/>
    <s v="María Nelly Fajardo"/>
    <s v="Profesional Universitario"/>
    <x v="0"/>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1"/>
    <s v="Realizar capacitaciones a los establecimientos objetivo y a las regionales "/>
    <s v="NO"/>
    <x v="2"/>
    <x v="30"/>
    <n v="35"/>
    <s v="Luis Eduardo Prieto"/>
    <s v="Técnico Administrativo"/>
    <x v="0"/>
    <m/>
    <s v="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
    <s v="Carpeta fisica Archivo de Gestión, y electronica  en el Computador de la Coordinacion de Gestion Documental, con los documentos del tramite respectivo."/>
    <n v="50"/>
    <s v="Se Desarrollara el cronograma de capacitaciones, acorde con la Adquisición de equipos tecnológicos para el desarrollo de la Gestión Documental."/>
    <s v="Carpeta fisica Archivo de Gestión, y electronica  en el Computador de la Coordinacion de Gestion Documental, con los documentos del tramite respectivo."/>
    <n v="72"/>
    <n v="0.72455089820359286"/>
    <s v="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s v="Se pueden ubicar en el computador del Profesional Especializado de la Dirección de Gestión Corporativa "/>
    <x v="0"/>
    <n v="1"/>
    <s v="Se dictaron capacitaciones a los siguientes establecimientos en GESDOC: Combita, Dorada, Coiba, Colonia Acacias y el Espinal ."/>
    <s v="DRIVE A750_x000a_Ruta:https://drive.google.com/drive/folders/0Bz9BU3gKMyzAOU1nMENCU014bnM"/>
    <n v="167"/>
    <n v="167"/>
    <n v="1"/>
    <n v="0.75"/>
    <n v="0.75"/>
    <n v="0.1125"/>
    <n v="0.35"/>
    <n v="5.2499999999999998E-2"/>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s v="P238"/>
    <s v="Herramienta GESDOC a nivel Nacional, implementadas."/>
    <n v="15"/>
    <n v="30"/>
    <s v="Porcentaje"/>
    <s v="María Nelly Fajardo"/>
    <s v="Profesional Universitario"/>
    <x v="0"/>
    <m/>
    <m/>
    <m/>
    <m/>
    <m/>
    <m/>
    <m/>
    <m/>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2"/>
    <s v="Generar un (1) informe anual de solicitudes de acceso a información. (No. Solicitudes recibidas, trasladadas a otra institución, tiempos de respuesta y solicitudes a las que se les negó acceso a la información)"/>
    <s v="NO"/>
    <x v="7"/>
    <x v="7"/>
    <n v="15"/>
    <s v="Luis Eduardo Prieto"/>
    <s v="Técnico Administrativo"/>
    <x v="0"/>
    <m/>
    <m/>
    <m/>
    <m/>
    <m/>
    <m/>
    <m/>
    <s v="Actividad no ha iniciado"/>
    <m/>
    <m/>
    <x v="0"/>
    <n v="1"/>
    <s v="Se generó el informe Anual de acceso a la información "/>
    <s v="Pendiente ruta de ubicación de la evidencia"/>
    <n v="11"/>
    <n v="11"/>
    <n v="1"/>
    <n v="0.75"/>
    <n v="0.75"/>
    <n v="0.1125"/>
    <n v="0.15"/>
    <n v="2.2499999999999999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72"/>
    <s v="Proyecto de inversión ¨implementación del programa integrado de gestión documental en el INPEC a nivel nacional¨ ejecutado"/>
    <n v="10"/>
    <n v="45"/>
    <s v="Porcentaje"/>
    <s v="Maria Nelly Fajardoi"/>
    <s v="Profesional Universitario"/>
    <x v="0"/>
    <m/>
    <m/>
    <m/>
    <m/>
    <m/>
    <m/>
    <m/>
    <s v="SIN REGISTRO DE SEGUIMIENTO"/>
    <m/>
    <n v="22.5"/>
    <s v="Se elabró el Programa de Gestión Documental y esta en proceso de subirlo a la herramienta Isolusión y aprobación del Comité Institucional"/>
    <s v="Pendiente ruta de ubicación de la evidencia"/>
    <n v="753"/>
    <s v="Obtener las convalidación de las tablas de valoración en el archivo central."/>
    <s v="NO"/>
    <x v="5"/>
    <x v="0"/>
    <n v="60"/>
    <s v="Luis Eduardo Prieto"/>
    <s v="Técnico Administrativo"/>
    <x v="0"/>
    <m/>
    <m/>
    <m/>
    <n v="30"/>
    <s v="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
    <s v="En PC:  DIGEC carpeta PLANES.PLAN ACCION 2016 Avance  Plan acción 2o. Trimestre de 2016 Gdtal."/>
    <n v="80"/>
    <n v="1"/>
    <s v="Se requierió al Archivo General de la Nación el pronunciamiento respecto de la convalidación de las TRV y TRD;  El archivo General de la Nación citó al comité preevaluador para la aprobación de las TVD y se esta a la espera del comité evaluador de la AGN"/>
    <s v="Se pueden ubicar en el computador del Profesional Especializado de la Dirección de Gestión Corporativa "/>
    <x v="4"/>
    <n v="1"/>
    <s v="Se requierió al Archivo General de la Nación el pronunciamiento respecto de la convalidación de las TRV y TRD;  El archivo General de la Nación citó al comité preevaluador para la aprobación de las TVD y se esta a la espera del comité evaluador de la AGN"/>
    <s v="DRIVE A762_x000a_Ruta:https://drive.google.com/drive/folders/0Bz9BU3gKMyzAOU1nMENCU014bnM"/>
    <n v="120"/>
    <n v="120"/>
    <n v="1"/>
    <n v="0.5"/>
    <n v="0.5"/>
    <n v="0.05"/>
    <n v="0.48"/>
    <n v="4.8000000000000001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72"/>
    <s v="Proyecto de inversión ¨implementación del programa integrado de gestión documental en el INPEC a nivel nacional¨ ejecutado"/>
    <n v="10"/>
    <n v="45"/>
    <s v="Porcentaje"/>
    <s v="Maria Nelly Fajardoi"/>
    <s v="Profesional Universitario"/>
    <x v="0"/>
    <m/>
    <m/>
    <m/>
    <m/>
    <m/>
    <m/>
    <m/>
    <s v="SIN REGISTRO DE SEGUIMIENTO"/>
    <m/>
    <n v="22.5"/>
    <s v="Se elabró el Programa de Gestión Documental y esta en proceso de subirlo a la herramienta Isolusión y aprobación del Comité Institucional"/>
    <s v="Pendiente ruta de ubicación de la evidencia"/>
    <n v="754"/>
    <s v="Organizar el fondo acumulado, archivo central con la aplicación de tablas de valoración"/>
    <s v="NO"/>
    <x v="1"/>
    <x v="7"/>
    <n v="40"/>
    <s v="Luis Eduardo Prieto"/>
    <s v="Técnico Administrativo"/>
    <x v="0"/>
    <m/>
    <m/>
    <m/>
    <n v="0"/>
    <s v="Se expidió Cdp. No,33416 del 15/03/2016, Para el proceso de contratación, cuyo objeto es la Adquisición de equipos tecnológicos para el desarrollo de la Gestión Documental."/>
    <s v="Carpeta física Archivo de Gestión, y electrónica  en el Computador de la Coordinación de Gestión Documental, con los documentos del tramite realizado en la Organización del Fondo Acumulado, Archivo Central y el desarrollo de las Tablas de Valoración Documental."/>
    <n v="50"/>
    <n v="0.67555555555555558"/>
    <s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
    <s v="Se pueden ubicar en el computador del Profesional Especializado de la Dirección de Gestión Corporativa "/>
    <x v="5"/>
    <n v="1"/>
    <s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
    <s v="Pendiente ruta de ubicación de la evidencia"/>
    <n v="225"/>
    <n v="225"/>
    <n v="1"/>
    <n v="0.5"/>
    <n v="0.5"/>
    <n v="0.05"/>
    <n v="0.2"/>
    <n v="0.0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7"/>
    <s v="Política institucional de cero papel para el INPEC elaborada e implementada "/>
    <n v="15"/>
    <n v="45"/>
    <s v="Porcentaje"/>
    <s v="Maria Nelly Fajardo"/>
    <s v="Profesional Universitario"/>
    <x v="0"/>
    <m/>
    <m/>
    <m/>
    <m/>
    <m/>
    <m/>
    <m/>
    <s v="SIN REGISTRO DE SEGUIMIENTO"/>
    <m/>
    <n v="45"/>
    <s v="Se elaboró la politica de Eficiencia Administrativa Cero Papel_x000a__x000a_¿Ojo: LA IMPLEMENTACIÓN?"/>
    <n v="0"/>
    <n v="755"/>
    <s v="Realizar 10 capacitaciones: frente al uso racional del papel  (Separación del papel  utilizado, Uso adecuado del GESDOC, Manejo de impresoras)"/>
    <s v="NO"/>
    <x v="33"/>
    <x v="7"/>
    <n v="60"/>
    <s v="Luis Eduardo Prieto"/>
    <s v="Técnico Administrativo"/>
    <x v="0"/>
    <m/>
    <m/>
    <m/>
    <n v="30"/>
    <s v="El Grupo de Gestión documental  realizó estadistica consumo papel en Regionales, ERON, Escuela de Formación, Sede Central, "/>
    <s v="en PC:  DIGEC carpeta PLANES.PLAN ACCION 2016 Avance  Plan acción 2o. Trimestre de 2016 Gdtal."/>
    <n v="100"/>
    <n v="0.77675840978593269"/>
    <s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s v="Se pueden ubicar en el computador del Profesional Especializado de la Dirección de Gestión Corporativa "/>
    <x v="0"/>
    <n v="1"/>
    <s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s v="Pendiente ruta de ubicación de la evidencia"/>
    <n v="327"/>
    <n v="327"/>
    <n v="1"/>
    <n v="1"/>
    <n v="1"/>
    <n v="0.15"/>
    <n v="0.6"/>
    <n v="0.09"/>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7"/>
    <s v="Política institucional de cero papel para el INPEC elaborada e implementada "/>
    <n v="15"/>
    <n v="45"/>
    <s v="Porcentaje"/>
    <s v="Maria Nelly Fajardo"/>
    <s v="Profesional Universitario"/>
    <x v="0"/>
    <m/>
    <m/>
    <m/>
    <m/>
    <m/>
    <m/>
    <m/>
    <s v="SIN REGISTRO DE SEGUIMIENTO"/>
    <m/>
    <n v="45"/>
    <s v="Se elaboró la politica de Eficiencia Administrativa Cero Papel_x000a__x000a_¿Ojo: LA IMPLEMENTACIÓN?"/>
    <n v="0"/>
    <n v="756"/>
    <s v="Referenciar mediante Tips, las  buenas prácticas en los procesos, para reducir el consumo de papel."/>
    <s v="NO"/>
    <x v="6"/>
    <x v="10"/>
    <n v="40"/>
    <s v="Luis Eduardo Prieto"/>
    <s v="Técnico Administrativo"/>
    <x v="0"/>
    <m/>
    <m/>
    <m/>
    <n v="0"/>
    <s v="Se presentara al Comité de Desarrollo Administrativo  la campaña para su aprobación."/>
    <s v="Carpeta física Archivo de Gestión, y Electrónica en el Computador de la Coordinación de Gestión Documental, con los documentos referente a la campaña realizada."/>
    <m/>
    <n v="0.79867986798679869"/>
    <m/>
    <s v="en PC:  DIGEC carpeta PLANES.PLAN ACCION 2016 Avance  Plan acción 2o. Trimestre de 2016 Gdtal."/>
    <x v="0"/>
    <n v="1"/>
    <s v="Pendiente seguimiento"/>
    <s v="Pendiente ruta de ubicación de la evidencia"/>
    <n v="303"/>
    <n v="303"/>
    <n v="1"/>
    <n v="1"/>
    <n v="1"/>
    <n v="0.15"/>
    <n v="0.4"/>
    <n v="0.06"/>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7"/>
    <s v="Realizar los ajustes al documento de acuerdo con las orientaciones u observaciones de Planeación"/>
    <s v="NO"/>
    <x v="34"/>
    <x v="6"/>
    <n v="10"/>
    <s v="Luis Eduardo Prieto"/>
    <s v="Técnico Administrativo"/>
    <x v="0"/>
    <m/>
    <m/>
    <m/>
    <n v="15"/>
    <s v="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
    <s v="en PC:  DIGEC carpeta PLANES.PLAN ACCION 2016 Avance  Plan acción 2o. Trimestre de 2016 Gdtal."/>
    <n v="100"/>
    <n v="1"/>
    <s v="Se atendieron las recomendaciones dadas por la Oficina Asesora de Planeación al documento de PGD y se presentará al Comité Institucional de Desarrollo Administrativo para su aprobación."/>
    <s v="Se pueden ubicar en el computador del Profesional Especializado de la Dirección de Gestión Corporativa "/>
    <x v="0"/>
    <n v="1"/>
    <s v="Se atendieron las recomendaciones dadas por la Oficina Asesora de Planeación al documento de PGD y se presentará al Comité Institucional de Desarrollo Administrativo para su aprobación."/>
    <s v="Pendiente ruta de ubicación de la evidencia"/>
    <n v="57"/>
    <n v="57"/>
    <n v="1"/>
    <n v="0.51111111111111107"/>
    <n v="0.51111111111111107"/>
    <n v="5.1111111111111107E-2"/>
    <n v="0.1"/>
    <n v="0.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8"/>
    <s v="Verificar que se incluya dentro del Programa de Gestión Documental los instrumentos de gestión de información (Registro inventario de activos; esquema de publicación de información; y el índice de información clasificada y reservada) "/>
    <s v="NO"/>
    <x v="34"/>
    <x v="6"/>
    <n v="20"/>
    <s v="Luis Eduardo Prieto"/>
    <s v="Técnico Administrativo"/>
    <x v="0"/>
    <m/>
    <m/>
    <m/>
    <n v="100"/>
    <s v="El Grupo de Gestión documental incluyó los instrumentos de gestión de Información  en  el Programa Integrado de Gestión Documental . "/>
    <s v="en PC:  DIGEC carpeta PLANES.PLAN ACCION 2016 Avance  Plan acción 2o. Trimestre de 2016 Gdtal."/>
    <n v="100"/>
    <n v="1"/>
    <s v="El Grupo de Gestión documental incluyó los instrumentos de gestión de Información  en  el Programa Integrado de Gestión Documental . "/>
    <s v="en PC:  DIGEC carpeta PLANES.PLAN ACCION 2016 Avance  Plan acción 2o. Trimestre de 2016 Gdtal."/>
    <x v="0"/>
    <n v="1"/>
    <s v="El Grupo de Gestión documental incluyó los instrumentos de gestión de Información  en  el Programa Integrado de Gestión Documental . "/>
    <s v="Pendiente ruta de ubicación de la evidencia"/>
    <n v="57"/>
    <n v="57"/>
    <n v="1"/>
    <n v="0.51111111111111107"/>
    <n v="0.51111111111111107"/>
    <n v="5.1111111111111107E-2"/>
    <n v="0.2"/>
    <n v="0.0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9"/>
    <s v="Presentar ante el comité para aprobación "/>
    <s v="NO"/>
    <x v="35"/>
    <x v="2"/>
    <n v="10"/>
    <s v="Luis Eduardo Prieto"/>
    <s v="Técnico Administrativo"/>
    <x v="0"/>
    <m/>
    <m/>
    <m/>
    <n v="0"/>
    <s v="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
    <s v="en PC:  DIGEC carpeta PLANES.PLAN ACCION 2016 Avance  Plan acción 2o. Trimestre de 2016 Gdtal."/>
    <n v="0"/>
    <n v="1"/>
    <s v="Se esta en el proceso de subir a la herramienta ISOlusión el PGD y presentarlo al Comité Institucional de Desarrollo Administrativo"/>
    <s v="No aplica"/>
    <x v="6"/>
    <n v="1"/>
    <s v="Se esta en el proceso de subir a la herramienta ISOlusión el PGD y presentarlo al Comité Institucional de Desarrollo Administrativo"/>
    <s v="Pendiente ruta de ubicación de la evidencia"/>
    <n v="89"/>
    <n v="89"/>
    <n v="1"/>
    <n v="0.51111111111111107"/>
    <n v="0.51111111111111107"/>
    <n v="5.1111111111111107E-2"/>
    <n v="0"/>
    <n v="0"/>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60"/>
    <s v="Socializar en la Regionales el Programa  Integrado de Gestión Documental  Institucional "/>
    <s v="NO"/>
    <x v="36"/>
    <x v="7"/>
    <n v="20"/>
    <s v="Luis Eduardo Prieto"/>
    <s v="Técnico Administrativo"/>
    <x v="0"/>
    <m/>
    <m/>
    <m/>
    <n v="0"/>
    <n v="0"/>
    <n v="0"/>
    <n v="0"/>
    <n v="0.55214723926380371"/>
    <s v="Toda vez que no se ha aprobado por el Comité el PGD no se puede cumplir con esta actividad"/>
    <s v="No aplica"/>
    <x v="6"/>
    <n v="1"/>
    <s v="Toda vez que no se ha aprobado por el Comité el PGD no se puede cumplir con esta actividad"/>
    <s v="Pendiente ruta de ubicación de la evidencia"/>
    <n v="163"/>
    <n v="163"/>
    <n v="1"/>
    <n v="0.51111111111111107"/>
    <n v="0.51111111111111107"/>
    <n v="5.1111111111111107E-2"/>
    <n v="0"/>
    <n v="0"/>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s v="DIGEC 1"/>
    <s v="Actualizar el inventario de activos de información de acuerdo a lineamientos de la matriz GEL "/>
    <s v="NO"/>
    <x v="4"/>
    <x v="7"/>
    <n v="20"/>
    <s v="Luis Eduardo Prieto"/>
    <s v="Técnico Administrativo"/>
    <x v="0"/>
    <m/>
    <m/>
    <m/>
    <m/>
    <m/>
    <m/>
    <n v="0"/>
    <n v="0.55487804878048785"/>
    <s v="Esta actividad esta sujeta a la aprobación de las Tablas de Retención Documental por parte del Archivo General de la Nación, el cual se espera que las apruebe antes de finalizar el año."/>
    <s v="No aplica"/>
    <x v="6"/>
    <n v="1"/>
    <s v="Esta actividad esta sujeta a la aprobación de las Tablas de Retención Documental por parte del Archivo General de la Nación, el cual se espera que las apruebe antes de finalizar el año."/>
    <s v="Pendiente ruta de ubicación de la evidencia"/>
    <n v="164"/>
    <n v="164"/>
    <n v="1"/>
    <n v="0.51111111111111107"/>
    <n v="0.51111111111111107"/>
    <n v="5.1111111111111107E-2"/>
    <n v="0"/>
    <n v="0"/>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0"/>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s v="DIGEC 1"/>
    <s v="Presentar al Archivo General de la Nación las tablas de retención documental 2016 de la entidad para posterior aval. "/>
    <s v="NO"/>
    <x v="4"/>
    <x v="16"/>
    <n v="20"/>
    <s v="Luis Eduardo Prieto"/>
    <s v="Técnico Administrativo"/>
    <x v="0"/>
    <m/>
    <m/>
    <m/>
    <m/>
    <m/>
    <m/>
    <n v="100"/>
    <n v="1"/>
    <s v="Se presentaron las Tablas de Retención Documental al Archivo General de la Nación con las recomendaciones realizadas por ese organismo el 15 de julio de 2016 con radicado interno 2016IE005020."/>
    <s v="Se pueden ubicar en el computador del Profesional Especializado de la Dirección de Gestión Corporativa "/>
    <x v="6"/>
    <n v="1"/>
    <s v="Esta actividad esta sujeta a la aprobación de las Tablas de Retención Documental por parte del Archivo General de la Nación, el cual se espera que las apruebe antes de finalizar el año."/>
    <s v="Pendiente ruta de ubicación de la evidencia"/>
    <n v="30"/>
    <n v="30"/>
    <n v="1"/>
    <n v="0.51111111111111107"/>
    <n v="0.51111111111111107"/>
    <n v="5.1111111111111107E-2"/>
    <n v="0"/>
    <n v="0"/>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s v="P83"/>
    <s v="Sistema de Control Interno Contable del INPEC, realizado e implementado"/>
    <n v="10"/>
    <n v="1"/>
    <s v="Número"/>
    <s v="Cristina Diaz Martinez"/>
    <s v="Profesional Universitario"/>
    <x v="0"/>
    <m/>
    <m/>
    <m/>
    <m/>
    <m/>
    <m/>
    <m/>
    <s v="SIN REGISTRO DE SEGUIMIENTO"/>
    <m/>
    <n v="1"/>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DRIVE P83_x000a_Ruta:https://drive.google.com/drive/folders/0Bz9BU3gKMyzAOU1nMENCU014bnM"/>
    <n v="761"/>
    <s v="Socialización del manual a nivel nacional."/>
    <s v="NO"/>
    <x v="5"/>
    <x v="7"/>
    <n v="100"/>
    <s v="Cristina Díaz Martínez"/>
    <s v="Profesional Universitario"/>
    <x v="0"/>
    <m/>
    <m/>
    <m/>
    <m/>
    <m/>
    <m/>
    <n v="100"/>
    <n v="0.78901734104046239"/>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Se pueden ubicar en el computador del Profesional Especializado de la Dirección de Gestión Corporativa "/>
    <x v="0"/>
    <n v="1"/>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DRIVE A761_x000a_Ruta:https://drive.google.com/drive/folders/0Bz9BU3gKMyzAOU1nMENCU014bnM"/>
    <n v="346"/>
    <n v="346"/>
    <n v="1"/>
    <n v="1"/>
    <n v="1"/>
    <n v="0.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8"/>
    <s v="Celebración Día de la Transparencia."/>
    <n v="10"/>
    <n v="1"/>
    <s v="Número"/>
    <s v="Cristina Diaz Martinez"/>
    <s v="Profesional Universitario"/>
    <x v="0"/>
    <m/>
    <m/>
    <m/>
    <m/>
    <m/>
    <m/>
    <m/>
    <s v="SIN REGISTRO DE SEGUIMIENTO"/>
    <m/>
    <n v="1"/>
    <s v="Se organizó y se cumplió con el Día de la Transparencia "/>
    <s v="DRIVE P158_x000a_Ruta:https://drive.google.com/drive/folders/0Bz9BU3gKMyzAOU1nMENCU014bnM"/>
    <n v="762"/>
    <s v="Organizar y realizar el día de la transparencia "/>
    <s v="NO"/>
    <x v="3"/>
    <x v="7"/>
    <n v="100"/>
    <s v="Cristina Díaz Martínez"/>
    <s v="Profesional Universitario"/>
    <x v="0"/>
    <m/>
    <m/>
    <m/>
    <m/>
    <m/>
    <m/>
    <m/>
    <n v="0.28431372549019607"/>
    <m/>
    <m/>
    <x v="0"/>
    <n v="1"/>
    <s v="Mediante la circular permanente 0004 del 16 de septiembre de 2014 se estableció la celebración del día institucional de la transparencia y de la lucha contra la corrupción para cada 9 de diciembre y para el efecto se realizarón las siguientes actividades:_x000a_1. Se envio correo masivo todas las cuentas de los correo electrónicos del INPEC mensajes alusivos a la transparencia._x000a_2. En los tapis de todos los computadores del INPEC se colocaron mensajes alusivos a la transparencia._x000a_3. Se emitió en el NOTINPC  No. 397 de 2016 con mensajes alusivos a la transparencia."/>
    <s v="DRIVE A762_x000a_Ruta:https://drive.google.com/drive/folders/0Bz9BU3gKMyzAOU1nMENCU014bnM"/>
    <n v="102"/>
    <n v="102"/>
    <n v="1"/>
    <n v="1"/>
    <n v="1"/>
    <n v="0.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13"/>
    <s v="Bachilleres con instrucción para prestar el servicio militar en el INPEC"/>
    <n v="10"/>
    <n v="2400"/>
    <s v="Número"/>
    <s v="Omaria Moreno Cortes"/>
    <s v="Subdirector Técnico"/>
    <x v="0"/>
    <m/>
    <m/>
    <m/>
    <n v="1180"/>
    <s v="Se realizó la instrucción básica para 1,180 auxiliares bachilleres del primer contingente 2016 que prestarán el servicio militar en el INPEC"/>
    <s v="Grupo formción: Carpeta Auxiliares Bachilleres I - 2016"/>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79"/>
    <s v="Diseñar el curso de instrucción"/>
    <s v="NO"/>
    <x v="0"/>
    <x v="13"/>
    <n v="10"/>
    <s v="Carlos Antonio Peñaloza Contreras"/>
    <s v="Teniente de Prisiones"/>
    <x v="0"/>
    <n v="100"/>
    <s v="Se elaboró la orden de servicios , cronograma de actividades y horarios para el desarrollo del curso de instrucción"/>
    <s v="Grupo Formación:_x000a__x000a_Carpeta Auxiliares Primer Contingente 2016"/>
    <n v="100"/>
    <s v="Se elaboró la orden de servicios , cronograma de actividades y horarios para el desarrollo del curso de instrucción"/>
    <s v="Grupo Formación:_x000a__x000a_Carpeta Auxiliares Primer Contingente 2016"/>
    <n v="100"/>
    <n v="1"/>
    <s v="Se elaboró la orden de servicios , cronograma de actividades y horarios para el desarrollo del curso de instrucción"/>
    <s v="Grupo Formación:_x000a__x000a_Carpeta Auxiliares Primer Contingente 2016"/>
    <x v="0"/>
    <n v="1"/>
    <s v="Se elaboró la orden de servicios , cronograma de actividades y horarios para el desarrollo del curso de instrucció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4"/>
    <n v="14"/>
    <n v="1"/>
    <n v="0.91916666666666669"/>
    <n v="0.91916666666666669"/>
    <n v="9.191666666666666E-2"/>
    <n v="0.1"/>
    <n v="0.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13"/>
    <s v="Bachilleres con instrucción para prestar el servicio militar en el INPEC"/>
    <n v="10"/>
    <n v="2400"/>
    <s v="Número"/>
    <s v="Omaria Moreno Cortes"/>
    <s v="Subdirector Técnico"/>
    <x v="0"/>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0"/>
    <s v="Desarrollar el curso de instrucción"/>
    <s v="NO"/>
    <x v="10"/>
    <x v="7"/>
    <n v="80"/>
    <s v="Carlos Antonio Peñaloza Contreras"/>
    <s v="Teniente de Prisiones"/>
    <x v="0"/>
    <m/>
    <m/>
    <m/>
    <n v="50"/>
    <s v="Se realizó la instrucción básica para 1,180 auxiliares bachilleres del primer contingente 2016 que prestarán el servicio militar en el INPEC._x000a_El 09 de Junio de 2016, se incorporaron 453 auxiliares bachilleres para el II contingente de 2016, los cuales se encuentran en su etapa de instrucción."/>
    <s v=" Grupo Formación:_x000a__x000a_Carpeta Auxiliares Primer Contingente 2016._x000a__x000a_Carpeta Auxiliares Primer Contingente 2016. "/>
    <n v="75"/>
    <n v="0.73161764705882348"/>
    <s v="Se realizó la instrucción básica para 1,625 auxiliares bachilleres de los contingentes I y II de 2016 que prestarán el servicio militar en el INPEC._x000a_El 05 de Septiembre, se incorporaron 599 auxiliares bachilleres para el III contingente de 2016, los cuales se encuentran en su etapa de instrucción."/>
    <s v="Grupo Formación:_x000a__x000a_Carpeta Auxiliares Primer, Segundo y Tercer  Contingente 2016."/>
    <x v="0"/>
    <n v="1"/>
    <s v="Se realizó la instrucción básica para 2,206 auxiliares bachilleres de los contingentes I, II  y III de 2016 que prestarán el servicio militar en el INPEC."/>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72"/>
    <n v="272"/>
    <n v="1"/>
    <n v="0.91916666666666669"/>
    <n v="0.91916666666666669"/>
    <n v="9.191666666666666E-2"/>
    <n v="0.8"/>
    <n v="0.08"/>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13"/>
    <s v="Bachilleres con instrucción para prestar el servicio militar en el INPEC"/>
    <n v="10"/>
    <n v="2400"/>
    <s v="Número"/>
    <s v="Omaria Moreno Cortes"/>
    <s v="Subdirector Técnico"/>
    <x v="0"/>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1"/>
    <s v="Evaluar el desarrollo curso de instrucción"/>
    <s v="NO"/>
    <x v="37"/>
    <x v="24"/>
    <n v="10"/>
    <s v="Carlos Antonio Peñaloza Contreras"/>
    <s v="Teniente de Prisiones"/>
    <x v="0"/>
    <m/>
    <m/>
    <m/>
    <n v="50"/>
    <s v="Se realizó la evaluación del curso de Instrucción Básica de Auxiliares Bachilleres del Primer Contingente 2016."/>
    <s v=" Grupo Formación:_x000a__x000a_Carpeta Auxiliares Primer Contingente 2016. "/>
    <n v="75"/>
    <s v="Actividad no ha iniciado"/>
    <s v="Se realizó la evaluación de los cursos de Instrucción Básica de Auxiliares Bachilleres del Primer y Segundo Contingente 2016."/>
    <s v="Grupo Formación:_x000a__x000a_Carpeta Auxiliares Primer y Segundo Contingente 2016."/>
    <x v="0"/>
    <n v="1"/>
    <s v="Se realizó la evaluación de los cursos de Instrucción Básica de Auxiliares Bachilleres del Primero,  Segundo y tercer Contingent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
    <n v="3"/>
    <n v="1"/>
    <n v="0.91916666666666669"/>
    <n v="0.91916666666666669"/>
    <n v="9.191666666666666E-2"/>
    <n v="0.1"/>
    <n v="0.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0"/>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2"/>
    <s v="Socializar los lineamientos para las Direcciones Regionales y de ERON  con el fin que se gestione su vinculación a los programas de capacitación ofertados por la Red de Apoyo"/>
    <s v="NO"/>
    <x v="6"/>
    <x v="5"/>
    <n v="30"/>
    <s v="Doris Gerena Parra"/>
    <s v="Profesional Especializado"/>
    <x v="0"/>
    <m/>
    <m/>
    <m/>
    <n v="100"/>
    <s v="El 05-04-2016, se socializó mediante mail a las seis Regionales, oficio con los lineamientos para la vinculación a la Red de Apoyo."/>
    <s v="Grupo Educación Continuada:_x000a__x000a_Carpeta Red de Apoyo 2016 "/>
    <n v="100"/>
    <n v="1"/>
    <s v="El 05-04-2016, se socializó mediante mail a las seis Regionales, oficio con los lineamientos para la vinculación a la Red de Apoyo."/>
    <s v="Grupo Educación Continuada:_x000a__x000a_C:\Users\EPNACADEMICA11\Desktop\Soporters RED APOYO OCT 2016\Informe parcial PLAN. Agosto 2016."/>
    <x v="3"/>
    <n v="1"/>
    <s v="El 05-04-2016, se socializó mediante mail a las seis Regionales, oficio con los lineamientos para la vinculación a la Red de Apoy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7"/>
    <n v="27"/>
    <n v="1"/>
    <n v="1.1317999999999999"/>
    <n v="1"/>
    <n v="0.05"/>
    <n v="0.3"/>
    <n v="1.4999999999999999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0"/>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3"/>
    <s v="Realizar seguimiento mensual a la ejecución de programas de capacitación gestionados  por los ERON, las Direcciones Regionales y dependencias de la Sede Central, con entidades vinculadas a la Red de Apoyo."/>
    <s v="NO"/>
    <x v="6"/>
    <x v="7"/>
    <n v="50"/>
    <s v="Doris Gerena Parra"/>
    <s v="Profesional Especializado"/>
    <x v="0"/>
    <m/>
    <m/>
    <m/>
    <n v="30"/>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
    <s v="Grupo Educación Continuada:_x000a__x000a_Carpeta Red de Apoyo 2016 "/>
    <n v="75"/>
    <n v="0.7682539682539683"/>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_x000a__x000a_TERCER TRIMESTRE: Se replantearon los lineamientos de Red de Apoyo mediante DINPE 002493 del 04-08-2016, los cuales fueron socializados a las Direcciones Regionales a través de correo electrónico._x000a_Adicionalmente, se enviaron mails de recordatorio de los compromisos adquiridos por las Direcciones Regionales con respecto a la línea de acción._x000a_Se socializó oferta académica en convenio con el SENA a los funcionarios del INPEC. De acuerdo con el informe del Grupo Educación Continuada, a la fecha se encuentran certificados 132 funcionarios y en 886 en formación. "/>
    <s v="Grupo Educación Continuada:_x000a__x000a_C:\Users\EPNACADEMICA11\Desktop\Soporters RED APOYO OCT 2016\Informe parcial PLAN. Agosto 2016."/>
    <x v="0"/>
    <n v="1"/>
    <s v="CUARTO TRIMESTRE: Se enviaron mail a las diferentes regionales con el fin que enviaran el informe de avance correspondiente al mes de noviembre, en especial, a la regional Norte que a la fecha no ha efectuado ningún reporte._x000a__x000a_En cuanto la oferta del SENA, se realizó seguimiento a los resultados._x000a__x000a_"/>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317999999999999"/>
    <n v="1"/>
    <n v="0.05"/>
    <n v="0.5"/>
    <n v="2.5000000000000001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0"/>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79"/>
    <s v="Capacitar a 35 servidores penitenciarios en norma de competencia laboral en atención al ciudadano"/>
    <s v="NO"/>
    <x v="38"/>
    <x v="10"/>
    <n v="20"/>
    <s v="Doris Gerena Parra"/>
    <s v="Profesional Universitario"/>
    <x v="0"/>
    <m/>
    <m/>
    <m/>
    <m/>
    <m/>
    <m/>
    <n v="100"/>
    <n v="0.47413793103448276"/>
    <s v="A través del SENA, se certificó a 29 funcionarios del INPEC en la Norma de Competencia Laboral 210601010 &quot;Facilitar el servicio a los clientes de acuerdo con las políticas de la organización&quot;"/>
    <s v="F:\Mis documentos\Anyela Ortiz\2016\Plan de Acción 2016\Evidencias\Tercer Trimestre\Edcontinuada\NCL SERVICIO AL CLIENTE"/>
    <x v="0"/>
    <n v="1"/>
    <s v="A través del SENA, se certificó a 29 funcionarios del INPEC en la Norma de Competencia Laboral 210601010 &quot;Facilitar el servicio a los clientes de acuerdo con las políticas de la organización&quot;"/>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6"/>
    <n v="116"/>
    <n v="1"/>
    <n v="1.1317999999999999"/>
    <n v="1"/>
    <n v="0.05"/>
    <n v="0.2"/>
    <n v="0.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1"/>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4"/>
    <s v="Desarrollar el proceso precontractual"/>
    <s v="NO"/>
    <x v="16"/>
    <x v="31"/>
    <n v="10"/>
    <s v="Doris Gerena Parra"/>
    <s v="Profesional Especializado"/>
    <x v="0"/>
    <m/>
    <m/>
    <m/>
    <n v="60"/>
    <s v="Con respecto a la etapa precontractual, se han desarrollado los siguientes pasos:_x000a_- Certificado de Disponibilidad Presupuestal._x000a_- Concepto Financiero._x000a_- Concepto Jurídico._x000a_- Estudios Previos para aprobación"/>
    <s v="Grupo Educación Continuada:_x000a__x000a_Carpeta Contratación 2016"/>
    <n v="100"/>
    <n v="1"/>
    <s v="Se suscribió contrato interadministrativo No. 193 de 2016 entre la UNAD y el INPEC por valor de $380,000,000 cuyo objeto es contratar servicios de capacitación a través de diplomados virtuales con el fin de capacitar 546 servidores penitenciarios adscritos al INPEC."/>
    <s v="Grupo Educación Continuada:_x000a__x000a_-Carpeta Contrato Interadministrativo INPEC - UNAD."/>
    <x v="0"/>
    <n v="1"/>
    <s v="Se suscribió contrato interadministrativo No. 193 de 2016 entre la UNAD y el INPEC por valor de $380,000,000 cuyo objeto es contratar servicios de capacitación a través de diplomados virtuales con el fin de capacitar 546 servidores penitenciarios adscritos al INPEC."/>
    <s v="F:\Mis documentos\Anyela Ortiz\2016\Plan de Acción 2016\Evidencias\Primer Trimestre _x000a__x000a_https://drive.google.com/drive/folders/0Bz9BU3gKMyzAZXhyMDNRaGI0am8 _x000a__x000a_https://drive.google.com/drive/folders/0Bz9BU3gKMyzAZ1NwOW82Qi1WNlU "/>
    <n v="165"/>
    <n v="165"/>
    <n v="1"/>
    <n v="4.166666666666667"/>
    <n v="1"/>
    <n v="0.05"/>
    <n v="0.1"/>
    <n v="5.0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1"/>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5"/>
    <s v="Diseñar y validar los contenidos de los programas de capacitación."/>
    <s v="NO"/>
    <x v="12"/>
    <x v="32"/>
    <n v="10"/>
    <s v="Doris Gerena Parra"/>
    <s v="Profesional Especializado"/>
    <x v="0"/>
    <m/>
    <m/>
    <m/>
    <m/>
    <m/>
    <m/>
    <n v="100"/>
    <n v="1"/>
    <s v="El diseño y validación de los contenidos de los diplomados contratados se evidencia en la cláusula tercera - Especificaciones técnicas del Contrato Interadministrativo No. 193 de 2016"/>
    <s v="Grupo Educación Continuada:_x000a__x000a_-Carpeta Contrato Interadministrativo INPEC - UNAD."/>
    <x v="0"/>
    <n v="1"/>
    <s v="El diseño y validación de los contenidos de los diplomados contratados se evidencia en la cláusula tercera - Especificaciones técnicas del Contrato Interadministrativo No. 193 de 2016"/>
    <s v="F:\Mis documentos\Anyela Ortiz\2016\Plan de Acción 2016\Evidencias\Primer Trimestre _x000a__x000a_https://drive.google.com/drive/folders/0Bz9BU3gKMyzAZXhyMDNRaGI0am8 _x000a__x000a_https://drive.google.com/drive/folders/0Bz9BU3gKMyzAZ1NwOW82Qi1WNlU "/>
    <n v="14"/>
    <n v="14"/>
    <n v="1"/>
    <n v="4.166666666666667"/>
    <n v="1"/>
    <n v="0.05"/>
    <n v="0.1"/>
    <n v="5.0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1"/>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6"/>
    <s v="Convocar e inscribir los funcionarios interesados"/>
    <s v="NO"/>
    <x v="39"/>
    <x v="19"/>
    <n v="10"/>
    <s v="Doris Gerena Parra"/>
    <s v="Profesional Especializado"/>
    <x v="0"/>
    <m/>
    <m/>
    <m/>
    <m/>
    <m/>
    <m/>
    <n v="100"/>
    <n v="1"/>
    <s v="Los funcionarios adscritos al INPEC fueron convocados a participar en los diplomados objeto del contrato mediante correo masivo y publicación en las páginas web del INPEC y de la EPN._x000a__x000a_La inscripción se realizó a través del mail edcontinuada.escuela@inpec.gov.co la cual fue finiquitada el 26 de septiembre de 2016, pendiente la publicación del personal admitido en los diferentes diplomados. "/>
    <s v="Grupo Educación Continuada:_x000a__x000a_-Carpeta Contrato Interadministrativo INPEC - UNAD."/>
    <x v="0"/>
    <n v="1"/>
    <s v="Los funcionarios adscritos al INPEC fueron convocados a participar en los diplomados objeto del contrato mediante correo masivo y publicación en las páginas web del INPEC y de la EPN._x000a__x000a_La inscripción se realizó a través del mail edcontinuada.escuela@inpec.gov.co la cual fue finiquitada el 26 de septiembre de 2016, pendiente la publicación del personal admitido en los diferentes diplomados. "/>
    <s v="F:\Mis documentos\Anyela Ortiz\2016\Plan de Acción 2016\Evidencias\Primer Trimestre _x000a__x000a_https://drive.google.com/drive/folders/0Bz9BU3gKMyzAZXhyMDNRaGI0am8 _x000a__x000a_https://drive.google.com/drive/folders/0Bz9BU3gKMyzAZ1NwOW82Qi1WNlU "/>
    <n v="16"/>
    <n v="16"/>
    <n v="1"/>
    <n v="4.166666666666667"/>
    <n v="1"/>
    <n v="0.05"/>
    <n v="0.1"/>
    <n v="5.0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1"/>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7"/>
    <s v="Ejecutar los programas de capacitación"/>
    <s v="NO"/>
    <x v="3"/>
    <x v="10"/>
    <n v="60"/>
    <s v="Doris Gerena Parra"/>
    <s v="Profesional Especializado"/>
    <x v="0"/>
    <m/>
    <m/>
    <m/>
    <m/>
    <m/>
    <m/>
    <m/>
    <n v="0.32222222222222224"/>
    <s v="Luego de la publicación de los aspirantes admitidos a los diplomados se dará inicio a la ejecución de los mismos."/>
    <m/>
    <x v="0"/>
    <n v="1"/>
    <s v="Se ejecutaron los diplomados virtuales contratados con la UNAD, con el siguiente personal matriculado:_x000a__x000a_- SIIF Nación (100)_x000a_- Contratación Estatal (100)_x000a_- Proceso Gestión Financiera (100)_x000a_- Auditorías Internas (80)_x000a_- Derechos Humanos (100)_x000a_- Gestión Legal (100)_x000a__x000a_Acorde con el informe presentado por la UNAD del personal inscrito, ocho (8) funcionarios no hicieron uso de la plataforma._x000a__x000a_Las actividades se desarrollaron de acuerdo con los cronogramas publicados para cada diplomado._x000a__x000a_Los datos de la promoción se reportarán posterior al 16 de Diciembre de 2016 _x000a_"/>
    <s v="F:\Mis documentos\Anyela Ortiz\2016\Plan de Acción 2016\Evidencias\Primer Trimestre _x000a__x000a_https://drive.google.com/drive/folders/0Bz9BU3gKMyzAZXhyMDNRaGI0am8 _x000a__x000a_https://drive.google.com/drive/folders/0Bz9BU3gKMyzAZ1NwOW82Qi1WNlU _x000a__x000a_INFORME ACADÉMICO PENDIENTE HASTA EL 16 DE DICIEMBRE DE 2016"/>
    <n v="90"/>
    <n v="90"/>
    <n v="1"/>
    <n v="4.166666666666667"/>
    <n v="1"/>
    <n v="0.05"/>
    <n v="0.6"/>
    <n v="0.0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1"/>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8"/>
    <s v="Evaluar los programas de capacitación contratados"/>
    <s v="NO"/>
    <x v="7"/>
    <x v="7"/>
    <n v="10"/>
    <s v="Doris Gerena Parra"/>
    <s v="Profesional Especializado"/>
    <x v="0"/>
    <m/>
    <m/>
    <m/>
    <m/>
    <m/>
    <m/>
    <m/>
    <s v="Actividad no ha iniciado"/>
    <s v="SIN REGISTRO DE SEGUIMIENTO"/>
    <m/>
    <x v="0"/>
    <n v="1"/>
    <s v="Se evaluaron los diplomados contratados con la UNAD  a través de encuesta a los estudiantes por medio de la plataforma. "/>
    <s v="F:\Mis documentos\Anyela Ortiz\2016\Plan de Acción 2016\Evidencias\Primer Trimestre _x000a__x000a_https://drive.google.com/drive/folders/0Bz9BU3gKMyzAZXhyMDNRaGI0am8 _x000a__x000a_https://drive.google.com/drive/folders/0Bz9BU3gKMyzAZ1NwOW82Qi1WNlU _x000a__x000a_EVALUACIÓN PENDIENTE HASTA EL 16 DE DICIEMBRE DE 2016"/>
    <n v="11"/>
    <n v="11"/>
    <n v="1"/>
    <n v="4.166666666666667"/>
    <n v="1"/>
    <n v="0.05"/>
    <n v="0.1"/>
    <n v="5.0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2"/>
    <s v="Funcionarios del INPEC capacitados mediante cursos virtuales diseñados y desarrollados por la EPN"/>
    <n v="6"/>
    <n v="1272"/>
    <s v="Número"/>
    <s v="Omaria Moreno Cortes"/>
    <s v="Subdirector Técnico"/>
    <x v="0"/>
    <n v="50"/>
    <s v="Se ejecutaron los cursos virtuales que se relacionan con los siguientes resultados:_x000a__x000a_-Tratamiento Penitenciario (48)_x000a_-Administración Penitenciaria (2)"/>
    <s v="Grupo Educación Virtual:_x000a__x000a_-Carpeta de  cada uno de los Cursos Virtuales 2016"/>
    <n v="453"/>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9"/>
    <s v="Elaborar la programación académica"/>
    <s v="NO"/>
    <x v="40"/>
    <x v="26"/>
    <n v="10"/>
    <s v="Jimy Ballares Sanchez"/>
    <s v="Inspector"/>
    <x v="0"/>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n v="1"/>
    <s v="Se elaboró la programación académica de los cursos virtuales ofertados por la Escuela Penitenciaria, de acuerdo con el diagnóstico de necesidades reportadas por la Subdirección de talento humano"/>
    <s v="Grupo Educación Virtual:_x000a__x000a_-Carpeta Programación Académica"/>
    <x v="0"/>
    <n v="1"/>
    <s v="Se elaboró la programación académica de los cursos virtuales ofertados por la Escuela Penitenciaria, de acuerdo con el diagnóstico de necesidades reportada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6"/>
    <n v="6"/>
    <n v="1"/>
    <n v="1.1226415094339623"/>
    <n v="1"/>
    <n v="0.06"/>
    <n v="0.1"/>
    <n v="6.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2"/>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0"/>
    <s v="Diseñar y virtualizar los cursos de la programación académica"/>
    <s v="NO"/>
    <x v="6"/>
    <x v="10"/>
    <n v="10"/>
    <s v="Jimy Ballares Sanchez"/>
    <s v="Inspector"/>
    <x v="0"/>
    <m/>
    <m/>
    <m/>
    <n v="100"/>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 Grupo Educación Virtual:_x000a__x000a_-Carpeta Programación Académica "/>
    <n v="100"/>
    <n v="0.79867986798679869"/>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Grupo Educación Virtual:_x000a__x000a_-Carpeta Programación Académica"/>
    <x v="0"/>
    <n v="1"/>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1226415094339623"/>
    <n v="1"/>
    <n v="0.06"/>
    <n v="0.1"/>
    <n v="6.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2"/>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1"/>
    <s v="Ejecutar los cursos virtuales programados"/>
    <s v="NO"/>
    <x v="6"/>
    <x v="7"/>
    <n v="70"/>
    <s v="Jimy Ballares Sanchez"/>
    <s v="Inspector"/>
    <x v="0"/>
    <m/>
    <m/>
    <m/>
    <n v="50"/>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n v="0.7682539682539683"/>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x v="0"/>
    <n v="1"/>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226415094339623"/>
    <n v="1"/>
    <n v="0.06"/>
    <n v="0.7"/>
    <n v="4.1999999999999996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42"/>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2"/>
    <s v="Evaluar los cursos virtuales ejecutados"/>
    <s v="NO"/>
    <x v="6"/>
    <x v="7"/>
    <n v="10"/>
    <s v="Jimy Ballares Sanchez"/>
    <s v="Inspector"/>
    <x v="0"/>
    <m/>
    <m/>
    <m/>
    <n v="50"/>
    <s v="Se evalu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n v="0.7682539682539683"/>
    <s v="Se evaluaron los cursos virtuales que se relacionan: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x v="0"/>
    <n v="1"/>
    <s v="Se evalu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226415094339623"/>
    <n v="1"/>
    <n v="0.06"/>
    <n v="0.1"/>
    <n v="6.000000000000001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52"/>
    <s v="Integrantes del Cuerpo de Custodia y Vigilancia formados en los diferentes campos de la seguridad penitenciaria."/>
    <n v="10"/>
    <n v="300"/>
    <s v="Número"/>
    <s v="Omaria Moreno Cortes"/>
    <s v="Subdirector Técnico"/>
    <x v="0"/>
    <n v="29"/>
    <s v="Se realizarón los cursos de especializacion con los siguientes resultados:_x000a__x000a_- Seminario Método MERC para caninos (13)._x000a_- Curso Instructores COPAN (16)"/>
    <s v="Grupo de Formación:_x000a__x000a_- Carpeta correspondiente a cada uno de los cursos diseñados."/>
    <n v="128"/>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3"/>
    <s v="Diseñar los cursos de especialización"/>
    <s v="NO"/>
    <x v="15"/>
    <x v="7"/>
    <n v="15"/>
    <s v="Carlos Antonio Peñaloza Contreras"/>
    <s v="Teniente de Prisiones"/>
    <x v="0"/>
    <m/>
    <m/>
    <m/>
    <n v="50"/>
    <s v="Se diseñarón los cursos de especializacion con los siguientes resultados:_x000a__x000a_- Seminario Método MERC para caninos ._x000a_- Curso Instructores COPAN._x000a_- Dactiloscopia Ibague._x000a_- Dactiloscopia Establecimientos Bogotá._x000a_- Seminario Centro Estratégico de Información Penitenciaria CEDIP._x000a_- Curso de Traslado y Transporte de Internos."/>
    <s v=" Grupo de Formación:_x000a__x000a_- Carpeta correspondiente a cada uno de los cursos diseñados. "/>
    <n v="95"/>
    <n v="0.78012048192771088"/>
    <s v="Se diseñaron los cursos de especializacion que se relacionan:_x000a__x000a_- Seminario Método MERC para caninos._x000a_- Curso Instructores COPAN._x000a_- Dactiloscopia _x000a_- Seminario Centro Estratégico de Información Penitenciaria CEDIP._x000a_- Curso de Traslado y Transporte de Internos_x000a_- Curso Avanzado de Trabajo en Alturas_x000a_- Curso Operadores Dispositivo Electrónico TASER _x000a_- Tecnico Laboral en Investigador Criminalístico y Judicial._x000a_-Tecnico Laboral en Adiestramiento y Manejo de Caninos._x000a_-Atencion Prehospitalaria_x000a_-Enfermeria de Caninos"/>
    <s v="Grupo de Formación:_x000a__x000a_- Carpeta correspondiente a cada uno de los cursos diseñados."/>
    <x v="0"/>
    <n v="1"/>
    <s v="Se diseñaron los cursos de especializacion que se relacionan:_x000a__x000a_- Seminario Método MERC para caninos._x000a_- Curso Instructores COPAN._x000a_- Dactiloscopia _x000a_- Seminario Centro Estratégico de Información Penitenciaria CEDIP._x000a_- Curso de Traslado y Transporte de Internos_x000a_- Curso Avanzado de Trabajo en Alturas_x000a_- Curso Operadores Dispositivo Electrónico TASER _x000a_- Tecnico Laboral en Investigador Criminalístico y Judicial._x000a_-Tecnico Laboral en Adiestramiento y Manejo de Caninos._x000a_-Atencion Prehospitalaria_x000a_-Enfermeria de Caninos_x000a_- Adoctrinamiento Institucional _x000a_- Vigilancia electrónic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32"/>
    <n v="332"/>
    <n v="1"/>
    <n v="2.0633333333333335"/>
    <n v="1"/>
    <n v="0.1"/>
    <n v="0.15"/>
    <n v="1.4999999999999999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52"/>
    <s v="Integrantes del Cuerpo de Custodia y Vigilancia formados en los diferentes campos de la seguridad penitenciaria."/>
    <n v="10"/>
    <n v="300"/>
    <s v="Número"/>
    <s v="Omaria Moreno Cortes"/>
    <s v="Subdirector Técnico"/>
    <x v="0"/>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4"/>
    <s v="Desarrollar los cursos de especialización"/>
    <s v="NO"/>
    <x v="15"/>
    <x v="7"/>
    <n v="70"/>
    <s v="Carlos Antonio Peñaloza Contreras"/>
    <s v="Teniente de Prisiones"/>
    <x v="0"/>
    <m/>
    <m/>
    <m/>
    <n v="50"/>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n v="0.78012048192771088"/>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x v="0"/>
    <n v="1"/>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 académico de los cursos de Adoctrinamiento Institucional y Vigilancia Electrónica"/>
    <n v="332"/>
    <n v="332"/>
    <n v="1"/>
    <n v="2.0633333333333335"/>
    <n v="1"/>
    <n v="0.1"/>
    <n v="0.7"/>
    <n v="7.0000000000000007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52"/>
    <s v="Integrantes del Cuerpo de Custodia y Vigilancia formados en los diferentes campos de la seguridad penitenciaria."/>
    <n v="10"/>
    <n v="300"/>
    <s v="Número"/>
    <s v="Omaria Moreno Cortes"/>
    <s v="Subdirector Técnico"/>
    <x v="0"/>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5"/>
    <s v="Evaluar el desarrollo de los cursos de especialización"/>
    <s v="NO"/>
    <x v="6"/>
    <x v="7"/>
    <n v="15"/>
    <s v="Carlos Antonio Peñaloza Contreras"/>
    <s v="Teniente de Prisiones"/>
    <x v="0"/>
    <m/>
    <m/>
    <m/>
    <n v="50"/>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n v="0.7682539682539683"/>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x v="0"/>
    <n v="1"/>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evaluación de los cursos de Adoctrinamiento Institucional y Vigilancia Electrónica"/>
    <n v="315"/>
    <n v="315"/>
    <n v="1"/>
    <n v="2.0633333333333335"/>
    <n v="1"/>
    <n v="0.1"/>
    <n v="0.15"/>
    <n v="1.4999999999999999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53"/>
    <s v="Integrantes del Cuerpo de Custodia y Vigilancia formados para desempeñar los cargos de Inspector e Inspector Jefe, en el marco de la convocatoria 305 de 2014"/>
    <n v="10"/>
    <n v="100"/>
    <s v="Porcentaje"/>
    <s v="Omaria Moreno Cortes"/>
    <s v="Subdirector Técnico"/>
    <x v="0"/>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6"/>
    <s v="Desarrollar los cursos de ascenso a Inspector e Inspector Jefe"/>
    <s v="NO"/>
    <x v="5"/>
    <x v="33"/>
    <n v="80"/>
    <s v="Carlos Antonio Peñaloza Contreras"/>
    <s v="Teniente de Prisiones"/>
    <x v="0"/>
    <n v="100"/>
    <s v="Se desarrollaron los cursos de ascenso a Inspector e Inspector Jefe."/>
    <s v="Grupo de Formación:_x000a__x000a_- Carpeta curso Inspector._x000a_- Carpeta curso Inspector Jefe."/>
    <n v="100"/>
    <s v="Se desarrollaron los cursos de ascenso a Inspector e Inspector Jefe."/>
    <s v="Grupo de Formación:_x000a__x000a_- Carpeta curso Inspector._x000a_- Carpeta curso Inspector Jefe."/>
    <n v="100"/>
    <n v="1"/>
    <s v="Se desarrollaron los cursos de ascenso a Inspector e Inspector Jefe."/>
    <s v="Grupo de Formación:_x000a__x000a_- Carpeta curso Inspector._x000a_- Carpeta curso Inspector Jefe."/>
    <x v="0"/>
    <n v="1"/>
    <s v="Se desarrollaron los cursos de ascenso a Inspector e Inspector Jef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70"/>
    <n v="70"/>
    <n v="1"/>
    <n v="1"/>
    <n v="1"/>
    <n v="0.1"/>
    <n v="0.8"/>
    <n v="0.08"/>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53"/>
    <s v="Integrantes del Cuerpo de Custodia y Vigilancia formados para desempeñar los cargos de Inspector e Inspector Jefe, en el marco de la convocatoria 305 de 2014"/>
    <n v="10"/>
    <n v="100"/>
    <s v="Porcentaje"/>
    <s v="Omaria Moreno Cortes"/>
    <s v="Subdirector Técnico"/>
    <x v="0"/>
    <m/>
    <m/>
    <m/>
    <m/>
    <m/>
    <m/>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7"/>
    <s v="Evaluar el desarrollo de los cursos de ascenso a Inspector e Inspector Jefe"/>
    <s v="NO"/>
    <x v="8"/>
    <x v="34"/>
    <n v="20"/>
    <s v="Carlos Antonio Peñaloza Contreras"/>
    <s v="Teniente de Prisiones"/>
    <x v="0"/>
    <n v="100"/>
    <s v="Se evaluaron los cursos de ascenso a Inspector e Inspector Jefe."/>
    <s v="Grupo de Formación:_x000a__x000a_- Carpeta curso Inspector._x000a_- Carpeta curso Inspector Jefe."/>
    <n v="100"/>
    <s v="Se evaluaron los cursos de ascenso a Inspector e Inspector Jefe."/>
    <s v="Grupo de Formación:_x000a__x000a_- Carpeta curso Inspector._x000a_- Carpeta curso Inspector Jefe."/>
    <n v="100"/>
    <n v="1"/>
    <s v="Se evaluaron los cursos de ascenso a Inspector e Inspector Jefe."/>
    <s v="Grupo de Formación:_x000a__x000a_- Carpeta curso Inspector._x000a_- Carpeta curso Inspector Jefe."/>
    <x v="0"/>
    <n v="1"/>
    <s v="Se evaluaron los cursos de ascenso a Inspector e Inspector Jef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7"/>
    <n v="7"/>
    <n v="1"/>
    <n v="1"/>
    <n v="1"/>
    <n v="0.1"/>
    <n v="0.2"/>
    <n v="0.0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67"/>
    <s v="Profesionales formados para desempeñar los cargos de Director y Subdirector de ERON."/>
    <n v="3"/>
    <n v="100"/>
    <s v="Porcentaje"/>
    <s v="Omaria Moreno Cortes"/>
    <s v="Subdirector Técnico"/>
    <x v="0"/>
    <n v="100"/>
    <s v="Se desarrolló un curso de Administración Penitenciaria en modalidad presencial, solicitado por la Subdirección de Talento Humano, para un total de 23 personas."/>
    <s v="Grupo de Formación:_x000a__x000a_-Carpeta Curso de Administración Penitenciaria."/>
    <n v="100"/>
    <s v="Se recibieron tres (3) requerimientos para el desarrollo del Curso en Administración Penitenciaria, los cuales fueron atendidos mediante la modalidad virtual, capacitandose a un total de 56 personas"/>
    <s v=" Grupo Educación Virtual:_x000a__x000a_-Carpeta Administración Penitenciaria "/>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8"/>
    <s v="Diseñar el diplomado en Gerencia de Administración Penitenciaria"/>
    <s v="SI"/>
    <x v="6"/>
    <x v="10"/>
    <n v="10"/>
    <s v="Carlos Antonio Peñaloza Contreras"/>
    <s v="Teniente de Prisiones"/>
    <x v="0"/>
    <n v="100"/>
    <s v="Se elaboró la orden de servicios para el desarrollo de los Cursos de Administración Penitenciaria."/>
    <s v="Grupo de Formación:_x000a__x000a_-Carpeta Curso de Administración Penitenciaria."/>
    <n v="100"/>
    <s v="Se elaboró la orden de servicios para el desarrollo de los Cursos de Administración Penitenciaria."/>
    <s v="Grupo de Formación:_x000a__x000a_-Carpeta Curso de Administración Penitenciaria."/>
    <n v="100"/>
    <n v="0.79867986798679869"/>
    <s v="Se elaboró la orden de servicios para el desarrollo de los Cursos de Administración Penitenciaria."/>
    <s v="Grupo de Formación:_x000a__x000a_-Carpeta Curso de Administración Penitenciaria."/>
    <x v="0"/>
    <n v="1"/>
    <s v="Se elaboró la orden de servicios para el desarrollo de los Cursos de Administración Penitenciari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03"/>
    <n v="0.1"/>
    <n v="3.0000000000000005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67"/>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9"/>
    <s v="Desarrollar el diplomado en Gerencia de Administración Penitenciaria"/>
    <s v="SI"/>
    <x v="6"/>
    <x v="7"/>
    <n v="70"/>
    <s v="Carlos Antonio Peñaloza Contreras"/>
    <s v="Teniente de Prisiones"/>
    <x v="0"/>
    <n v="100"/>
    <s v="Se desarrolló un curso de Administración Penitenciaria en modalidad presencial, solicitado por la Subdirección de Talento Humano."/>
    <s v="Grupo de Formación:_x000a__x000a_-Carpeta Curso de Administración Penitenciaria."/>
    <n v="100"/>
    <s v="Se desarrollaron tres cursos de Administración Penitenciaria correspondientes a tres requerimientos formulados por la Subdirección de Talento Humano"/>
    <s v=" Grupo de Educación Virtual_x000a__x000a_-Carpeta Curso de Administración Penitenciaria. "/>
    <n v="100"/>
    <n v="0.7682539682539683"/>
    <s v="Se desarrollaron dos cursos de Administración Penitenciaria correspondientes a igual número de requerimientos formulados por la Subdirección de Talento Humano"/>
    <s v="Grupo de Formación:_x000a__x000a_-Carpeta Curso de Administración Penitenciaria."/>
    <x v="0"/>
    <n v="1"/>
    <s v="Se desarrolló un curso de Administración Penitenciaria correspondiente a igual número de requerimientos formulado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
    <n v="1"/>
    <n v="0.03"/>
    <n v="0.7"/>
    <n v="2.0999999999999998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67"/>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0"/>
    <s v="Evaluar el desarrollo diplomado en Gerencia de Administración Penitenciaria"/>
    <s v="SI"/>
    <x v="6"/>
    <x v="7"/>
    <n v="15"/>
    <s v="Carlos Antonio Peñaloza Contreras"/>
    <s v="Teniente de Prisiones"/>
    <x v="0"/>
    <n v="100"/>
    <s v="Se evaluó un curso de Administración Penitenciaria en modalidad presencial, solicitado por la Subdirección de Talento Humano."/>
    <s v="Grupo de Formación:_x000a__x000a_-Carpeta Curso de Administración Penitenciaria."/>
    <n v="100"/>
    <s v="Se evaluaron tres cursos de Administración Penitenciaria correspondientes a tres requerimientos formulados por la Subdirección de Talento Humano"/>
    <s v=" Grupo de Educación Virtual_x000a__x000a_-Carpeta Curso de Administración Penitenciaria. "/>
    <n v="100"/>
    <n v="0.7682539682539683"/>
    <s v="Se evaluaron dos cursos de Administración Penitenciaria correspondientes a igual número de requerimientos formulados por la Subdirección de Talento Humano"/>
    <s v="Grupo de Formación:_x000a__x000a_-Carpeta Curso de Administración Penitenciaria."/>
    <x v="0"/>
    <n v="1"/>
    <s v="Se evaluaron un curso de Administración Penitenciaria correspondiente a igual número de requerimientos formulado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
    <n v="1"/>
    <n v="0.03"/>
    <n v="0.15"/>
    <n v="4.4999999999999997E-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67"/>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80"/>
    <s v="Incluir temática de Rendición de Cuentas en el curso de administración penitenciaria"/>
    <s v="NO"/>
    <x v="38"/>
    <x v="10"/>
    <n v="5"/>
    <s v="Jimy Ballares Sanchez"/>
    <s v="Inspector"/>
    <x v="0"/>
    <m/>
    <m/>
    <m/>
    <m/>
    <m/>
    <m/>
    <n v="50"/>
    <n v="0.47413793103448276"/>
    <s v="Se estructuró la ficha técnica del Curso Administración Penitenciaria, en la cual se incluye la temática de rendición de cuentas en la asignatura de Planeación Estratégica.  Queda pendiente aprobación por parte del Consejo Académico"/>
    <s v="Grupo de Formación:_x000a__x000a_-Carpeta Curso de Administración Penitenciaria."/>
    <x v="0"/>
    <n v="1"/>
    <s v="El Consejo Académico aprobó la ficha técnica de actualización del Curso de Administración Penitenciaria, la cual incluye la temática de rendición de cuenta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6"/>
    <n v="116"/>
    <n v="1"/>
    <n v="1"/>
    <n v="1"/>
    <n v="0.03"/>
    <n v="0.05"/>
    <n v="1.5000000000000002E-3"/>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60"/>
    <s v="Personal del Cuerpo de Custodia y Vigilancia, Fuerzas Armadas y de Policía, actualizados y reentrenados en los campos de seguridad penitenciaria."/>
    <n v="10"/>
    <n v="1700"/>
    <s v="Número"/>
    <s v="Omaria Moreno Cortes"/>
    <s v="Subdirector Técnico"/>
    <x v="0"/>
    <n v="321"/>
    <s v="Se desarrollaron cursos de reentrenamiento para el siguiente personal:_x000a__x000a_- Ejército: 96_x000a_- Cuerpo de Custodia y Vigilancia: 225"/>
    <s v="Grupo de Formación:_x000a__x000a_-Carpeta Reentrenamientos correspondiente."/>
    <n v="1086"/>
    <s v=" Se desarrollaron cursos de reentrenamiento para el siguiente personal:_x000a__x000a_- Ejército: 158_x000a_- Policia: 6_x000a_- Cuerpo de Custodia y Vigilancia: 922 "/>
    <s v=" Grupo de Formación:_x000a__x000a_-Carpeta Reentrenamientos correspondiente. "/>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1"/>
    <s v="Diseñar los programas de entrenamiento y reentrenamiento."/>
    <s v="NO"/>
    <x v="15"/>
    <x v="10"/>
    <n v="15"/>
    <s v="Carlos Antonio Peñaloza Contreras"/>
    <s v="Teniente de Prisiones"/>
    <x v="0"/>
    <n v="100"/>
    <s v="Se elaboró la orden de servicios para el desarrollo de los Cursos de Reentrenamiento"/>
    <s v="Grupo de Formación:_x000a__x000a_-Carpeta Reentrenamientos correspondiente."/>
    <n v="100"/>
    <s v="Se elaboró la orden de servicios para el desarrollo de los Cursos de Reentrenamiento"/>
    <s v="Grupo de Formación:_x000a__x000a_-Carpeta Reentrenamientos correspondiente."/>
    <n v="100"/>
    <n v="0.80937499999999996"/>
    <s v="Se elaboró la orden de servicios para el desarrollo de los Cursos de Reentrenamiento"/>
    <s v="Grupo de Formación:_x000a__x000a_-Carpeta Reentrenamientos correspondiente."/>
    <x v="3"/>
    <n v="1"/>
    <s v="Se elaboró la orden de servicios para el desarrollo de los Cursos de Reentrenamient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0"/>
    <n v="320"/>
    <n v="1"/>
    <n v="1.1970588235294117"/>
    <n v="1"/>
    <n v="0.1"/>
    <n v="0.15"/>
    <n v="1.4999999999999999E-2"/>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60"/>
    <s v="Personal del Cuerpo de Custodia y Vigilancia, Fuerzas Armadas y de Policía, actualizados y reentrenados en los campos de seguridad penitenciaria."/>
    <n v="10"/>
    <n v="1700"/>
    <s v="Número"/>
    <s v="Omaria Moreno Cortes"/>
    <s v="Subdirector Técnico"/>
    <x v="0"/>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2"/>
    <s v="Desarrollar los programas de entrenamiento y reentrenamiento."/>
    <s v="NO"/>
    <x v="6"/>
    <x v="7"/>
    <n v="70"/>
    <s v="Carlos Antonio Peñaloza Contreras"/>
    <s v="Teniente de Prisiones"/>
    <x v="0"/>
    <m/>
    <m/>
    <m/>
    <n v="50"/>
    <s v=" Se desarrollaron cursos de reentrenamiento para el siguiente personal:_x000a__x000a_- Ejército: 158_x000a_- Policia: 6_x000a_- Cuerpo de Custodia y Vigilancia: 922 "/>
    <s v=" Grupo de Formación:_x000a__x000a_-Carpeta Reentrenamientos correspondiente. "/>
    <n v="98"/>
    <n v="0.7682539682539683"/>
    <s v="Se desarrollaron cursos de reentrenamiento para el siguiente personal:_x000a__x000a_- Ejército: 329_x000a_- Policia: 6_x000a_- Cuerpo de Custodia y Vigilancia: 1,454"/>
    <s v="Grupo de Formación:_x000a__x000a_-Carpeta Reentrenamientos correspondiente."/>
    <x v="0"/>
    <n v="1"/>
    <s v="Se desarrollaron cursos de reentrenamiento para el siguiente personal:_x000a__x000a_- Ejército: 436_x000a_- Policia: 8_x000a_- Cuerpo de Custodia y Vigilancia: 1,59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970588235294117"/>
    <n v="1"/>
    <n v="0.1"/>
    <n v="0.7"/>
    <n v="7.0000000000000007E-2"/>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60"/>
    <s v="Personal del Cuerpo de Custodia y Vigilancia, Fuerzas Armadas y de Policía, actualizados y reentrenados en los campos de seguridad penitenciaria."/>
    <n v="10"/>
    <n v="1700"/>
    <s v="Número"/>
    <s v="Omaria Moreno Cortes"/>
    <s v="Subdirector Técnico"/>
    <x v="0"/>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3"/>
    <s v="Evaluar los programas de entrenamiento y reentrenamiento"/>
    <s v="NO"/>
    <x v="6"/>
    <x v="7"/>
    <n v="15"/>
    <s v="Carlos Antonio Peñaloza Contreras"/>
    <s v="Teniente de Prisiones"/>
    <x v="0"/>
    <m/>
    <m/>
    <m/>
    <n v="50"/>
    <s v=" Se evaluaron cursos de reentrenamiento para el siguiente personal:_x000a__x000a_- Ejército: 158_x000a_- Policia: 6_x000a_- Cuerpo de Custodia y Vigilancia: 922 "/>
    <s v=" Grupo de Formación:_x000a__x000a_-Carpeta Reentrenamientos correspondiente. "/>
    <n v="98"/>
    <n v="0.7682539682539683"/>
    <s v="Se evaluaron cursos de reentrenamiento para el siguiente personal:_x000a__x000a_- Ejército: 329_x000a_- Policia: 6_x000a_- Cuerpo de Custodia y Vigilancia: 1,454"/>
    <s v="Grupo de Formación:_x000a__x000a_-Carpeta Reentrenamientos correspondiente."/>
    <x v="0"/>
    <n v="1"/>
    <s v="Se evaluaron cursos de reentrenamiento para el siguiente personal:_x000a__x000a_- Ejército: 436_x000a_- Policia: 8_x000a_- Cuerpo de Custodia y Vigilancia: 1,59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970588235294117"/>
    <n v="1"/>
    <n v="0.1"/>
    <n v="0.15"/>
    <n v="1.4999999999999999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s v="P138"/>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4"/>
    <s v="Estructurar los Programas de Profundización Técnica acorde a los parámetros establecidos. "/>
    <s v="NO"/>
    <x v="6"/>
    <x v="10"/>
    <n v="30"/>
    <s v="Carlos Antonio Peñaloza Contreras"/>
    <s v="Teniente de Prisiones"/>
    <x v="0"/>
    <m/>
    <m/>
    <m/>
    <n v="30"/>
    <s v="Se convocó un grupo interdisciplinario conformado por funcionarios INPEC de diferentes dependencias con el fin de estructurar el Plan de Estudios de los Programas de Ascenso para Teniente y Capitan._x000a_Se cuenta con la primera versión del Plan de Estudios de los cursos de ascenso para Teniente y Capitan.  Así mismo, se diseñó la propuesta de perfiles para los cursos mencionados."/>
    <s v=" Grupo Formación:_x000a__x000a_Carpeta Cursos de Ascenso para Teniente y Capitán "/>
    <n v="100"/>
    <n v="0.79867986798679869"/>
    <s v="Se estructuraron los Programas de Profundización Técnica de Ascenso a Teniente y Capitán"/>
    <s v="Grupo Formación_x000a__x000a_- Carpeta cursos teniente y capitán"/>
    <x v="0"/>
    <n v="1"/>
    <s v="Se estructuraron los Programas de Profundización Técnica de Ascenso a Teniente y Capitá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n v="0.3"/>
    <n v="0.0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s v="P138"/>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5"/>
    <s v=" Validar los Programas de Profundización Técnica por parte del Comité Curricular. "/>
    <s v="NO"/>
    <x v="6"/>
    <x v="10"/>
    <n v="10"/>
    <s v="Carlos Antonio Peñaloza Contreras"/>
    <s v="Teniente de Prisiones"/>
    <x v="0"/>
    <m/>
    <m/>
    <m/>
    <s v="-"/>
    <s v="La validación de los programas de profundización técnica solamente procede cuando se cuente con el documento consolidado de los mismos."/>
    <s v="No aplica"/>
    <n v="100"/>
    <n v="0.79867986798679869"/>
    <s v="En sesión del 01 de Septiembre de 2016, el Comité Curricular validó el Plan de Estudio de los Programas de Profundización Técnica de Ascenso a Teniente y Capitán"/>
    <s v="Grupo Formación_x000a__x000a_- Carpeta cursos teniente y capitán"/>
    <x v="0"/>
    <n v="1"/>
    <s v="En sesión del 01 de Septiembre de 2016, el Comité Curricular validó el Plan de Estudio de los Programas de Profundización Técnica de Ascenso a Teniente y Capitá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n v="0.1"/>
    <n v="0.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s v="P138"/>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6"/>
    <s v="Aprobar los Programas de Profundización Técnica por parte del Consejo Académico."/>
    <s v="NO"/>
    <x v="6"/>
    <x v="10"/>
    <n v="60"/>
    <s v="Carlos Antonio Peñaloza Contreras"/>
    <s v="Teniente de Prisiones"/>
    <x v="0"/>
    <m/>
    <m/>
    <m/>
    <s v="-"/>
    <s v="La aprobación de los programas de profundización técnica solamente procede cuando se cuente con el documento consolidado de los mismos."/>
    <s v="No aplica"/>
    <m/>
    <n v="0.79867986798679869"/>
    <s v="Está pendiente la aprobación de los Programas por parte del Consejo Académico, gestión programada para el mes de Octubre"/>
    <s v="Grupo Formación_x000a__x000a_- Carpeta cursos teniente y capitán"/>
    <x v="0"/>
    <n v="1"/>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n v="0.6"/>
    <n v="0.06"/>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s v="P190"/>
    <s v="Programas Técnico Laborales con renovación de registro ante la secretaria de educación correspondiente "/>
    <n v="10"/>
    <n v="2"/>
    <s v="Número"/>
    <s v="Omaria Moreno Cortes"/>
    <s v="Subdirector Técnico"/>
    <x v="0"/>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7"/>
    <s v="Realizar las correcciones formuladas por la Secretaría de Educación de Cundinamarca a los documentos radicados"/>
    <s v="SI"/>
    <x v="31"/>
    <x v="10"/>
    <n v="10"/>
    <s v="Carlos Antonio Peñaloza Contreras"/>
    <s v="Teniente de Prisiones"/>
    <x v="0"/>
    <n v="100"/>
    <s v="La Secretaría de Educación de Cundinamarca no formuló correcciones al documento radicado."/>
    <s v="No aplica"/>
    <n v="100"/>
    <s v="La Secretaría de Educación de Cundinamarca no formuló correcciones al documento radicado."/>
    <s v="No aplica"/>
    <n v="100"/>
    <n v="0.81172839506172845"/>
    <s v="La Secretaría de Educación de Cundinamarca no formuló correcciones al documento radicado."/>
    <s v="Grupo Formación:_x000a__x000a_-Carpeta de cada uno de los programas técnico labores renovados."/>
    <x v="0"/>
    <n v="1"/>
    <s v="La Secretaría de Educación de Cundinamarca no formuló correcciones al documento radicad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4"/>
    <n v="324"/>
    <n v="1"/>
    <n v="1"/>
    <n v="1"/>
    <n v="0.1"/>
    <n v="0.1"/>
    <n v="0.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s v="P190"/>
    <s v="Programas Técnico Laborales con renovación de registro ante la secretaria de educación correspondiente "/>
    <n v="10"/>
    <n v="2"/>
    <s v="Número"/>
    <s v="Omaria Moreno Cortes"/>
    <s v="Subdirector Técnico"/>
    <x v="0"/>
    <m/>
    <m/>
    <m/>
    <m/>
    <m/>
    <m/>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8"/>
    <s v="Recibir los actos administrativos de renovación de los programas técnico labores de servicios penitenciarios y caninos "/>
    <s v="SI"/>
    <x v="31"/>
    <x v="10"/>
    <n v="90"/>
    <s v="Carlos Antonio Peñaloza Contreras"/>
    <s v="Teniente de Prisiones"/>
    <x v="0"/>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n v="0.81172839506172845"/>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x v="0"/>
    <n v="1"/>
    <s v="La Dirección de la Escuela Penitenciaria Nacional se notificó del Acto Administrativo de Renovación de los programas técnico labores en servicios penitenciarios y manejo y adiestramient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4"/>
    <n v="324"/>
    <n v="1"/>
    <n v="1"/>
    <n v="1"/>
    <n v="0.1"/>
    <n v="0.9"/>
    <n v="0.09"/>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141"/>
    <s v=" Establecimientos de reclusión con programas de reentrenamiento al Cuerpo de custodia y vigilancia"/>
    <n v="10"/>
    <n v="23"/>
    <s v="Número"/>
    <s v="Omaria Moreno Cortes"/>
    <s v="Subdirector Técnico"/>
    <x v="0"/>
    <n v="4"/>
    <s v="Se realizaron programs de Reentrenamiento al CCV en los siguientes establecimientos de la Regional Norte:_x000a__x000a_- Barranquilla (2)_x000a_- Santa Martha (1)_x000a_- Valledupar (1)"/>
    <s v="Grupo de Formación:_x000a__x000a_-Carpeta Reentrenamientos CCV."/>
    <n v="12"/>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909"/>
    <s v="Programar de acuerdo a las necesidades, los ERON que recibirán programas de reentrenamiento "/>
    <s v="NO"/>
    <x v="31"/>
    <x v="18"/>
    <n v="20"/>
    <s v="Carlos Antonio Peñaloza Contreras"/>
    <s v="Teniente de Prisiones"/>
    <x v="0"/>
    <n v="100"/>
    <s v="Dentro de la Orden de Servicios del Programa de Reentrenamiento al CCV, se definieron los establecimientos y fechas para el desarrollo de los mismos."/>
    <s v="Grupo de Formación:_x000a__x000a_-Carpeta Reentrenamientos CCV."/>
    <n v="100"/>
    <s v="Dentro de la Orden de Servicios del Programa de Reentrenamiento al CCV, se definieron los establecimientos y fechas para el desarrollo de los mismos."/>
    <s v="Grupo de Formación:_x000a__x000a_-Carpeta Reentrenamientos CCV."/>
    <n v="100"/>
    <n v="1"/>
    <s v="Dentro de la Orden de Servicios del Programa de Reentrenamiento al CCV, se definieron los establecimientos y fechas para el desarrollo de los mismos."/>
    <s v="Grupo de Formación:_x000a__x000a_-Carpeta Reentrenamientos CCV."/>
    <x v="3"/>
    <n v="1"/>
    <s v="Dentro de la Orden de Servicios del Programa de Reentrenamiento al CCV, se definieron los establecimientos y fechas para el desarrollo de los mism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9"/>
    <n v="19"/>
    <n v="1"/>
    <n v="1.0434782608695652"/>
    <n v="1"/>
    <n v="0.1"/>
    <n v="0.2"/>
    <n v="0.02"/>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141"/>
    <s v=" Establecimientos de reclusión con programas de reentrenamiento al Cuerpo de custodia y vigilancia"/>
    <n v="10"/>
    <n v="23"/>
    <s v="Número"/>
    <s v="Omaria Moreno Cortes"/>
    <s v="Subdirector Técnico"/>
    <x v="0"/>
    <m/>
    <m/>
    <m/>
    <m/>
    <m/>
    <m/>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910"/>
    <s v="Ejecutar los programas de reentrenamiento al personal del CCV en los ERON programados"/>
    <s v="NO"/>
    <x v="6"/>
    <x v="7"/>
    <n v="80"/>
    <s v="Carlos Antonio Peñaloza Contreras"/>
    <s v="Teniente de Prisiones"/>
    <x v="0"/>
    <m/>
    <m/>
    <m/>
    <n v="50"/>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n v="83"/>
    <n v="0.7682539682539683"/>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x v="0"/>
    <n v="1"/>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315"/>
    <n v="315"/>
    <n v="1"/>
    <n v="1.0434782608695652"/>
    <n v="1"/>
    <n v="0.1"/>
    <n v="0.8"/>
    <n v="0.08"/>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s v="P240"/>
    <s v="Plan de Reinducción del INPEC anualmente elaborado"/>
    <n v="3"/>
    <n v="1"/>
    <s v="Número"/>
    <s v="Omaria Moreno Cortes"/>
    <s v="Subdirector Técnico"/>
    <x v="0"/>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1"/>
    <s v="Elaborar el Plan de Reinducción del INPEC"/>
    <s v="NO"/>
    <x v="41"/>
    <x v="27"/>
    <n v="70"/>
    <m/>
    <m/>
    <x v="0"/>
    <m/>
    <m/>
    <m/>
    <n v="100"/>
    <s v="Se elaboró el Plan de Reinducción por parte de la Dirección Escuela de Formación, el cual fue enviado en versión final a la OFPLA para aprobación el 15 de Junio de 2016"/>
    <s v="Grupo Educación Continuada:_x000a__x000a_-Carpeta Programa de Reinducción 2016"/>
    <n v="100"/>
    <n v="1"/>
    <s v="Se elaboró el Plan de Reinducción por parte de la Dirección Escuela de Formación, el cual fue enviado en versión final a la OFPLA para aprobación el 15 de Junio de 2016"/>
    <s v="Grupo Educación Continuada:_x000a__x000a_-Carpeta Programa de Reinducción 2016"/>
    <x v="3"/>
    <n v="1"/>
    <s v="Se elaboró el Plan de Reinducción por parte de la Dirección Escuela de Formación, el cual fue enviado en versión final a la OFPLA para aprobación el 15 de Jun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5"/>
    <n v="15"/>
    <n v="1"/>
    <n v="1"/>
    <n v="1"/>
    <n v="0.03"/>
    <n v="0.7"/>
    <n v="2.0999999999999998E-2"/>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s v="P240"/>
    <s v="Plan de Reinducción del INPEC anualmente elaborado"/>
    <n v="3"/>
    <n v="1"/>
    <s v="Número"/>
    <s v="Omaria Moreno Cortes"/>
    <s v="Subdirector Técnico"/>
    <x v="0"/>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77"/>
    <s v="Aprobar el Plan de Reinducción de la vigencia"/>
    <s v="NO"/>
    <x v="42"/>
    <x v="16"/>
    <n v="30"/>
    <m/>
    <m/>
    <x v="0"/>
    <m/>
    <m/>
    <m/>
    <m/>
    <m/>
    <m/>
    <n v="100"/>
    <n v="1"/>
    <s v="Mediante Resolución No. 003340 del 05 de Julio de 2016, se aprueba y adopta el Programa de Reinducción del INPEC."/>
    <s v="Grupo Educación Continuada:_x000a__x000a_-Carpeta Programa de Reinducción 2016"/>
    <x v="0"/>
    <n v="1"/>
    <s v="Mediante Resolución No. 003340 del 05 de Julio de 2016, se aprueba y adopta el Programa de Reinducción del INPEC."/>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6"/>
    <n v="16"/>
    <n v="1"/>
    <n v="1"/>
    <n v="1"/>
    <n v="0.03"/>
    <n v="0.3"/>
    <n v="8.9999999999999993E-3"/>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s v="P140"/>
    <s v="Implementación anualmente del Plan de reinducción del INPEC."/>
    <n v="2"/>
    <n v="1"/>
    <s v="Número"/>
    <s v="Omaria Moreno Cortes"/>
    <s v="Subdirector Técnico"/>
    <x v="0"/>
    <m/>
    <m/>
    <m/>
    <m/>
    <m/>
    <m/>
    <m/>
    <s v="SIN REGISTRO DE SEGUIMIENTO"/>
    <m/>
    <n v="0"/>
    <s v="El producto no fue cumplido en su totalidad."/>
    <n v="0"/>
    <n v="1175"/>
    <s v="Implementar el Plan de Reinducción aprobado para la vigencia"/>
    <s v="NO"/>
    <x v="43"/>
    <x v="10"/>
    <n v="80"/>
    <m/>
    <m/>
    <x v="0"/>
    <m/>
    <m/>
    <m/>
    <m/>
    <m/>
    <m/>
    <n v="30"/>
    <n v="0.42452830188679247"/>
    <s v="Se elevó solicitud a OFPLA con el fin que preste su colaboración en la estructuración del módulo del Programa de Reinducción y a la Subdirección de Talento Humano con el fin que aporte el listado de los funcionarios objeto de Reinducción"/>
    <s v="Grupo Educación Continuada:_x000a__x000a_-Carpeta Programa de Reinducción 2016"/>
    <x v="5"/>
    <n v="1"/>
    <s v="1, Se consultó a la OFPLA los temas a incluir en la capacitación y a partir de la respuesta, se asignó el personal competente de la DIRES para elaborar los módulos virtuales con el fin de desarrollar las OVAS correspondientes._x000a__x000a_2, Se solicitó a  SUTAH el listado a nivel nacional de los servidores públicos objeto de reinducción , el cual asciende a 11,753 funcionarios.  En ese sentido se presentan las siguientes dificultades:_x000a__x000a_- De los 11,753 funcionarios tan sólo 1574  (13,39%) podrían tomar el curso de Reinducción a través de la plataforma MOODLE por contar con e-mail institucional._x000a_- La cifra de 11,753 funcionarios es imposible de abarcar en una sola vigencia, puesto que anualmente se podrían programar cuatro cursos virtuales con un cobertura máxima de 1,200 funcionarios._x000a__x000a_Por ende el cumplimiento de este producto se aplaza para la vigencia 2017."/>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06"/>
    <n v="106"/>
    <n v="1"/>
    <n v="0"/>
    <n v="0"/>
    <n v="0"/>
    <n v="0.4"/>
    <n v="8.0000000000000002E-3"/>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s v="P140"/>
    <s v="Implementación anualmente del Plan de reinducción del INPEC."/>
    <n v="2"/>
    <n v="1"/>
    <s v="Número"/>
    <s v="Omaria Moreno Cortes"/>
    <s v="Subdirector Técnico"/>
    <x v="0"/>
    <m/>
    <m/>
    <m/>
    <m/>
    <m/>
    <m/>
    <m/>
    <s v="SIN REGISTRO DE SEGUIMIENTO"/>
    <m/>
    <n v="0"/>
    <s v="El producto no fue cumplido en su totalidad."/>
    <n v="0"/>
    <n v="1176"/>
    <s v="Evaluar la implementación del Plan de Reinducción aprobado para la vigencia"/>
    <s v="NO"/>
    <x v="7"/>
    <x v="7"/>
    <n v="20"/>
    <m/>
    <m/>
    <x v="0"/>
    <m/>
    <m/>
    <m/>
    <m/>
    <m/>
    <m/>
    <m/>
    <s v="Actividad no ha iniciado"/>
    <s v="SIN REGISTRO DE SEGUIMIENTO"/>
    <m/>
    <x v="6"/>
    <n v="1"/>
    <s v="No es posible desarrollar la actividad puesto que el Programa de Reinducción no fue implementado"/>
    <n v="0"/>
    <n v="11"/>
    <n v="11"/>
    <n v="1"/>
    <n v="0"/>
    <n v="0"/>
    <n v="0"/>
    <n v="0"/>
    <n v="0"/>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242"/>
    <s v="Plan Estratégico de Seguridad Vial elaborado "/>
    <n v="5"/>
    <n v="1"/>
    <s v="Número"/>
    <s v="LUZ MIRAM TIERRADENTRO CACHAYA"/>
    <s v="Subdirector Técnico"/>
    <x v="0"/>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912"/>
    <s v="Designar las responsabilidades a las diferentes dependencias con respecto a la elaboración del Plan Estratégico de Seguridad Vial, acorde con la normatividad vigente."/>
    <s v="NO"/>
    <x v="15"/>
    <x v="26"/>
    <n v="20"/>
    <s v="Leonardo Tellez"/>
    <s v="Técnico Operativo"/>
    <x v="0"/>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n v="1"/>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x v="3"/>
    <n v="1"/>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6"/>
    <n v="16"/>
    <n v="1"/>
    <n v="1"/>
    <n v="1"/>
    <n v="0.05"/>
    <n v="0.2"/>
    <n v="0.01"/>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242"/>
    <s v="Plan Estratégico de Seguridad Vial elaborado "/>
    <n v="5"/>
    <n v="1"/>
    <s v="Número"/>
    <s v="LUZ MIRAM TIERRADENTRO CACHAYA"/>
    <s v="Subdirector Técnico"/>
    <x v="0"/>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913"/>
    <s v="Consolidar el Plan Estratégico de Seguridad Vial acorde con los aportes realizados por cada dependencia del Instituto."/>
    <s v="NO"/>
    <x v="6"/>
    <x v="35"/>
    <n v="60"/>
    <s v="Leonardo Tellez"/>
    <s v="Técnico Operativo"/>
    <x v="0"/>
    <m/>
    <m/>
    <m/>
    <n v="100"/>
    <s v="Se consolidó el documento del Plan Estratégico de Seguridad Vial con los aportes de las diferentes dependencias y los realizados por el equipo de trabajo"/>
    <s v="F:\Mis documentos\Anyela Ortiz\2016\PESV"/>
    <n v="100"/>
    <n v="1"/>
    <s v="Se consolidó el documento del Plan Estratégico de Seguridad Vial con los aportes de las diferentes dependencias y los realizados por el equipo de trabajo"/>
    <s v="F:\Mis documentos\Anyela Ortiz\2016\PESV"/>
    <x v="3"/>
    <n v="1"/>
    <s v="Se consolidó el documento del Plan Estratégico de Seguridad Vial con los aportes de las diferentes dependencias y los realizados por el equipo de trabaj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40"/>
    <n v="140"/>
    <n v="1"/>
    <n v="1"/>
    <n v="1"/>
    <n v="0.05"/>
    <n v="0.6"/>
    <n v="0.03"/>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242"/>
    <s v="Plan Estratégico de Seguridad Vial elaborado "/>
    <n v="5"/>
    <n v="1"/>
    <s v="Número"/>
    <s v="LUZ MIRAM TIERRADENTRO CACHAYA"/>
    <s v="Subdirector Técnico"/>
    <x v="0"/>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1178"/>
    <s v="Aprobar el Plan Estratégico de Seguridad Vial por parte de la Dirección General del Inpec."/>
    <s v="NO"/>
    <x v="44"/>
    <x v="36"/>
    <n v="20"/>
    <s v="Leonardo Tellez"/>
    <s v="Técnico Operativo"/>
    <x v="0"/>
    <m/>
    <m/>
    <m/>
    <n v="100"/>
    <s v="El Plan Estratégico de Seguridad Vial fue aprobado por la Dirección General del INPEC mediante Resolución No. 003113 del 21 de Junio de 2016"/>
    <s v="http://rutavirtual.inpec.gov.co/moodle/file.php/1454/R003113_21062016.PDF"/>
    <n v="100"/>
    <n v="1"/>
    <s v="El Plan Estratégico de Seguridad Vial fue aprobado por la Dirección General del INPEC mediante Resolución No. 003113 del 21 de Junio de 2016"/>
    <s v="http://rutavirtual.inpec.gov.co/moodle/file.php/1454/R003113_21062016.PDF"/>
    <x v="3"/>
    <n v="1"/>
    <s v="El Plan Estratégico de Seguridad Vial fue aprobado por la Dirección General del INPEC mediante Resolución No. 003113 del 21 de Junio de 2016"/>
    <s v="http://186.179.97.245/isolucion/FrameSetGeneral.asp?Pagina=ListadoMaestroDocumentos3.asp"/>
    <n v="7"/>
    <n v="7"/>
    <n v="1"/>
    <n v="1"/>
    <n v="1"/>
    <n v="0.05"/>
    <n v="0.2"/>
    <n v="0.01"/>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s v="P253"/>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4"/>
    <s v="Elaborar y aprobar el Plan Institucional de Capacitación. "/>
    <s v="NO"/>
    <x v="5"/>
    <x v="6"/>
    <n v="30"/>
    <s v="Doris Gerena Parra"/>
    <s v="Coordinadora Grupo de Educación Continuada"/>
    <x v="0"/>
    <n v="100"/>
    <s v="Se elaboró el Plan Institucional de Capacitación de acuerdo con la metodología de la Función Pública, el cual fue aprobado mediante Resolución No. 001402 del 30 de marzo de 2016"/>
    <s v="Grupo de Educación Continuada:_x000a__x000a_Carpeta PIC"/>
    <n v="100"/>
    <s v="Se elaboró el Plan Institucional de Capacitación de acuerdo con la metodología de la Función Pública, el cual fue aprobado mediante Resolución No. 001402 del 30 de marzo de 2016"/>
    <s v="Grupo de Educación Continuada:_x000a__x000a_Carpeta PIC"/>
    <n v="100"/>
    <n v="1"/>
    <s v="Se elaboró el Plan Institucional de Capacitación de acuerdo con la metodología de la Función Pública, el cual fue aprobado mediante Resolución No. 001402 del 30 de marzo de 2016"/>
    <s v="Grupo de Educación Continuada:_x000a__x000a_Carpeta PIC"/>
    <x v="3"/>
    <n v="1"/>
    <s v="Se elaboró el Plan Institucional de Capacitación de acuerdo con la metodología de la Función Pública, el cual fue aprobado mediante Resolución No. 001402 del 30 de marz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
    <n v="89"/>
    <n v="1"/>
    <n v="1"/>
    <n v="1"/>
    <n v="0.01"/>
    <n v="0.3"/>
    <n v="3.0000000000000001E-3"/>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s v="P253"/>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5"/>
    <s v="Socializar el Plan Institucional de Capacitación PIC"/>
    <s v="NO"/>
    <x v="8"/>
    <x v="0"/>
    <n v="10"/>
    <s v="Doris Gerena Parra"/>
    <s v="Coordinadora Grupo de Educación Continuada"/>
    <x v="0"/>
    <m/>
    <m/>
    <m/>
    <n v="100"/>
    <s v="El PIC fue socializado mediante publicación en la página web de la Escuela Penitenciaria Nacional."/>
    <s v="http://epn.gov.co/index.php/item/442-pic-2016"/>
    <n v="100"/>
    <n v="1"/>
    <s v="El PIC fue socializado mediante publicación en la página web de la Escuela Penitenciaria Nacional."/>
    <s v="http://epn.gov.co/index.php/item/442-pic-2016"/>
    <x v="3"/>
    <n v="1"/>
    <s v="El PIC fue socializado mediante publicación en la página web de la Escuela Penitenciaria Nacional."/>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9"/>
    <n v="29"/>
    <n v="1"/>
    <n v="1"/>
    <n v="1"/>
    <n v="0.01"/>
    <n v="0.1"/>
    <n v="1E-3"/>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s v="P253"/>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6"/>
    <s v="Ejecutar el Plan Institucional de Capacitación PIC"/>
    <s v="NO"/>
    <x v="1"/>
    <x v="7"/>
    <n v="50"/>
    <s v="Doris Gerena Parra"/>
    <s v="Coordinadora Grupo de Educación Continuada"/>
    <x v="0"/>
    <m/>
    <m/>
    <m/>
    <n v="50"/>
    <s v="El PIC se ha ejecutado de acuerdo con la programación académica publicada desde los ejes de formación, reentrenamiento y capacitación (Red de apoyo, Educación virtual, Educación Contratada)"/>
    <s v="F:\Mis documentos\Anyela Ortiz\2016\Requerimiento Control Interno"/>
    <n v="75"/>
    <n v="0.67555555555555558"/>
    <s v="El PIC se ha ejecutado de acuerdo con la programación académica publicada desde los ejes de formación, reentrenamiento y capacitación (Red de apoyo, Educación virtual, Educación Contratada)"/>
    <s v="F:\Mis documentos\Anyela Ortiz\2016\Requerimiento Control Interno"/>
    <x v="0"/>
    <n v="1"/>
    <s v="El PIC fue ejecutado de acuerdo con la programación académica publicada desde los ejes de formación, reentrenamiento y capacitación (Red de apoyo, Educación virtual, Educación Contratad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25"/>
    <n v="225"/>
    <n v="1"/>
    <n v="1"/>
    <n v="1"/>
    <n v="0.01"/>
    <n v="0.5"/>
    <n v="5.0000000000000001E-3"/>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s v="P253"/>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7"/>
    <s v="Evaluar el Plan Institucional de Capacitación PIC"/>
    <s v="NO"/>
    <x v="37"/>
    <x v="24"/>
    <n v="10"/>
    <s v="Doris Gerena Parra"/>
    <s v="Coordinadora Grupo de Educación Continuada"/>
    <x v="0"/>
    <m/>
    <m/>
    <m/>
    <m/>
    <m/>
    <m/>
    <m/>
    <s v="Actividad no ha iniciado"/>
    <s v="SIN REGISTRO DE SEGUIMIENTO"/>
    <m/>
    <x v="0"/>
    <n v="1"/>
    <s v="El PIC fue evaluado de acuerdo con los indicadores de eficiencia y eficacia previstos en el documento aprobad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
    <n v="3"/>
    <n v="1"/>
    <n v="1"/>
    <n v="1"/>
    <n v="0.01"/>
    <n v="0.1"/>
    <n v="1E-3"/>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29"/>
    <s v="Establecimientos beneficiados con la campaña de fortalecimiento de la &quot;UNIÓN FAMILIAR&quot;"/>
    <n v="25"/>
    <n v="50"/>
    <s v="Número"/>
    <s v="PADRE ANDRES FERNANDEZ"/>
    <s v="Asesor"/>
    <x v="0"/>
    <n v="25"/>
    <s v="En el desarrollo de la campaña se han realizado diferentes actividades encaminadas al fortalecimiento de la &quot;Unión Familiar&quot; tanto a internos como a funcionarios de 25 establecimientos. Las solicitudes se han realizado de manera libre y voluntaria brindándose todo el acompañamiento por parte del líder religioso (Capellán)."/>
    <s v="P29-Grupo de Apoyo Espiritual. Carpeta de matrimonios, programa software libros parroquiales Gapoe."/>
    <s v="33"/>
    <s v="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
    <s v="P29-GAPOE. Carpeta de matrimonios, programa software libros parroquiales Gapoe."/>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n v="691"/>
    <s v="Divulgar las actividades que desarrolla GAPOE con respecto a la asistencia espiritual de los funcionarios del INPEC"/>
    <s v="NO"/>
    <x v="6"/>
    <x v="7"/>
    <n v="50"/>
    <s v="FREDY CARDONA "/>
    <s v="Profesional Universitario"/>
    <x v="0"/>
    <n v="25"/>
    <s v="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
    <s v="Grupo de Apoyo Espiritual. Carpeta de matrimonios, libro de matrimonios, carpeta de notificaciones, programa software libros parroquiales Gapoe. Carpeta digital 2016"/>
    <s v="50"/>
    <s v="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
    <s v="Gapoe/Carpeta de matrimonios, libro de matrimonios, carpeta de notificaciones, programa software libros parroquiales. Carpeta digital 2016"/>
    <n v="77"/>
    <n v="0.7682539682539683"/>
    <s v="En este trimestre los lideres religiosos han divulgado las actividades que desarrollan en la prestacion de su servicio, los encuentros nacionales realizados con los capellanes de las regionales Norte, Occidente y Viejo Caldas sirvieron para socializar la campaña de fortalecimiento de Unión Familiar y las actividades del Grupo de Apoyo Espiritual que se brinda a los funcionarios del instituto. Como resultado se realizo 01 matrimonio reportado en Bogotá celebrado en la Parroquia Santa María de la Libertad, además se realizaron 08 Bautizos de hijos de funcionarios, se realizaron Confirmaciones a 17 Auxiliares Bachilleres de la EPN, se promovió encuentro de parejas/curso prematrimonial, divulgado por correo institucional y vivenciado el 25 y 26 de Junio en las instalaciones de la Fundación Caminos de Libertad en Bogotá. El acompañamiento a los funcionarios se ha venido fortaleciendo, debido a la prestacion del servicio de los Capellanes en los diferentes establecimientos, asi mismo el trabajo conjunto con los representantes de otras confesiones religiosas para que se presten los servicios segun las actividades que estas celebren."/>
    <s v="Gapoe/Carpeta de matrimonios, libro de matrimonios, carpeta de notificaciones, programa software libros parroquiales. Carpeta digital 2016"/>
    <x v="3"/>
    <n v="1"/>
    <s v="Para el ultimo trimestre el Grupo de Apoyo Espiritual a traves de los lideres espirituales ha promovio la campaña de fortalecimiento de Union Familiar, dando a conocer los diferentes servicios que se prestan, por medio de pendones, afiches, correo electronicos y atencion personalizada en cada area o establecimientos beneficiados. Como resultado se realizo Curso Prematrimonial en el mes de Octubre, participando alrededor de 08 parejas, encuentro divulgado por correo institucional y realizado en las instalaciones de la Fundacion Caminos de Libertad-Grupo de Apoyo Espiritual."/>
    <s v="Gapoe/Carpeta de Encuentro de parejas/Listados"/>
    <n v="315"/>
    <n v="315"/>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29"/>
    <s v="Establecimientos beneficiados con la campaña de fortalecimiento de la &quot;UNIÓN FAMILIAR&quot;"/>
    <n v="25"/>
    <n v="50"/>
    <s v="Número"/>
    <s v="PADRE ANDRES FERNANDEZ"/>
    <s v="Asesor"/>
    <x v="0"/>
    <m/>
    <m/>
    <m/>
    <m/>
    <m/>
    <m/>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n v="692"/>
    <s v="Divulgar las actividades que desarrolla GAPOE con respecto a la asistencia espiritual de los internos y sus familias"/>
    <s v="NO"/>
    <x v="6"/>
    <x v="7"/>
    <n v="50"/>
    <s v="FREDY CARDONA "/>
    <s v="Profesional Universitario"/>
    <x v="0"/>
    <n v="25"/>
    <s v="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
    <s v="Carpeta Digital PA GAPOE 2016"/>
    <s v="50"/>
    <s v="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
    <s v="Gapoe/Carpeta de matrimonios, libro de matrimonios, carpeta de notificaciones, programa software libros parroquiales. Archivo fisico/carpeta establecimientos/informes mensuales"/>
    <n v="77"/>
    <n v="0.7682539682539683"/>
    <s v="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
    <s v="Gapoe/Carpeta de matrimonios-libro de matrimonios-carpeta de notificaciones- programa software libros parroquiales. Archivo fisico/carpeta establecimientos/informes mensuales"/>
    <x v="0"/>
    <n v="1"/>
    <s v="La PPL ha sido asistida por su  líder espiritual, divulgando el fortalecimiento de la Unión Familiar por medio de pendones, afiches y atencion personalizada, como resultado se ha realizado en este trimestre 01 matrimonio en el EPMSC SANTA MARTA, 01 matrimonio de una Pospenada en la Parroquia Santa María de la Libertad/Gapoe"/>
    <s v="Gapoe/Carpeta de matrimonios-libro de matrimonios-carpeta de notificaciones- programa software libros parroquiales. Archivo fisico/Parroquia Sta Maria de la Libertad."/>
    <n v="315"/>
    <n v="315"/>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30"/>
    <s v="Establecimientos con seguimiento realizado a los sacerdotes que desarrollaran la asistencia espiritual a través del contrato  para la vigencia de 2016"/>
    <n v="25"/>
    <n v="100"/>
    <s v="Porcentaje"/>
    <s v="PADRE ANDRES FERNANDEZ"/>
    <s v="Asesor"/>
    <x v="0"/>
    <n v="100"/>
    <s v="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
    <s v="Grupo de Apoyo Espiritual. AZ DOCUMENTOS 2016, PC/Mis documentos/Carpeta Digital/PA GAPOE 2016/Consolidado de informes"/>
    <s v="100"/>
    <s v="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
    <s v="Archivo fisico Gapoe, carpetas por establecimientos, informes mensuales. Drive/carpeta Gapoe/archivos digitales de informes."/>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n v="693"/>
    <s v="Entregar Estudios previos y requisitos correspondientes para iniciar trámite de elaboración del contrato."/>
    <s v="NO"/>
    <x v="15"/>
    <x v="7"/>
    <n v="50"/>
    <s v="RUTH MARY LOZADA"/>
    <s v="Profesional Universitario"/>
    <x v="0"/>
    <n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s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n v="100"/>
    <n v="0.78012048192771088"/>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x v="3"/>
    <n v="1"/>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Evidencias I TRIMESTRE 2016"/>
    <n v="332"/>
    <n v="332"/>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30"/>
    <s v="Establecimientos con seguimiento realizado a los sacerdotes que desarrollaran la asistencia espiritual a través del contrato  para la vigencia de 2016"/>
    <n v="25"/>
    <n v="100"/>
    <s v="Porcentaje"/>
    <s v="PADRE ANDRES FERNANDEZ"/>
    <s v="Asesor"/>
    <x v="0"/>
    <m/>
    <m/>
    <m/>
    <m/>
    <m/>
    <m/>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n v="694"/>
    <s v="Realizar seguimiento, evaluación y retroalimentación del desarrollo del contrato, elaborando  informe trimestral de los resultados obtenidos."/>
    <s v="NO"/>
    <x v="15"/>
    <x v="7"/>
    <n v="50"/>
    <s v="RUTH MARY LOZADA"/>
    <s v="Profesional Universitario"/>
    <x v="0"/>
    <n v="25"/>
    <s v="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
    <s v="Grupo de Apoyo Espiritual. - PC/Mis documentos/Carpeta Digital/Capellanes Gapoe 2016"/>
    <s v="50"/>
    <s v="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
    <s v="https://drive.google.com/drive/folders/0Bz9BU3gKMyzARC0tWFJPOWlIZzA-"/>
    <n v="75"/>
    <n v="0.78012048192771088"/>
    <s v="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
    <s v="https://drive.google.com/drive/folders/0Bz9BU3gKMyzAYUV5dlk3V3JMdEk"/>
    <x v="0"/>
    <n v="1"/>
    <s v="El Grupo de Apoyo Espiritual realiza seguimiento del contrato mediante la verificacion de las actividades realizadas en los establecimientos beneficiados por medio de informes mensuales realizados por los capellanes, certificados por el director del establecimiento,  los capellanes coordinan las actividades con el responsable de la asistencia espiritual y asi mismo con los lideres espirituales de otras confesiones religiosas, quienes estan en el deber de garantizar la libertad de culto y profesar libremente su confesion. La evaluacion de estas actividades concluyen que la presencia de los Capellanes ayudan a la dignificacion y la convivencia pacifica en los establecimientos beneficiados, generando cambios positivos en la PPL. Las actividades realizadas por los capellanes estan descritas en los informes segun la atencion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
    <s v="https://drive.google.com/drive/folders/0Bz9BU3gKMyzASWhFUVJ2WGU3enc"/>
    <n v="332"/>
    <n v="332"/>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106"/>
    <s v="Programa de asistencia espiritual y religiosa desarrollado con los funcionarios del Instituto y a los internos, velando por el respeto a la libertad de cultos y el cumplimiento de la normativa vigente."/>
    <n v="25"/>
    <n v="1"/>
    <s v="Número"/>
    <s v="PADRE ANDRES FERNANDEZ"/>
    <s v="Asesor"/>
    <x v="0"/>
    <n v="1"/>
    <s v="Se han desarrollado los diferentes temas y actividades del programa de asistencia espiritual a traves del lider religioso, dando cumplimiento a la normatividad vigente velendo por el respecto a la libertad religiosa."/>
    <s v="Grupo de Apoyo Espiritual. Archivo/carpetas establecimientos. PC/Mis documentos/Carpeta Digital/PA GAPOE 2016/Consolidado de informes"/>
    <s v="1"/>
    <s v="El programa de asistencia espiritual y religiosa se ha desarrollado mediante la solicitud de los beneficiarios, atendidos por el líder espiritual, garantizando el derecho a la libertad religiosa y la celebración de cultos en los establecimientos."/>
    <s v="Grupo de Apoyo Espiritual. Archivo/carpetas establecimientos. PC/Mis documentos/Carpeta Digital/PA GAPOE 2016/Consolidado de informes"/>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n v="695"/>
    <s v="Brindar asistencia espiritual y religiosa a los funcionarios que lo soliciten, sin importar su confesión religiosa"/>
    <s v="NO"/>
    <x v="6"/>
    <x v="7"/>
    <n v="50"/>
    <s v="ANDRES FERNANDEZ"/>
    <s v="Asesor"/>
    <x v="0"/>
    <n v="25"/>
    <s v="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
    <s v="Grupo de Apoyo Espiritual. PC/Mis documentos/Carpeta Digital/PA GAPOE 2016/Consolidado de informes"/>
    <s v="50"/>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
    <s v="Grupo de Apoyo Espiritual. PC/Mis documentos/Carpeta Digital/PA GAPOE 2016/Consolidado de informes"/>
    <n v="77"/>
    <n v="0.7682539682539683"/>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
    <s v="Grupo de Apoyo Espiritual. PC/Mis documentos/Carpeta Digital/PA GAPOE 2016/Consolidado de informes"/>
    <x v="0"/>
    <n v="1"/>
    <s v="Los líderes espirituales han brindado la asistencia espiritual a los funcionarios que han tenido la necesidad de ser asistidos según su confesión religiosa. En este último trimestre se han atendido un total de: mes de Octubre: 863, Noviembre: 788 y parcialmente en Diciembre: 141 funcionarios a nivel nacional, además la celebración de la eucaristía por el Capellán General todos los viernes en el auditorio Juan Pablo II Sede Central del INPEC, entre otras fechas especiales del calendario litúrgico. Las actividades para el mes de diciembre se encuentran programadas por los capellanes."/>
    <s v="Grupo de Apoyo Espiritual. PC/Mis documentos/Carpeta Digital/PA GAPOE 2016/Consolidado de informes"/>
    <n v="315"/>
    <n v="315"/>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106"/>
    <s v="Programa de asistencia espiritual y religiosa desarrollado con los funcionarios del Instituto y a los internos, velando por el respeto a la libertad de cultos y el cumplimiento de la normativa vigente."/>
    <n v="25"/>
    <n v="1"/>
    <s v="Número"/>
    <s v="PADRE ANDRES FERNANDEZ"/>
    <s v="Asesor"/>
    <x v="0"/>
    <m/>
    <m/>
    <m/>
    <m/>
    <m/>
    <m/>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n v="696"/>
    <s v="Brindar asistencia espiritual y religiosa a los internos que lo soliciten, sin importar su confesión  religiosa."/>
    <s v="NO"/>
    <x v="6"/>
    <x v="7"/>
    <n v="50"/>
    <s v="ANDRES FERNANDEZ"/>
    <s v="Asesor"/>
    <x v="0"/>
    <n v="25"/>
    <s v="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
    <s v="Grupo de Apoyo Espiritual. Carpeta Digital PA GAPOE 2016/Consolidado de informes"/>
    <s v="50"/>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
    <s v="Grupo de Apoyo Espiritual. Carpeta Digital PA GAPOE 2016/Consolidado de informes"/>
    <n v="75"/>
    <n v="0.7682539682539683"/>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quot;Para vivir el Jubileo de la Misericordia&quot;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
    <s v="Grupo de Apoyo Espiritual. Carpeta Digital PA GAPOE 2016/Consolidado de informes"/>
    <x v="0"/>
    <n v="1"/>
    <s v="Los líderes espirituales han brindado la asistencia espiritual a la PPL que han visto la necesidad de ser asistidos según su confesión religiosa. En este último trimestre se han atendido un total de: mes de Octubre: 40.580, Noviembre: 20.656 y parcialmente en Diciembre: 5.243 internos a nivel nacional. A través del Gapoe en colaboración con agentes de pastoral, se realizó la celebración de la navidad 2016 con 150 niños, hijos de los internos de los establecimientos de reclusión de Bogota, donde se entregaron regalos con ocasión a la navidad."/>
    <s v="Grupo de Apoyo Espiritual. Carpeta Digital PA GAPOE 2016/Consolidado de informes"/>
    <n v="315"/>
    <n v="315"/>
    <n v="1"/>
    <n v="1"/>
    <n v="1"/>
    <n v="0.25"/>
    <n v="0.5"/>
    <n v="0.1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76"/>
    <s v="Centros penitenciarios socializados con los módulos de la campaña de paz y reconciliación "/>
    <n v="25"/>
    <n v="50"/>
    <s v="Número"/>
    <s v="PADRE ANDRES FERNANDEZ"/>
    <s v="Asesor"/>
    <x v="0"/>
    <n v="50"/>
    <s v="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
    <s v="Archivo/ejemplar.PC/Mis documentos/PA GAPOE 2016/Modulos"/>
    <n v="50"/>
    <s v="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
    <s v="Archivo/ejemplar.PC/Mis documentos/PA GAPOE 2016/Modulos. Drive seguimiento 1 trimestre."/>
    <n v="50"/>
    <s v="Se ha adelantado el Modulo 3 y 4 de las cartillas de PAZ Y RECONCILIACION para ser trabajadas por todos los lideres religiosos y equipo pastoral con la PPL. "/>
    <s v="Archivo/ejemplar.PC/Mis documentos/PA GAPOE 2016/Modulos. Drive seguimiento 1 trimestre."/>
    <s v="50"/>
    <s v="Se socializaron las cartillas de PAZ Y RECONCILIACION modulos 1 y 2, a nivel nacional con los lideres espirituales  y equipo pastoral, talleres que fueron desarrollados con la PPL y que como continuidad para la siguiente vigencia 2017 se desarrollaran los modulos 3 y 4. "/>
    <s v="Archivo/ejemplar.PC/Mis documentos/PA GAPOE 2016/Modulos 1 y 2. Drive seguimiento 1 trimestre."/>
    <n v="697"/>
    <s v="Iniciar la divulgación de los módulos en los establecimientos "/>
    <s v="NO"/>
    <x v="6"/>
    <x v="7"/>
    <n v="100"/>
    <s v="DTE NELSON CESPEDES"/>
    <s v="Dragoneante"/>
    <x v="0"/>
    <n v="100"/>
    <s v="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
    <s v="Archivo Fisico de GAPOE AZ/Actas"/>
    <s v="100"/>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n v="100"/>
    <n v="0.7682539682539683"/>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x v="3"/>
    <n v="1"/>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realizo en cada establecimiento por parte de lo lideres religiosos, vinculando los internos sin importar su confesion religiosa,  generando un espacio en la carcel de paz y reconciliacion. "/>
    <s v="Archivo Fisico de GAPOE AZ/Actas de entrega. Drive/carpeta GAPOE II TRIMESTRE/P76-697 MODULOS 1 Y 2"/>
    <n v="315"/>
    <n v="315"/>
    <n v="1"/>
    <n v="1"/>
    <n v="1"/>
    <n v="0.25"/>
    <n v="1"/>
    <n v="0.25"/>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n v="0"/>
    <s v="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0"/>
    <s v="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999"/>
    <s v="1.  Concertar  mesa de trabajo con la Oficina de Sistemas de Información para la  elaboración del cronograma de apoyo técnico que permita lograr la implementación del módulo de traslados en SISIPEC Web."/>
    <s v="NO"/>
    <x v="45"/>
    <x v="37"/>
    <n v="15"/>
    <s v="Kelly Johanna Santafé Guerrero, Patrik Lorena Camayo , Laura Natalia Rivera, Martha Liliana Flórez, Sistemas de Información"/>
    <s v="Técnico Administrativo"/>
    <x v="0"/>
    <n v="50"/>
    <s v="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n v="1"/>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x v="4"/>
    <n v="1"/>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31"/>
    <n v="31"/>
    <n v="1"/>
    <n v="0"/>
    <n v="0"/>
    <n v="0"/>
    <n v="0.12"/>
    <n v="4.8000000000000001E-2"/>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0"/>
    <s v="2. solicitar a la oficina de sistemas de información los ajustes requeridos al módulo de traslados en SISIPEC Web  para el buen funcionamiento del mismo, y realizar verificación."/>
    <s v="NO"/>
    <x v="45"/>
    <x v="7"/>
    <n v="10"/>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n v="0.77743902439024393"/>
    <s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x v="4"/>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328"/>
    <n v="328"/>
    <n v="1"/>
    <n v="0"/>
    <n v="0"/>
    <n v="0"/>
    <n v="0.08"/>
    <n v="3.2000000000000001E-2"/>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1"/>
    <s v="3. Solicitar a la oficina de sistemas de información realizar prueba funcional del módulo de traslados en SISIPEC Web, y aprobarla."/>
    <s v="NO"/>
    <x v="46"/>
    <x v="38"/>
    <n v="15"/>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90"/>
    <n v="1"/>
    <s v="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x v="7"/>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42"/>
    <n v="42"/>
    <n v="1"/>
    <n v="0"/>
    <n v="0"/>
    <n v="0"/>
    <n v="0.13500000000000001"/>
    <n v="5.4000000000000006E-2"/>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2"/>
    <s v="4. solicitar a la oficina de sistemas de información la socialización y capacitación del aplicativo a los integrantes del Grupo Asuntos Penitenciarios; establecer y aclarar inquietudes al respecto."/>
    <s v="NO"/>
    <x v="41"/>
    <x v="39"/>
    <n v="15"/>
    <s v="Kelly Johanna Santafé Guerrero, Patrik Lorena Camayo , Laura Natalia Rivera, Martha Liliana Flórez, Sistemas de Información"/>
    <s v="Técnico Administrativo"/>
    <x v="0"/>
    <m/>
    <m/>
    <m/>
    <s v="0"/>
    <s v="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
    <s v="no hay evidencias, teniendo en cuenta que la actividad no ha podido ser iniciada."/>
    <x v="6"/>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
    <s v="no hay evidencias, teniendo en cuenta que la actividad no ha podido ser iniciada."/>
    <n v="14"/>
    <n v="14"/>
    <n v="1"/>
    <n v="0"/>
    <n v="0"/>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3"/>
    <s v="5. solicitar a la oficina de sistemas de información la socialización y capacitación del aplicativo a la Regional NorOeste y los 5 establecimientos que hacen parte de esta. "/>
    <s v="NO"/>
    <x v="42"/>
    <x v="40"/>
    <n v="15"/>
    <s v="Kelly Johanna Santafé Guerrero, Patrik Lorena Camayo , Laura Natalia Rivera, Martha Liliana Flórez, Sistemas de Información"/>
    <s v="Técnico Administrativo"/>
    <x v="0"/>
    <m/>
    <m/>
    <m/>
    <s v="0"/>
    <s v="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
    <s v="no hay evidencias, teniendo en cuenta que la actividad no ha podido ser iniciada."/>
    <x v="6"/>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
    <s v="no hay evidencias, teniendo en cuenta que la actividad no ha podido ser iniciada."/>
    <n v="30"/>
    <n v="30"/>
    <n v="1"/>
    <n v="0"/>
    <n v="0"/>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4"/>
    <s v="6.Solicitar a la oficina de sistemas de información la asignación de roles para  el uso del  módulo, y crear las solicitudes de traslado de internos en esta herramienta."/>
    <s v="NO"/>
    <x v="39"/>
    <x v="41"/>
    <n v="15"/>
    <s v="Kelly Johanna Santafé Guerrero, Patrik Lorena Camayo , Laura Natalia Rivera, Martha Liliana Flórez, Sistemas de Información"/>
    <s v="Técnico Administrativo"/>
    <x v="0"/>
    <m/>
    <m/>
    <m/>
    <s v="0"/>
    <s v="NO HA INICIADO LA ACTIVIDAD, COMIENZA EL 8/15/16"/>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
    <s v="no hay evidencias, teniendo en cuenta que la actividad no ha podido ser iniciada."/>
    <x v="6"/>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
    <s v="no hay evidencias, teniendo en cuenta que la actividad no ha podido ser iniciada."/>
    <n v="30"/>
    <n v="30"/>
    <n v="1"/>
    <n v="0"/>
    <n v="0"/>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36"/>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5"/>
    <s v="7. Realizar seguimiento a las solicitudes de traslado de internos creadas en el módulo SISIPEC Web."/>
    <s v="NO"/>
    <x v="47"/>
    <x v="7"/>
    <n v="15"/>
    <s v="Kelly Johanna Santafé Guerrero, Patrik Lorena Camayo , Laura Natalia Rivera, Martha Liliana Flórez, Sistemas de Información"/>
    <s v="Técnico Administrativo"/>
    <x v="0"/>
    <m/>
    <m/>
    <m/>
    <s v="0"/>
    <s v="NO HA INICIADO LA ACTIVIDAD COMIENZA EL 9/15/2016"/>
    <s v="NO SE HA DADO INICIO A LA ACTIVIDAD NO HAY EVIDENCIAS"/>
    <n v="0"/>
    <n v="0.17045454545454544"/>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
    <s v="no hay evidencias, teniendo en cuenta que la actividad no ha podido ser iniciada."/>
    <x v="6"/>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
    <s v="no hay evidencias, teniendo en cuenta que la actividad no ha podido ser iniciada."/>
    <n v="88"/>
    <n v="88"/>
    <n v="1"/>
    <n v="0"/>
    <n v="0"/>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s v="85.2"/>
    <s v="se recibierón en total 5908 documentos distribuidos asi: 3875 solicitudes de traslados, 80 asignaciones de establecimeinto, y 1953 remisiones, y se tramitaron 5034."/>
    <s v="físicamente se encuentran en el Arvhivo General de La Oficina de Asuntos Penitenciarios;  digitalizadas se encuentran en la siguiente ruta de acceso: C:\Users\MAFONSECAM\Desktop\plan de accion 2016, y en el Drive del correo electrónico kelly.santafe@inpec.gov.co"/>
    <s v="94"/>
    <s v="se recibieron en total 10952 documentos distribuidos así: 7556 solicitudes de traslados, 122 asignaciones de establecimiento, 2877 remisiones, y 397 tutelas se tramitaron 10320."/>
    <s v="físicamente se encuentran en el Arvhivo General de La Oficina de Asuntos Penitenciarios; digitalizadas se encuentran en la siguiente ruta de acceso: C:\Users\MAFONSECAM\Desktop\plan de accion 2016, y en el Drive del correo electrónico kelly.santafe@inpec.gov.co"/>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6"/>
    <s v="1.Recibir, clasificar, asignar y distribuir las diferentes solicitudes de asignación de establecimientos, traslados y/o remisiones."/>
    <s v="SI"/>
    <x v="5"/>
    <x v="7"/>
    <n v="15"/>
    <s v="Alejandra Aragón"/>
    <s v="Dragoneante"/>
    <x v="0"/>
    <n v="100"/>
    <s v="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
    <s v="Usuario GESDOC Gloria Esperanza Maldonado, planillas de correspondencia ubicadas en AZ correspondencia año 2016 enero-febrero, marzo en el archivo de la ofcina del Grupo Asuntos Penitenciarios.Consolidado reposa digital en Drive de la Funcionaria Kelly Santafé."/>
    <n v="100"/>
    <s v="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n v="100"/>
    <n v="0.78901734104046239"/>
    <s v="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en total 4341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30684 documetos recibidos y tramitados. "/>
    <s v="CORREO ELECTRONICO apenitenciarios@inpec.gov.co; USUARIO GESDOC Gloria Esperanza Maldonado, PLANILLAS DE CORRESPONDENCIA RECIBIDA GESDOC UBICADAS EN 3 AZ: CORRESPONDENCIA RECIBIDA MARZO-ABRIL 2016, MAYO-JUNIO 2016, JUNIO-JULIO, AGOSTO, SEPTIEMBRE, OCTUBRE Y NOVIEMBRE 2016, LOCALIZADAS EN EL ARCHIVADOR DE AZ DE LA OFICINA DE ASUNTOS PENITENCIARIOS."/>
    <n v="346"/>
    <n v="346"/>
    <n v="1"/>
    <n v="0.91300000000000003"/>
    <n v="0.91300000000000003"/>
    <n v="0.54780000000000006"/>
    <n v="0.15"/>
    <n v="0.09"/>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7"/>
    <s v="2.Recibir las solicitudes de asignación  y fijación de establecimiento de la población  privada de la libertad y elaborar los actos administrativos "/>
    <s v="SI"/>
    <x v="5"/>
    <x v="7"/>
    <n v="15"/>
    <s v="Cristina Mejía "/>
    <s v="Técnico Operativo"/>
    <x v="0"/>
    <n v="100"/>
    <s v="En el primer trimestre se recibieron en total 80 solicitudes de asignación de establecimiento y entregas de internos , las cuales fueron trámitadas en su totalidad mediante actos administrativos."/>
    <s v="Archivo genral de la Oficina del Grupo Asuntos Penitenciarios, digitaliados los actos administrativos en la carpeta e2016(Dirección59)-Acceso directo ubicada en C:\Users\MAFONSECAM\Desktop, Consolidado se descarga del rol estadístico en Sisipec Web I del usuario RB79905535."/>
    <n v="100"/>
    <s v="En el segundo trimestre se recibieron 32 solicitudes de asignación de establecimiento y entrega para 50 internos las cuales se tramitarón en su totalidad mediante acto administrativo. el acumulado para los dos trimestres es de 122 solicitudes para 130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100"/>
    <n v="0.78901734104046239"/>
    <s v="En el Tercer  trimestre se recibieron 106 solicitudes de asignación de establecimiento y entrega para 201 internos las cuales se tramitarón en su totalidad mediante acto administrativo. el acumulado para los tres trimestres es de 228 solicitudes para 323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72 solicitudes de asignación de establecimiento y entrega para 128 internos las cuales se tramitarón en su totalidad mediante acto administrativo. el acumulado para los tres trimestres es de 300 solicitudes para 451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346"/>
    <n v="346"/>
    <n v="1"/>
    <n v="0.91300000000000003"/>
    <n v="0.91300000000000003"/>
    <n v="0.54780000000000006"/>
    <n v="0.15"/>
    <n v="0.09"/>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8"/>
    <s v="3.Recibir las solicitudes de remisión para diligencias judiciales y/o médicas de la población privada de la libertad, clasificar, comunicar a los establecimientos y entregar para proyección de actos administrativos"/>
    <s v="SI"/>
    <x v="5"/>
    <x v="7"/>
    <n v="10"/>
    <s v="Kelly Johanna Santafé Guerrero"/>
    <s v="Técnico Operativo"/>
    <x v="0"/>
    <n v="94.91"/>
    <s v="En el primer trimestre se recibierón 1356 solicitudes de remisión de diferentes establecimientos, de las cuales estan pendientes de trámite 69 soliciutdes por ser para los meses de mayo-junio y julio. "/>
    <s v="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
    <n v="100"/>
    <s v="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
    <s v="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
    <n v="100"/>
    <n v="0.78901734104046239"/>
    <s v="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
    <s v="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855 solicitudes de remision de diferentes establecimientos, las cuales se tramitarón en su totalidad comunicando a establecimientos nacionales por competencia, y proyectando 451 actos administrativos de remisiones judiciales, médicas y/o salidas temporales para 1463 internos de alto persil de seguidad. se consiera cumplida la meta de 100% para este trimestre. "/>
    <s v="Las planillas de Correspondencia recibida donde consta los documentos recepcionados se localizan en AZ  Marzo-Abril , Mayo- Junio, julio- agosto, septiembre, octubre y nov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
    <n v="346"/>
    <n v="346"/>
    <n v="1"/>
    <n v="0.91300000000000003"/>
    <n v="0.91300000000000003"/>
    <n v="0.54780000000000006"/>
    <n v="0.1"/>
    <n v="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9"/>
    <s v="4.Recibir las solicitudes de remisión para diligencias judiciales y/o médicas de internos de connotación nacional categorizados en alta seguridad nivel uno y los reclusos que son miembros representantes de la ley de Justicia y Paz."/>
    <s v="SI"/>
    <x v="5"/>
    <x v="7"/>
    <n v="15"/>
    <s v="Cristina Mejía , Katerin Molina"/>
    <s v="Técnico Operativo"/>
    <x v="0"/>
    <n v="100"/>
    <s v="En el primer trimestre se recibieron  solicitudes de remisión médicas y judicales para 1953 internos considerados de alto nivel para los cuales se proyectaron 883 actos administrativos, se considera cumplido en 100% cada solicitud recibida se le proyecto acto administrativo"/>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
    <n v="100"/>
    <s v="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100"/>
    <n v="0.78901734104046239"/>
    <s v="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705 solicitudes de remisión médicas y judicales y salidas temporales  para1473  internos considerados de alto nivel para los cuales se proyectaron 705 actos administrativos, se considera cumplido en 100% cada solicitud recibida se le proyecto acto administrativo."/>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346"/>
    <n v="346"/>
    <n v="1"/>
    <n v="0.91300000000000003"/>
    <n v="0.91300000000000003"/>
    <n v="0.54780000000000006"/>
    <n v="0.15"/>
    <n v="0.09"/>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10"/>
    <s v="5. Buscar antecedentes que permitan dar respuesta a tutelas relacionadas con traslado de internos."/>
    <s v="SI"/>
    <x v="5"/>
    <x v="7"/>
    <n v="10"/>
    <s v="Luis Carlos "/>
    <s v="Auxiliar Administrativo"/>
    <x v="0"/>
    <n v="11"/>
    <s v="En el primer trimestre se recibierón 169 tutelas relacionadas con solicitudes de traslados  para busqueda de antecedentes los cuales bueron debidamente localizados y entregados a los respectivos abogados de GASUP para su respectiva respuesta."/>
    <s v="Usuario Gesdoc Fabio Grajales; archivo general de GASUP."/>
    <n v="100"/>
    <s v="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
    <s v="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
    <n v="100"/>
    <n v="0.78901734104046239"/>
    <s v="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
    <s v="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ultimo trimestre se recibieron137 tutelas relacionadas con solicitudes de traslados para busqueda de antecedentes los cuales fueron debidamente localizados y entregados a los respectivos abogados de GASUP para su respectiva respuesta.el acumulado  corresponde a 760 tutelas recibidas y tramitadas."/>
    <s v="Usuario Gesdoc Luis Carlos Perilla ( donde consta las tutelas radicadas ); archivo general de GASUP; archivo estadistico de control que muestra la relación de las tutelas que llegaron en ultimo trimestre, con el funcionario a quien le compete de acuerdo al estblecimiento donde se encuentre el interno."/>
    <n v="346"/>
    <n v="346"/>
    <n v="1"/>
    <n v="0.91300000000000003"/>
    <n v="0.91300000000000003"/>
    <n v="0.54780000000000006"/>
    <n v="0.1"/>
    <n v="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11"/>
    <s v="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
    <s v="SI"/>
    <x v="5"/>
    <x v="7"/>
    <n v="35"/>
    <s v="Grupo de Abogados que laboran en el GASUP"/>
    <s v="Profesional Universitario"/>
    <x v="0"/>
    <n v="77.44"/>
    <s v="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81.8"/>
    <s v="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94.75"/>
    <n v="0.78901734104046239"/>
    <s v="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x v="8"/>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Durante el cuarto  trimestre se recibieron 2495 documentos, se tenian en tramite del trimestre anterior 208 documentos , para un total de 2703 , se tramirtaron  2518 radicados dando respuesta a diferentes solicitudes de traslados ( por tutela, por desacato, por derechos de petición, entre otros) ,pasando a junta asesora de traslados, negación directa y/o por sugerencia de la Junta Asesora de traslados. se proyectarón 156 actos administrativos de traslados para 2074 internos.  se estima cumplimiento en un 93,15% sobre el total de solicitudes recibidas. Se estima atendido acumulado durante el año 13192 solicitudes de14009 que llegaron representando un 94,17%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346"/>
    <n v="346"/>
    <n v="1"/>
    <n v="0.91300000000000003"/>
    <n v="0.91300000000000003"/>
    <n v="0.54780000000000006"/>
    <n v="0.32602500000000001"/>
    <n v="0.19561500000000001"/>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s v="P246"/>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m/>
    <m/>
    <m/>
    <m/>
    <m/>
    <m/>
    <m/>
    <s v="7. Sustanciar la documentación de traslados de la  población privada de la libertad, para el estudio y recomendación de la Junta Asesora de Traslados; ejercer la secretaría técnica de esta junta ."/>
    <s v="SI"/>
    <x v="5"/>
    <x v="7"/>
    <n v="20"/>
    <s v="Martha Liliana Flórez"/>
    <s v="Profesional Universitario"/>
    <x v="1"/>
    <m/>
    <m/>
    <m/>
    <m/>
    <m/>
    <m/>
    <m/>
    <s v="Actividad inactiva"/>
    <m/>
    <m/>
    <x v="1"/>
    <s v="Actividad inactiva"/>
    <m/>
    <m/>
    <n v="346"/>
    <n v="346"/>
    <s v="Actividad inactiva"/>
    <m/>
    <m/>
    <m/>
    <m/>
    <m/>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n v="1"/>
    <s v="Se realiza la implementación de la Encuesta en los siguientes establecimientos: Sede Central, las 6 Direcciones Regionales y  66 establecimientos de las regionales."/>
    <s v="https://drive.google.com/drive/folders/0B0L5M60Ztye_ZmpnWVphdXVJNTQ"/>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5"/>
    <s v="Implementar las encuestas en 11 establecimientos de cada regional  y la Regional del INPEC y sede central"/>
    <s v="NO"/>
    <x v="6"/>
    <x v="14"/>
    <n v="10"/>
    <s v="GEIDY CRISTINA CARDENAS LOPEZ  - ESTEFANY CUITIVA URREGO"/>
    <s v="Profesional Universitario"/>
    <x v="0"/>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n v="1"/>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x v="0"/>
    <n v="1"/>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60"/>
    <n v="60"/>
    <n v="1"/>
    <n v="1"/>
    <n v="1"/>
    <n v="0.2"/>
    <n v="0.1"/>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6"/>
    <s v="Aplicar 120 encuestas  en  la  Dirección General  y  280  por  parte de los establecimientos seleccionados de las regionales"/>
    <s v="NO"/>
    <x v="48"/>
    <x v="31"/>
    <n v="15"/>
    <s v="GEIDY CRISTINA CARDENAS LOPEZ  - ESTEFANY CUITIVA URREGO"/>
    <s v="Profesional Universitario"/>
    <x v="0"/>
    <m/>
    <m/>
    <m/>
    <s v="100"/>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s v="100"/>
    <n v="1"/>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x v="0"/>
    <n v="1"/>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n v="105"/>
    <n v="105"/>
    <n v="1"/>
    <n v="1"/>
    <n v="1"/>
    <n v="0.2"/>
    <n v="0.15"/>
    <n v="0.03"/>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7"/>
    <s v="Tabular los resultados de las encuestas de los ERON y la sede central"/>
    <s v="NO"/>
    <x v="12"/>
    <x v="3"/>
    <n v="15"/>
    <s v="GEIDY CRISTINA CARDENAS LOPEZ  - ESTEFANY CUITIVA URREGO"/>
    <s v="Profesional Universitario"/>
    <x v="0"/>
    <m/>
    <m/>
    <m/>
    <m/>
    <m/>
    <m/>
    <n v="100"/>
    <n v="1"/>
    <s v="Se realizo la tabulacion de la aplicación de la Sede Central, Regionales y Eron seleccionados "/>
    <s v="PDF Tabulacion de encuestas por regional - Plan de Accion"/>
    <x v="0"/>
    <n v="1"/>
    <s v="Se realizo la tabulacion de la aplicación de la Sede Central, Regionales y Eron seleccionados "/>
    <s v="PDF Tabulacion de encuestas por regional - Plan de Accion"/>
    <n v="60"/>
    <n v="60"/>
    <n v="1"/>
    <n v="1"/>
    <n v="1"/>
    <n v="0.2"/>
    <n v="0.15"/>
    <n v="0.03"/>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m/>
    <m/>
    <m/>
    <m/>
    <m/>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8"/>
    <s v="Presentar el informe de la evaluación del impacto de las encuestas  aplicadas . "/>
    <s v="NO"/>
    <x v="9"/>
    <x v="15"/>
    <n v="30"/>
    <s v="GEIDY CRISTINA CARDENAS LOPEZ  - ESTEFANY CUITIVA URREGO"/>
    <s v="Profesional Universitario"/>
    <x v="0"/>
    <m/>
    <m/>
    <m/>
    <m/>
    <m/>
    <m/>
    <m/>
    <s v="Actividad no ha iniciado"/>
    <m/>
    <m/>
    <x v="0"/>
    <n v="1"/>
    <s v="Con oficio 81002 DINPE-GATEC- 3708 del 31/10/16 - se realizo el informe y analisis de las encuestas a nivel Nacional"/>
    <s v="https://drive.google.com/drive/folders/0B0L5M60Ztye_NjBYWjdrQ1BWWW8_x000a__x000a_https://drive.google.com/drive/folders/0B0L5M60Ztye_MXZ4akRiMTA0RVU"/>
    <n v="30"/>
    <n v="30"/>
    <n v="1"/>
    <n v="1"/>
    <n v="1"/>
    <n v="0.2"/>
    <n v="0.3"/>
    <n v="0.06"/>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9"/>
    <s v="Realizar un diagnóstico de los espacios físicos de las oficinas de atención al ciudadano a nivel Nacional."/>
    <s v="NO"/>
    <x v="0"/>
    <x v="10"/>
    <n v="15"/>
    <s v="GEIDY CRISTINA CARDENAS LOPEZ  - ESTEFANY CUITIVA URREGO"/>
    <s v="Profesional Universitario"/>
    <x v="0"/>
    <n v="5"/>
    <s v="Se le remitio el oficio por correo electronico a las Direcciones regionales y responsables de la oficina de Atencion al ciudadano los Establecimientos Seleccionados Para Aplicar la Encuesta Espacios Físic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Oficio 000946 del 29/03/16 Diligenciamiento Formato espacios fisicos y Correo electronico Direcciones Regionales."/>
    <n v="70"/>
    <s v="Está en proceso de recopilación de la información de la lista de chequeo y encuesta."/>
    <s v="Formato de encuesta y Lista de Chequeo (Por Regional y ERON Seleccionado)"/>
    <n v="80"/>
    <n v="0.77737226277372262"/>
    <s v="Presento el diagnostico regional noroeste y occidente"/>
    <s v="* R. Noroeste - Oficio 500-DIREG-ATECI-DDHH 3941 del 17/06/16 - Informe Chequeo Oficinas     * R. Occidente - Oficio 200-DROCC-DH-ATC 03985 Y 03986 del 02/08/16 - Informe Espacios fisicos.    *R. Viejo Caldas - Oficio 600-DIREG-ATECI- 4483 del 01/09/16 - Informe analisis lista deChequeo y espacios fisicos.  "/>
    <x v="0"/>
    <n v="1"/>
    <s v="Diagnostico de espacios fisicos Regionales"/>
    <s v="https://drive.google.com/drive/folders/0B0L5M60Ztye_NjBYWjdrQ1BWWW8_x000a__x000a_https://drive.google.com/drive/folders/0B0L5M60Ztye_MXZ4akRiMTA0RVU"/>
    <n v="274"/>
    <n v="274"/>
    <n v="1"/>
    <n v="1"/>
    <n v="1"/>
    <n v="0.2"/>
    <n v="0.15"/>
    <n v="0.03"/>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3"/>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80"/>
    <s v="Implementar el protocolo de servicio al ciudadano en todos los canales para garantizar la calidad y cordialidad en la atención al ciudadano."/>
    <s v="NO"/>
    <x v="10"/>
    <x v="19"/>
    <n v="15"/>
    <s v="GEIDY CRISTINA CARDENAS LOPEZ  - ESTEFANY CUITIVA URREGO"/>
    <s v="Profesional Universitario"/>
    <x v="0"/>
    <n v="100"/>
    <s v="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_x000a_Regional Occidente, Epmsc Santander de Quilichao, Epmsc Bolívar, Complejo COJAM – Jamundí, Epmsc Puerto tejada, Epmsc Caloto, Epmsc Tuquerres, RM Popayán, Epmsc El Bordo, Epmsc Silvia, Epmsc Cali, Epmsc Buga, Epmsc Tuluá, Epmsc Caicedonia, Epmsc Roldanillo.  _x000a_Regional Norte, EC Barranquilla. Epmsc Magangué, Epmsc Santa Marta, Epmsc Valledupar, Epmsc Barranquilla, Epmsc Valledupar, Epmsc Rio Hacha, Epmsc Corozal, Epmsc Sabanalarga._x000a_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_x000a_Regional Oriente, Epmsc y RM Bucaramanga (Ere), Pamplona, Epmsc Barrancabermeja, Epmsc Socorro, Epmsc Girón, Epmsc San Vicente de Chucuri, Epmsc Arauca, Complejo Cyp Metropolitano Cúcuta, Epmsc Ocaña, Epmsc San Gil, Epmsc Vélez, Epmsc Málaga._x000a_Regional Viejo Caldas, Epmsc Calarcá, Epmsc Pacora, Epmsc y Rm Manizales, Epmsc Pereira, Epmsc Líbano, Epmsc Honda, Epmsc Armero, Epmsc Santa Rosa de Cabal, Epmsc Aguadas, Epmsc Pensilvania, Epmsc Salamina, RM Armenia, Epmsc Puerto Boyacá."/>
    <s v="* Oficio 000513 del 19/02/16 *Oficio 000925 del 22/03/16 Protocolo de Atencion al ciudadano y Correo electronico a las Direcciones Regionales del 28/03/16."/>
    <n v="100"/>
    <s v="1. Regional CENTRAL: EPASCAS Combita, EP Guaduas."/>
    <s v="* Oficio 000513 del 19/02/16 *Oficio 000925 del 22/03/16 Protocolo de Atencion al ciudadano y Correo electronico a las Direcciones Regionales del 28/03/16."/>
    <n v="100"/>
    <n v="1"/>
    <s v="1. Regional CENTRAL: EPASCAS Combita, EP Guaduas."/>
    <s v="* Oficio 000513 del 19/02/16 *Oficio 000925 del 22/03/16 Protocolo de Atencion al ciudadano y Correo electronico a las Direcciones Regionales del 28/03/16."/>
    <x v="0"/>
    <n v="1"/>
    <s v="Con oficio 81002 DINPE-GATEC- 3654 del 27/10/16 - Seguimineto a Finalizacion de las PQRS"/>
    <s v="https://drive.google.com/drive/folders/0B0L5M60Ztye_NjBYWjdrQ1BWWW8_x000a__x000a_https://drive.google.com/drive/folders/0B0L5M60Ztye_MXZ4akRiMTA0RVU"/>
    <n v="169"/>
    <n v="169"/>
    <n v="1"/>
    <n v="1"/>
    <n v="1"/>
    <n v="0.2"/>
    <n v="0.15"/>
    <n v="0.03"/>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1"/>
    <s v="Presentar a la Oficina de sistemas los ajustes necesarios para la adecuación del aplicativo quejas web"/>
    <s v="NO"/>
    <x v="6"/>
    <x v="42"/>
    <n v="10"/>
    <s v="GEIDY CRISTINA CARDENAS LOPEZ  - ESTEFANY CUITIVA URREGO"/>
    <s v="Profesional Universitario"/>
    <x v="0"/>
    <n v="100"/>
    <s v="Se remitio oficios y correo electronico al area de sistemas para la solicitud de ajustes al aplicativo quejas web."/>
    <s v="81002-DINPE-000187 del 27/01/16 - adicion Aplicativo Quejas Web, 81002 - DINPE GATEC-0484 del 17/02/16 y Correo electronico del 29/02/16 solicitud modificacion del Aplicativo Quejas web."/>
    <n v="100"/>
    <s v="2. Regional OCCIDENTE: Epmsc Bolívar, Epams Popayán"/>
    <s v="81002-DINPE-000187 del 27/01/16 - adicion Aplicativo Quejas Web, 81002 - DINPE GATEC-0484 del 17/02/16 y Correo electronico del 29/02/16 solicitud modificacion del Aplicativo Quejas web."/>
    <n v="100"/>
    <n v="1"/>
    <s v="2. Regional OCCIDENTE: Epmsc Bolívar, Epams Popayán"/>
    <s v="81002-DINPE-000187 del 27/01/16 - adicion Aplicativo Quejas Web, 81002 - DINPE GATEC-0484 del 17/02/16 y Correo electronico del 29/02/16 solicitud modificacion del Aplicativo Quejas web."/>
    <x v="0"/>
    <n v="1"/>
    <s v="Con oficio 81002 DINPE-GATEC- 2543 del 27/10/16 - Seguimiento a Finalizacion de las PQRS"/>
    <s v="https://drive.google.com/drive/folders/0B0L5M60Ztye_NjBYWjdrQ1BWWW8_x000a__x000a_https://drive.google.com/drive/folders/0B0L5M60Ztye_MXZ4akRiMTA0RVU"/>
    <n v="19"/>
    <n v="19"/>
    <n v="1"/>
    <n v="1"/>
    <n v="1"/>
    <n v="0.2"/>
    <n v="0.1"/>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2"/>
    <s v="Seleccionar   11 ERONES por  cada  Dirección Regional y cada regional."/>
    <s v="NO"/>
    <x v="0"/>
    <x v="43"/>
    <n v="10"/>
    <s v="GEIDY CRISTINA CARDENAS LOPEZ  - ESTEFANY CUITIVA URREGO"/>
    <s v="Profesional Universitario"/>
    <x v="0"/>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n v="1"/>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x v="0"/>
    <n v="1"/>
    <s v="Oficio 81002 DINPE- 3233, 3235,3238, 3240,3241,3243 y 3639 del 25/10/16 - Cantidad y Distribucion de elementos de Oficina y  Oficio 81002 DINPE- 3234, 3236,3237, 3239,3242,3244 del 25/10/16 - Cantidad y Distribucion de Equipos Tecnologicos."/>
    <s v="https://drive.google.com/drive/folders/0B0L5M60Ztye_NjBYWjdrQ1BWWW8_x000a__x000a_https://drive.google.com/drive/folders/0B0L5M60Ztye_MXZ4akRiMTA0RVU"/>
    <n v="19"/>
    <n v="19"/>
    <n v="1"/>
    <n v="1"/>
    <n v="1"/>
    <n v="0.2"/>
    <n v="0.1"/>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3"/>
    <s v="informar y  Realizar seguimiento a la utilización del aplicativo quejas web a los 11 establecimientos seleccionados de cada regional "/>
    <s v="NO"/>
    <x v="8"/>
    <x v="10"/>
    <n v="25"/>
    <s v="GEIDY CRISTINA CARDENAS LOPEZ  - ESTEFANY CUITIVA URREGO"/>
    <s v="Profesional Universitario"/>
    <x v="0"/>
    <m/>
    <m/>
    <m/>
    <s v="70"/>
    <s v="Se envió oficios de seguimiento de la UTILIZACION DEL APLICATIVO QUEJAS WEB a las 6 Direcciones Regionales y establecimientos Seleccionados de las regionales.  "/>
    <s v="* 81002 DINPE-001489 del 16/05/16, 81002 DINPE- 00859, 00860, 00861, 00862, 00863, 00864 del 16/03/16."/>
    <m/>
    <n v="0.74897119341563789"/>
    <s v="Oficios Control de la UTILIZACION DEL APLICATIVO QUEJAS WEB 2016 a las 6 Direcciones Regionales."/>
    <s v="* 81002 DINPE 81002 - 002386, 002387, 002388, 002389, 002390, 002391 del 28/07/16."/>
    <x v="0"/>
    <n v="1"/>
    <s v="Con oficio 81002 DINPE-GATEC- 3654 del 27/10/16 - Seguimineto a Finalizacion de las PQRS"/>
    <s v="https://drive.google.com/drive/folders/0B0L5M60Ztye_NjBYWjdrQ1BWWW8_x000a__x000a_https://drive.google.com/drive/folders/0B0L5M60Ztye_MXZ4akRiMTA0RVU"/>
    <n v="243"/>
    <n v="243"/>
    <n v="1"/>
    <n v="1"/>
    <n v="1"/>
    <n v="0.2"/>
    <n v="0.25"/>
    <n v="0.05"/>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4"/>
    <s v="evaluar  la información del seguimiento realizado a la utilización del aplicativo quejas web."/>
    <s v="NO"/>
    <x v="2"/>
    <x v="44"/>
    <n v="25"/>
    <s v="GEIDY CRISTINA CARDENAS LOPEZ  - ESTEFANY CUITIVA URREGO"/>
    <s v="Profesional Universitario"/>
    <x v="0"/>
    <m/>
    <m/>
    <m/>
    <n v="60"/>
    <s v="* se recibio informes 6 Direcciones Regionales de los seguimientos."/>
    <s v="informes de las seis (6) Regionales"/>
    <n v="100"/>
    <n v="1"/>
    <s v="informe de las seis (6) Regiones Aplicativo Quejas Web 1er Semestre 2016"/>
    <s v="oficio  81002 DINPE-GATEC-2543 del 22/07/16"/>
    <x v="0"/>
    <n v="1"/>
    <s v="Presentacion Directiva Transitoria para aprobacion oficina asesora de Planeacion."/>
    <s v="https://drive.google.com/drive/folders/0B0L5M60Ztye_NjBYWjdrQ1BWWW8_x000a__x000a_https://drive.google.com/drive/folders/0B0L5M60Ztye_MXZ4akRiMTA0RVU"/>
    <n v="51"/>
    <n v="51"/>
    <n v="1"/>
    <n v="1"/>
    <n v="1"/>
    <n v="0.2"/>
    <n v="0.25"/>
    <n v="0.05"/>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5"/>
    <s v="Presentar informe de conclusiones y recomendaciones a la Dirección General, con copia a las direcciones regionales."/>
    <s v="NO"/>
    <x v="7"/>
    <x v="7"/>
    <n v="30"/>
    <s v="GEIDY CRISTINA CARDENAS LOPEZ  - ESTEFANY CUITIVA URREGO"/>
    <s v="Profesional Universitario"/>
    <x v="0"/>
    <m/>
    <m/>
    <m/>
    <m/>
    <m/>
    <m/>
    <m/>
    <s v="Actividad no ha iniciado"/>
    <m/>
    <m/>
    <x v="0"/>
    <n v="1"/>
    <s v="Con oficio 81002 DINPE-GATEC- 2543 del 22/07/16 - Informe Aplicativo Quejas web."/>
    <s v="https://drive.google.com/drive/folders/0B0L5M60Ztye_NjBYWjdrQ1BWWW8_x000a__x000a_https://drive.google.com/drive/folders/0B0L5M60Ztye_MXZ4akRiMTA0RVU"/>
    <n v="11"/>
    <n v="11"/>
    <n v="1"/>
    <n v="1"/>
    <n v="1"/>
    <n v="0.2"/>
    <n v="0.3"/>
    <n v="0.06"/>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2"/>
    <s v="ERON dotados con elementos de oficina del servicio al ciudadano"/>
    <n v="10"/>
    <n v="40"/>
    <s v="Número"/>
    <s v="LEYDA MILENA MEDINA LOZANO"/>
    <s v="Profesional Especializado"/>
    <x v="0"/>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n v="986"/>
    <s v="Diseñar y remitir estudios Previos  de elementos de oficina  áreas de atención."/>
    <s v="NO"/>
    <x v="10"/>
    <x v="2"/>
    <n v="20"/>
    <s v="GEIDY CRISTINA CARDENAS LOPEZ"/>
    <s v="Profesional Universitario"/>
    <x v="0"/>
    <n v="70"/>
    <s v="se envio oficio al area de Gestion contractual para la entrega de estudios previos de los elementos de oficina areas de atencion."/>
    <s v="* Oficio 81002 DINPE-GATEC- 0825 del 14/03/16 Entrega estudiosprevios de atencion al ciudadano 2016."/>
    <n v="100"/>
    <s v="se envio oficio al area de Gestion contractual solicitud de los procesos de Contratacion."/>
    <s v="* Oficio 81002 DINPE-GATEC-2001 del 03/06/16 Solicitud de Procesos de Contratacion."/>
    <n v="100"/>
    <n v="1"/>
    <s v="se envio oficio al area de Gestion contractual solicitud de los procesos de Contratacion."/>
    <s v="* Oficio 81002 DINPE-GATEC-2001 del 03/06/16 Solicitud de Procesos de Contratacion."/>
    <x v="0"/>
    <n v="1"/>
    <s v="Se realizo informe de Ferias con oficio 81002 DINPE-GATEC- 4081 del 14/12/16 -"/>
    <s v="https://drive.google.com/drive/folders/0B0L5M60Ztye_NjBYWjdrQ1BWWW8_x000a__x000a_https://drive.google.com/drive/folders/0B0L5M60Ztye_MXZ4akRiMTA0RVU"/>
    <n v="107"/>
    <n v="107"/>
    <n v="1"/>
    <n v="1"/>
    <n v="1"/>
    <n v="0.1"/>
    <n v="0.2"/>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2"/>
    <s v="ERON dotados con elementos de oficina del servicio al ciudadano"/>
    <n v="10"/>
    <n v="40"/>
    <s v="Número"/>
    <s v="LEYDA MILENA MEDINA LOZANO"/>
    <s v="Profesional Especializado"/>
    <x v="0"/>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n v="988"/>
    <s v="Elaborar relación de establecimientos que recibirán los elementos de oficina"/>
    <s v="NO"/>
    <x v="49"/>
    <x v="7"/>
    <n v="50"/>
    <s v="GEIDY CRISTINA CARDENAS LOPEZ  - ESTEFANY CUITIVA URREGO"/>
    <s v="Profesional Universitario"/>
    <x v="0"/>
    <m/>
    <m/>
    <m/>
    <m/>
    <m/>
    <m/>
    <m/>
    <s v="Actividad no ha iniciado"/>
    <m/>
    <m/>
    <x v="0"/>
    <n v="1"/>
    <s v="Oficio 81002 DINPE- 3233, 3235,3238, 3240,3241,3243 y 3639 del 25/10/16 - Cantidad y Distribucion de elementos de Oficina y  Oficio 81002 DINPE- 3234, 3236,3237, 3239,3242,3244 del 25/10/16 - Cantidad y Distribucion de Equipos Tecnologicos."/>
    <s v="https://drive.google.com/drive/folders/0B0L5M60Ztye_NjBYWjdrQ1BWWW8_x000a__x000a_https://drive.google.com/drive/folders/0B0L5M60Ztye_MXZ4akRiMTA0RVU"/>
    <n v="53"/>
    <n v="53"/>
    <n v="1"/>
    <n v="1"/>
    <n v="1"/>
    <n v="0.1"/>
    <n v="0.5"/>
    <n v="0.05"/>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4"/>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89"/>
    <s v="Informar a los Grupos focales de participación ciudadana, los  servicios  que  ofrece atención al ciudadano "/>
    <s v="NO"/>
    <x v="6"/>
    <x v="28"/>
    <n v="10"/>
    <s v="GEIDY CRISTINA CARDENAS LOPEZ"/>
    <s v="Profesional Universitario"/>
    <x v="0"/>
    <n v="50"/>
    <s v="se entrego informacion a los grupos focales, los servicios que ofrece atencion al ciudadano."/>
    <s v="Acta No. 001,002,004,005,006 - Participacion ciudadana."/>
    <s v="100"/>
    <s v="se entrego informacion a los grupos focales, los servicios que ofrece atencion al ciudadano."/>
    <s v="Acta No. 0048, 0050 - Participacion ciudadana."/>
    <s v="100"/>
    <n v="0.88970588235294112"/>
    <s v="se entrego informacion a los grupos focales, los servicios que ofrece atencion al ciudadano."/>
    <s v="Acta No. 0048, 0050 - Participacion ciudadana."/>
    <x v="0"/>
    <n v="1"/>
    <s v="Acta 088 Participacion Grupos Focales"/>
    <s v="https://drive.google.com/drive/folders/0B0L5M60Ztye_NjBYWjdrQ1BWWW8_x000a__x000a_https://drive.google.com/drive/folders/0B0L5M60Ztye_MXZ4akRiMTA0RVU"/>
    <n v="272"/>
    <n v="272"/>
    <n v="1"/>
    <n v="1"/>
    <n v="1"/>
    <n v="0.1"/>
    <n v="0.1"/>
    <n v="0.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5"/>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0"/>
    <s v="Realizar directiva ferias de servicio"/>
    <s v="NO"/>
    <x v="6"/>
    <x v="10"/>
    <n v="10"/>
    <s v="GEIDY CRISTINA CARDENAS LOPEZ  - ESTEFANY CUITIVA URREGO"/>
    <s v="Profesional Universitario"/>
    <x v="0"/>
    <n v="100"/>
    <s v="Presentacion Directiva Transitoria para aprobacion oficina asesora de Planeacion."/>
    <s v="* Directiva Transitoria 000007 del 18/03/16 - Participacion Ferias Nacionales Vigencia 2016."/>
    <n v="100"/>
    <s v="Presentacion Directiva Transitoria para aprobacion oficina asesora de Planeacion."/>
    <s v="* Directiva Transitoria 000007 del 18/03/16 - Participacion Ferias Nacionales Vigencia 2016."/>
    <n v="100"/>
    <n v="0.79867986798679869"/>
    <s v="Presentacion Directiva Transitoria para aprobacion oficina asesora de Planeacion."/>
    <s v="* Directiva Transitoria 000007 del 18/03/16 - Participacion Ferias Nacionales Vigencia 2016."/>
    <x v="0"/>
    <n v="1"/>
    <s v="Presentacion Directiva Transitoria para aprobacion oficina asesora de Planeacion."/>
    <s v="https://drive.google.com/drive/folders/0B0L5M60Ztye_NjBYWjdrQ1BWWW8_x000a__x000a_https://drive.google.com/drive/folders/0B0L5M60Ztye_MXZ4akRiMTA0RVU"/>
    <n v="303"/>
    <n v="303"/>
    <n v="1"/>
    <n v="1"/>
    <n v="1"/>
    <n v="0.2"/>
    <n v="0.1"/>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5"/>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1"/>
    <s v="Participar de Feria de Atención al ciudadano"/>
    <s v="NO"/>
    <x v="0"/>
    <x v="7"/>
    <n v="30"/>
    <s v="GEIDY CRISTINA CARDENAS LOPEZ  - ESTEFANY CUITIVA URREGO"/>
    <s v="Profesional Universitario"/>
    <x v="0"/>
    <n v="5"/>
    <s v="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
    <s v="* Oficio 81002 DINPE-GATEC- 0919 del 28/03/16 Directiva Transitoria 000007 del 18/03/16 - Participacion Ferias Nacionales Vigencia 2016."/>
    <n v="70"/>
    <s v="Participacion de la Feria en la ciudad de Quibdo - choco."/>
    <s v="Informe Feria Quibdo - choco oficio 81002-DINPE-GATEC-1529 DEL 02/05/16."/>
    <n v="80"/>
    <n v="0.74475524475524479"/>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x v="0"/>
    <n v="1"/>
    <s v="informe y acta feria Santander de Quilichao ((08/10/16) e informe Feria Sincelejo (26/11/16)."/>
    <s v="https://drive.google.com/drive/folders/0B0L5M60Ztye_NjBYWjdrQ1BWWW8_x000a__x000a_https://drive.google.com/drive/folders/0B0L5M60Ztye_MXZ4akRiMTA0RVU"/>
    <n v="286"/>
    <n v="286"/>
    <n v="1"/>
    <n v="1"/>
    <n v="1"/>
    <n v="0.2"/>
    <n v="0.3"/>
    <n v="0.06"/>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5"/>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2"/>
    <s v="Elaborar informe de la  participación a ferias"/>
    <s v="NO"/>
    <x v="8"/>
    <x v="7"/>
    <n v="10"/>
    <s v="GEIDY CRISTINA CARDENAS LOPEZ  - ESTEFANY CUITIVA URREGO"/>
    <s v="Profesional Universitario"/>
    <x v="0"/>
    <m/>
    <m/>
    <m/>
    <m/>
    <m/>
    <m/>
    <n v="80"/>
    <n v="0.71372549019607845"/>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x v="0"/>
    <n v="1"/>
    <s v="Se realizo informe de Ferias con oficio 81002 DINPE-GATEC- 4081 del 12/12/16 "/>
    <s v="https://drive.google.com/drive/folders/0B0L5M60Ztye_NjBYWjdrQ1BWWW8_x000a__x000a_https://drive.google.com/drive/folders/0B0L5M60Ztye_MXZ4akRiMTA0RVU"/>
    <n v="255"/>
    <n v="255"/>
    <n v="1"/>
    <n v="1"/>
    <n v="1"/>
    <n v="0.2"/>
    <n v="0.1"/>
    <n v="0.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5"/>
    <s v="Ferias de atención al ciudadano realizadas"/>
    <n v="20"/>
    <n v="4"/>
    <s v="Número"/>
    <s v="LEYDA MILENA MEDINA LOZANO"/>
    <s v="Profesional Especializado"/>
    <x v="0"/>
    <m/>
    <m/>
    <m/>
    <m/>
    <m/>
    <m/>
    <m/>
    <m/>
    <m/>
    <m/>
    <m/>
    <m/>
    <n v="993"/>
    <s v="Elaborar informe final de participación en ferias"/>
    <s v="NO"/>
    <x v="37"/>
    <x v="24"/>
    <n v="20"/>
    <s v="GEIDY CRISTINA CARDENAS LOPEZ  - ESTEFANY CUITIVA URREGO"/>
    <s v="Profesional Universitario"/>
    <x v="1"/>
    <m/>
    <m/>
    <m/>
    <m/>
    <m/>
    <m/>
    <m/>
    <s v="Actividad no ha iniciado"/>
    <m/>
    <m/>
    <x v="1"/>
    <s v="Actividad inactiva"/>
    <m/>
    <m/>
    <n v="3"/>
    <n v="3"/>
    <s v="Actividad inactiva"/>
    <m/>
    <m/>
    <m/>
    <m/>
    <m/>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4"/>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94"/>
    <s v="Socializar  estrategias de  comunicación de atención al ciudadano a 12 Establecimientos de Reclusión del Orden Nacional."/>
    <s v="NO"/>
    <x v="16"/>
    <x v="16"/>
    <n v="10"/>
    <s v="GEIDY CRISTINA CARDENAS LOPEZ  - ESTEFANY CUITIVA URREGO"/>
    <s v="Profesional Universitario"/>
    <x v="0"/>
    <n v="50"/>
    <s v="Se envio correo electronico de las estrategias  a la Direccion Regional Central y ERON EC Bogotá (Modelo),  EPC Yopal, EPMSC Gacheta, Epamscas Combita, Epmsc Ramiriqui, EPMSC Caqueza, Epmsc Guateque, CAMIS, Epmsc Girardot.  _x000a_Regional Occidente, Epmsc Buga, Epmsc Tuluá, Complejo COJAM – Jamundí, Epmsc Puerto tejada, Epmsc La Unión, Epmsc Tuquerres, RM Popayán, Epmsc Tumaco, Epmsc Buenaventura.  _x000a_Regional Norte, EC Barranquilla. Epmsc Montería, Epmsc Santa Marta, Epmsc Cartagena, Epmsc Sincelejo, Epmsc Valledupar, Epmsc Barranquilla, Epmsc Corozal, Epmsc Sabanalarga, Epmsc Magangué._x000a_Regional Noroeste, Epmsc Itagüí, Epmsc Santa Rosa de Osos, Epmsc Sonson, Epmsc Apartado, Epmsc Santa fe de Antioquia, Epmsc Titiribí, Epmsc Jericó, Epmsc Puerto Berrio, Epmsc Pedregal._x000a_Regional Oriente, RM Bucaramanga (Ere), Epmsc Pamplona, Epmsc Barrancabermeja, Epmsc Socorro, Epmsc Girón, Epmsc San Vicente de Chucuri, Epmsc Arauca, Complejo Cyp Metropolitano Cúcuta, Epmsc Ocaña, Epmsc San Gil._x000a_Regional Viejo Caldas, Epmsc Calarcá, Epmsc Pacora, Rm Manizales, Epmsc Pereira, Epmsc Líbano, Epmsc Honda, Epmsc Armero, Epmsc Santa rosa de Cabal, Epmsc Aguadas."/>
    <s v="*Oficio 81002 DINPE 000512 del 19/02/16 Estrategias de Comunicacion de Atencion al ciudadano 2016 Dependencias * Oficio 81002 DINPE 000928 del 22/03/16 *Estrategias de Comunicacion de Atencion al ciudadano 2016 y Correo electronico a las Direcciones Regionales del 28/03/16."/>
    <s v="100"/>
    <s v="mediante Actas se recibio de los ERON la socializacion de las estrategias dando cumplimiento a lo solicitado."/>
    <s v="Soporte de Actas"/>
    <s v="100"/>
    <n v="1"/>
    <s v="mediante Actas se recibio de los ERON la socializacion de las estrategias dando cumplimiento a lo solicitado."/>
    <s v="Google Drive"/>
    <x v="0"/>
    <n v="1"/>
    <s v="Realizar un diagnóstico de estado actual del servicio al ciudadano que presta la entidad."/>
    <s v="Informe de autoevaluacion del proceso de Derechos Humanos y atencion al Cliente"/>
    <n v="167"/>
    <n v="167"/>
    <n v="1"/>
    <n v="1"/>
    <n v="1"/>
    <n v="0.1"/>
    <n v="0.1"/>
    <n v="0.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04"/>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95"/>
    <s v="Elaborar y publicar en los canales de atención la carta de trato digno."/>
    <s v="NO"/>
    <x v="6"/>
    <x v="0"/>
    <n v="10"/>
    <s v="GEIDY CRISTINA CARDENAS LOPEZ  - ESTEFANY CUITIVA URREGO"/>
    <s v="Profesional Universitario"/>
    <x v="0"/>
    <n v="50"/>
    <s v="Se publico en la pagina web, envio oficio a las Direcciones Regionales y correo electronico para su socializacion y publicacion."/>
    <s v="*Oficio 81002 DINPE-GATEC- 0176 del 26/01/16 - Carta del Trato digno a las direcciones regionales. *Oficio 81002 DINPE 000195, 000196, 000197, 000201, 000202, del 27/01/16 Carta del Trato digno al ciudadano 2016 y Correo electronico a las Direcciones Regionales del 28/03/16."/>
    <s v="100"/>
    <s v="De acuerdo al oficio  81002 DINPE-GATEC-1467 del 27/04/16. se dio cumplimiento a esta meta"/>
    <s v="oficio  81002 DINPE-GATEC-1467 del 27/04/16"/>
    <s v="100"/>
    <n v="1"/>
    <s v="De acuerdo al oficio  81002 DINPE-GATEC-1467 del 27/04/16. se dio cumplimiento a esta meta"/>
    <s v="oficio  81002 DINPE-GATEC-1467 del 27/04/16"/>
    <x v="0"/>
    <n v="1"/>
    <s v="Realizar la autoevaluación del proceso de Derechos Humanos y Atención al cliente que permita  su actualización  incluyendo su normograma"/>
    <s v="oficio  81002 DINPE-GATEC-1467 del 27/04/16"/>
    <n v="89"/>
    <n v="89"/>
    <n v="1"/>
    <n v="1"/>
    <n v="1"/>
    <n v="0.1"/>
    <n v="0.1"/>
    <n v="0.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4"/>
    <s v="Política Institucional de servicio al ciudadano de acuerdo al Programa Nacional del Servicio Nacional, elaborada e implementada 2018."/>
    <n v="20"/>
    <n v="30"/>
    <s v="Porcentaje"/>
    <s v="LEYDA MILENA MEDINA LOZANO"/>
    <s v="Profesional Especializado"/>
    <x v="0"/>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6"/>
    <s v="Realizar un diagnóstico de estado actual del servicio al ciudadano que presta la entidad."/>
    <s v="NO"/>
    <x v="0"/>
    <x v="10"/>
    <n v="40"/>
    <s v="GEIDY CRISTINA CARDENAS LOPEZ  - ESTEFANY CUITIVA URREGO"/>
    <s v="Profesional Universitario"/>
    <x v="0"/>
    <n v="5"/>
    <s v="se esta revisando la docmentacion e informacion existente."/>
    <m/>
    <n v="60"/>
    <s v="Se remitio por correo electronico el oficio y el formato de encuesta para ser aplicada a los ERON seleccionad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Se envio el oficio 81002-DINPE-GATEC-001672 DEL 25/05/16 y el formato de Encuesta."/>
    <n v="80"/>
    <n v="0.77737226277372262"/>
    <s v="Regional Viejo Caldas - informe estado actual servicio al ciudadano"/>
    <s v="oficio 600-DIREG-3197 del 27/06/16"/>
    <x v="0"/>
    <n v="1"/>
    <s v="Informe Diagnostico del estado actual del servicio al Ciudadano Regionales"/>
    <s v="https://drive.google.com/drive/folders/0B0L5M60Ztye_NjBYWjdrQ1BWWW8_x000a__x000a_https://drive.google.com/drive/folders/0B0L5M60Ztye_MXZ4akRiMTA0RVU"/>
    <n v="274"/>
    <n v="274"/>
    <n v="1"/>
    <n v="1"/>
    <n v="1"/>
    <n v="0.2"/>
    <n v="0.4"/>
    <n v="0.08"/>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4"/>
    <s v="Política Institucional de servicio al ciudadano de acuerdo al Programa Nacional del Servicio Nacional, elaborada e implementada 2018."/>
    <n v="20"/>
    <n v="30"/>
    <s v="Porcentaje"/>
    <s v="LEYDA MILENA MEDINA LOZANO"/>
    <s v="Profesional Especializado"/>
    <x v="0"/>
    <m/>
    <m/>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7"/>
    <s v="Concertar con el nivel directivo los compromisos con respecto a el servicio al ciudadano, para ser incluidos en el código de buen gobierno."/>
    <s v="NO"/>
    <x v="1"/>
    <x v="45"/>
    <n v="40"/>
    <s v="GEIDY CRISTINA CARDENAS LOPEZ  - ESTEFANY CUITIVA URREGO"/>
    <s v="Profesional Universitario"/>
    <x v="0"/>
    <n v="5"/>
    <s v="se esta revisando la documentacion e informacion existente."/>
    <m/>
    <n v="10"/>
    <s v="se esta revisando la docmentacion e informacion existente."/>
    <m/>
    <n v="100"/>
    <n v="1"/>
    <s v="Informe Compromisos"/>
    <s v="Informe Compromisos codigo del buen Gobierno."/>
    <x v="0"/>
    <n v="1"/>
    <s v="Informe Compromisos"/>
    <s v="Informe Compromisos codigo del buen Gobierno."/>
    <n v="92"/>
    <n v="92"/>
    <n v="1"/>
    <n v="1"/>
    <n v="1"/>
    <n v="0.2"/>
    <n v="0.4"/>
    <n v="0.08"/>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4"/>
    <s v="Política Institucional de servicio al ciudadano de acuerdo al Programa Nacional del Servicio Nacional, elaborada e implementada 2018."/>
    <n v="20"/>
    <n v="30"/>
    <s v="Porcentaje"/>
    <s v="LEYDA MILENA MEDINA LOZANO"/>
    <s v="Profesional Especializado"/>
    <x v="0"/>
    <m/>
    <s v="ESTA ACTIVIDAD NO CORRESPONDE AL PLAN DE ACCION"/>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8"/>
    <s v="Realizar la autoevaluación del proceso de Derechos Humanos y Atención al cliente que permita  su actualización  incluyendo su normograma"/>
    <s v="NO"/>
    <x v="3"/>
    <x v="7"/>
    <n v="20"/>
    <m/>
    <m/>
    <x v="0"/>
    <m/>
    <m/>
    <m/>
    <m/>
    <m/>
    <m/>
    <n v="80"/>
    <n v="0.28431372549019607"/>
    <s v="Informe autoevaluacion"/>
    <s v="Autoevaluacion del 22/07/16 (del 01/04/16 al 30/06/16)"/>
    <x v="0"/>
    <n v="1"/>
    <s v="informe Autoevaluacion del Proceso del proceso de Atencion al Cliente y Derechos Humanos - Tercer trimestre"/>
    <s v="https://drive.google.com/drive/folders/0B0L5M60Ztye_NjBYWjdrQ1BWWW8_x000a__x000a_https://drive.google.com/drive/folders/0B0L5M60Ztye_MXZ4akRiMTA0RVU"/>
    <n v="102"/>
    <n v="102"/>
    <n v="1"/>
    <n v="1"/>
    <n v="1"/>
    <n v="0.2"/>
    <n v="0.2"/>
    <n v="0.04"/>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6"/>
    <s v="Estrategia de comunicación para la Promoción de los Derechos Humanos realizada "/>
    <n v="5"/>
    <n v="1"/>
    <s v="Número"/>
    <s v="Pedro Elias Castañeda Quitian"/>
    <s v="Jefe de Oficina"/>
    <x v="0"/>
    <m/>
    <m/>
    <m/>
    <m/>
    <m/>
    <m/>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945"/>
    <s v="Definir las estrategias a realizar y los establecimientos en donde se van a implementar"/>
    <s v="NO"/>
    <x v="6"/>
    <x v="6"/>
    <n v="40"/>
    <s v="Johanna García"/>
    <s v="Instructor "/>
    <x v="0"/>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n v="1"/>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x v="3"/>
    <n v="1"/>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58"/>
    <n v="58"/>
    <n v="1"/>
    <n v="1"/>
    <n v="1"/>
    <n v="0.05"/>
    <n v="0.4"/>
    <n v="0.0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6"/>
    <s v="Estrategia de comunicación para la Promoción de los Derechos Humanos realizada "/>
    <n v="5"/>
    <n v="1"/>
    <s v="Número"/>
    <s v="Pedro Elias Castañeda Quitian"/>
    <s v="Jefe de Oficina"/>
    <x v="0"/>
    <m/>
    <m/>
    <m/>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946"/>
    <s v="Elaborar documento guía de las actividades propuestas "/>
    <s v="NO"/>
    <x v="8"/>
    <x v="29"/>
    <n v="60"/>
    <s v="Diana Huertas"/>
    <s v="Profesional Especializado"/>
    <x v="0"/>
    <m/>
    <m/>
    <m/>
    <n v="100"/>
    <s v="Se elaboró el Anexo 7 de la Directiva 12 de 2011"/>
    <s v="Anexo 7 de la Directiva 12 de 2011_x000a__x000a_https://drive.google.com/drive/folders/0Bz9BU3gKMyzAcDZXNnpTSS1pZlU_x000a__x000a_C:\Users\DXHUERTASR\Desktop\GRUPO DDHH\PLAN DE ACCIÓN 2016"/>
    <n v="100"/>
    <n v="1"/>
    <s v="Se elaboró el Anexo 7 de la Directiva 12 de 2011"/>
    <s v="Anexo 7 de la Directiva 12 de 2011_x000a__x000a_https://drive.google.com/drive/folders/0Bz9BU3gKMyzAcDZXNnpTSS1pZlU_x000a__x000a_C:\Users\DXHUERTASR\Desktop\GRUPO DDHH\PLAN DE ACCIÓN 2016"/>
    <x v="3"/>
    <n v="1"/>
    <s v="Se elaboró el Anexo 7 de la Directiva 12 de 2011"/>
    <s v="Anexo 7 de la Directiva 12 de 2011_x000a__x000a_https://drive.google.com/drive/folders/0Bz9BU3gKMyzAcDZXNnpTSS1pZlU_x000a__x000a_C:\Users\DXHUERTASR\Desktop\GRUPO DDHH\PLAN DE ACCIÓN 2016"/>
    <n v="60"/>
    <n v="60"/>
    <n v="1"/>
    <n v="1"/>
    <n v="1"/>
    <n v="0.05"/>
    <n v="0.6"/>
    <n v="0.03"/>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7"/>
    <s v=" Cápsula informativa en Derechos Humanos diseñada, elaborada y difundida"/>
    <n v="10"/>
    <n v="8"/>
    <s v="Número"/>
    <s v="Pedro Elias Castañeda Quitian"/>
    <s v="Jefe de Oficina"/>
    <x v="0"/>
    <n v="2"/>
    <s v="Cápsula 66 Dignidad Humana_x000a_Cápsula 67 Derecho a la Vida"/>
    <s v="https://drive.google.com/drive/folders/0Bz9BU3gKMyzAcDZXNnpTSS1pZlU C:\Users\DXHUERTASR\Desktop\GRUPO DDHH\PLAN DE ACCIÓN 2016"/>
    <n v="1"/>
    <s v="Cápsula 69 Derecho a la Vida"/>
    <s v="https://drive.google.com/drive/folders/0Bz9BU3gKMyzAcDZXNnpTSS1pZlU C:\Users\DXHUERTASR\Desktop\GRUPO DDHH\PLAN DE ACCIÓN 2016"/>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7"/>
    <s v="Definir las temáticas de difusión"/>
    <s v="NO"/>
    <x v="5"/>
    <x v="7"/>
    <n v="10"/>
    <s v="Johanna García"/>
    <s v="Instructor "/>
    <x v="0"/>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n v="0.78901734104046239"/>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x v="3"/>
    <n v="1"/>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346"/>
    <n v="346"/>
    <n v="1"/>
    <n v="1"/>
    <n v="1"/>
    <n v="0.1"/>
    <n v="0.1"/>
    <n v="0.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7"/>
    <s v=" Cápsula informativa en Derechos Humanos diseñada, elaborada y difundida"/>
    <n v="10"/>
    <n v="8"/>
    <s v="Número"/>
    <s v="Pedro Elias Castañeda Quitian"/>
    <s v="Jefe de Oficina"/>
    <x v="0"/>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8"/>
    <s v="Diseñar y elaborar la cápsulas informativas"/>
    <s v="NO"/>
    <x v="5"/>
    <x v="7"/>
    <n v="70"/>
    <s v="Noraine Rentería"/>
    <s v="Auxiliar Administrativo"/>
    <x v="0"/>
    <n v="25"/>
    <s v="Se elaboraron dos cápsulas durante estos meses, una relacionada con la dignidad humana y otra el derecho a la vida. El porcentaje de avance se determinó considerando la meta que es 8, pues las 2 equivalen al 25% de esta."/>
    <s v="Cápsula 66 Dignidad Humana_x000a_Cápsula 67 Derecho a la Vida_x000a__x000a_C:\Users\DXHUERTASR\Desktop\GRUPO DDHH\PLAN DE ACCIÓN 2016"/>
    <n v="37.5"/>
    <s v="Se elaboró una cápsula relacionada con el derecho a la igualdad.  El porcentaje de avance se determinó considerando la meta que es 8, pues las 3 (dos del trimestre anterior y una de este) equivalen al 37.5% de esta"/>
    <s v="Cápsula 69 Derecho a la Vida_x000a__x000a_https://drive.google.com/drive/folders/0Bz9BU3gKMyzAcDZXNnpTSS1pZlU_x000a__x000a_C:\Users\DXHUERTASR\Desktop\GRUPO DDHH\PLAN DE ACCIÓN 2016"/>
    <n v="75"/>
    <n v="0.78901734104046239"/>
    <s v="Se elaboraron tres cápsulas relacionadas con el derecho a la Integridad, el Día de DDHH y el  Derecho a la Paz El porcentaje de avance se determinó considerando la meta que es 8, pues las 6 (dos del I trimestre, una del II trimestre y tres del III trimestre) equivalen al 75% de esta"/>
    <s v="Cápsula 72 Derecho a la Integridad_x000a_Cápsula 74 Día de DDHH_x000a_Cápsula 75 Derecho a la Paz_x000a__x000a_https://drive.google.com/drive/folders/0Bz9BU3gKMyzAMXdIM2JxY2N0TFE_x000a_C:\Users\DXHUERTASR\Desktop\GRUPO DDHH\PLAN DE ACCIÓN 2016"/>
    <x v="3"/>
    <n v="1"/>
    <s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
    <s v="Cápsula 76 Día de la transparencia_x000a_Cápsula 77 Día Internacional de DDHH_x000a__x000a_https://drive.google.com/drive/folders/0Bz9BU3gKMyzAMXdIM2JxY2N0TFE_x000a_C:\Users\DXHUERTASR\Desktop\GRUPO DDHH\PLAN DE ACCIÓN 2016"/>
    <n v="346"/>
    <n v="346"/>
    <n v="1"/>
    <n v="1"/>
    <n v="1"/>
    <n v="0.1"/>
    <n v="0.7"/>
    <n v="7.0000000000000007E-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7"/>
    <s v=" Cápsula informativa en Derechos Humanos diseñada, elaborada y difundida"/>
    <n v="10"/>
    <n v="8"/>
    <s v="Número"/>
    <s v="Pedro Elias Castañeda Quitian"/>
    <s v="Jefe de Oficina"/>
    <x v="0"/>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9"/>
    <s v="Difundir la cápsulas "/>
    <s v="NO"/>
    <x v="5"/>
    <x v="7"/>
    <n v="20"/>
    <s v="Noraine Rentería"/>
    <s v="Auxiliar Administrativo"/>
    <x v="0"/>
    <n v="25"/>
    <s v="Se difundieron las dos cápsulas de DDHH. El porcentaje de avance se determinó considerando la meta que es 8, pues las 2 equivalen al 25% de esta."/>
    <s v="Correo electrónico_x000a__x000a_C:\Users\DXHUERTASR\Desktop\GRUPO DDHH\PLAN DE ACCIÓN 2016"/>
    <n v="37.5"/>
    <s v="Se difundió la cápsula de DDHH. El porcentaje de avance se determinó considerando la meta que es 8, pues las 3 (dos del trimestre anterior y una de este) equivalen al 37.5% de esta"/>
    <s v="Correo electrónico_x000a__x000a_https://drive.google.com/drive/folders/0Bz9BU3gKMyzAcDZXNnpTSS1pZlU_x000a__x000a_C:\Users\DXHUERTASR\Desktop\GRUPO DDHH\PLAN DE ACCIÓN 2016"/>
    <n v="75"/>
    <n v="0.78901734104046239"/>
    <s v="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
    <s v="Correos electrónicos_x000a__x000a_https://drive.google.com/drive/folders/0Bz9BU3gKMyzAMXdIM2JxY2N0TFE_x000a_C:\Users\DXHUERTASR\Desktop\GRUPO DDHH\PLAN DE ACCIÓN 2016"/>
    <x v="3"/>
    <n v="1"/>
    <s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
    <s v="Cápsula 76 Día de la transparencia_x000a_Cápsula 77 Día Internacional de DDHH_x000a__x000a_https://drive.google.com/drive/folders/0Bz9BU3gKMyzAMXdIM2JxY2N0TFE_x000a_C:\Users\DXHUERTASR\Desktop\GRUPO DDHH\PLAN DE ACCIÓN 2016"/>
    <n v="346"/>
    <n v="346"/>
    <n v="1"/>
    <n v="1"/>
    <n v="1"/>
    <n v="0.1"/>
    <n v="0.2"/>
    <n v="0.0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8"/>
    <s v="Vídeo sobre Derechos Humanos diseñado, elaborado y difundido"/>
    <n v="5"/>
    <n v="1"/>
    <s v="Número"/>
    <s v="Pedro Elias Castañeda Quitian"/>
    <s v="Jefe de Oficina"/>
    <x v="0"/>
    <n v="1"/>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n v="950"/>
    <s v="Solicitar y consolidar material"/>
    <s v="NO"/>
    <x v="0"/>
    <x v="2"/>
    <n v="70"/>
    <s v="Johanna García"/>
    <s v="Instructor "/>
    <x v="0"/>
    <n v="100"/>
    <s v="Con base en los registros de las actividades de la Campaña Inpec unido por los Derechos Humanos, se consolidó material y se envío a la Oficina Asesora de Comunicaciones"/>
    <s v="Correo electrónico_x000a__x000a_C:\Users\DXHUERTASR\Desktop\GRUPO DDHH\PLAN DE ACCIÓN 2016"/>
    <n v="100"/>
    <s v="Con base en los registros de las actividades de la Campaña Inpec unido por los Derechos Humanos, se consolidó material y se envío a la Oficina Asesora de Comunicaciones"/>
    <s v="Correo electrónico_x000a__x000a_C:\Users\DXHUERTASR\Desktop\GRUPO DDHH\PLAN DE ACCIÓN 2016"/>
    <n v="100"/>
    <n v="1"/>
    <s v="Con base en los registros de las actividades de la Campaña Inpec unido por los Derechos Humanos, se consolidó material y se envío a la Oficina Asesora de Comunicaciones"/>
    <s v="Correo electrónico_x000a__x000a_C:\Users\DXHUERTASR\Desktop\GRUPO DDHH\PLAN DE ACCIÓN 2016"/>
    <x v="3"/>
    <n v="1"/>
    <s v="Se diseñó, elaboró y difundió el video para el lanzamiento de la campaña Inpec Unido por los Derechos Humanos-2016"/>
    <s v="https://drive.google.com/drive/folders/0Bz9BU3gKMyzAcDZXNnpTSS1pZlU_x000a__x000a_C:\Users\DXHUERTASR\Desktop\GRUPO DDHH\PLAN DE ACCIÓN 2016"/>
    <n v="121"/>
    <n v="121"/>
    <n v="1"/>
    <n v="1"/>
    <n v="1"/>
    <n v="0.05"/>
    <n v="0.7"/>
    <n v="3.5000000000000003E-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8"/>
    <s v="Vídeo sobre Derechos Humanos diseñado, elaborado y difundido"/>
    <n v="5"/>
    <n v="1"/>
    <s v="Número"/>
    <s v="Pedro Elias Castañeda Quitian"/>
    <s v="Jefe de Oficina"/>
    <x v="0"/>
    <m/>
    <m/>
    <m/>
    <m/>
    <m/>
    <m/>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n v="951"/>
    <s v="Gestionar la elaboración con la Oficina Asesora de Comunicaciones"/>
    <s v="NO"/>
    <x v="4"/>
    <x v="3"/>
    <n v="20"/>
    <s v="Johanna García"/>
    <s v="Instructor "/>
    <x v="0"/>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n v="1"/>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x v="3"/>
    <n v="1"/>
    <s v="Se diseñó, elaboró y difundió el video para el lanzamiento de la campaña Inpec Unido por los Derechos Humanos-2016"/>
    <s v="https://drive.google.com/drive/folders/0Bz9BU3gKMyzAcDZXNnpTSS1pZlU_x000a__x000a_C:\Users\DXHUERTASR\Desktop\GRUPO DDHH\PLAN DE ACCIÓN 2016"/>
    <n v="91"/>
    <n v="91"/>
    <n v="1"/>
    <n v="1"/>
    <n v="1"/>
    <n v="0.05"/>
    <n v="0.2"/>
    <n v="0.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8"/>
    <s v="Vídeo sobre Derechos Humanos diseñado, elaborado y difundido"/>
    <n v="5"/>
    <n v="1"/>
    <s v="Número"/>
    <s v="Pedro Elias Castañeda Quitian"/>
    <s v="Jefe de Oficina"/>
    <x v="0"/>
    <m/>
    <m/>
    <m/>
    <m/>
    <m/>
    <m/>
    <m/>
    <m/>
    <m/>
    <n v="1"/>
    <s v="Se diseñó, elaboró y difundió el video para el lanzamiento de la campaña Inpec Unido por los Derechos Humanos-2016"/>
    <s v="https://drive.google.com/drive/folders/0Bz9BU3gKMyzAcDZXNnpTSS1pZlU_x000a__x000a_C:\Users\DXHUERTASR\Desktop\GRUPO DDHH\PLAN DE ACCIÓN 2016"/>
    <n v="952"/>
    <s v="Difundir el vídeo sobre Derechos Humanos"/>
    <s v="NO"/>
    <x v="9"/>
    <x v="7"/>
    <n v="10"/>
    <s v="Johanna García"/>
    <s v="Instructor "/>
    <x v="0"/>
    <n v="100"/>
    <s v="En el lanzamiento de la campaña Inpec unido por los Derechos HUmanos que tuvo lugar el día 25 de febrero, se difundió el video en mención"/>
    <s v="Video _x000a_Notinpec No. 356_x000a__x000a_C:\Users\DXHUERTASR\Desktop\GRUPO DDHH\PLAN DE ACCIÓN 2016"/>
    <n v="100"/>
    <s v="En el lanzamiento de la campaña Inpec unido por los Derechos HUmanos que tuvo lugar el día 25 de febrero, se difundió el video en mención"/>
    <s v="Video _x000a_Notinpec No. 356_x000a__x000a_C:\Users\DXHUERTASR\Desktop\GRUPO DDHH\PLAN DE ACCIÓN 2016"/>
    <n v="100"/>
    <s v="Actividad no ha iniciado"/>
    <s v="En el lanzamiento de la campaña Inpec unido por los Derechos HUmanos que tuvo lugar el día 25 de febrero, se difundió el video en mención"/>
    <s v="Video _x000a_Notinpec No. 356_x000a__x000a_C:\Users\DXHUERTASR\Desktop\GRUPO DDHH\PLAN DE ACCIÓN 2016"/>
    <x v="3"/>
    <n v="1"/>
    <s v="Se diseñó, elaboró y difundió el video para el lanzamiento de la campaña Inpec Unido por los Derechos Humanos-2016"/>
    <s v="https://drive.google.com/drive/folders/0Bz9BU3gKMyzAcDZXNnpTSS1pZlU_x000a__x000a_C:\Users\DXHUERTASR\Desktop\GRUPO DDHH\PLAN DE ACCIÓN 2016"/>
    <n v="72"/>
    <n v="72"/>
    <n v="1"/>
    <n v="1"/>
    <n v="1"/>
    <n v="0.05"/>
    <n v="0.1"/>
    <n v="5.0000000000000001E-3"/>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9"/>
    <s v="Curso en Derechos Humanos en el Sistema Penitenciario diseñado"/>
    <n v="5"/>
    <n v="1"/>
    <s v="Número"/>
    <s v="Pedro Elias Castañeda Quitian"/>
    <s v="Jefe de Oficina"/>
    <x v="0"/>
    <m/>
    <m/>
    <m/>
    <n v="1"/>
    <s v="Se diseñó en su totalidad el curso en derechos humanos en el sistema penitenciario, el cual da inicio el 5 de julio de 2016"/>
    <s v="https://drive.google.com/drive/folders/0Bz9BU3gKMyzAcDZXNnpTSS1pZlU_x000a__x000a_C:\Users\DXHUERTASR\Desktop\GRUPO DDHH\PLAN DE ACCIÓN 2016"/>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3"/>
    <s v="Recolectar información para los módulos del curso"/>
    <s v="NO"/>
    <x v="5"/>
    <x v="0"/>
    <n v="30"/>
    <s v="Johanna García"/>
    <s v="Instructor "/>
    <x v="0"/>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n v="1"/>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x v="3"/>
    <n v="1"/>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20"/>
    <n v="120"/>
    <n v="1"/>
    <n v="1"/>
    <n v="1"/>
    <n v="0.05"/>
    <n v="0.3"/>
    <n v="1.4999999999999999E-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9"/>
    <s v="Curso en Derechos Humanos en el Sistema Penitenciario diseñado"/>
    <n v="5"/>
    <n v="1"/>
    <s v="Número"/>
    <s v="Pedro Elias Castañeda Quitian"/>
    <s v="Jefe de Oficina"/>
    <x v="0"/>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4"/>
    <s v="Elaborar los módulos del curso"/>
    <s v="NO"/>
    <x v="1"/>
    <x v="2"/>
    <n v="50"/>
    <s v="Diana Huertas"/>
    <s v="Profesional Especializado"/>
    <x v="0"/>
    <m/>
    <m/>
    <m/>
    <n v="100"/>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n v="100"/>
    <n v="1"/>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x v="3"/>
    <n v="1"/>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n v="60"/>
    <n v="60"/>
    <n v="1"/>
    <n v="1"/>
    <n v="1"/>
    <n v="0.05"/>
    <n v="0.5"/>
    <n v="2.5000000000000001E-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229"/>
    <s v="Curso en Derechos Humanos en el Sistema Penitenciario diseñado"/>
    <n v="5"/>
    <n v="1"/>
    <s v="Número"/>
    <s v="Pedro Elias Castañeda Quitian"/>
    <s v="Jefe de Oficina"/>
    <x v="0"/>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5"/>
    <s v="Gestionar con la Escuela Penitenciaria Nacional el montaje del curso"/>
    <s v="NO"/>
    <x v="4"/>
    <x v="7"/>
    <n v="20"/>
    <s v="Diana Huertas"/>
    <s v="Profesional Especializado"/>
    <x v="0"/>
    <m/>
    <m/>
    <m/>
    <n v="100"/>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n v="100"/>
    <n v="0.55487804878048785"/>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x v="3"/>
    <n v="1"/>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n v="164"/>
    <n v="164"/>
    <n v="1"/>
    <n v="1"/>
    <n v="1"/>
    <n v="0.05"/>
    <n v="0.2"/>
    <n v="0.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35"/>
    <s v="Establecimientos sensibilizados en el tema de Derechos Humanos"/>
    <n v="5"/>
    <n v="69"/>
    <s v="Número"/>
    <s v="Pedro Elias Castañeda Quitian"/>
    <s v="Jefe de Oficina"/>
    <x v="0"/>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6"/>
    <s v="Socializar documento guía a los ERON"/>
    <s v="NO"/>
    <x v="2"/>
    <x v="2"/>
    <n v="20"/>
    <s v="Diana Huertas"/>
    <s v="Profesional Especializado"/>
    <x v="0"/>
    <m/>
    <m/>
    <m/>
    <n v="100"/>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n v="100"/>
    <n v="1"/>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x v="3"/>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29"/>
    <n v="29"/>
    <n v="1"/>
    <n v="1"/>
    <n v="1"/>
    <n v="0.05"/>
    <n v="0.2"/>
    <n v="0.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35"/>
    <s v="Establecimientos sensibilizados en el tema de Derechos Humanos"/>
    <n v="5"/>
    <n v="69"/>
    <s v="Número"/>
    <s v="Pedro Elias Castañeda Quitian"/>
    <s v="Jefe de Oficina"/>
    <x v="0"/>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7"/>
    <s v="Realizar seguimiento a la ejecución de las estrategias"/>
    <s v="NO"/>
    <x v="4"/>
    <x v="7"/>
    <n v="60"/>
    <s v="Diana Huertas"/>
    <s v="Profesional Especializado"/>
    <x v="0"/>
    <m/>
    <m/>
    <m/>
    <m/>
    <m/>
    <m/>
    <n v="55"/>
    <n v="0.55487804878048785"/>
    <s v="Se ha realizado el seguimiento a los establecimientos por regional"/>
    <s v="Seguimientos a establecimientos_x000a__x000a_https://drive.google.com/drive/folders/0Bz9BU3gKMyzAcDZXNnpTSS1pZlU_x000a__x000a_C:\Users\DXHUERTASR\Desktop\GRUPO DDHH\PLAN DE ACCIÓN 2016"/>
    <x v="0"/>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164"/>
    <n v="164"/>
    <n v="1"/>
    <n v="1"/>
    <n v="1"/>
    <n v="0.05"/>
    <n v="0.6"/>
    <n v="0.03"/>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s v="P35"/>
    <s v="Establecimientos sensibilizados en el tema de Derechos Humanos"/>
    <n v="5"/>
    <n v="69"/>
    <s v="Número"/>
    <s v="Pedro Elias Castañeda Quitian"/>
    <s v="Jefe de Oficina"/>
    <x v="0"/>
    <m/>
    <m/>
    <m/>
    <m/>
    <m/>
    <m/>
    <m/>
    <m/>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8"/>
    <s v="Certificar a los establecimientos que realicen las actividades"/>
    <s v="NO"/>
    <x v="7"/>
    <x v="7"/>
    <n v="20"/>
    <s v="Diana Huertas"/>
    <s v="Profesional Especializado"/>
    <x v="0"/>
    <m/>
    <m/>
    <m/>
    <m/>
    <m/>
    <m/>
    <m/>
    <s v="Actividad no ha iniciado"/>
    <m/>
    <m/>
    <x v="0"/>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11"/>
    <n v="11"/>
    <n v="1"/>
    <n v="1"/>
    <n v="1"/>
    <n v="0.05"/>
    <n v="0.2"/>
    <n v="0.01"/>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s v="P230"/>
    <s v="Sensibilizaciones sobre algunas de las poblaciones excepcionales (sectores sociales LGBTI y/o grupos étnicos ) realizadas"/>
    <n v="10"/>
    <n v="12"/>
    <s v="Número"/>
    <s v="Pedro Elias Castañeda Quitian"/>
    <s v="Jefe de Oficina"/>
    <x v="0"/>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n v="959"/>
    <s v="Realizar autorización de ingreso para el  ERON donde se va a realizar la actividad"/>
    <s v="NO"/>
    <x v="5"/>
    <x v="7"/>
    <n v="30"/>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Permisos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Permisos_x000a__x000a_https://drive.google.com/drive/folders/0Bz9BU3gKMyzAcDZXNnpTSS1pZlU_x000a__x000a_C:\Users\DXHUERTASR\Desktop\GRUPO DDHH\PLAN DE ACCIÓN 2016"/>
    <n v="92"/>
    <n v="0.78901734104046239"/>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Permisos_x000a__x000a_https://drive.google.com/drive/folders/0Bz9BU3gKMyzAcDZXNnpTSS1pZlU_x000a__x000a_C:\Users\DXHUERTASR\Desktop\GRUPO DDHH\PLAN DE ACCIÓN 2016"/>
    <x v="0"/>
    <n v="1"/>
    <s v="Se realizó una reunión preparatoria con el Ministerio del Interior para la sensibilización dirigida a la población afrocolombiana de la Reclusión de Mujeres Bogotá el día 1 de noviembre de 2016. Con la sensibilización del trimestre se cumple la meta del año 12  (4 del I trimestre, 4 del II trimestre,  3 del III trimestre y 1 del IV trimestre)"/>
    <s v="Acta No. 23 de 2016_x000a__x000a_https://drive.google.com/drive/folders/0Bz9BU3gKMyzAcDZXNnpTSS1pZlU_x000a__x000a_C:\Users\DXHUERTASR\Desktop\GRUPO DDHH\PLAN DE ACCIÓN 2016"/>
    <n v="346"/>
    <n v="346"/>
    <n v="1"/>
    <n v="1"/>
    <n v="1"/>
    <n v="0.1"/>
    <n v="0.3"/>
    <n v="0.03"/>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s v="P230"/>
    <s v="Sensibilizaciones sobre algunas de las poblaciones excepcionales (sectores sociales LGBTI y/o grupos étnicos ) realizadas"/>
    <n v="10"/>
    <n v="12"/>
    <s v="Número"/>
    <s v="Pedro Elias Castañeda Quitian"/>
    <s v="Jefe de Oficina"/>
    <x v="0"/>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n v="960"/>
    <s v="Gestionar los registros de la actividad con los ERON"/>
    <s v="NO"/>
    <x v="5"/>
    <x v="7"/>
    <n v="70"/>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Listados de asistencia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Listados de asistencia_x000a__x000a_https://drive.google.com/drive/folders/0Bz9BU3gKMyzAcDZXNnpTSS1pZlU_x000a__x000a_C:\Users\DXHUERTASR\Desktop\GRUPO DDHH\PLAN DE ACCIÓN 2016"/>
    <n v="92"/>
    <n v="0.78901734104046239"/>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Listados de asistencia_x000a__x000a_https://drive.google.com/drive/folders/0Bz9BU3gKMyzAcDZXNnpTSS1pZlU_x000a__x000a_C:\Users\DXHUERTASR\Desktop\GRUPO DDHH\PLAN DE ACCIÓN 2016"/>
    <x v="0"/>
    <n v="1"/>
    <s v="Se realizó la sensibilización acerca de la población afrocolombiana en la Reclusión de Mujeres. Con la sensibilización del trimestre se cumple la meta del año 12 (4 del I trimestre, 4 del II trimestre,  3 del III trimestre y 1 del IV trimestre)"/>
    <s v="Listados de asistencia_x000a__x000a_https://drive.google.com/drive/folders/0Bz9BU3gKMyzAcDZXNnpTSS1pZlU_x000a__x000a_C:\Users\DXHUERTASR\Desktop\GRUPO DDHH\PLAN DE ACCIÓN 2016"/>
    <n v="346"/>
    <n v="346"/>
    <n v="1"/>
    <n v="1"/>
    <n v="1"/>
    <n v="0.1"/>
    <n v="0.7"/>
    <n v="7.0000000000000007E-2"/>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s v="P231"/>
    <s v="Cápsulas informativas acerca de algunas de las poblaciones excepcionales (mujer, personas en situación de discapacidad, sectores sociales LGBTI, grupos étnicos) diseñada, elaborada y difundida"/>
    <n v="10"/>
    <n v="4"/>
    <s v="Número"/>
    <s v="Pedro Elias Castañeda Quitian"/>
    <s v="Jefe de Oficina"/>
    <x v="0"/>
    <n v="1"/>
    <s v="Cápsula 68. Mujer"/>
    <s v="Cápsula 68. Día de la mujer _x000a__x000a_C:\Users\DXHUERTASR\Desktop\GRUPO DDHH\PLAN DE ACCIÓN 2016"/>
    <n v="2"/>
    <s v="Cápsula 70 capacidades excepionales y 71 LGBTI"/>
    <s v="https://drive.google.com/drive/folders/0Bz9BU3gKMyzAcDZXNnpTSS1pZlU_x000a__x000a_C:\Users\DXHUERTASR\Desktop\GRUPO DDHH\PLAN DE ACCIÓN 2016"/>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n v="961"/>
    <s v="Diseñar y elaborar la cápsulas informativas"/>
    <s v="NO"/>
    <x v="5"/>
    <x v="7"/>
    <n v="70"/>
    <s v="Noraine Rentería"/>
    <s v="Auxiliar Administrativo"/>
    <x v="0"/>
    <n v="25"/>
    <s v="Se elaboró una cápsula informativa. El porcentaje de avance se determinó considerando la meta que es 4, pues 1 equivalen al 25% de esta."/>
    <s v="Cápsula 68. Día de la mujer _x000a__x000a_C:\Users\DXHUERTASR\Desktop\GRUPO DDHH\PLAN DE ACCIÓN 2016"/>
    <n v="75"/>
    <s v="Se elaboraron dos cápsulas informativas.  El porcentaje de avance se determinó considerando la meta que es 4, pues las 3 (una del trimestre anterior y dos de este) equivalen al 75% de esta"/>
    <s v="Cápsula 70 capacidades excepionales y 71 LGBTI_x000a__x000a_https://drive.google.com/drive/folders/0Bz9BU3gKMyzAcDZXNnpTSS1pZlU_x000a__x000a_C:\Users\DXHUERTASR\Desktop\GRUPO DDHH\PLAN DE ACCIÓN 2016"/>
    <m/>
    <n v="0.78901734104046239"/>
    <s v="Se elaboró una cápsula informativa.  El porcentaje de avance se determinó considerando la meta que es 4, pues las 4 (una del I trimestre,  dos del II trimestre y una del III trimestre) equivalen al 100% de esta"/>
    <s v="Cápsula 73 Grupos étnicos_x000a__x000a_https://drive.google.com/drive/folders/0Bz9BU3gKMyzAMXdIM2JxY2N0TFE_x000a_C:\Users\DXHUERTASR\Desktop\GRUPO DDHH\PLAN DE ACCIÓN 2016"/>
    <x v="0"/>
    <n v="1"/>
    <s v="Se cumplió el trimestre pasado.  El porcentaje de avance se determinó considerando la meta que es 4, pues las 4 (una del I trimestre,  dos del II trimestre y una del III trimestre) equivalen al 100% de esta"/>
    <s v="Cápsulas_x000a__x000a_https://drive.google.com/drive/folders/0Bz9BU3gKMyzAMXdIM2JxY2N0TFE_x000a_C:\Users\DXHUERTASR\Desktop\GRUPO DDHH\PLAN DE ACCIÓN 2016"/>
    <n v="346"/>
    <n v="346"/>
    <n v="1"/>
    <n v="1"/>
    <n v="1"/>
    <n v="0.1"/>
    <n v="0.7"/>
    <n v="7.0000000000000007E-2"/>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s v="P231"/>
    <s v="Cápsulas informativas acerca de algunas de las poblaciones excepcionales (mujer, personas en situación de discapacidad, sectores sociales LGBTI, grupos étnicos) diseñada, elaborada y difundida"/>
    <n v="10"/>
    <n v="4"/>
    <s v="Número"/>
    <s v="Pedro Elias Castañeda Quitian"/>
    <s v="Jefe de Oficina"/>
    <x v="0"/>
    <m/>
    <m/>
    <m/>
    <m/>
    <m/>
    <m/>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n v="962"/>
    <s v="Difundir la cápsulas "/>
    <s v="NO"/>
    <x v="5"/>
    <x v="7"/>
    <n v="30"/>
    <s v="Noraine Rentería"/>
    <s v="Auxiliar Administrativo"/>
    <x v="0"/>
    <n v="25"/>
    <s v="Se difundió una cápsula relacionada con el tema de mujer.  El porcentaje de avance se determinó considerando la meta que es 4, pues 1 equivalen al 25% de esta."/>
    <s v="Correo electrónico_x000a__x000a_C:\Users\DXHUERTASR\Desktop\GRUPO DDHH\PLAN DE ACCIÓN 2016"/>
    <n v="75"/>
    <s v="Se difundieron las cápsulas de capacidades excepcionales y LGBTI. El porcentaje de avance se determinó considerando la meta que es 4, pues las 3 (una del trimestre anterior y dos de este) equivalen al 75% de esta"/>
    <s v="Correo electrónico_x000a__x000a_https://drive.google.com/drive/folders/0Bz9BU3gKMyzAcDZXNnpTSS1pZlU_x000a__x000a_C:\Users\DXHUERTASR\Desktop\GRUPO DDHH\PLAN DE ACCIÓN 2016"/>
    <n v="100"/>
    <n v="0.78901734104046239"/>
    <s v="Se difundieron una cápsula informativa.  El porcentaje de avance se determinó considerando la meta que es 4, pues las 4 (una del I trimestre,  dos del II trimestre y una del III trimestre) equivalen al 100% de esta"/>
    <s v="Correo electrónico_x000a__x000a_https://drive.google.com/drive/folders/0Bz9BU3gKMyzAMXdIM2JxY2N0TFE_x000a_C:\Users\DXHUERTASR\Desktop\GRUPO DDHH\PLAN DE ACCIÓN 2016"/>
    <x v="0"/>
    <n v="1"/>
    <s v="Se cumplió el trimestre pasado.  El porcentaje de avance se determinó considerando la meta que es 4, pues las 4 (una del I trimestre,  dos del II trimestre y una del III trimestre) equivalen al 100% de esta"/>
    <s v="Correos electrónicos_x000a__x000a_https://drive.google.com/drive/folders/0Bz9BU3gKMyzAMXdIM2JxY2N0TFE_x000a_C:\Users\DXHUERTASR\Desktop\GRUPO DDHH\PLAN DE ACCIÓN 2016"/>
    <n v="346"/>
    <n v="346"/>
    <n v="1"/>
    <n v="1"/>
    <n v="1"/>
    <n v="0.1"/>
    <n v="0.3"/>
    <n v="0.03"/>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3"/>
    <s v="Coordinaciones interinstitucionales en materia de Derechos Humanos realizadas"/>
    <n v="5"/>
    <n v="12"/>
    <s v="Número"/>
    <s v="Pedro Elias Castañeda Quitian"/>
    <s v="Jefe de Oficina"/>
    <x v="0"/>
    <n v="3"/>
    <s v="Reuniones para gestionar temáticas pertinentes a Derechos Humanos: Con la Fundación Crecer Colombia, la Comisión de Derechos Humanos del Senado y la Red Comunitaria Trans."/>
    <s v="C:\Users\DXHUERTASR\Desktop\GRUPO DDHH\PLAN DE ACCIÓN 2016"/>
    <n v="2"/>
    <s v="Reuniones para gestionar temáticas pertinentes a Derechos Humanos: Con la Fundación Crecer Colombia y la Personería de Bogotá"/>
    <s v="C:\Users\DXHUERTASR\Desktop\GRUPO DDHH\PLAN DE ACCIÓN 2016"/>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963"/>
    <s v="Asistir a la reunión convocada, bien sea por el Grupo o por otra entidad y/o dependencia"/>
    <s v="NO"/>
    <x v="5"/>
    <x v="7"/>
    <n v="30"/>
    <s v="Diana Huertas"/>
    <s v="Profesional Especializado"/>
    <x v="0"/>
    <n v="25"/>
    <s v="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
    <s v="Listas de asistencia_x000a__x000a_C:\Users\DXHUERTASR\Desktop\GRUPO DDHH\PLAN DE ACCIÓN 2016"/>
    <n v="42"/>
    <s v="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
    <s v="Listados de asistencia_x000a__x000a_https://drive.google.com/drive/folders/0Bz9BU3gKMyzAcDZXNnpTSS1pZlU_x000a__x000a_C:\Users\DXHUERTASR\Desktop\GRUPO DDHH\PLAN DE ACCIÓN 2016"/>
    <n v="58"/>
    <n v="0.78901734104046239"/>
    <s v="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
    <s v="Listados de asistencia_x000a__x000a_https://drive.google.com/drive/folders/0Bz9BU3gKMyzAcDZXNnpTSS1pZlU_x000a__x000a_C:\Users\DXHUERTASR\Desktop\GRUPO DDHH\PLAN DE ACCIÓN 2016"/>
    <x v="0"/>
    <n v="1"/>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346"/>
    <n v="346"/>
    <n v="1"/>
    <n v="1"/>
    <n v="1"/>
    <n v="0.05"/>
    <n v="0.3"/>
    <n v="1.4999999999999999E-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3"/>
    <s v="Coordinaciones interinstitucionales en materia de Derechos Humanos realizadas"/>
    <n v="5"/>
    <n v="12"/>
    <s v="Número"/>
    <s v="Pedro Elias Castañeda Quitian"/>
    <s v="Jefe de Oficina"/>
    <x v="0"/>
    <m/>
    <m/>
    <m/>
    <m/>
    <m/>
    <m/>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964"/>
    <s v="Gestionar documento soporte de la reunión (acta, listado de asistencia, oficio)"/>
    <s v="NO"/>
    <x v="5"/>
    <x v="7"/>
    <n v="70"/>
    <s v="Diana Huertas"/>
    <s v="Profesional Especializado"/>
    <x v="0"/>
    <n v="25"/>
    <s v="Se elaboraron las actas de las tres reuniones mencionadas.  El porcentaje de avance se determinó considerando la meta que es 12, pues 3 equivalen al 25% de esta."/>
    <s v="Actas No. 5, 6 y 9 del Grupo de Derechos Humanos_x000a__x000a_C:\Users\DXHUERTASR\Desktop\GRUPO DDHH\PLAN DE ACCIÓN"/>
    <n v="42"/>
    <s v="Se elaboraron las dos acta de las reuniones mencionadas.  El porcentaje de avance se determinó considerando la meta que es 12, pues 5 (tres del trimestre anterior y dos de este)  equivalen al 42% de esta."/>
    <s v="Actas No. 13 y 14 del Grupo de Derechos Humanos_x000a__x000a_https://drive.google.com/drive/folders/0Bz9BU3gKMyzAcDZXNnpTSS1pZlU_x000a__x000a_C:\Users\DXHUERTASR\Desktop\GRUPO DDHH\PLAN DE ACCIÓN 2016"/>
    <n v="58"/>
    <n v="0.78901734104046239"/>
    <s v="Se elaboraron las dos acta de las reuniones mencionadas.  El porcentaje de avance se determinó considerando la meta que es 12, pues 5 (tres del trimestre anterior y dos de este)  equivalen al 42% de esta."/>
    <s v="Actas No. 16 y 18 del Grupo de Derechos Humanos_x000a__x000a_https://drive.google.com/drive/folders/0Bz9BU3gKMyzAcDZXNnpTSS1pZlU_x000a__x000a_C:\Users\DXHUERTASR\Desktop\GRUPO DDHH\PLAN DE ACCIÓN 2016"/>
    <x v="0"/>
    <n v="1"/>
    <s v="Se elaboraron las cinco actas de las reuniones mencionadas.  El porcentaje de avance se determinó considerando la meta que es 12, (tres del I trimestre, dos del II trimestre,  dos del III trimestre y cinco IV trimestre)  equivalen al 100% de esta."/>
    <s v="Actas No. 19, 21, 22, 24 y 26  del Grupo de Derechos Humanos_x000a__x000a_https://drive.google.com/drive/folders/0Bz9BU3gKMyzAcDZXNnpTSS1pZlU_x000a__x000a_C:\Users\DXHUERTASR\Desktop\GRUPO DDHH\PLAN DE ACCIÓN 2016"/>
    <n v="346"/>
    <n v="346"/>
    <n v="1"/>
    <n v="1"/>
    <n v="1"/>
    <n v="0.05"/>
    <n v="0.7"/>
    <n v="3.5000000000000003E-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4"/>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5"/>
    <s v="Recopilar la información existente del tema"/>
    <s v="NO"/>
    <x v="5"/>
    <x v="0"/>
    <n v="30"/>
    <s v="Diana Huertas"/>
    <s v="Profesional Especializado"/>
    <x v="0"/>
    <n v="100"/>
    <s v="Se compiló una carpeta de la doctrina institucional en el tema, relacionando las directivas, circulares y documentos en el tema."/>
    <s v="C:\Users\DXHUERTASR\Desktop\GRUPO DDHH\PLAN DE ACCIÓN 2016"/>
    <n v="100"/>
    <s v="Se compiló una carpeta de la doctrina institucional en el tema, relacionando las directivas, circulares y documentos en el tema."/>
    <s v="C:\Users\DXHUERTASR\Desktop\GRUPO DDHH\PLAN DE ACCIÓN 2016"/>
    <n v="100"/>
    <n v="1"/>
    <s v="Se compiló una carpeta de la doctrina institucional en el tema, relacionando las directivas, circulares y documentos en el tema."/>
    <s v="C:\Users\DXHUERTASR\Desktop\GRUPO DDHH\PLAN DE ACCIÓN 2016"/>
    <x v="3"/>
    <n v="1"/>
    <s v="Se compiló una carpeta de la doctrina institucional en el tema, relacionando las directivas, circulares y documentos en el tema."/>
    <s v="C:\Users\DXHUERTASR\Desktop\GRUPO DDHH\PLAN DE ACCIÓN 2016"/>
    <n v="120"/>
    <n v="120"/>
    <n v="1"/>
    <n v="1"/>
    <n v="1"/>
    <n v="0.2"/>
    <n v="0.3"/>
    <n v="0.06"/>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4"/>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6"/>
    <s v="Solicitar la información que se considere faltante"/>
    <s v="NO"/>
    <x v="1"/>
    <x v="16"/>
    <n v="10"/>
    <s v="Diana Huertas"/>
    <s v="Profesional Especializado"/>
    <x v="0"/>
    <m/>
    <m/>
    <m/>
    <n v="100"/>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n v="100"/>
    <n v="1"/>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x v="3"/>
    <n v="1"/>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n v="91"/>
    <n v="91"/>
    <n v="1"/>
    <n v="1"/>
    <n v="1"/>
    <n v="0.2"/>
    <n v="0.1"/>
    <n v="0.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4"/>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7"/>
    <s v="Elaborar documento de política institucional"/>
    <s v="NO"/>
    <x v="12"/>
    <x v="10"/>
    <n v="40"/>
    <s v="Diana Huertas"/>
    <s v="Profesional Especializado"/>
    <x v="0"/>
    <m/>
    <m/>
    <m/>
    <m/>
    <m/>
    <m/>
    <n v="50"/>
    <n v="0.49586776859504134"/>
    <s v="Se aprobó el documento de política en el Comité de Desarrollo Administrativa, en acta 11 del 8 de septiembre"/>
    <s v="Isolution"/>
    <x v="0"/>
    <n v="1"/>
    <s v="Se aprobó el documento de política en el Comité de Desarrollo Administrativa, en acta 11 del 8 de septiembre y ya se encuentra publicado en la ruta virtual"/>
    <s v="Isolution"/>
    <n v="121"/>
    <n v="121"/>
    <n v="1"/>
    <n v="1"/>
    <n v="1"/>
    <n v="0.2"/>
    <n v="0.4"/>
    <n v="0.08"/>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4"/>
    <s v="Política Institucional  de Derechos Humanos actualizada "/>
    <n v="20"/>
    <n v="1"/>
    <s v="Número"/>
    <s v="Pedro Elias Castañeda Quitian"/>
    <s v="Jefe de Oficina"/>
    <x v="0"/>
    <m/>
    <m/>
    <m/>
    <m/>
    <m/>
    <m/>
    <m/>
    <m/>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8"/>
    <s v="Socializar el documento de política institucional"/>
    <s v="NO"/>
    <x v="7"/>
    <x v="7"/>
    <n v="20"/>
    <s v="Diana Huertas"/>
    <s v="Profesional Especializado"/>
    <x v="0"/>
    <m/>
    <m/>
    <m/>
    <m/>
    <m/>
    <m/>
    <m/>
    <s v="Actividad no ha iniciado"/>
    <m/>
    <m/>
    <x v="0"/>
    <n v="1"/>
    <s v="Se realizó la socialización de la política por cada regional"/>
    <s v="https://drive.google.com/drive/folders/0Bz9BU3gKMyzAcDZXNnpTSS1pZlU_x000a__x000a_C:\Users\DXHUERTASR\Desktop\GRUPO DDHH\PLAN DE ACCIÓN 2016"/>
    <n v="11"/>
    <n v="11"/>
    <n v="1"/>
    <n v="1"/>
    <n v="1"/>
    <n v="0.2"/>
    <n v="0.2"/>
    <n v="0.04"/>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17"/>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69"/>
    <s v="Recopilar la información existente del tema"/>
    <s v="NO"/>
    <x v="5"/>
    <x v="0"/>
    <n v="30"/>
    <s v="Oscar Ardila"/>
    <s v="Auxiliar Administrativo"/>
    <x v="0"/>
    <n v="100"/>
    <s v="Se realizó la consolidación de las estadísticas de las dos regionales a trabajar: Noroeste y Norte."/>
    <s v="C:\Users\DXHUERTASR\Desktop\GRUPO DDHH\PLAN DE ACCIÓN 2016"/>
    <n v="100"/>
    <s v="Se realizó la consolidación de las estadísticas de las dos regionales a trabajar: Noroeste y Norte."/>
    <s v="C:\Users\DXHUERTASR\Desktop\GRUPO DDHH\PLAN DE ACCIÓN 2016"/>
    <n v="100"/>
    <n v="1"/>
    <s v="Se realizó la consolidación de las estadísticas de las dos regionales a trabajar: Noroeste y Norte."/>
    <s v="C:\Users\DXHUERTASR\Desktop\GRUPO DDHH\PLAN DE ACCIÓN 2016"/>
    <x v="3"/>
    <n v="1"/>
    <s v="Se realizó la consolidación de las estadísticas de las dos regionales a trabajar: Noroeste y Norte."/>
    <s v="C:\Users\DXHUERTASR\Desktop\GRUPO DDHH\PLAN DE ACCIÓN 2016"/>
    <n v="120"/>
    <n v="120"/>
    <n v="1"/>
    <n v="1"/>
    <n v="1"/>
    <n v="0.2"/>
    <n v="0.3"/>
    <n v="0.06"/>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17"/>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0"/>
    <s v="Solicitar la información que se considere faltante"/>
    <s v="NO"/>
    <x v="1"/>
    <x v="16"/>
    <n v="10"/>
    <s v="Oscar Ardila"/>
    <s v="Auxiliar Administrativo"/>
    <x v="0"/>
    <m/>
    <m/>
    <m/>
    <n v="100"/>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n v="100"/>
    <n v="1"/>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x v="3"/>
    <n v="1"/>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n v="91"/>
    <n v="91"/>
    <n v="1"/>
    <n v="1"/>
    <n v="1"/>
    <n v="0.2"/>
    <n v="0.1"/>
    <n v="0.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17"/>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1"/>
    <s v="Elaborar documentos de diagnósticos regionales"/>
    <s v="NO"/>
    <x v="12"/>
    <x v="10"/>
    <n v="40"/>
    <s v="Oscar Ardila"/>
    <s v="Auxiliar Administrativo"/>
    <x v="0"/>
    <m/>
    <m/>
    <m/>
    <m/>
    <m/>
    <m/>
    <n v="100"/>
    <n v="0.49586776859504134"/>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6"/>
    <x v="0"/>
    <n v="1"/>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6"/>
    <n v="121"/>
    <n v="121"/>
    <n v="1"/>
    <n v="1"/>
    <n v="1"/>
    <n v="0.2"/>
    <n v="0.4"/>
    <n v="0.08"/>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17"/>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2"/>
    <s v="Socializar diagnósticos"/>
    <s v="NO"/>
    <x v="7"/>
    <x v="7"/>
    <n v="20"/>
    <s v="Oscar Ardila"/>
    <s v="Auxiliar Administrativo"/>
    <x v="0"/>
    <m/>
    <m/>
    <m/>
    <m/>
    <m/>
    <m/>
    <m/>
    <s v="Actividad no ha iniciado"/>
    <m/>
    <m/>
    <x v="0"/>
    <n v="1"/>
    <s v="Se realizó la socialización por regional y los diagnósticos se encuentran publicados en la página web de la entidad"/>
    <s v="http://www.inpec.gov.co/portal/page/portal/Inpec/DerechosHumanosYResocializacion/DerechosHumanosBoletines/diagDDHH"/>
    <n v="11"/>
    <n v="11"/>
    <n v="1"/>
    <n v="1"/>
    <n v="1"/>
    <n v="0.2"/>
    <n v="0.2"/>
    <n v="0.04"/>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5"/>
    <s v="Informe de seguimiento sobre los casos internacionales de los cuales se tenga conocimiento realizado"/>
    <n v="5"/>
    <n v="1"/>
    <s v="Número"/>
    <s v="Pedro Elias Castañeda Quitian"/>
    <s v="Jefe de Oficina"/>
    <x v="0"/>
    <m/>
    <m/>
    <m/>
    <m/>
    <m/>
    <m/>
    <m/>
    <s v="SIN REGISTRO DE SEGUIMIENTO"/>
    <m/>
    <n v="1"/>
    <s v="Se consolidaron las respuestas a informes y requerimientos del Ministerio de Relaciones Exteriores-Cancillería"/>
    <s v="https://drive.google.com/drive/folders/0Bz9BU3gKMyzAMXdIM2JxY2N0TFE_x000a_C:\Users\DXHUERTASR\Desktop\GRUPO DDHH\PLAN DE ACCIÓN 2016"/>
    <n v="973"/>
    <s v="Recopilar la información en relación al tema"/>
    <s v="NO"/>
    <x v="4"/>
    <x v="30"/>
    <n v="40"/>
    <s v="Diana Huertas"/>
    <s v="Profesional Especializado"/>
    <x v="0"/>
    <m/>
    <m/>
    <m/>
    <m/>
    <m/>
    <m/>
    <n v="66"/>
    <n v="0.66423357664233573"/>
    <s v="Se han consolidado las respuestas a informes y requerimientos del Ministerio de Relaciones Exteriores-Cancillería"/>
    <s v="https://drive.google.com/drive/folders/0Bz9BU3gKMyzAMXdIM2JxY2N0TFE_x000a_C:\Users\DXHUERTASR\Desktop\GRUPO DDHH\PLAN DE ACCIÓN 2016"/>
    <x v="0"/>
    <n v="1"/>
    <s v="Se consolidaron las respuestas a informes y requerimientos del Ministerio de Relaciones Exteriores-Cancillería"/>
    <s v="https://drive.google.com/drive/folders/0Bz9BU3gKMyzAMXdIM2JxY2N0TFE_x000a_C:\Users\DXHUERTASR\Desktop\GRUPO DDHH\PLAN DE ACCIÓN 2016"/>
    <n v="137"/>
    <n v="137"/>
    <n v="1"/>
    <n v="1"/>
    <n v="1"/>
    <n v="0.05"/>
    <n v="0.4"/>
    <n v="0.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s v="P235"/>
    <s v="Informe de seguimiento sobre los casos internacionales de los cuales se tenga conocimiento realizado"/>
    <n v="5"/>
    <n v="1"/>
    <s v="Número"/>
    <s v="Pedro Elias Castañeda Quitian"/>
    <s v="Jefe de Oficina"/>
    <x v="0"/>
    <m/>
    <m/>
    <m/>
    <m/>
    <m/>
    <m/>
    <m/>
    <m/>
    <m/>
    <n v="1"/>
    <s v="Se consolidaron las respuestas a informes y requerimientos del Ministerio de Relaciones Exteriores-Cancillería"/>
    <s v="https://drive.google.com/drive/folders/0Bz9BU3gKMyzAMXdIM2JxY2N0TFE_x000a_C:\Users\DXHUERTASR\Desktop\GRUPO DDHH\PLAN DE ACCIÓN 2016"/>
    <n v="974"/>
    <s v="Elaborar Documento"/>
    <s v="NO"/>
    <x v="7"/>
    <x v="7"/>
    <n v="60"/>
    <s v="Diana Huertas"/>
    <s v="Profesional Especializado"/>
    <x v="0"/>
    <m/>
    <m/>
    <m/>
    <m/>
    <m/>
    <m/>
    <m/>
    <s v="Actividad no ha iniciado"/>
    <m/>
    <m/>
    <x v="0"/>
    <n v="1"/>
    <s v="Se elaboró oficio 81003-DINPE-GODHU-139 con GESDOC 2016IE0031661 "/>
    <s v="https://drive.google.com/drive/folders/0Bz9BU3gKMyzAMXdIM2JxY2N0TFE_x000a_C:\Users\DXHUERTASR\Desktop\GRUPO DDHH\PLAN DE ACCIÓN 2016"/>
    <n v="11"/>
    <n v="11"/>
    <n v="1"/>
    <n v="1"/>
    <n v="1"/>
    <n v="0.05"/>
    <n v="0.6"/>
    <n v="0.03"/>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39"/>
    <s v="Realizar contactos con posibles entidades cooperantes para el intercambio de experiencias y capacidades en el marco del Sistema Penitenciario"/>
    <s v="SI"/>
    <x v="50"/>
    <x v="3"/>
    <n v="20"/>
    <s v="OSCAR ARIAS "/>
    <s v="Dragoneante"/>
    <x v="0"/>
    <n v="33"/>
    <s v="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_x000a_Se retomo comunicación con francia para coordinar tramite de convenio para el intercambio de experiencias y capacidades en el marco del Sistema Penitenciario."/>
    <s v="C:\SOPORTES PLAN DE GESTION\ SOPORTE COMISION ARGENTINA     C:\SOPORTES PLAN DE GESTION\SOPORTE VISITA PERU     C:\SOPORTES PLAN DE GESTION\Correo de Instituto Nacional Penitenciario y Carcelario - Fwd_ RV_ Solicitud coordinación interintitucional.html"/>
    <n v="100"/>
    <n v="1"/>
    <s v="1).Se atendio Invitación para el Director del Inpec del coordinador del Programa de Prisiones Sección Internacional de Asuntos Antinárcoticos y Aplicación a la Ley. Del 5 al 10 de agosto de 2016 _x000a_2).Se atendio la Oficina de asuntos Antinarcoticos y aplicaciones de la Ley (INL), de la Embajada de los Estados Unidos de America en Panamá, para asistir como Expositor dentro del Programa del Sistema Penal Acusatorio al Sistema Penitenciario de Panamá. del 18 al 19 de julio de 2016_x000a_3).Se atendio Invitación Embajda de Estados Unidos para 28 miembros del Instituto al curso Correccional Gestión Institución, CIM100, que se llevo a cabo del 28 de agosto al 11 de septiembre de 2016 en colorado y Nuevo mexico, EU."/>
    <s v="C:\Users\CMCASTROC\Desktop\PLAN DE ACCION 2016_x000a_CARPETA PRODUCTO P9 ACTIVIDAD 939"/>
    <x v="0"/>
    <n v="1"/>
    <s v="Se atendio Visita de la delegación de Naciones Unidas Contra la droga y el Delito Directiva Transitoria No 20 de 07 de octubre de 2016."/>
    <s v="Diligenciar ruta de ubicación"/>
    <n v="229"/>
    <n v="229"/>
    <n v="1"/>
    <n v="1"/>
    <n v="1"/>
    <n v="1"/>
    <n v="0.2"/>
    <n v="0.2"/>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0"/>
    <s v="Coordinar reuniones y/o eventos con entidades gubernamentales y/o no gubernamentales de índole nacional e internacional para el intercambio de experiencias y capacidades en materia penitenciaria y carcelaria."/>
    <s v="SI"/>
    <x v="51"/>
    <x v="7"/>
    <n v="40"/>
    <s v="OSCAR ARIAS "/>
    <s v="Dragoneante"/>
    <x v="0"/>
    <n v="33"/>
    <s v="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
    <s v="C:\SOPORTES PLAN DE GESTION\OFICIO DE PRESENTACION APC"/>
    <n v="100"/>
    <n v="0.74914089347079038"/>
    <s v="1).Se recibio visita de la Delegación de Mexico a fin de conocer el Sistema Penitenciario Colombiano, organización y funcionamiento del INPEC, funcionamiento de los sistemas de Vigilancia electronica. (acta 011 del 13 de julio de 2106)_x000a_2).Se apoyo al Grupo de Derechos Humanos en la realización del VI Simposio Nacional de Derechos Humanos, según Directiva Transitoria No. 14 del 12 de agosto de 2016._x000a_3(.Visita delegación del Buro Municipal de Administración de Carceles de Shanghai Republica Popular de China los días 21 y 22 de septiembre. (Directiva Transitoria 0018 del 16 de septiembre de 2016)"/>
    <s v="C:\Users\CMCASTROC\Desktop\PLAN DE ACCION 2016_x000a_CARPETA PRODUCTO P9 ACTIVIDAD 940"/>
    <x v="0"/>
    <n v="1"/>
    <s v="Se atendió invitación de la Embajada Británica para coordinar acciones interinstitucionales.   Se coordinó visita de la fundación +34 para visitar los internos de nacionalidad  española en cárceles de Bogotá."/>
    <s v="Diligenciar ruta de ubicación"/>
    <n v="291"/>
    <n v="291"/>
    <n v="1"/>
    <n v="1"/>
    <n v="1"/>
    <n v="1"/>
    <n v="0.4"/>
    <n v="0.4"/>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1"/>
    <s v="Apoyar la suscripción de tres acuerdos de cooperación con entidades gubernamentales y/o no gubernamentales de índole internacional."/>
    <s v="NO"/>
    <x v="52"/>
    <x v="7"/>
    <n v="20"/>
    <s v="OSCAR ARIAS "/>
    <s v="Dragoneante"/>
    <x v="0"/>
    <m/>
    <m/>
    <m/>
    <m/>
    <m/>
    <m/>
    <n v="60"/>
    <n v="0.53797468354430378"/>
    <s v="Se esta gestionando posible alianza con Honduras para intercambio en ley de bloqueo de telefonía móvil en cárceles adoptada por ese gobierno. Mediante correo electronico del 05 de septiembre de 2016."/>
    <s v="C:\Users\CMCASTROC\Desktop\PLAN DE ACCION 2016_x000a_CARPETA PRODUCTO P9 ACTIVIDAD 941"/>
    <x v="0"/>
    <n v="1"/>
    <s v="Se reactivo alianza con Estados Unidos donde se capacitarón 28 funcionarios en materai de sistema Penitenciario. A través de Apc se coordino acciones con Honduras para posible  intercambio tecnoligico. "/>
    <s v="Autorización de presidencia: Por favor colocar la ruta de ubicación donde se encuentra la autorización de presidencia"/>
    <n v="158"/>
    <n v="158"/>
    <n v="1"/>
    <n v="1"/>
    <n v="1"/>
    <n v="1"/>
    <n v="0.2"/>
    <n v="0.2"/>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2"/>
    <s v="Utilizar los mecanismos de comunicación disponibles para la divulgación socialización de las actividades realizadas por el Grupo de Relaciones Internacionales."/>
    <s v="SI"/>
    <x v="53"/>
    <x v="7"/>
    <n v="10"/>
    <s v="OSCAR ARIAS "/>
    <s v="Dragoneante"/>
    <x v="0"/>
    <n v="33"/>
    <s v="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33"/>
    <s v="Debido a que desde el mes de febrero no se cuenta con coordinador del Grupo de relaciones Internacionales se ha dificultado las diferentes actividades y en especial la coordinación de divulgación de medios de comunicación."/>
    <m/>
    <n v="100"/>
    <n v="0.74295774647887325"/>
    <s v="1).Se divulgo a través del Notinpec 376, página 8 la Viista de la delegación del Comisionado de Mexico al INPEC. _x000a_2).Se divulgo a tráves de la pagina del INPEC la asistencia de funcionario del INPEC a Colorado Estados Unidos, fecha 30 de Agosto de 2016._x000a_3).A través de la pagina del Inpec con fecha 22 de septiembre de 2016 se informo sobre la visita de la Delegación de China."/>
    <s v="C:\Users\CMCASTROC\Desktop\PLAN DE ACCION 2016_x000a_CARPETA PRODUCTO P9 ACTIVIDAD 942"/>
    <x v="0"/>
    <n v="1"/>
    <s v="Mediante NOTINPEC se divulgo las actividades del grupo de Relaciones Internacionales. Al igual a través de RUTAVIRTUAL se dio a conocer cada directiva o circular en materai de relaciones Internacionales."/>
    <s v="Notinpec 376_x000a_Diligenciar ruta de ubicación"/>
    <n v="284"/>
    <n v="284"/>
    <n v="1"/>
    <n v="1"/>
    <n v="1"/>
    <n v="1"/>
    <n v="0.1"/>
    <n v="0.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m/>
    <m/>
    <n v="1"/>
    <s v="Se cumplio con la gestión para las alianzas estratégicas."/>
    <s v="Sin ruta de ubicación de la evidencia"/>
    <n v="943"/>
    <s v="Coordinar el seguimiento a las alianzas establecidas"/>
    <s v="NO"/>
    <x v="54"/>
    <x v="46"/>
    <n v="5"/>
    <s v="OSCAR ARIAS "/>
    <s v="Dragoneante"/>
    <x v="0"/>
    <m/>
    <m/>
    <m/>
    <m/>
    <m/>
    <m/>
    <m/>
    <s v="Actividad no ha iniciado"/>
    <m/>
    <m/>
    <x v="0"/>
    <n v="1"/>
    <s v="Se realizo seguimiento a la alianza Con Estados Unidos para capacitar los funcionarios en materia del Sistema penitenciario."/>
    <s v="Autorización de presidencia: Por favor colocar la ruta de ubicación donde se encuentra la autorización de presidencia"/>
    <n v="52"/>
    <n v="52"/>
    <n v="1"/>
    <n v="1"/>
    <n v="1"/>
    <n v="1"/>
    <n v="0.05"/>
    <n v="0.05"/>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9"/>
    <s v="Alianzas estratégicas gestionadas"/>
    <n v="100"/>
    <n v="1"/>
    <s v="Número"/>
    <s v="Yolanda Paredes Salazar"/>
    <s v="Profesional Universitario"/>
    <x v="0"/>
    <m/>
    <m/>
    <m/>
    <m/>
    <m/>
    <m/>
    <m/>
    <m/>
    <m/>
    <n v="1"/>
    <s v="Se cumplio con la gestión para las alianzas estratégicas."/>
    <s v="Sin ruta de ubicación de la evidencia"/>
    <n v="944"/>
    <s v="Presentar informe de resultados a la Dirección General del Instituto"/>
    <s v="NO"/>
    <x v="55"/>
    <x v="7"/>
    <n v="5"/>
    <s v="OSCAR ARIAS "/>
    <s v="Dragoneante"/>
    <x v="0"/>
    <m/>
    <m/>
    <m/>
    <m/>
    <m/>
    <m/>
    <m/>
    <s v="Actividad no ha iniciado"/>
    <m/>
    <m/>
    <x v="0"/>
    <n v="1"/>
    <s v="Mediante Ofico No. 0299 de fecha 13 de Diciembre se proyecto informe final para el Director General"/>
    <s v="Archivo: Oficios2016/Informes.mis documentos"/>
    <n v="8"/>
    <n v="8"/>
    <n v="1"/>
    <n v="1"/>
    <n v="1"/>
    <n v="1"/>
    <n v="0.05"/>
    <n v="0.05"/>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86"/>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6"/>
    <s v="Organizar la logística  previa para realizar el Taller (definir cronograma, locación, participantes, conferencista, temática, programa etc.)."/>
    <s v="NO"/>
    <x v="56"/>
    <x v="29"/>
    <n v="20"/>
    <s v="Martha Lilian Niño "/>
    <s v="Auxiliar Administrativo"/>
    <x v="0"/>
    <m/>
    <m/>
    <m/>
    <m/>
    <m/>
    <m/>
    <m/>
    <n v="1"/>
    <s v="SIN REGISTRO DE SEGUIMIENTO"/>
    <m/>
    <x v="0"/>
    <n v="1"/>
    <n v="0"/>
    <n v="0"/>
    <n v="29"/>
    <n v="29"/>
    <n v="1"/>
    <n v="1"/>
    <n v="1"/>
    <n v="0.2"/>
    <n v="0.2"/>
    <n v="0.04"/>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86"/>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7"/>
    <s v="Realizar el Taller: Estrategias para la buena gestión de las Relaciones Públicas y Protocolo Institucional -  Sede Central. "/>
    <s v="NO"/>
    <x v="44"/>
    <x v="47"/>
    <n v="60"/>
    <s v="Martha Lilian Niño "/>
    <s v="Auxiliar Administrativo"/>
    <x v="0"/>
    <m/>
    <m/>
    <m/>
    <m/>
    <m/>
    <m/>
    <m/>
    <n v="1"/>
    <s v="SIN REGISTRO DE SEGUIMIENTO"/>
    <m/>
    <x v="0"/>
    <n v="1"/>
    <n v="0"/>
    <n v="0"/>
    <n v="4"/>
    <n v="4"/>
    <n v="1"/>
    <n v="1"/>
    <n v="1"/>
    <n v="0.2"/>
    <n v="0.6"/>
    <n v="0.12"/>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s v="P86"/>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8"/>
    <s v="Elaborar un informe de evaluación del Taller"/>
    <s v="NO"/>
    <x v="36"/>
    <x v="7"/>
    <n v="20"/>
    <s v="Martha Lilian Niño "/>
    <s v="Auxiliar Administrativo"/>
    <x v="0"/>
    <m/>
    <m/>
    <m/>
    <m/>
    <m/>
    <m/>
    <m/>
    <n v="0.55214723926380371"/>
    <s v="SIN REGISTRO DE SEGUIMIENTO"/>
    <m/>
    <x v="0"/>
    <n v="1"/>
    <n v="0"/>
    <n v="0"/>
    <n v="163"/>
    <n v="163"/>
    <n v="1"/>
    <n v="1"/>
    <n v="1"/>
    <n v="0.2"/>
    <n v="0.2"/>
    <n v="0.04"/>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s v="P243"/>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elaboraron  tarjetas entre invitaciones, felicitaciones, agradecimientos y otras. Se realizaron  eventos "/>
    <s v="Las evidencias de las actividades realizadas están en el DRIVE en la carpeta Grepu II Trimestre, y en cada una de las actividades realizadas estan las planillas de confirmación de asistencia."/>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099"/>
    <s v="Atender y enviar tarjetas para eventos asociadas con Invitaciones, cumpleaños, felicitaciones, condolencias, agradecimientos y otras.  "/>
    <s v="SI "/>
    <x v="14"/>
    <x v="7"/>
    <n v="33"/>
    <s v="Martha Lilian Niño "/>
    <s v="Auxiliar Administrativo"/>
    <x v="0"/>
    <n v="100"/>
    <s v="Se hicieron y enviaron tarjetas de agradecimiento, invitación y felicitación"/>
    <s v="carpeta A-Z archivo protocolo y matríz digital"/>
    <n v="100"/>
    <s v="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
    <s v="Las evidencias de las actividades realizadas están en el DRIVE en la carpeta Grepu II Trimestre, y en cada una de las actividades realizadas estan las planillas de confirmación de asistencia."/>
    <n v="100"/>
    <n v="0.78840579710144931"/>
    <s v="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
    <s v="Las evidencias de las actividades realizadas están en el DRIVE en la carpeta Grepu III Trimestre y en cada una de las actividades realizadas están las planillas de confirmación de asistencia "/>
    <x v="0"/>
    <n v="1"/>
    <s v="Se enviaron XXX tarjetas entre invitaciones, felicitaciones y agradecimeintos. Se realizaron X actividades:"/>
    <s v="Pendiente evidencia"/>
    <n v="345"/>
    <n v="345"/>
    <n v="1"/>
    <n v="1"/>
    <n v="1"/>
    <n v="0.8"/>
    <n v="0.33"/>
    <n v="0.26400000000000001"/>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s v="P243"/>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verificó la asistencia de cada uno de los invitados a las actividades realizadas por la Dirección Gen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100"/>
    <s v="Realizar el seguimiento necesario para la verificación de asistencia a eventos u otros. "/>
    <s v="SI "/>
    <x v="14"/>
    <x v="7"/>
    <n v="33"/>
    <s v="Martha Lilian Niño "/>
    <s v="Auxiliar Administrativo"/>
    <x v="0"/>
    <m/>
    <s v="confirmación de asistencia mediante llamadas telefónicas, y firmas en actas de los eventos reralizados"/>
    <s v="Carpeta evento 2016 del archivo de protocolo"/>
    <n v="100"/>
    <s v="Se verificó la asistencia de cada uno de los invitados a las actividades realizadas por la Dirección Genral del Instituto Nacional Penitenciario y Carcelario Inpec "/>
    <m/>
    <n v="100"/>
    <n v="0.78840579710144931"/>
    <s v="Se verificó la asistencia de cada uno de los invitados a las actividades realizadas por la Dirección Genral del Instituto Nacional Penitenciario y Carcelario Inpec "/>
    <s v="confirmación de asistencia mediante llamadas telefónicas, y firmas en actas de los eventos reralizados"/>
    <x v="0"/>
    <n v="1"/>
    <s v="Se verificó la asistencia de cada uno de los invitados a las actividades realizadas por la Dirección Genral del Instituto Nacional Penitenciario y Carcelario Inpec "/>
    <s v="Pendiente evidencia"/>
    <n v="345"/>
    <n v="345"/>
    <n v="1"/>
    <n v="1"/>
    <n v="1"/>
    <n v="0.8"/>
    <n v="0.33"/>
    <n v="0.26400000000000001"/>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s v="P243"/>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cuenta con suficiente reserva de esquelas para atender los requerimientos delSeñor Director Gene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101"/>
    <s v="Tramitar la elaboración de papelería requerida para atender los eventos de logística de la Dirección General."/>
    <s v="SI "/>
    <x v="14"/>
    <x v="7"/>
    <n v="34"/>
    <s v="Martha Lilian Niño "/>
    <s v="Auxiliar Administrativo"/>
    <x v="0"/>
    <m/>
    <s v="Se realizó cotización y compra de bases para invitación repujada y sobres para invitación"/>
    <s v="Carpeta de suministros"/>
    <n v="100"/>
    <s v="Se cuenta con suficiente reserva de esquelas para atender los requerimientos delSeñor Director General del Instituto Nacional Penitenciario y Carcelario INPEC "/>
    <m/>
    <n v="100"/>
    <n v="0.78840579710144931"/>
    <s v="Se compraron 100 sobres para las Tarjetas utilizadas por el Señor Director General "/>
    <m/>
    <x v="0"/>
    <n v="1"/>
    <s v="Pendiente registro de información"/>
    <s v="Pendiente evidencia"/>
    <n v="345"/>
    <n v="345"/>
    <n v="1"/>
    <n v="1"/>
    <n v="1"/>
    <n v="0.8"/>
    <n v="0.34"/>
    <n v="0.2720000000000000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0"/>
    <s v="Solicitudes de los diferentes medios de comunicación para el desarrollo de sus actividades periodísticas con la población de internos tramitadas"/>
    <n v="10"/>
    <n v="100"/>
    <s v="Porcentaje"/>
    <s v="Carlos Alberto Zambrano"/>
    <s v="Jefe de Oficina Asesora"/>
    <x v="0"/>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36"/>
    <s v="Tramitar solicitudes de los diferentes medios de comunicación para el desarrollo de sus actividades periodísticas con la población de internos. "/>
    <s v="SI"/>
    <x v="5"/>
    <x v="7"/>
    <n v="50"/>
    <s v="Carolina Padilla"/>
    <s v="Secretario Ejecutivo"/>
    <x v="0"/>
    <n v="100"/>
    <s v="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n v="0.78901734104046239"/>
    <s v="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x v="0"/>
    <n v="1"/>
    <s v="A la fecha se han tramitado 540 solicitudes de 540 que se han radicado en la Oficina Asesora de Comunicaciones de los diferentes medios de comunicación para el desarrollo de sus actividades periodísticas con la población de internos. Esta actividad es de realización y seguimiento para todo el año, 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346"/>
    <n v="346"/>
    <n v="1"/>
    <n v="1"/>
    <n v="1"/>
    <n v="0.1"/>
    <n v="0.5"/>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0"/>
    <s v="Solicitudes de los diferentes medios de comunicación para el desarrollo de sus actividades periodísticas con la población de internos tramitadas"/>
    <n v="10"/>
    <n v="100"/>
    <s v="Porcentaje"/>
    <s v="Carlos Alberto Zambrano"/>
    <s v="Jefe de Oficina Asesora"/>
    <x v="0"/>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37"/>
    <s v="Acompañamiento a los diferentes medios de comunicación en el desarrollo de sus actividades periodísticas con la población de internos. "/>
    <s v="SI"/>
    <x v="5"/>
    <x v="7"/>
    <n v="50"/>
    <s v="Néstor Cárdenas"/>
    <s v="Dragoneante"/>
    <x v="0"/>
    <n v="100"/>
    <s v="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n v="100"/>
    <s v="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100"/>
    <n v="0.78901734104046239"/>
    <s v="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x v="0"/>
    <n v="1"/>
    <s v="A la fecha se han realizado 84 acompañamientos de 84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346"/>
    <n v="346"/>
    <n v="1"/>
    <n v="1"/>
    <n v="1"/>
    <n v="0.1"/>
    <n v="0.5"/>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2"/>
    <s v="Herramientas de comunicación dentro del marco de las políticas de Gobierno en Línea. (Notas Web, Boletines de Prensa, Notinpec), implementadas"/>
    <n v="10"/>
    <n v="3"/>
    <s v="Número"/>
    <s v="Carlos Alberto Zambrano"/>
    <s v="Jefe de Oficina Asesora"/>
    <x v="0"/>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s v="3"/>
    <s v="Este producto es de realización y seguimiento para todo el año, a la fecha se han implementado tres herramientas de comunicación dentro del marco de las políticas de Gobierno en Línea, discriminados en notas web, boletines de prensa y Notinpec"/>
    <s v="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38"/>
    <s v="Implementar herramientas de comunicación dentro del marco de las políticas de Gobierno en Línea. "/>
    <s v="SI"/>
    <x v="12"/>
    <x v="7"/>
    <n v="33"/>
    <s v="María Catalina Canal - Marta Muriel - Lina María Pérez "/>
    <s v="Profesional Universitario"/>
    <x v="0"/>
    <n v="100"/>
    <s v="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
    <s v="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
    <n v="100"/>
    <s v="Se implementaron las herramientas de comunicación dentro del marco de las políticas de Gobierno en Línea (Notas Web, Boletines de Prensa, Notinpec). Se han realizado 43 notas web, 62 boletines de prensa y 26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45112781954887216"/>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x v="0"/>
    <n v="1"/>
    <s v="Se implementaron las herramientas de comunicaicón dentro del marco de las políticas de Gobierno en Línea (Notas web, Boletines de prensa, Notinpec). Se han realizado 87 notas web, 103 boletines de prensa y 52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33"/>
    <n v="133"/>
    <n v="1"/>
    <n v="1"/>
    <n v="1"/>
    <n v="0.1"/>
    <n v="0.33"/>
    <n v="3.3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2"/>
    <s v="Herramientas de comunicación dentro del marco de las políticas de Gobierno en Línea. (Notas Web, Boletines de Prensa, Notinpec), implementadas"/>
    <n v="10"/>
    <n v="3"/>
    <s v="Número"/>
    <s v="Carlos Alberto Zambrano"/>
    <s v="Jefe de Oficina Asesora"/>
    <x v="0"/>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39"/>
    <s v="Generar contenido para alimentar las herramientas de comunicación implementadas dentro del marco de las políticas de Gobierno en Línea. "/>
    <s v="SI"/>
    <x v="12"/>
    <x v="7"/>
    <n v="33"/>
    <s v="María Catalina Canal - Marta Muriel - Lina María Pérez "/>
    <s v="Profesional Universitario"/>
    <x v="0"/>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45112781954887216"/>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x v="0"/>
    <n v="1"/>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33"/>
    <n v="133"/>
    <n v="1"/>
    <n v="1"/>
    <n v="1"/>
    <n v="0.1"/>
    <n v="0.33"/>
    <n v="3.3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2"/>
    <s v="Herramientas de comunicación dentro del marco de las políticas de Gobierno en Línea. (Notas Web, Boletines de Prensa, Notinpec), implementadas"/>
    <n v="10"/>
    <n v="3"/>
    <s v="Número"/>
    <s v="Carlos Alberto Zambrano"/>
    <s v="Jefe de Oficina Asesora"/>
    <x v="0"/>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40"/>
    <s v=" Implementar herramientas de comunicación dentro del marco de las políticas de Gobierno en Línea. "/>
    <s v="NO"/>
    <x v="2"/>
    <x v="7"/>
    <n v="34"/>
    <s v="María Catalina Canal - Marta Muriel - Lina María Pérez "/>
    <s v="Profesional Universitario"/>
    <x v="0"/>
    <n v="100"/>
    <s v="Se implementaron las herramientas de comunicación dentro del marco de las políticas de Gobierno en Línea (Notas Web, Boletines de Prensa, Notinpec). Se han realizado --- notas web, 27 boletines de prensa y 14 ediciones de Notinpec. "/>
    <s v="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
    <n v="100"/>
    <s v="Se implementaron las herramientas de comunicación dentro del marco de las políticas de Gobierno en Línea (Notas Web, Boletines de Prensa, Notinpec). Se han realizado --- notas web, 27 boletines de prensa y 14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62371134020618557"/>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x v="0"/>
    <n v="1"/>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94"/>
    <n v="194"/>
    <n v="1"/>
    <n v="1"/>
    <n v="1"/>
    <n v="0.1"/>
    <n v="0.34"/>
    <n v="3.4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3"/>
    <s v="Campañas institucionales con el fin de mejorar la cultura y el clima organizacional realizadas"/>
    <n v="10"/>
    <n v="3"/>
    <s v="Número"/>
    <s v="Carlos Alberto Zambrano"/>
    <s v="Jefe de Oficina"/>
    <x v="0"/>
    <n v="2"/>
    <s v="En el primer trimestre del año se realizaron las dos campañas institucionales cumpliendo con la meta propuesta. "/>
    <s v="Las evidencias de estas campañas se encuentras en los equipos de cómputo de las Oficina Asesora de Comunicaciones. "/>
    <n v="2"/>
    <s v="En el primer trimestre del año se realizaron las dos campañas institucionales cumpliendo con la meta propuesta. "/>
    <s v="Las evidencias de estas campañas se encuentras en los equipos de cómputo de las Oficina Asesora de Comunicaciones. "/>
    <m/>
    <s v="SIN REGISTRO DE SEGUIMIENTO"/>
    <m/>
    <n v="3"/>
    <s v="En el primer trimestre del año se realizaron las dos campañas institucionales cumpliendo con la meta propuesta. "/>
    <s v="Las evidencias de estas campañas se encuentras en los equipos de cómputo de las Oficina Asesora de Comunicaciones. "/>
    <n v="1041"/>
    <s v="Diseñar campaña institucional de mejora en la cultura y el clima organizacional. "/>
    <s v="NO"/>
    <x v="12"/>
    <x v="7"/>
    <n v="50"/>
    <s v="Edwards Rodríguez"/>
    <s v="Dragoneante"/>
    <x v="0"/>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0.45112781954887216"/>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x v="0"/>
    <n v="1"/>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33"/>
    <n v="133"/>
    <n v="1"/>
    <n v="1"/>
    <n v="1"/>
    <n v="0.1"/>
    <n v="0.5"/>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3"/>
    <s v="Campañas institucionales con el fin de mejorar la cultura y el clima organizacional realizadas"/>
    <n v="10"/>
    <n v="3"/>
    <s v="Número"/>
    <s v="Carlos Alberto Zambrano"/>
    <s v="Jefe de Oficina"/>
    <x v="0"/>
    <m/>
    <m/>
    <m/>
    <m/>
    <m/>
    <m/>
    <m/>
    <s v="SIN REGISTRO DE SEGUIMIENTO"/>
    <m/>
    <n v="3"/>
    <s v="En el primer trimestre del año se realizaron las dos campañas institucionales cumpliendo con la meta propuesta. "/>
    <s v="Las evidencias de estas campañas se encuentras en los equipos de cómputo de las Oficina Asesora de Comunicaciones. "/>
    <n v="1042"/>
    <s v="Implementar campaña institucional de mejora en la cultura y el clima organizacional. "/>
    <s v="NO"/>
    <x v="12"/>
    <x v="7"/>
    <n v="50"/>
    <s v="Edwards Rodríguez"/>
    <s v="Dragoneante"/>
    <x v="0"/>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0.45112781954887216"/>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x v="0"/>
    <n v="1"/>
    <s v="Se realizó unvídeo institucional para la campaña II fase de derechos humanos y la divulgación de la campaña de Transportes relacionada a la contrucción del plan de seguridad vial. "/>
    <s v="Las evidencias de estas campañas se encuentran en los equipos de cómputo de la Oficina Asesora de Comunicaciones. El video se puede ver en el canal institucional de youtube en el siguiente link https://www.youtube.com/user/Reportajesdelibertad/videos"/>
    <n v="133"/>
    <n v="133"/>
    <n v="1"/>
    <n v="1"/>
    <n v="1"/>
    <n v="0.1"/>
    <n v="0.5"/>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4"/>
    <s v="  Política de comunicación institucional realizar, publicada y divulgada"/>
    <n v="15"/>
    <n v="1"/>
    <s v="Número"/>
    <s v="Carlos Albeto Zambrano"/>
    <s v="Jefe de Oficina"/>
    <x v="0"/>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043"/>
    <s v="Divulgación de la Política Institucional"/>
    <s v="SI"/>
    <x v="12"/>
    <x v="7"/>
    <n v="100"/>
    <s v="Lina María Pérez Toro"/>
    <s v="Profesional Universitario"/>
    <x v="0"/>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n v="0.45112781954887216"/>
    <s v="La Política Institucional fue divulgada a nivel nacional el día 30 de marzo de 2016, mediante Boletín Interno Nº 007 "/>
    <s v="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
    <x v="0"/>
    <n v="1"/>
    <s v="La Política Institucional fue divulgada a nivel nacional el día 30 de marzo de 2016, mediante Boletín Interno Nº 007 "/>
    <s v="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33"/>
    <n v="133"/>
    <n v="1"/>
    <n v="1"/>
    <n v="1"/>
    <n v="0.15"/>
    <n v="1"/>
    <n v="0.1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5"/>
    <s v="Acciones que permitan conocer la efectividad de los canales de comunicación (Raiting, Notas positivas publicadas y Boletines Internos, Notinpec) realizadas"/>
    <n v="15"/>
    <n v="4"/>
    <s v="Número"/>
    <s v="Carlos Alberto Zambrano"/>
    <s v="Jefe de Oficina Asesora"/>
    <x v="0"/>
    <m/>
    <s v="Estas acciones se realizan a lo largo de todo el año, estas mediciones son correspondientes al 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 tri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n v="1044"/>
    <s v="Medición rating programa 'Reportajes de Libertad'. "/>
    <s v="SI"/>
    <x v="12"/>
    <x v="7"/>
    <n v="50"/>
    <s v="Arbey García"/>
    <s v="Técnico Administrativo"/>
    <x v="0"/>
    <n v="100"/>
    <s v="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
    <s v="El archivo de medición de rating se encuentra en el equipo de cómputo 286125 de la Oficina Asesora de Comunicaciones, Grupo de Comunicación Organizacional, Sala de Edición, Bodega. Además de la carpeta de evidencias de OFICO del Drive. "/>
    <n v="100"/>
    <s v="A la fecha se han emitido 4 programas de Reportajes de Libertad en las siguientes fechas 8 de mayo de 2016, 22 de mayo de 2016, 05 de junio de 2016 y 19 de junio de 2016"/>
    <s v="El archivo de medición de rating se encuentra en el equipo de cómputo 286125 de la Oficina Asesora de Comunicaciones, Grupo de Comunicación Organizacional, Sala de Edición, Bodega. Además de la carpeta de evidencias de OFICO del Drive. "/>
    <n v="100"/>
    <n v="0.45112781954887216"/>
    <s v="A la fecha se han emitido 11programas de Reportajes de Libertad en las siguientes fechas 8 de mayo de 2016, 22 de mayo de 2016, 05 de junio de 2016 y 19 de junio de 2016, 3, 17 y 31 de julio, 14 y 28 de agosto, 11 y 25 de septiembre."/>
    <s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
    <x v="0"/>
    <n v="1"/>
    <s v="A la fecha se han emitido 19 programas de Reportajes de Libertad en las siguientes fechas 8 de mayo, 22 de mayo, 05 de junio y 19 de junio, 3, 17 y 31 de julio, 14 y 28 de agosto, 11 y 15 de septiembre, 6, 9, 16 y 30 de octubre, 13 y 24 de noviembre, 4 y 11 de diciembre. La última emisión se realizará el 18 de diciembre. "/>
    <s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
    <n v="133"/>
    <n v="133"/>
    <n v="1"/>
    <n v="1"/>
    <n v="1"/>
    <n v="0.15"/>
    <n v="0.5"/>
    <n v="7.4999999999999997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5"/>
    <s v="Acciones que permitan conocer la efectividad de los canales de comunicación (Raiting, Notas positivas publicadas y Boletines Internos, Notinpec) realizadas"/>
    <n v="15"/>
    <n v="4"/>
    <s v="Número"/>
    <s v="Carlos Alberto Zambrano"/>
    <s v="Jefe de Oficina Asesora"/>
    <x v="0"/>
    <m/>
    <m/>
    <m/>
    <m/>
    <m/>
    <m/>
    <m/>
    <m/>
    <m/>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n v="1045"/>
    <s v="Medir notas positivas publicadas en medios de comunicación."/>
    <s v="SI"/>
    <x v="12"/>
    <x v="7"/>
    <n v="50"/>
    <s v="María Catalina Canal "/>
    <s v="Contratista"/>
    <x v="0"/>
    <n v="100"/>
    <s v="Se realizó la medición de las notas positivas publicadas en medios de comunicación. Se registraron 17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s v="Se realizó la medición de las notas positivas publicadas en medios de comunicación. Se registraron 25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n v="0.45112781954887216"/>
    <s v="Se realizó la medición de las notas positivas publicadas en medios de comunicación. Se registraron 70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x v="0"/>
    <n v="1"/>
    <s v="Se realizó la medición de las notas positivas publicadas en medios de comunicación. Se registraron 94 noticias positivas en el monitoreo diario a medios de comunicación."/>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33"/>
    <n v="133"/>
    <n v="1"/>
    <n v="1"/>
    <n v="1"/>
    <n v="0.15"/>
    <n v="0.5"/>
    <n v="7.4999999999999997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6"/>
    <s v="Esquema de publicación adoptado y difundido "/>
    <n v="10"/>
    <n v="1"/>
    <s v="Número"/>
    <s v="Carlos Alberto Zambrano"/>
    <s v="Jefe de Oficina Asesora"/>
    <x v="0"/>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s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46"/>
    <s v="Reenviar a través de correos electrónicos a todos los funcionarios de nivel nacional, el esquema de publicación adoptado"/>
    <s v="SI"/>
    <x v="14"/>
    <x v="11"/>
    <n v="100"/>
    <s v="Lina María Pérez Toro"/>
    <s v="Profesional Universitario"/>
    <x v="0"/>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n v="1"/>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x v="0"/>
    <n v="1"/>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89"/>
    <n v="89"/>
    <n v="1"/>
    <n v="1"/>
    <n v="1"/>
    <n v="0.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7"/>
    <s v="Revista institucional en los Establecimientos Carcelarios a nivel nacional, fortalecida."/>
    <n v="10"/>
    <n v="1"/>
    <s v="Número"/>
    <s v="Carlos Alberto Zambrano"/>
    <s v="Jefe de Oficina Asesora"/>
    <x v="0"/>
    <m/>
    <s v="Se inició el proceso de cotizaciones para el diseño e impresión de la Revista Intitucional, dando así cumplimiento al fortalecimiento de esta.  "/>
    <s v="El 1 de abril se solicitaron las cotizaciones a la Imprenta Nacional y otras particulares, para entregar los estudios previos. "/>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7"/>
    <s v="Diseño Revista Institucional. "/>
    <s v="NO"/>
    <x v="12"/>
    <x v="7"/>
    <n v="33"/>
    <s v="Marta Muriel"/>
    <s v="Profesional Universitario"/>
    <x v="0"/>
    <n v="20"/>
    <s v="El 1 de abril se solicitaron las cotizaciones a la Imprenta Nacional y otras particulares, para entregar los estudios previos. "/>
    <s v="Las cotizaciones fueron solicitadas a través del correo electrónico analucia.villavicencio@inpec.gov.co, mediante el Oficio Nº 0366"/>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finalizado._x000a__x000a_Fecha de inicio: 03 de junio de 2016  _x000a_Fecha de culminación: 30 de septiembre de 2016_x000a__x000a_28 de septiembre se recibieron 1000 revistas_x000a_- Acta No.0042 Entrega Revista_x000a_- Guía de Entrega Revista_x000a_- Contrato No. 125"/>
    <s v="El contrato y las actas respectivas se encuentran en la carpeta de evidencias OFICO del Drive con el nombre P167 - Contrato No. 125 - Contratación Revista Insitucional. Así como en la AZ con nombre 'Contratos 125 - 2016 Editores CONARTE'. "/>
    <x v="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finalizado._x000a__x000a_Fecha de inicio: 03 de junio de 2016  _x000a_Fecha de culminación: 30 de septiembre de 2016_x000a__x000a_28 de septiembre se recibieron 1000 revistas_x000a_- Acta No.0042 Entrega Revista_x000a_- Guía de Entrega Revista_x000a_- Contrato No. 125"/>
    <s v="El contrato y las actas respectivas se encuentran en la carpeta de evidencias OFICO del Drive con el nombre P167 - Contrato No. 125 - Contratación Revista Insitucional. Así como en la AZ con nombre 'Contratos 125 - 2016 Editores CONARTE'. "/>
    <n v="133"/>
    <n v="133"/>
    <n v="1"/>
    <n v="1"/>
    <n v="1"/>
    <n v="0.1"/>
    <n v="0.33"/>
    <n v="3.3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7"/>
    <s v="Revista institucional en los Establecimientos Carcelarios a nivel nacional, fortalecida."/>
    <n v="10"/>
    <n v="1"/>
    <s v="Número"/>
    <s v="Carlos Alberto Zambrano"/>
    <s v="Jefe de Oficina Asesora"/>
    <x v="0"/>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8"/>
    <s v="Proceso de impresión Revista Institucional. "/>
    <s v="NO"/>
    <x v="12"/>
    <x v="7"/>
    <n v="34"/>
    <s v="Marta Muriel"/>
    <s v="Profesional Universitario"/>
    <x v="0"/>
    <m/>
    <m/>
    <m/>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Después del proceso de diseño la imprenta iniciará el proceso de impresión con fehca límite de entrega del 30 de septiembre de 2016."/>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0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28 de septiembre se recibieron 1000 revistas_x000a_- Acta No.0042 Entrega Revista_x000a_- Guía de Entrega Revista_x000a_- Contrato No. 125"/>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x v="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28 de septiembre se recibieron 1000 revistas_x000a_- Acta No.0042 Entrega Revista_x000a_- Guía de Entrega Revista_x000a_- Contrato No. 125"/>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33"/>
    <n v="133"/>
    <n v="1"/>
    <n v="1"/>
    <n v="1"/>
    <n v="0.1"/>
    <n v="0.34"/>
    <n v="3.4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7"/>
    <s v="Revista institucional en los Establecimientos Carcelarios a nivel nacional, fortalecida."/>
    <n v="10"/>
    <n v="1"/>
    <s v="Número"/>
    <s v="Carlos Alberto Zambrano"/>
    <s v="Jefe de Oficina Asesora"/>
    <x v="0"/>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9"/>
    <s v="Distribución de la Revista Institucional  "/>
    <s v="NO"/>
    <x v="12"/>
    <x v="7"/>
    <n v="33"/>
    <s v="Marta Muriel"/>
    <s v="Profesional Universitario"/>
    <x v="0"/>
    <m/>
    <m/>
    <m/>
    <n v="5"/>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7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x v="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133"/>
    <n v="133"/>
    <n v="1"/>
    <n v="1"/>
    <n v="1"/>
    <n v="0.1"/>
    <n v="0.33"/>
    <n v="3.3000000000000002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8"/>
    <s v="Manual de Comunicación de Crisis elaborado y aprobado"/>
    <n v="5"/>
    <n v="50"/>
    <s v="Porcentaje"/>
    <s v="Carlos Alberto Zambrano"/>
    <s v="Jefe de Oficina Asesora"/>
    <x v="0"/>
    <n v="50"/>
    <s v="La actividad para este producto se ha realizado con asesoría de la Oficina Asesora de Planeación. "/>
    <s v="Las evidencias reposan en el inercambio de correos electrónicos entre comunicacionorganizacional@inpec.gov.co y angelica.patino@inpec.gov.co. así como en la carpeta de evidencias OFICO del Drive. "/>
    <n v="50"/>
    <s v="El Manual de Crisis fue elaborado por parte de OFICO, la aprobación se ha realizado por parte de la Oficina Asesora de Planeación mediante un trabajo conjunto con la funcionario Angélica Patiño. "/>
    <s v="Las evidencias reposan en el inercambio de correos electrónicos entre comunicacionorganizacional@inpec.gov.co y angelica.patino@inpec.gov.co. así como en la carpeta de evidencias OFICO del Drive. "/>
    <m/>
    <s v="SIN REGISTRO DE SEGUIMIENTO"/>
    <m/>
    <s v="50"/>
    <s v="El producto tiene un avance del 50% debido a que el Manual de Crisis se elaboró por parte de OFICO pero no fue aprobado en este período. "/>
    <s v="Las evidencias reposan en el inercambio de correos electrónicos entre comunicacionorganizacional@inpec.gov.co y angelica.patino@inpec.gov.co. así como en la carpeta de evidencias OFICO del Drive. "/>
    <n v="1050"/>
    <s v="Realizar seguimiento a la aprobación del Manual de Comunicación de Crisis"/>
    <s v="NO"/>
    <x v="12"/>
    <x v="7"/>
    <n v="100"/>
    <s v="Lina María Pérez Toro"/>
    <s v="Profesional Universitario"/>
    <x v="0"/>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n v="0.45112781954887216"/>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x v="0"/>
    <n v="1"/>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33"/>
    <n v="133"/>
    <n v="1"/>
    <n v="1"/>
    <n v="1"/>
    <n v="0.05"/>
    <n v="1"/>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9"/>
    <s v="Videos Institucionales elaborados y editados."/>
    <n v="15"/>
    <n v="4"/>
    <s v="Número"/>
    <s v="Carlos Alberto Zambrano"/>
    <s v="Jefe de Oficina Asesora"/>
    <x v="0"/>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1051"/>
    <s v="Preproducción vídeos institucionales"/>
    <s v="NO"/>
    <x v="12"/>
    <x v="7"/>
    <n v="50"/>
    <s v="Edwards Rodríguez - Néstor Cárdenas"/>
    <s v="Dragoneante"/>
    <x v="0"/>
    <n v="100"/>
    <s v="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y en el canal de youtube institucional https://www.youtube.com/user/Reportajesdelibertad"/>
    <n v="100"/>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0.45112781954887216"/>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x v="0"/>
    <n v="1"/>
    <s v="A la fecha se han realizado 18 vídeos institucionales superando la mete propuesta en el Plan de Acción 2016. Las preproducciones de estos vídeos se realizaron a lo largo del año y como resultado se produjeron estos vídeos: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
    <s v="Los vídeos se encuentran en archivos audiovisuales en el equipo de cómputo  311105 ubicado en la Sala de Edición de la Oficina Asesora de Comunicaciones - Bodega y en el canal de youtube institucional https://www.youtube.com/user/Reportajesdelibertad"/>
    <n v="133"/>
    <n v="133"/>
    <n v="1"/>
    <n v="1"/>
    <n v="1"/>
    <n v="0.15"/>
    <n v="0.5"/>
    <n v="7.4999999999999997E-2"/>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s v="P169"/>
    <s v="Videos Institucionales elaborados y editados."/>
    <n v="15"/>
    <n v="4"/>
    <s v="Número"/>
    <s v="Carlos Alberto Zambrano"/>
    <s v="Jefe de Oficina Asesora"/>
    <x v="0"/>
    <m/>
    <m/>
    <m/>
    <m/>
    <m/>
    <m/>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1052"/>
    <s v="Edición videos institucionales "/>
    <s v="NO"/>
    <x v="12"/>
    <x v="7"/>
    <n v="50"/>
    <s v="Edwards Rodríguez - Néstor Cárdenas"/>
    <s v="Dragoneante"/>
    <x v="0"/>
    <n v="100"/>
    <s v="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n v="100"/>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0.45112781954887216"/>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x v="0"/>
    <n v="1"/>
    <s v=" Las ediciones de estos 18 vídeos intitucionales se realizaron a lo largo de todo el año de trabjo.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
    <s v="Los vídeos se encuentran en archivos audiovisuales en el equipo de cómputo  311105 ubicado en la Sala de Edición de la Oficina Asesora de Comunicaciones - Bodega y en el canal de youtube institucional https://www.youtube.com/user/Reportajesdelibertad"/>
    <n v="133"/>
    <n v="133"/>
    <n v="1"/>
    <n v="1"/>
    <n v="1"/>
    <n v="0.15"/>
    <n v="0.5"/>
    <n v="7.499999999999999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153"/>
    <s v="Plan de Direccionamiento estratégico con seguimiento anual"/>
    <n v="7"/>
    <n v="1"/>
    <s v="Número"/>
    <s v="Juan Manuel Riaño Vargas"/>
    <s v="Jefe de Oficina Asesora"/>
    <x v="0"/>
    <m/>
    <m/>
    <m/>
    <n v="1"/>
    <s v="Se realzó seguimiento al PDE del año 2015"/>
    <s v="-"/>
    <n v="1"/>
    <s v="Se realzó seguimiento al PDE del año 2015"/>
    <s v="-"/>
    <n v="1"/>
    <s v="Se realzó seguimiento al PDE del año 2015"/>
    <s v="Pendiente ruta de ubicación"/>
    <n v="617"/>
    <s v="Elaborar el informe de seguimiento al plan de Direccionamiento estratégico a 31 diciembre de 2015 "/>
    <s v="NO"/>
    <x v="14"/>
    <x v="0"/>
    <n v="100"/>
    <s v="Emilio Saavedra"/>
    <s v="Contratista"/>
    <x v="0"/>
    <n v="25"/>
    <s v="Se realizaron calculos de indicadores de Eficacia y gestión de cada uno de los niveles del PDE"/>
    <s v="Archivo Calculo de Indicadores PDE 2015 Carpeta Evidencias OFPLA Seguimiento I TRIM DRIVE "/>
    <n v="100"/>
    <s v="Se elaboro informe de plan de direccionamiento estrategico de acuerdo con cada uno de los niv eles definidos por su estructura (Factor, Sector y objetivo)"/>
    <s v="URL: http://www.inpec.gov.co/portal/page/portal/Inpec/Institucion/PlanesInstitucionales/Plan_Accion_2014/Plan%20Estrat%E9gico"/>
    <n v="100"/>
    <n v="1"/>
    <s v="Se elaboro informe de plan de direccionamiento estrategico de acuerdo con cada uno de los niv eles definidos por su estructura (Factor, Sector y objetivo)"/>
    <s v="URL: http://www.inpec.gov.co/portal/page/portal/Inpec/Institucion/PlanesInstitucionales/Plan_Accion_2014/Plan%20Estrat%E9gico"/>
    <x v="0"/>
    <n v="1"/>
    <s v="Se elaboro informe de plan de direccionamiento estrategico de acuerdo con cada uno de los niv eles definidos por su estructura (Factor, Sector y objetivo)"/>
    <s v="URL: http://www.inpec.gov.co/portal/page/portal/Inpec/Institucion/PlanesInstitucionales/Plan_Accion_2014/Plan%20Estrat%E9gico"/>
    <n v="119"/>
    <n v="119"/>
    <n v="1"/>
    <n v="1"/>
    <n v="1"/>
    <n v="7.0000000000000007E-2"/>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153"/>
    <s v="Plan de Direccionamiento estratégico con seguimiento anual"/>
    <n v="7"/>
    <n v="1"/>
    <s v="Número"/>
    <s v="Juan Manuel Riaño Vargas"/>
    <s v="Jefe de Oficina Asesora"/>
    <x v="0"/>
    <m/>
    <m/>
    <m/>
    <m/>
    <m/>
    <m/>
    <m/>
    <m/>
    <m/>
    <m/>
    <m/>
    <m/>
    <n v="618"/>
    <s v="Elaborar el informe de seguimiento al plan de Direccionamiento estratégico a 30 de junio de 2016 "/>
    <s v="NO"/>
    <x v="42"/>
    <x v="3"/>
    <n v="0"/>
    <s v="Mery Melguizo Báez"/>
    <s v="Contratista"/>
    <x v="1"/>
    <m/>
    <m/>
    <m/>
    <m/>
    <m/>
    <m/>
    <m/>
    <s v="Actividad inactiva"/>
    <m/>
    <m/>
    <x v="1"/>
    <s v="Actividad inactiva"/>
    <m/>
    <m/>
    <n v="77"/>
    <n v="77"/>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155"/>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19"/>
    <s v="Solicitar el primero de cada mes a los responsables de indicadores SINERGIA, los avances cuantitativos y cualitativos."/>
    <s v="NO"/>
    <x v="14"/>
    <x v="7"/>
    <n v="33"/>
    <s v="Leonel Ríos Soto"/>
    <s v="Oficial Logístico"/>
    <x v="0"/>
    <n v="25"/>
    <s v="se llevo a cabo durante los primeros 5 dias de cada mes, los responsables de cada indicador emitieron su avanze tanto cualitativo como cuantitativo"/>
    <s v="Correo electronico emitido por los responsables"/>
    <n v="50"/>
    <s v="se llevo a cabo durante los primeros 5 dias de cada mes, los responsables de cada indicador emitieron su avanze tanto cualitativo como cuantitativo"/>
    <s v="Correo electronico emitido por los responsables"/>
    <n v="75"/>
    <n v="0.78840579710144931"/>
    <s v="Se coordino con los responsables de los indicadores SINERGIA el registro de avance en el aplicativo"/>
    <s v="http://sinergiapp.dnp.gov.co/#IndicadorProgEntE/26/1174/4416/132"/>
    <x v="0"/>
    <n v="1"/>
    <s v="Se coordino con los responsables de los indicadores SINERGIA el registro de avance en el aplicativo"/>
    <s v="http://sinergiapp.dnp.gov.co/#IndicEntidadP/132/45/26"/>
    <n v="345"/>
    <n v="345"/>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155"/>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20"/>
    <s v="Registrar durante los 10 primeros días de cada mes, en la pagina de SINERGIA los avances cualitativos y cuantitativos de los indicadores del PND."/>
    <s v="NO"/>
    <x v="14"/>
    <x v="7"/>
    <n v="34"/>
    <s v="Leonel Ríos Soto"/>
    <s v="Oficial Logístico"/>
    <x v="0"/>
    <n v="25"/>
    <s v=" se llevaron a cabo el registro de los indicadores SINERGIA de acuerdo a los avances reportados por los mismos. Bloqueo de señales 0%,  Biometria 32,1%, Clasificación 130,3% y Racionamiento 55,3% _x000a_"/>
    <s v="URL: http://sinergiapp.dnp.gov.co/#IndicEntidad/132/45/26"/>
    <n v="50"/>
    <s v="se llevaron a cabo el registro de los indicadores SINERGIA de acuerdo a los avances reportados por los mismos. I bloqueo de señales 0%; I tratamiento penitenciario 56,2%, I biometria 0%, I hacinamiento -106,18%"/>
    <s v="URL: http://sinergiapp.dnp.gov.co/#IndicEntidad/132/45/26"/>
    <n v="75"/>
    <n v="0.78840579710144931"/>
    <s v="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
    <s v="Carpeta de evidencias Google Drive"/>
    <x v="0"/>
    <n v="1"/>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345"/>
    <n v="345"/>
    <n v="1"/>
    <n v="1"/>
    <n v="1"/>
    <n v="7.0000000000000007E-2"/>
    <n v="0.34"/>
    <n v="2.38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155"/>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21"/>
    <s v="Realizar los ajustes de los indicador SINERGIA,  que sean requeridos por DNP "/>
    <s v="SI"/>
    <x v="14"/>
    <x v="7"/>
    <n v="33"/>
    <s v="Leonel Ríos Soto"/>
    <s v="Oficial Logístico"/>
    <x v="0"/>
    <n v="100"/>
    <s v="los indicadores sinergia del instituto en el primer semestre fueron aprobados por el DNP sin solicitar ningun ajuste"/>
    <s v="URL: http://sinergiapp.dnp.gov.co/#IndicEntidad/132/45/26"/>
    <n v="100"/>
    <s v="los indicadores sinergia del instituto en el primer semestre fueron aprobados por el DNP sin solicitar ningun ajuste"/>
    <s v="URL: http://sinergiapp.dnp.gov.co/#IndicEntidad/132/45/26"/>
    <n v="100"/>
    <n v="0.78840579710144931"/>
    <s v="No se presentaron observaciones por parte del DNP"/>
    <s v="No registra evidencia"/>
    <x v="0"/>
    <n v="1"/>
    <s v="No se presentaron observaciones por parte del DNP"/>
    <s v="No registra evidencia"/>
    <n v="345"/>
    <n v="345"/>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n v="100"/>
    <s v="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
    <s v="-"/>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2"/>
    <s v="Asesorar y acompañar la formulación de Plan de Acción 2016"/>
    <s v="NO"/>
    <x v="14"/>
    <x v="48"/>
    <n v="7"/>
    <s v="Emilio Saavedra"/>
    <s v="Contratista"/>
    <x v="0"/>
    <n v="100"/>
    <s v="Se asesoró y acompaño a los enlaces de planeación de cada una de las areas en la formulación de los Planes de Acción 2016 "/>
    <s v="Carpeta Evidencias OFPLA Seguimiento I TRIM DRIVE "/>
    <n v="100"/>
    <s v="Se asesoró y acompaño a los enlaces de planeación de cada una de las areas en la formulación de los Planes de Acción 2016"/>
    <s v="Carpeta Evidencias OFPLA Seguimiento I TRIM DRIVE"/>
    <n v="100"/>
    <n v="1"/>
    <s v="Se asesoró y acompaño a los enlaces de planeación de cada una de las areas en la formulación de los Planes de Acción 2016"/>
    <s v="Carpeta Evidencias OFPLA Seguimiento I TRIM DRIVE"/>
    <x v="0"/>
    <n v="1"/>
    <s v="Se asesoró y acompaño a los enlaces de planeación de cada una de las areas en la formulación de los Planes de Acción 2016"/>
    <s v="Carpeta Evidencias OFPLA Seguimiento I TRIM DRIVE"/>
    <n v="20"/>
    <n v="20"/>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3"/>
    <s v="Consolidar el Plan de Acción Institucional 2016"/>
    <s v="NO"/>
    <x v="5"/>
    <x v="48"/>
    <n v="7"/>
    <s v="Emilio Saavedra"/>
    <s v="Contratista"/>
    <x v="0"/>
    <n v="100"/>
    <s v="Se revisaron y aprobaron los planes de Acción 2016 que luego fueron consolidados en el Plan de Acción Institucional 2016 que fue publicado en la pagina Web de l INPEC "/>
    <s v="Carpeta Evidencias OFPLA Plan Acción Institucional Publicado DRIVE _x000a_Página Web_x000a_http://www.inpec.gov.co/portal/page/portal/Inpec/Institucion/PlanesInstitucionales/Plan_Accion_2014/Plan%20de%20Acci%F3n"/>
    <n v="100"/>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100"/>
    <n v="1"/>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x v="0"/>
    <n v="1"/>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21"/>
    <n v="21"/>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4"/>
    <s v="Presentar ante el comité de coordinación institucional el Plan de acción Institucional para su aprobación, Publicar y divulgar en la página Web "/>
    <s v="NO"/>
    <x v="40"/>
    <x v="26"/>
    <n v="7"/>
    <s v="Emilio Saavedra"/>
    <s v="Contratista"/>
    <x v="0"/>
    <n v="100"/>
    <s v="El 28 de enero se presentó ante el comite de cordinación institucional el plan de Acción Institucional, el cual fue aprobado "/>
    <s v="Resolución No. XXXXX del 28 de enero de 2016"/>
    <n v="100"/>
    <s v="El 28 de enero se presentó ante el comite de cordinación institucional el plan de Acción Institucional, el cual fue aprobado"/>
    <s v="Resolución No. XXXXX del 28 de enero de 2016"/>
    <n v="100"/>
    <n v="1"/>
    <s v="El 28 de enero se presentó ante el comite de cordinación institucional el plan de Acción Institucional, el cual fue aprobado"/>
    <s v="Resolución No. XXXXX del 28 de enero de 2016"/>
    <x v="0"/>
    <n v="1"/>
    <s v="El 28 de enero se presentó ante el comite de cordinación institucional el plan de Acción Institucional, el cual fue aprobado"/>
    <s v="Resolución No. XXXXX del 28 de enero de 2016"/>
    <n v="6"/>
    <n v="6"/>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5"/>
    <s v="Asesorar y acompañar la formulación de Plan de Acción 2017"/>
    <s v="SI"/>
    <x v="57"/>
    <x v="7"/>
    <n v="7"/>
    <s v="Emilio Saavedra"/>
    <s v="Contratista"/>
    <x v="0"/>
    <m/>
    <m/>
    <m/>
    <m/>
    <m/>
    <m/>
    <m/>
    <s v="Actividad no ha iniciado"/>
    <m/>
    <m/>
    <x v="0"/>
    <n v="1"/>
    <s v="Se realizó el acompañamiento a las dependencias en la formulación de los planes de acción para la vigencia 2017."/>
    <s v="https://drive.google.com/drive/folders/0Bz9BU3gKMyzAVGtBcHZMY0FGamM"/>
    <n v="58"/>
    <n v="58"/>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6"/>
    <s v="Elaborar y publicar el informe de gestión  2015 de Plan de Acción "/>
    <s v="NO"/>
    <x v="14"/>
    <x v="18"/>
    <n v="7"/>
    <s v="Emilio Saavedra"/>
    <s v="Contratista"/>
    <x v="0"/>
    <n v="100"/>
    <s v="Se elaboró y publicó el informe de gestión de 2015 con base en el seguimiento de los planes de acción de cada una de las areas "/>
    <s v="http://www.inpec.gov.co/portal/page/portal/Inpec/Institucion/PlanesInstitucionales/Plan_Accion_2014/Plan%20de%20Acci%F3n"/>
    <n v="100"/>
    <s v="Se elaboró y publicó el informe de gestión de 2015 con base en el seguimiento de los planes de acción de cada una de las areas"/>
    <s v="http://www.inpec.gov.co/portal/page/portal/Inpec/Institucion/PlanesInstitucionales/Plan_Accion_2014/Plan%20de%20Acci%F3n"/>
    <n v="100"/>
    <n v="1"/>
    <s v="Se elaboró y publicó el informe de gestión de 2015 con base en el seguimiento de los planes de acción de cada una de las areas"/>
    <s v="http://www.inpec.gov.co/portal/page/portal/Inpec/Institucion/PlanesInstitucionales/Plan_Accion_2014/Plan%20de%20Acci%F3n"/>
    <x v="0"/>
    <n v="1"/>
    <s v="Se elaboró y publicó el informe de gestión de 2015 con base en el seguimiento de los planes de acción de cada una de las areas"/>
    <s v="http://www.inpec.gov.co/portal/page/portal/Inpec/Institucion/PlanesInstitucionales/Plan_Accion_2014/Plan%20de%20Acci%F3n"/>
    <n v="28"/>
    <n v="28"/>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7"/>
    <s v="Realizar el acompañamiento para  el registro de seguimiento trimestral  Plan de Acción 2016;  elaborar los informes y publicarlos. "/>
    <s v="NO"/>
    <x v="48"/>
    <x v="7"/>
    <n v="7"/>
    <s v="Emilio Saavedra"/>
    <s v="Contratista"/>
    <x v="0"/>
    <m/>
    <m/>
    <m/>
    <n v="50"/>
    <s v="Se realizó acompañamiento para registro de seguimiento del cuarto trimestre del 2015 y primer trimestre del 2016, Se elaboró el informe de seguimiento de cumplimiento plan de acción 2015 y avance de cumplimiento de 1 trimestre"/>
    <s v="URL: http://www.inpec.gov.co/portal/page/portal/Inpec/Institucion/PlanesInstitucionales/Plan_Accion_2014/Plan%20de%20Acci%F3n"/>
    <m/>
    <n v="0.69709543568464727"/>
    <m/>
    <m/>
    <x v="0"/>
    <n v="1"/>
    <s v="El cumplimiento de esta actividad implicó:_x000a__x000a_1. Envio de correo con las instrucciones para la realización del seguimiento._x000a_2. Capacitación a las dependencias en donde se realizan las aclaraciones correspondientes para la realización del seguimiento._x000a_3. Generación de los indicadores de gestión de las dependencias en referencia al cumplimienot de los planes de acción de las dependencias."/>
    <s v="https://drive.google.com/drive/folders/0Bz9BU3gKMyzARlJucDQxbFM4cDA"/>
    <n v="241"/>
    <n v="241"/>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8"/>
    <s v="Elaborar documento de Plan Anticorrupción y atención al ciudadano 2016"/>
    <s v="NO"/>
    <x v="14"/>
    <x v="49"/>
    <n v="7"/>
    <s v="Yesica Virgües"/>
    <s v="Auxiliar Administrativo"/>
    <x v="0"/>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n v="1"/>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x v="0"/>
    <n v="1"/>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8"/>
    <n v="18"/>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9"/>
    <s v="Difusión del plan de acción y el Plan Anticorrupción a las Direcciones Regionales."/>
    <s v="NO"/>
    <x v="34"/>
    <x v="22"/>
    <n v="7"/>
    <s v="Yesica Virgües"/>
    <s v="Auxiliar Administrativo"/>
    <x v="0"/>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_x000a_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n v="1"/>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x v="0"/>
    <n v="1"/>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3"/>
    <n v="103"/>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0"/>
    <s v="Presentar el PLANTIC 2016 ante el comité institucional de desarrollo administrativo y publicarlo previa aprobación "/>
    <s v="NO"/>
    <x v="58"/>
    <x v="26"/>
    <n v="7"/>
    <s v="Juan Manuel Riaño Vargas"/>
    <s v="Jefe de Oficina Asesora"/>
    <x v="0"/>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_x000a_el 30 de marzo de 2016 mediante boletin interno N° 0008 se divulga a nivel nacional el PLANTIC INPEC 2016 "/>
    <s v="Acta N°01 del 18 de enero de 2016_x000a__x000a_Resolución N°1349 del 28 de marzo de 2016_x000a__x000a_URL: http://www.inpec.gov.co/portal/page/portal/Inpec/ServiciosDeInformacionAlCiudadano/PlanAnticorrupcion/Tab3_x000a__x000a_Boletin interno N° 0008"/>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00"/>
    <n v="1"/>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x v="0"/>
    <n v="1"/>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3"/>
    <n v="13"/>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1"/>
    <s v="Socializar el Informe de Seguimiento al PLANTIC 2015  ante el comité institucional de desarrollo administrativo y publicarlo previa aprobación "/>
    <s v="NO"/>
    <x v="58"/>
    <x v="26"/>
    <n v="7"/>
    <s v="Juan Manuel Riaño Vargas"/>
    <s v="Jefe de Oficina Asesora"/>
    <x v="0"/>
    <n v="100"/>
    <s v="La socialización del informe del seguimiento al PLANTIC se realizó ante el Comité Institucional de Desarrollo Administrativo y se aprobó mediante acta N° 01 del 18 de enero del  2016 se encuentra publicado en la página web institucional. "/>
    <s v="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
    <n v="100"/>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00"/>
    <n v="1"/>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x v="0"/>
    <n v="1"/>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3"/>
    <n v="13"/>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2"/>
    <s v="Realizar 2 Monitoreo al PLANTIC 2016  en coordinación con los responsables de los componentes."/>
    <s v="NO"/>
    <x v="59"/>
    <x v="7"/>
    <n v="7"/>
    <s v="Yesica Virgües"/>
    <s v="Auxiliar Administrativo"/>
    <x v="0"/>
    <n v="0"/>
    <s v="El monitoreo al PLANTIC se encuentra programado para el mes de abril de 2016,"/>
    <m/>
    <n v="50"/>
    <s v="Se realizó el primer monitoreo a corte el 15 de abril y el siguiente monitoreo se realizara el 31 de agosto"/>
    <s v="Carpeta de evidencias google drive"/>
    <n v="100"/>
    <n v="0.67699115044247793"/>
    <s v="Monitoreos realizados"/>
    <s v="yvirguezr/escritorio/riesgosinstitucionales/plantic/monitoreo PLANTIC"/>
    <x v="0"/>
    <n v="1"/>
    <s v="Monitoreos realizados"/>
    <s v="yvirguezr/escritorio/riesgosinstitucionales/plantic/monitoreo PLANTIC"/>
    <n v="226"/>
    <n v="226"/>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3"/>
    <s v="Asesorar y acompañar el diligenciamiento del formulario FURAG-2015 y enviarlo al DAFP  "/>
    <s v="NO"/>
    <x v="40"/>
    <x v="17"/>
    <n v="7"/>
    <s v="Elvira Isabel Rowlands"/>
    <s v="Profesional Universitario"/>
    <x v="0"/>
    <n v="100"/>
    <s v="Se diligencio y se encuentra publicado en la Página de DAFP-Modelo Integrado de Planeación y Gestión-FURAG el 23 de marzo del año en curso."/>
    <s v="https://www.funcionpublica.gov.co/hs/faces/reportes/filtroReporteFurag.jsf?_adf.ctrl-state=844vmwh8a_3"/>
    <n v="100"/>
    <s v="El DAFP publico los resultados del FURAG 2015, en la Página de DAFP-Modelo Integrado de Planeación y Gestión, ocupando el INPEC el primer lugar"/>
    <s v="https://www.funcionpublica.gov.co/hs/faces/reportes/filtroReporteFurag.jsf?_adf.ctrl-state=844vmwh8a_3"/>
    <n v="100"/>
    <n v="1"/>
    <s v="El DAFP publico los resultados del FURAG 2015, en la Página de DAFP-Modelo Integrado de Planeación y Gestión, ocupando el INPEC el primer lugar"/>
    <s v="https://www.funcionpublica.gov.co/hs/faces/reportes/filtroReporteFurag.jsf?_adf.ctrl-state=844vmwh8a_3"/>
    <x v="0"/>
    <n v="1"/>
    <s v="El DAFP publico los resultados del FURAG 2015, en la Página de DAFP-Modelo Integrado de Planeación y Gestión, ocupando el INPEC el primer lugar"/>
    <s v="https://www.funcionpublica.gov.co/hs/faces/reportes/filtroReporteFurag.jsf?_adf.ctrl-state=844vmwh8a_3"/>
    <n v="21"/>
    <n v="21"/>
    <n v="1"/>
    <n v="1"/>
    <n v="1"/>
    <n v="0.11"/>
    <n v="7.0000000000000007E-2"/>
    <n v="7.7000000000000002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4"/>
    <s v="Generar trimestralmente el Informe de seguimiento del Modelo integrado de Planeación y Gestión y presentarlo ante el ministerio y comité institucional de desarrollo administrativo (IV trim 2015 - I,II,III- 2016) "/>
    <s v="NO"/>
    <x v="60"/>
    <x v="50"/>
    <n v="8"/>
    <s v="Leonel Ríos Soto"/>
    <s v="Oficial Logístico"/>
    <x v="0"/>
    <n v="25"/>
    <s v="Se realizo informe trimestral del modelo integrado de planeación y gestión del instituto, este informe corresponde al del IV Trimestre del año 2015"/>
    <s v="URL: http://sinergiapp.dnp.gov.co/#IndicEntidad/132/45/26"/>
    <n v="50"/>
    <s v="Se realizo informe trimestral del modelo integrado de planeación y gestión del instituto, este informe corresponde al del I Trimestre del año 2016"/>
    <s v="Scentral/Danielrr/Carpeta MIPG/Carpeta I Seguimiento MIPG 2016"/>
    <n v="75"/>
    <n v="0.96350364963503654"/>
    <s v="Se realizo informe trimestral del modelo integrado de planeación y gestión del instituto, este informe corresponde al del I Trimestre del año 2016"/>
    <s v="Scentral/Danielrr/Carpeta MIPG/Carpeta I Seguimiento MIPG 2016"/>
    <x v="0"/>
    <n v="1"/>
    <s v="Se realizo informe trimestral del modelo integrado de planeación y gestión del instituto, este informe corresponde al del IV Trimestre del año 2016"/>
    <s v="Scentral/Danielrr/Carpeta MIPG/Carpeta I Seguimiento MIPG 2016"/>
    <n v="274"/>
    <n v="274"/>
    <n v="1"/>
    <n v="1"/>
    <n v="1"/>
    <n v="0.11"/>
    <n v="0.08"/>
    <n v="8.8000000000000005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47"/>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5"/>
    <s v="Revisar con las dependencias el plan Indicativo, realizar los ajustes aprobados y publicarlo"/>
    <s v="NO"/>
    <x v="5"/>
    <x v="18"/>
    <n v="8"/>
    <s v="Emilio Saavedra"/>
    <s v="Contratista"/>
    <x v="0"/>
    <n v="100"/>
    <s v="Se revisó, ajustó y publicó el plan Indicativo 2015 con base en el plan de direccionaminto estratégico y la formulación de los planes de acción de cada una de las areas "/>
    <s v="http://www.inpec.gov.co/portal/page/portal/Inpec/Institucion/PlanesInstitucionales/Plan_Accion_2014/Plan%20de%20Acci%F3n"/>
    <n v="100"/>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100"/>
    <n v="1"/>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x v="0"/>
    <n v="1"/>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29"/>
    <n v="29"/>
    <n v="1"/>
    <n v="1"/>
    <n v="1"/>
    <n v="0.11"/>
    <n v="0.08"/>
    <n v="8.8000000000000005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51"/>
    <s v="Instrumentos para la operación Estadística del INPEC adicionados e Implementados."/>
    <n v="7"/>
    <n v="1"/>
    <s v="Número"/>
    <s v="Juan Manuel Riaño Vargas"/>
    <s v="Jefe de Oficina Asesora"/>
    <x v="0"/>
    <m/>
    <m/>
    <m/>
    <n v="1"/>
    <s v="Se tiene el instrumento del Tablero virtual de extranjeros, Delitos y reinsidencia"/>
    <s v="-"/>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6"/>
    <s v="Diseñar las variables que serán revisadas en el tablero virtual"/>
    <s v="NO"/>
    <x v="5"/>
    <x v="26"/>
    <n v="33"/>
    <s v="Luis Eduardo Castro "/>
    <s v="Profesional Especializado"/>
    <x v="0"/>
    <n v="100"/>
    <s v="se remitieron dos variables para incorporar al tablero virtual de datos, sujeto a incorporación en el tablero virtual de datos por la firma Jaspersof contratada entre otras para tal fin "/>
    <s v="Se envío carpeta comprimida con evidencias (Correos electronicos, actas, BBP con las variables solicitadas, conversaciones y demas soportes)los cuales fueron enviados al grupo administracion de la informacion."/>
    <n v="100"/>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100"/>
    <n v="1"/>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x v="0"/>
    <n v="1"/>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30"/>
    <n v="30"/>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51"/>
    <s v="Instrumentos para la operación Estadística del INPEC adicionados e Implementados."/>
    <n v="7"/>
    <n v="1"/>
    <s v="Número"/>
    <s v="Juan Manuel Riaño Vargas"/>
    <s v="Jefe de Oficina Asesora"/>
    <x v="0"/>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7"/>
    <s v="Solicitar el desarrollo del tablero virtual"/>
    <s v="NO"/>
    <x v="6"/>
    <x v="51"/>
    <n v="34"/>
    <s v="Luis Eduardo Castro "/>
    <s v="Profesional Especializado"/>
    <x v="0"/>
    <n v="0"/>
    <s v="depende de la contratación con la firma Jaspersof a cargo de la oficina de sistema de información "/>
    <s v="Con la entrega de los BBP se solicita el desarrollo de los proyectos recidencia, extranjeros y delitos los cuales ya fuero desarrollados por el grupo administracion de la informacion."/>
    <n v="100"/>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100"/>
    <n v="1"/>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x v="0"/>
    <n v="1"/>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28"/>
    <n v="28"/>
    <n v="1"/>
    <n v="1"/>
    <n v="1"/>
    <n v="7.0000000000000007E-2"/>
    <n v="0.34"/>
    <n v="2.38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s v="P51"/>
    <s v="Instrumentos para la operación Estadística del INPEC adicionados e Implementados."/>
    <n v="7"/>
    <n v="1"/>
    <s v="Número"/>
    <s v="Juan Manuel Riaño Vargas"/>
    <s v="Jefe de Oficina Asesora"/>
    <x v="0"/>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8"/>
    <s v="Realizar la implementación de la aplicación en coordinación con la Oficina de Sistemas de Información."/>
    <s v="NO"/>
    <x v="0"/>
    <x v="7"/>
    <n v="33"/>
    <s v="Luis Eduardo Castro "/>
    <s v="Profesional Especializado"/>
    <x v="0"/>
    <n v="30"/>
    <s v="depende de la contratación con la firma Jaspersof a cargo de la oficina de sistema de información. En el momento en proceso de contratación con la firma Jaspersof "/>
    <s v="Los proyectos rencidencia, extranjeros fueron terminados en el primer trimestre del año en curso y se encuentran publicados en el sitio web http://www.inpec.gov.co/portal/page/portal/Inpec/Institucion/Estad%EDsticas/Estadisticas/Tab1"/>
    <n v="80"/>
    <s v="Se realiza acta de cierre de los proyectos Reincidencia, Extranjeros y Delitos en las tres modalidades (Intramural, Delitos y Vigilancia electronica ) los cuales son publicados en la pagina web del Instituto."/>
    <s v="Los proyectos rencidencia, extranjeros fueron terminados en el primer trimestre del año en curso y se encuentran publicados en el sitio web http://www.inpec.gov.co/portal/page/portal/Inpec/Institucion/Estad%EDsticas/Estadisticas/Tab1"/>
    <n v="100"/>
    <n v="0.74475524475524479"/>
    <s v="Junto con la oficina de sistemas se realiza el cierre de los proyectos Reincidencia, Extranjeros y Delitos  en las tres modalidades (Intramural, Domiciliaria y Vigilancia electronica ) los cuales son publicados en la pagina web del Instituto.  "/>
    <s v="EXTRANJEROS:_x000a_http://186.179.97.228:8080/jasperserver-pro/dashboard/viewer.html?&amp;j_username=inpec_user&amp;j_password=inpec#/public/Extranjeros/Dashboards/Extranjeros_Nacional_x000a__x000a_DELITOS:_x000a_http://186.179.97.228:8080/jasperserver-pro/flow.html?_flowId=dashboardRuntimeFlow&amp;dashboardResource=/public/Delitos/Dashboards/Tablero_Delitos_Colombia&amp;j_username=inpec_user&amp;j_password=inpec_x000a__x000a_REINCIDENCIA:_x000a_http://186.179.97.228:8080/jasperserver-pro/dashboard/viewer.html?&amp;j_username=inpec_user&amp;j_password=inpec#/public/Reincidencia/Dashboards/Reincidencia_Nacional_x000a__x000a_"/>
    <x v="0"/>
    <n v="1"/>
    <s v="Junto con la oficina de sistemas se realiza el cierre de los proyectos Reincidencia, Extranjeros y Delitos  en las tres modalidades (Intramural, Domiciliaria y Vigilancia electronica ) los cuales son publicados en la pagina web del Instituto.  "/>
    <s v="EXTRANJEROS:_x000a_http://186.179.97.228:8080/jasperserver-pro/dashboard/viewer.html?&amp;j_username=inpec_user&amp;j_password=inpec#/public/Extranjeros/Dashboards/Extranjeros_Nacional_x000a__x000a_DELITOS:_x000a_http://186.179.97.228:8080/jasperserver-pro/flow.html?_flowId=dashboardRuntimeFlow&amp;dashboardResource=/public/Delitos/Dashboards/Tablero_Delitos_Colombia&amp;j_username=inpec_user&amp;j_password=inpec_x000a__x000a_REINCIDENCIA:_x000a_http://186.179.97.228:8080/jasperserver-pro/dashboard/viewer.html?&amp;j_username=inpec_user&amp;j_password=inpec#/public/Reincidencia/Dashboards/Reincidencia_Nacional_x000a__x000a_"/>
    <n v="286"/>
    <n v="286"/>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37"/>
    <s v="Estrategias para soportar la Transparencia, participación y servicio al Ciudadano presentadas "/>
    <n v="7"/>
    <n v="3"/>
    <s v="Número"/>
    <s v="Juan Manuel Riaño Vargas"/>
    <s v="Jefe de Oficina Asesora"/>
    <x v="0"/>
    <m/>
    <m/>
    <m/>
    <n v="2"/>
    <s v="se divulgo el mapa de riesgos de corrupción y se realizaron acciones programadas para el ejercicio de la rendición de cuentas"/>
    <s v="-"/>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639"/>
    <s v="Divulgar el mapa de riesgos de corrupción a través de la canales de comunicación del instituto"/>
    <s v="NO"/>
    <x v="0"/>
    <x v="14"/>
    <n v="25"/>
    <s v="Yesica Virgües"/>
    <s v="Auxiliar Administrativo"/>
    <x v="0"/>
    <n v="4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n v="1"/>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ESTUDIO AFRODESCENDIENTES E INDIGENAS_x000a_http://www.inpec.gov.co/portal/page/portal/Inpec/Institucion/Estad%EDsticas/Estadisticas/Informes%20y%20Boletines%20Estad%EDsticos/Estudio%20Afrodescendientes%20e%20Indigenas_0.pdf"/>
    <x v="0"/>
    <n v="1"/>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ESTUDIO AFRODESCENDIENTES E INDIGENAS_x000a_http://www.inpec.gov.co/portal/page/portal/Inpec/Institucion/Estad%EDsticas/Estadisticas/Informes%20y%20Boletines%20Estad%EDsticos/Estudio%20Afrodescendientes%20e%20Indigenas_0.pdf"/>
    <n v="31"/>
    <n v="31"/>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37"/>
    <s v="Estrategias para soportar la Transparencia, participación y servicio al Ciudadano presentadas "/>
    <n v="7"/>
    <n v="3"/>
    <s v="Número"/>
    <s v="Juan Manuel Riaño Vargas"/>
    <s v="Jefe de Oficina Asesora"/>
    <x v="0"/>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m/>
    <s v="Realizar las acciones programas para el Ejercicio de Audiencia de rendición de cuentas "/>
    <s v="NO"/>
    <x v="6"/>
    <x v="19"/>
    <n v="50"/>
    <s v="Johanna Velasco Atuesta"/>
    <s v="Profesional Universitario"/>
    <x v="0"/>
    <n v="10"/>
    <s v="Se realizo mediante Resolución N° 1607 del 6 de abril del 2016, Aprobación y adopción de la guia de rendición de cuentas"/>
    <s v="-Resolución N° 1607 del 6 de abril del 2017_x000a_- Guia de rendición de cuentas codigo PE-PI-G04"/>
    <n v="40"/>
    <s v="Acta N° 07 del 21 de abril del 2016, del comité institucional de desarrollo administrativo, donde se presenta la primera acción del diagnostico del estado de la rendicion de cuentas del 2014 _x000a_ _x000a_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_x000a_ _x000a_ Acta N° 09 del 16 de junio del 2016 del comité institucional de desarrollo administrativo, se define la fecha de la audiencia publica de rendición de cuentas de la vigencia 2015 _x000a_ _x000a_ se realiza actualización de la información del proceso RDC en la pagina web institucional"/>
    <s v="Acta N° 7,8 y 9 del comité institucional de desarrollo administrativo_x000a_ _x000a_ URL: http://www.inpec.gov.co/portal/page/portal/Inpec/Institucion/InformesDeGestion/RendicionDeCuentas/Informe"/>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x v="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212"/>
    <n v="212"/>
    <n v="1"/>
    <n v="1"/>
    <n v="1"/>
    <n v="7.0000000000000007E-2"/>
    <n v="0.5"/>
    <n v="3.5000000000000003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37"/>
    <s v="Estrategias para soportar la Transparencia, participación y servicio al Ciudadano presentadas "/>
    <n v="7"/>
    <n v="3"/>
    <s v="Número"/>
    <s v="Juan Manuel Riaño Vargas"/>
    <s v="Jefe de Oficina Asesora"/>
    <x v="0"/>
    <m/>
    <m/>
    <m/>
    <m/>
    <m/>
    <m/>
    <m/>
    <m/>
    <m/>
    <m/>
    <m/>
    <m/>
    <n v="641"/>
    <s v="Adoptar  a través de acto administrativo los tres instrumentos de gestión de la información:  Inventario de activos; esquema de publicación y el índice de información clasificada y reservada  "/>
    <s v="NO"/>
    <x v="61"/>
    <x v="52"/>
    <n v="25"/>
    <s v="Elvira Rowlands"/>
    <s v="Profesional Universitario"/>
    <x v="1"/>
    <n v="0"/>
    <s v="El estudio se encuentra en proceso de elaboración "/>
    <s v="Se esta trabajando en el estudio (hay tiempo de presentarlo hasta el 31de agosto del año en curso)"/>
    <n v="0"/>
    <s v="Para este trimestre no se reporta avance de esta actividad"/>
    <m/>
    <n v="100"/>
    <s v="Actividad inactiva"/>
    <m/>
    <m/>
    <x v="1"/>
    <s v="Actividad inactiva"/>
    <m/>
    <m/>
    <n v="212"/>
    <n v="212"/>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37"/>
    <s v="Estrategias para soportar la Transparencia, participación y servicio al Ciudadano presentadas "/>
    <n v="7"/>
    <n v="3"/>
    <s v="Número"/>
    <s v="Juan Manuel Riaño Vargas"/>
    <s v="Jefe de Oficina Asesora"/>
    <x v="0"/>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642"/>
    <s v="Actualizar y publicar el Estudio de Caracterización de la población reclusa indígena y afrodescendiente a cargo del INPEC."/>
    <s v="NO"/>
    <x v="4"/>
    <x v="19"/>
    <n v="25"/>
    <s v="Luis Eduardo Castro "/>
    <s v="Profesional Especializado"/>
    <x v="0"/>
    <m/>
    <s v="El estudio se encuentra en proceso de elaboración "/>
    <s v="Se esta trabajando en el estudio (hay tiempo de presentarlo hasta el 31de agosto del año en curso)"/>
    <n v="0"/>
    <s v="Para este trimestre no se reporta avance de esta actividad"/>
    <m/>
    <n v="100"/>
    <n v="1"/>
    <s v="Se realiza documento &quot;CARACTERIZACIÓN DE LA POBLACIÓN RECLUSA INDIGENA Y_x000a_AFROCOLOMBIANA A CARGO DEL INPEC&quot; _x000a_el cual  incluye tres secciones: Las dos primeras se enfocan en el análisis y descripción_x000a_de resultados de las variables sociodemográficas, perfil delictivo y situación jurídica de los_x000a_grupos objeto de estudio, construyendo la caracterización de cada uno por separado. La_x000a_tercera sección se ocupa de realizar comparaciones intergrupales para establecer diferencias_x000a_entre los mismos y finalizar el documento con las conclusiones obtenidas del análisis realizado"/>
    <s v="ESTUDIO AFRODESCENDIENTES E INDIGENAS_x000a_http://www.inpec.gov.co/portal/page/portal/Inpec/Institucion/Estad%EDsticas/Estadisticas/Informes%20y%20Boletines%20Estad%EDsticos/Estudio%20Afrodescendientes%20e%20Indigenas_0.pdf_x000a__x000a_"/>
    <x v="0"/>
    <n v="1"/>
    <s v="Se realiza documento &quot;CARACTERIZACIÓN DE LA POBLACIÓN RECLUSA INDIGENA Y_x000a_AFROCOLOMBIANA A CARGO DEL INPEC&quot; _x000a_el cual  incluye tres secciones: Las dos primeras se enfocan en el análisis y descripción_x000a_de resultados de las variables sociodemográficas, perfil delictivo y situación jurídica de los_x000a_grupos objeto de estudio, construyendo la caracterización de cada uno por separado. La_x000a_tercera sección se ocupa de realizar comparaciones intergrupales para establecer diferencias_x000a_entre los mismos y finalizar el documento con las conclusiones obtenidas del análisis realizado"/>
    <s v="ESTUDIO AFRODESCENDIENTES E INDIGENAS_x000a_http://www.inpec.gov.co/portal/page/portal/Inpec/Institucion/Estad%EDsticas/Estadisticas/Informes%20y%20Boletines%20Estad%EDsticos/Estudio%20Afrodescendientes%20e%20Indigenas_0.pdf_x000a__x000a_"/>
    <n v="61"/>
    <n v="61"/>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s v="-"/>
    <s v="El ejercicio de rendición de cuentas se realizara el 30 de septiembre"/>
    <s v="-"/>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2"/>
    <s v="Estructurar la Guía de Rendición de Cuentas del Instituto de acuerdo a lineamientos DAFP. "/>
    <s v="NO"/>
    <x v="5"/>
    <x v="0"/>
    <n v="20"/>
    <s v="Johanna Velasco Atuesta"/>
    <s v="Profesional Universitario"/>
    <x v="0"/>
    <n v="0"/>
    <s v="Se realizo mediante Resolución N° 1607 del 6 de abril del 2016, Aprobación y adopción de la guia de rendición de cuentas"/>
    <s v="-Resolución N° 1607 del 6 de abril del 2017_x000a_- Guia de rendición de cuentas codigo PE-PI-G04"/>
    <n v="100"/>
    <s v="Se realizo mediante Resolución N° 1607 del 6 de abril del 2016, Aprobación y adopción de la guia de rendición de cuentas"/>
    <s v="-Resolución N° 1607 del 6 de abril del 2017_x000a_ - Guia de rendición de cuentas codigo PE-PI-G04"/>
    <n v="100"/>
    <n v="1"/>
    <s v="Se realizo mediante Resolución N° 1607 del 6 de abril del 2016, Aprobación y adopción de la guia de rendición de cuentas"/>
    <s v="ESTUDIO AFRODESCENDIENTES E INDIGENAS_x000a_http://www.inpec.gov.co/portal/page/portal/Inpec/Institucion/Estad%EDsticas/Estadisticas/Informes%20y%20Boletines%20Estad%EDsticos/Estudio%20Afrodescendientes%20e%20Indigenas_0.pdf"/>
    <x v="0"/>
    <n v="1"/>
    <s v="Se realizo mediante Resolución N° 1607 del 6 de abril del 2016, Aprobación y adopción de la guia de rendición de cuentas"/>
    <s v="ESTUDIO AFRODESCENDIENTES E INDIGENAS_x000a_http://www.inpec.gov.co/portal/page/portal/Inpec/Institucion/Estad%EDsticas/Estadisticas/Informes%20y%20Boletines%20Estad%EDsticos/Estudio%20Afrodescendientes%20e%20Indigenas_0.pdf"/>
    <n v="120"/>
    <n v="120"/>
    <n v="1"/>
    <n v="1"/>
    <n v="1"/>
    <n v="0.06"/>
    <n v="0.2"/>
    <n v="1.20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3"/>
    <s v="Realizar el análisis del estado de la rendición de cuentas en la entidad."/>
    <s v="NO"/>
    <x v="5"/>
    <x v="53"/>
    <n v="15"/>
    <s v="Johanna Velasco Atuesta"/>
    <s v="Profesional Universitario"/>
    <x v="0"/>
    <n v="0"/>
    <s v="Para el 20 de abril del 2016 se ha citado a comite institucional de desarrollo administrativo para presentar el lineamiento metodologio de analisis del estudio de rendición de cuentas de la entidad a fin de ser aprobado por dicho comite ."/>
    <m/>
    <n v="100"/>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00"/>
    <n v="1"/>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x v="0"/>
    <n v="1"/>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66"/>
    <n v="166"/>
    <n v="1"/>
    <n v="1"/>
    <n v="1"/>
    <n v="0.06"/>
    <n v="0.15"/>
    <n v="8.9999999999999993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4"/>
    <s v="Desarrollar las acciones programas para el Ejercicio de audiencia pública de rendición de cuentas. "/>
    <s v="NO"/>
    <x v="59"/>
    <x v="19"/>
    <n v="15"/>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50"/>
    <s v="Mediante Acta N°07 del comité institucional de desarrollo administrativo del 21 de abril del 2016 se presenta la guia de rendición de cuentas y los 4 componentes que debe implementar la entidad a fin de dar cumplimiento._x000a_ _x000a_ Mediante Acta N° 113 del 12 de mayo del 2016 se reunen en la oficina de planeación GATEC, OFICO, OFISI, GREPU Y DIRES para acordar fechas de entrega del analisis del estado de la rendición de cuentas_x000a_ _x000a_ mediante Acta N° 08 se presenta a comite la estrategia de rendicion de cuentas, el analisis del estado de rendición de cuentas, los resultados de la encuesta de opinion publica y se socializa las estrategias de RDC para que se seleccionen _x000a_ _x000a_ Se publica en pagina web cronograma RDC preliminar"/>
    <s v="Acta N° 07 y 08 del comité institucional de desarrollo administrativo, Acta N° 113 del 12 de mayo del 2016 y URL: http://www.inpec.gov.co/portal/page/portal/Inpec/Institucion/InformesDeGestion/RendicionDeCuentas/Informe"/>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x v="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123"/>
    <n v="123"/>
    <n v="1"/>
    <n v="1"/>
    <n v="1"/>
    <n v="0.06"/>
    <n v="0.15"/>
    <n v="8.9999999999999993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5"/>
    <s v="Efectuar la evaluación interna y externa del proceso de rendición de cuentas."/>
    <s v="NO"/>
    <x v="1"/>
    <x v="7"/>
    <n v="50"/>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33"/>
    <s v="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
    <s v="Acta N°09 del comité institucional de desarrollo administrativo"/>
    <n v="100"/>
    <n v="0.67555555555555558"/>
    <s v="En el Informe de mesas de dialogo se encuentran descritos los resultados realizados por los grupos de interes en cada una de las 6 mesas _x000a__x000a_En el informe RDC se encuentra los resultados de la evaluación de la audiencia publica "/>
    <s v="Informe de Audiencia Publica Rendición de Cuentas Vigencia 2015: http://www.inpec.gov.co/portal/page/portal/Inpec/Institucion/InformesDeGestion/RendicionDeCuentas/Informe/INFORME%20AUDIENCIA%20P%DABLICA%20DE%20RDC%202015.pdf_x000a__x000a_Informe Final Mesas de Dialogo 2015: http://www.inpec.gov.co/portal/page/portal/Inpec/Institucion/InformesDeGestion/RendicionDeCuentas/Informe/INFORME%20MESAS%20DE%20DI%C1LOGO.pdf"/>
    <x v="0"/>
    <n v="1"/>
    <s v="En el Informe de mesas de dialogo se encuentran descritos los resultados realizados por los grupos de interes en cada una de las 6 mesas _x000a__x000a_En el informe RDC se encuentra los resultados de la evaluación de la audiencia publica "/>
    <s v="Informe de Audiencia Publica Rendición de Cuentas Vigencia 2015: http://www.inpec.gov.co/portal/page/portal/Inpec/Institucion/InformesDeGestion/RendicionDeCuentas/Informe/INFORME%20AUDIENCIA%20P%DABLICA%20DE%20RDC%202015.pdf_x000a__x000a_Informe Final Mesas de Dialogo 2015: http://www.inpec.gov.co/portal/page/portal/Inpec/Institucion/InformesDeGestion/RendicionDeCuentas/Informe/INFORME%20MESAS%20DE%20DI%C1LOGO.pdf"/>
    <n v="225"/>
    <n v="225"/>
    <n v="1"/>
    <n v="1"/>
    <n v="1"/>
    <n v="0.06"/>
    <n v="0.5"/>
    <n v="0.0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m/>
    <m/>
    <m/>
    <m/>
    <m/>
    <m/>
    <m/>
    <m/>
    <m/>
    <n v="656"/>
    <s v="Elaborar un (1) informe de resultados, logros y dificultades de la Audiencia pública con publicación en la página web."/>
    <s v="NO"/>
    <x v="62"/>
    <x v="54"/>
    <n v="15"/>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s v="Actividad inactiva"/>
    <m/>
    <m/>
    <x v="1"/>
    <s v="Actividad inactiva"/>
    <m/>
    <m/>
    <n v="150"/>
    <n v="150"/>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159"/>
    <s v="Ejercicio de rendición de cuentas realizado"/>
    <n v="6"/>
    <n v="1"/>
    <s v="Número"/>
    <s v="Juan Manuel Riaño Vargas"/>
    <s v="Jefe de Oficina Asesora"/>
    <x v="0"/>
    <m/>
    <m/>
    <m/>
    <m/>
    <m/>
    <m/>
    <m/>
    <m/>
    <m/>
    <m/>
    <m/>
    <m/>
    <n v="657"/>
    <s v="Diseñar el plan de mejoramiento de rendición de cuentas."/>
    <s v="NO"/>
    <x v="63"/>
    <x v="54"/>
    <n v="20"/>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s v="Actividad inactiva"/>
    <m/>
    <m/>
    <x v="1"/>
    <s v="Actividad inactiva"/>
    <m/>
    <m/>
    <n v="118"/>
    <n v="118"/>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n v="46"/>
    <s v="Sistema de gestion de la calidad implementado y con mantenimiento en un 46% el resultado equivale al cumplimiento hasta la fecha respecto a las actividades planificadas para este producto"/>
    <s v="-"/>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58"/>
    <s v="Elaborar el Manual del Sistema de Gestión Integrado  "/>
    <s v="NO"/>
    <x v="6"/>
    <x v="2"/>
    <n v="15"/>
    <s v="Angélica Patiño"/>
    <s v="Profesional Especializado"/>
    <x v="0"/>
    <n v="100"/>
    <s v="El manual se encuentra elaborado y aprobado mediante resolución 1489 del 01 de abril de 2016"/>
    <s v="Ruta virtual de la calidad_x000a_ http://rutavirtual.inpec.gov.co/moodle/course/view.php?id=1414"/>
    <n v="100"/>
    <s v="El manual se encuentra elaborado y aprobado mediante resolución 1489 del 01 de abril de 2016"/>
    <s v="Ruta virtual de la calidad_x000a_  http://rutavirtual.inpec.gov.co/moodle/course/view.php?id=1414"/>
    <n v="100"/>
    <n v="1"/>
    <s v="El manual se encuentra elaborado y aprobado mediante resolución 1489 del 01 de abril de 2016"/>
    <s v="Ruta virtual de la calidad_x000a_  http://rutavirtual.inpec.gov.co/moodle/course/view.php?id=1414"/>
    <x v="0"/>
    <n v="1"/>
    <s v="El manual se encuentra elaborado y aprobado mediante resolución 1489 del 01 de abril de 2016"/>
    <s v="Ruta virtual de la calidad_x000a_  http://rutavirtual.inpec.gov.co/moodle/course/view.php?id=1414"/>
    <n v="150"/>
    <n v="150"/>
    <n v="1"/>
    <n v="1"/>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59"/>
    <s v="Implementar los módulos, manual,  proceso y documentación del aplicativo Solución en la sede central "/>
    <s v="NO"/>
    <x v="0"/>
    <x v="7"/>
    <n v="15"/>
    <s v="Angélica Patiño"/>
    <s v="Profesional Especializado"/>
    <x v="0"/>
    <n v="25"/>
    <s v="aprobación de procedimiento de control de documentos mediante resolución 1489 del 01 de abril de 2016"/>
    <s v="Ruta virtual de la calidad _x000a_ http://rutavirtual.inpec.gov.co/moodle/course/view.php?id=1415"/>
    <n v="50"/>
    <s v="* Mediante Resolución No. 2673 del 31 de mayo de 2016, se realizó la adopción del software de ISOlución. _x000a_ * A través de Boletín interno No. 015 se realizó la socialización a nivel institucional del aplicativo ISOlución. _x000a_ * Se han realizado capacitaciones en el uso del modulo documentación a los integrantes del equipo operativo calidad MECI de 8 procesos"/>
    <s v="Se remite mediante correo electronico_x000a_ Actividad _x000a_ No. 0 1"/>
    <n v="75"/>
    <n v="0.74475524475524479"/>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0"/>
    <n v="1"/>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286"/>
    <n v="286"/>
    <n v="1"/>
    <n v="1"/>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0"/>
    <s v="Capacitar al equipo operativo calidad - meci, en el uso del modulo de documentación "/>
    <s v="NO"/>
    <x v="0"/>
    <x v="7"/>
    <n v="15"/>
    <s v="Angélica Patiño"/>
    <s v="Profesional Especializado"/>
    <x v="0"/>
    <n v="0"/>
    <s v="La actividad estan programada para el mes de abril"/>
    <s v="N.A"/>
    <n v="50"/>
    <s v="* A traves de comunicación , se programo la capacitación al Equipo operativo Calidad MECI de los procesos. _x000a_ _x000a_ * Mediante correo electronico se realizó la citación al equipo operativo calidad MECI de cada proceso _x000a_ _x000a_ * Se han realizado 8 capacitaciones en el uso del modulo documentación a los integrantes del equipo operativo calidad MECI de 8 procesos"/>
    <s v="Se remite mediante correo electronico _x000a_ Actividad _x000a_ No. 02"/>
    <n v="75"/>
    <n v="0.74475524475524479"/>
    <s v="Se efectuaron capacitaciones por proceso al Equipo Operativo Calidad MECI, en la Oficina Asesora de Planeación: _x000a__x000a_*Gestión del Conocimiento Institucional, acta No.179 (1/07/2016)._x000a_*Gestión Documental, acta No.182 (8/07/2016)._x000a_*Planificación Institucional, acta No.187 (13/07/2016)._x000a_*Gestión Legal, acta No.192 (15/07/2016)._x000a_*Seguridad Penitenciaria, acta No.196 (19/07/2016)._x000a_*Logística y Abastecimiento, acta No.203 (22/07/2016)._x000a_*Comunicación Estratégica, acta No.204 (26/07/2016)._x000a_*Gestión Disciplinaria, acta No. 208 (29/07/2016)._x000a_*Gestión Financiera, acta No.212 (5/08/2016)._x000a_*Planificación Institucional, acta No.221 (23/082016)._x000a_*Gestión Talento Humano, acta No. 225 (26/08/2016)."/>
    <s v="Actas Nos.179,182,187,192,196,203,204,208, 212,221, 225, realizadas por el contratista Esteban Mancera.   Adjunto archivo magnetico carpeta  P206-660."/>
    <x v="0"/>
    <n v="1"/>
    <s v="Se efectuaron capacitaciones por proceso al Equipo Operativo Calidad MECI, en la Oficina Asesora de Planeación: _x000a__x000a_*Gestión del Conocimiento Institucional, acta No.179 (1/07/2016)._x000a_*Gestión Documental, acta No.182 (8/07/2016)._x000a_*Planificación Institucional, acta No.187 (13/07/2016)._x000a_*Gestión Legal, acta No.192 (15/07/2016)._x000a_*Seguridad Penitenciaria, acta No.196 (19/07/2016)._x000a_*Logística y Abastecimiento, acta No.203 (22/07/2016)._x000a_*Comunicación Estratégica, acta No.204 (26/07/2016)._x000a_*Gestión Disciplinaria, acta No. 208 (29/07/2016)._x000a_*Gestión Financiera, acta No.212 (5/08/2016)._x000a_*Planificación Institucional, acta No.221 (23/082016)._x000a_*Gestión Talento Humano, acta No. 225 (26/08/2016)."/>
    <s v="Actas Nos.179,182,187,192,196,203,204,208, 212,221, 225, realizadas por el contratista Esteban Mancera.   Adjunto archivo magnetico carpeta  P206-660."/>
    <n v="286"/>
    <n v="286"/>
    <n v="1"/>
    <n v="1"/>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1"/>
    <s v="Elaborar  el Procedimiento Revisión del Sistema de Gestión de la Calidad."/>
    <s v="NO"/>
    <x v="0"/>
    <x v="7"/>
    <n v="15"/>
    <s v="Angélica Patiño"/>
    <s v="Profesional Especializado"/>
    <x v="0"/>
    <n v="50"/>
    <s v="Se realizo la revisión del Procedimiento Revisión del Sistema de Gestión de la Calidad, con el fin de identificar la necesidades de mejora"/>
    <s v="C:\DOCUMENTOS EN REVISIÓN\PROCESO PLANIFICACIÓN INSTITUCIONAL\2016\Procedimiento Revisión del Sistema de Gestión de la Calidad"/>
    <n v="100"/>
    <s v="Mediante Resolución No. 2324 del 02 de mayo de 2016, se aprobo y adopto el procedimiento PE-PI-P06 V01 Revisión por la Dirección del Sistema de Gestión Integrado"/>
    <s v="Se remite mediante correo electronico_x000a_ Actividad _x000a_ No. 03"/>
    <n v="100"/>
    <n v="0.74475524475524479"/>
    <s v="Mediante Resolución No. 2324 del 02 de mayo de 2016, se aprobo y adopto el procedimiento PE-PI-P06 V01 Revisión por la Dirección del Sistema de Gestión Integrado"/>
    <s v="Se remite mediante correo electronico_x000a_ Actividad _x000a_ No. 03"/>
    <x v="0"/>
    <n v="1"/>
    <s v="Mediante Resolución No. 2324 del 02 de mayo de 2016, se aprobo y adopto el procedimiento PE-PI-P06 V01 Revisión por la Dirección del Sistema de Gestión Integrado"/>
    <s v="Se remite mediante correo electronico_x000a_ Actividad _x000a_ No. 03"/>
    <n v="286"/>
    <n v="286"/>
    <n v="1"/>
    <n v="1"/>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2"/>
    <s v="Revisar el Procedimiento Identificación, Tratamiento y Seguimiento del Producto/Servicio No Conforme."/>
    <s v="NO"/>
    <x v="0"/>
    <x v="7"/>
    <n v="20"/>
    <s v="Angélica Patiño"/>
    <s v="Profesional Especializado"/>
    <x v="0"/>
    <n v="25"/>
    <s v="Se realizo una revisión inicial al Procedimiento Identificación, Tratamiento y Seguimiento del Producto/Servicio No Conforme."/>
    <s v=":\DOCUMENTOS EN REVISIÓN\PROCESO PLANIFICACIÓN INSTITUCIONAL\2016\Procedimiento Identificación, Tratamiento y Seguimiento del ProductoServicio No Conforme"/>
    <n v="100"/>
    <s v="Mediante Resolución No. 2324 del 02 de mayo de 2016, se aprobo y adopto el procedimiento PE-PI-P05 V01 Identificación, Tratamiento y Seguimiento al Servicio no Conforme documento PDF"/>
    <s v="Se remite mediante correo electronico_x000a_ Actividad _x000a_ No. 04"/>
    <n v="100"/>
    <n v="0.74475524475524479"/>
    <s v="Mediante Resolución No. 2324 del 02 de mayo de 2016, se aprobo y adopto el procedimiento PE-PI-P05 V01 Identificación, Tratamiento y Seguimiento al Servicio no Conforme documento PDF"/>
    <s v="Se remite mediante correo electronico_x000a_ Actividad _x000a_ No. 04"/>
    <x v="0"/>
    <n v="1"/>
    <s v="Mediante Resolución No. 2324 del 02 de mayo de 2016, se aprobo y adopto el procedimiento PE-PI-P05 V01 Identificación, Tratamiento y Seguimiento al Servicio no Conforme documento PDF"/>
    <s v="Se remite mediante correo electronico_x000a_ Actividad _x000a_ No. 04"/>
    <n v="286"/>
    <n v="286"/>
    <n v="1"/>
    <n v="1"/>
    <n v="1"/>
    <n v="7.0000000000000007E-2"/>
    <n v="0.2"/>
    <n v="1.40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06"/>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3"/>
    <s v="Actualizar el proceso de Planificación Institucional vinculando indicadores de eficiencia. "/>
    <s v="NO"/>
    <x v="5"/>
    <x v="11"/>
    <n v="20"/>
    <s v="Leonel Ríos Soto"/>
    <s v="Oficial Logístico"/>
    <x v="0"/>
    <n v="100"/>
    <s v="se presento borrador para revisión del manual de indicadores del instituto por medio de correo institucional al jefe de la oficina asesora de planeación }"/>
    <s v="URL: http://sinergiapp.dnp.gov.co/#IndicEntidad/132/45/26"/>
    <n v="100"/>
    <s v="se presento borrador para revisión del manual de indicadores del instituto por medio de correo institucional al jefe de la oficina asesora de planeación }"/>
    <s v="URL: http://sinergiapp.dnp.gov.co/#IndicEntidad/132/45/26"/>
    <n v="100"/>
    <n v="1"/>
    <s v="se presento borrador para revisión del manual de indicadores del instituto por medio de correo institucional al jefe de la oficina asesora de planeación"/>
    <s v="URL: http://sinergiapp.dnp.gov.co/#IndicEntidad/132/45/26"/>
    <x v="0"/>
    <n v="1"/>
    <s v="se presento borrador para revisión del manual de indicadores del instituto por medio de correo institucional al jefe de la oficina asesora de planeación"/>
    <s v="URL: http://sinergiapp.dnp.gov.co/#IndicEntidad/132/45/26"/>
    <n v="90"/>
    <n v="90"/>
    <n v="1"/>
    <n v="1"/>
    <n v="1"/>
    <n v="7.0000000000000007E-2"/>
    <n v="0.2"/>
    <n v="1.40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81"/>
    <s v="SGI actualizado acorde con las necesidades identificadas"/>
    <n v="7"/>
    <n v="55"/>
    <s v="Porcentaje"/>
    <s v="Juan Manuel Riaño Vargas"/>
    <s v="Jefe de Oficina Asesora"/>
    <x v="0"/>
    <m/>
    <m/>
    <m/>
    <n v="40"/>
    <s v="SGI actualizado acorde con las necesidades identificadas en un 40% el resultado equivale al cumplimiento hasta la fecha respecto a las actividades planificadas para este producto"/>
    <s v="-"/>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664"/>
    <s v="Realizar mesas de trabajo con los integrantes del equipo operativo Calidad -MECI, para la revisión de documentos del SGI"/>
    <s v="SI"/>
    <x v="5"/>
    <x v="7"/>
    <n v="50"/>
    <s v="Angélica Patiño"/>
    <s v="Profesional Especializado"/>
    <x v="0"/>
    <n v="100"/>
    <s v="Se realizaron XXX mesas de trabajo con los integrantes del equipo operativo calidad MECI desde el mes de febrero a la fecha"/>
    <s v="Las actas digitalizadas Se envian por correo electronico a Daniel"/>
    <n v="100"/>
    <s v="Se realizaron 31 mesas de trabajo con los integrantes del equipo operativo calidad MECI durante el trimestre"/>
    <s v="Se remite mediante correo electronico_x000a_ Actividad _x000a_ No. 05"/>
    <n v="100"/>
    <n v="0.78901734104046239"/>
    <s v="Durante el trimestre se brindo asesoría presencial y  a traves del aplicativo institucional Isolución en la elaboración de diferentes documentos (guías, procedimientos, políticas, formatos etc), necesarios para la gestión y desarrollo de cada proceso."/>
    <s v="Actas No. 188, 238, 249,252 del SGI revisión de documentos, y reportes el aplicativo Isolución, del módulo de tareas un  total de 86.   Adjunto archivo magnetico carpeta  P81-664"/>
    <x v="0"/>
    <n v="1"/>
    <s v="Durante el trimestre se brindo asesoría presencial y  a traves del aplicativo institucional Isolución en la elaboración de diferentes documentos (guías, procedimientos, políticas, formatos etc), necesarios para la gestión y desarrollo de cada proceso."/>
    <s v="Actas No. 188, 238, 249,252 del SGI revisión de documentos, y reportes el aplicativo Isolución, del módulo de tareas un  total de 86.   Adjunto archivo magnetico carpeta  P81-664"/>
    <n v="346"/>
    <n v="346"/>
    <n v="1"/>
    <n v="1"/>
    <n v="1"/>
    <n v="7.0000000000000007E-2"/>
    <n v="0.5"/>
    <n v="3.5000000000000003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81"/>
    <s v="SGI actualizado acorde con las necesidades identificadas"/>
    <n v="7"/>
    <n v="55"/>
    <s v="Porcentaje"/>
    <s v="Juan Manuel Riaño Vargas"/>
    <s v="Jefe de Oficina Asesora"/>
    <x v="0"/>
    <m/>
    <m/>
    <m/>
    <m/>
    <m/>
    <m/>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665"/>
    <s v="Atender las solicitudes de revisión de documentos del SGI, radicadas a la Oficina Asesora de Planeación"/>
    <s v="SI"/>
    <x v="5"/>
    <x v="7"/>
    <n v="50"/>
    <s v="Angélica Patiño"/>
    <s v="Profesional Especializado"/>
    <x v="0"/>
    <n v="100"/>
    <s v="Se realizo de la siguiente manera: _x000a_ * Solicitudesfisicas recibidas y atendidas 17_x000a_ * Solicitudes correo electronico: _x000a_ * Reuniones: 24"/>
    <s v="Actas digitalizadas"/>
    <n v="100"/>
    <s v="Se realizo de la siguiente manera: _x000a_  * Solicitudesfisicas recibidas y atendidas 26_x000a_  * Solicitudes correo electronico: 10_x000a_  * Reuniones: 31"/>
    <s v="Se remite mediante correo electronico_x000a_ Actividad _x000a_ No. 05"/>
    <n v="100"/>
    <n v="0.78901734104046239"/>
    <s v="Las revisiones de los documentos (guías, procedimientos, políticas, formatos etc) se recepcionan por el aplicativo Isolución, y el avance del documento se evidencia en el estado actual que puede ser;aprobado, borrador y revisión."/>
    <s v="Pantallazos del aplicativo Isolución de los documentos en diferentes estados: aprobados, borrador y  revisión en el trimestre).   Adjunto archivo magnetico carpeta  P81-665"/>
    <x v="0"/>
    <n v="1"/>
    <s v="Las revisiones de los documentos (guías, procedimientos, políticas, formatos etc) se recepcionan por el aplicativo Isolución, y el avance del documento se evidencia en el estado actual que puede ser;aprobado, borrador y revisión."/>
    <s v="Pantallazos del aplicativo Isolución de los documentos en diferentes estados: aprobados, borrador y  revisión en el trimestre).   Adjunto archivo magnetico carpeta  P81-665"/>
    <n v="346"/>
    <n v="346"/>
    <n v="1"/>
    <n v="1"/>
    <n v="1"/>
    <n v="7.0000000000000007E-2"/>
    <n v="0.5"/>
    <n v="3.5000000000000003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n v="91"/>
    <s v="El valor asignado corresponde al porcentaje de avance del MECI en ISOLUCION"/>
    <s v="-"/>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6"/>
    <s v="Presentación de Informe Estado actual de la actualización del MECI por parte del representante MECI ante la Dirección."/>
    <s v="NO"/>
    <x v="64"/>
    <x v="51"/>
    <n v="10"/>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n v="1"/>
    <s v="El informe del estado actual del MECI fue presentado por el Jefe de la Oficina Asesora de Planeación, ante el Comité Institucional de Desarrollo Administrativo mediante acta No.10 del 27/07/2016."/>
    <s v="Acta No.10 Comité Institucional de Desarrollo Administrativo (27/07/2016).   Adjunto archivo magnetico carpeta  P212-666"/>
    <x v="0"/>
    <n v="1"/>
    <s v="El informe del estado actual del MECI fue presentado por el Jefe de la Oficina Asesora de Planeación, ante el Comité Institucional de Desarrollo Administrativo mediante acta No.10 del 27/07/2016."/>
    <s v="Acta No.10 Comité Institucional de Desarrollo Administrativo (27/07/2016).   Adjunto archivo magnetico carpeta  P212-666"/>
    <n v="29"/>
    <n v="29"/>
    <n v="1"/>
    <n v="1.25"/>
    <n v="1"/>
    <n v="7.0000000000000007E-2"/>
    <n v="0.1"/>
    <n v="7.000000000000001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7"/>
    <s v="Solicitud para presentación del Avance implementación MECI ante el Comité de Coordinación de control Interno"/>
    <s v="NO"/>
    <x v="34"/>
    <x v="6"/>
    <n v="15"/>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n v="1"/>
    <s v="Se realizo presentación del avance de la implementación del MECI en el comité de coordinación de control interno, mediante acta N° 003-2016"/>
    <s v="Acta N° 003 - 2016"/>
    <x v="0"/>
    <n v="1"/>
    <s v="Se realizo presentación del avance de la implementación del MECI en el comité de coordinación de control interno, mediante acta N° 003-2016"/>
    <s v="Acta N° 003 - 2016"/>
    <n v="57"/>
    <n v="57"/>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8"/>
    <s v="Realizar sensibilización con el equipo operativo MECI"/>
    <s v="NO"/>
    <x v="6"/>
    <x v="11"/>
    <n v="15"/>
    <s v="Angélica Patiño"/>
    <s v="Profesional Especializado"/>
    <x v="0"/>
    <n v="100"/>
    <s v="El 31 de marzo se realizó sensibilización en el tema de MECI y sistema de gestión de calidad al equipo opoerativo calidad MECI"/>
    <s v="Acta de capacitación realizada el 31 de marzo al Equipo Calidad MECI"/>
    <n v="100"/>
    <s v="El 31 de marzo se realizó sensibilización en el tema de MECI y sistema de gestión de calidad al equipo opoerativo calidad MECI"/>
    <s v="Acta de capacitación realizada el 31 de marzo al Equipo Calidad MECI"/>
    <n v="100"/>
    <n v="1"/>
    <s v="El 31 de marzo se realizó sensibilización en el tema de MECI y sistema de gestión de calidad al equipo opoerativo calidad MECI"/>
    <s v="Acta de capacitación realizada el 31 de marzo al Equipo Calidad MECI"/>
    <x v="0"/>
    <n v="1"/>
    <s v="El 31 de marzo se realizó sensibilización en el tema de MECI y sistema de gestión de calidad al equipo opoerativo calidad MECI"/>
    <s v="Acta de capacitación realizada el 31 de marzo al Equipo Calidad MECI"/>
    <n v="59"/>
    <n v="59"/>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9"/>
    <s v="Realizar Talleres de Autoevaluación."/>
    <s v="NO"/>
    <x v="6"/>
    <x v="7"/>
    <n v="15"/>
    <s v="Angélica Patiño"/>
    <s v="Profesional Especializado"/>
    <x v="0"/>
    <n v="25"/>
    <s v="se realizaron 12 mesas de trabajo con los integrantes del equipo operativo calidad MECI de los proceso con el fin de explicar la implementación del formato de autoevaluación"/>
    <s v="12 Actas de reunion con equipo operativo calidad MECI"/>
    <n v="50"/>
    <s v="se realizaron 10mesas de trabajo con los integrantes del equipo operativo calidad MECI de los proceso con el fin de explicar la implementación del formato de autoevaluación"/>
    <s v="10 Acta de reunion"/>
    <n v="75"/>
    <n v="0.7682539682539683"/>
    <s v="Se desarrollaron talleres de capacitación para el diligenciamiento del formato de la autoevaluación del proceso del S.G.I., a los siguientes procesos:_x000a__x000a_*Logística y Abastecimiento, acta No.190 (14/07/2016)._x000a_*Gestión Financiera, acta No. 214 (9/08/2016)._x000a_*Logística y Abastecimiento, acta No.216 (12/08/2016)._x000a_*Gestión Documental, acta No.217 (16/08/2016)."/>
    <s v="Actas Nos.190, 214, 216, y 217 de capacitacion al Equipo Operativo Calidad MECI, en Autoevaluación.   Adjunto archivo magnetico carpeta  P212-669"/>
    <x v="0"/>
    <n v="1"/>
    <s v="Se desarrollaron talleres de capacitación para el diligenciamiento del formato de la autoevaluación del proceso del S.G.I., a los siguientes procesos:_x000a__x000a_*Logística y Abastecimiento, acta No.190 (14/07/2016)._x000a_*Gestión Financiera, acta No. 214 (9/08/2016)._x000a_*Logística y Abastecimiento, acta No.216 (12/08/2016)._x000a_*Gestión Documental, acta No.217 (16/08/2016)."/>
    <s v="Actas Nos.190, 214, 216, y 217 de capacitacion al Equipo Operativo Calidad MECI, en Autoevaluación.   Adjunto archivo magnetico carpeta  P212-669"/>
    <n v="315"/>
    <n v="315"/>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0"/>
    <s v="Aplicar encuesta de autoevaluación a lideres de proceso"/>
    <s v="NO"/>
    <x v="6"/>
    <x v="7"/>
    <n v="15"/>
    <s v="Angélica Patiño"/>
    <s v="Profesional Especializado"/>
    <x v="0"/>
    <n v="20"/>
    <s v="se envio comunicación 8110-OFPLA-037 2016IE001087 solicitando a los dueños del proceso solicitandoles se iniciara el proceso de autoevaluación"/>
    <s v="Comunicación 8110-OFPLA-037 2016IE001087"/>
    <n v="50"/>
    <s v="Mediante comunicación 8110-OFPLA-00393 del 01 de junio de 2016 se solicito la segunda autoevaluación"/>
    <s v="1 comunicación"/>
    <n v="75"/>
    <n v="0.7682539682539683"/>
    <s v="Se solicito a los líderes de cada proceso la autoevaluación correspondiente al período de julio a septiembre del año en curso. "/>
    <s v="Oficio de solicitud de autoevaluacion .  Adjunto archivo magnetico carpeta  P212-670"/>
    <x v="0"/>
    <n v="1"/>
    <s v="Se  solicito la autoevaluación a los dueños de proceso del periodo correspondiete al cuatro trimestre"/>
    <s v="Oficio de solicitud de autoevaluacion .  Adjunto archivo magnetico carpeta  P212-670"/>
    <n v="315"/>
    <n v="315"/>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1"/>
    <s v="Realizar matriz de responsabilidades de comunicaciones"/>
    <s v="NO"/>
    <x v="6"/>
    <x v="7"/>
    <n v="15"/>
    <s v="Elvira Isabel Rowlands"/>
    <s v="Profesional Especializado"/>
    <x v="0"/>
    <n v="25"/>
    <s v="Se realizo matriz de responsabilidades de comunicaciones  "/>
    <m/>
    <n v="50"/>
    <s v="Se estan realizando ajustes a  la matriz de responsabilidades de comunicaciones"/>
    <s v="Carpeta de evidencias Google Drive"/>
    <n v="75"/>
    <n v="0.7682539682539683"/>
    <s v="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
    <s v="Carpeta de evidencias Google Drive"/>
    <x v="0"/>
    <n v="1"/>
    <s v="Se presento la matrix de comunicaciones por parte de la profesional Elvira Rowlands para su aprobación por parte del grupo desarrollo administrativo"/>
    <s v="Planes Oficina Asesora de Planeación"/>
    <n v="315"/>
    <n v="315"/>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12"/>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2"/>
    <s v="Realizar 3 monitoreaos anuales de avance de implementación MECI"/>
    <s v="NO"/>
    <x v="6"/>
    <x v="7"/>
    <n v="15"/>
    <s v="Angélica Patiño"/>
    <s v="Profesional Especializado"/>
    <x v="0"/>
    <n v="25"/>
    <s v="Se emitio informe de avance de estado del MECI en correo electronico del 15 de marzo de 2016"/>
    <s v="Se remite la evidencia pos Correo electronico a Daniel Alberto Rodriguez"/>
    <n v="50"/>
    <s v="* Mediante Resolución No. 2673 del 31 de mayo de 2016, se realizó la adopción del software de ISOlución._x000a_ * El software cuenta con un modulo de MECI, desde el cual se puede monitorea cnstantemente el avance de implementación del mismo."/>
    <s v="Se remite mediante correo electronico_x000a_ Actividad _x000a_ No. 06"/>
    <n v="75"/>
    <n v="0.7682539682539683"/>
    <s v="Se realizó el cargue de la información al estado del MECI, en el aplicativo Isolución."/>
    <s v="Pantallazo en el aplicativo Isolución del estado MECI.  Adjunto archivo magnetico carpeta  P212-672"/>
    <x v="0"/>
    <n v="1"/>
    <s v="La información al estado del MECI se encuentra en el aplicativo Isolución Versión 3. "/>
    <s v="Pantallazo en el aplicativo Isolución del estado MECI.  Adjunto archivo magnetico carpeta  P212-672"/>
    <n v="315"/>
    <n v="315"/>
    <n v="1"/>
    <n v="1.25"/>
    <n v="1"/>
    <n v="7.0000000000000007E-2"/>
    <n v="0.15"/>
    <n v="1.05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Programación y seguimiento a la Ejecución Presupuestal realizada"/>
    <n v="7"/>
    <n v="1"/>
    <s v="Número"/>
    <s v="Juan Manuel Riaño Vargas"/>
    <s v="Jefe de Oficina Asesora"/>
    <x v="0"/>
    <m/>
    <m/>
    <m/>
    <n v="1"/>
    <s v="Se realizó seguimiento a la ejecución presupuestal y se realizarón 2 modificaciones"/>
    <s v="-"/>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3"/>
    <s v="Elaboración Actos Administrativos de desagregación y Asignación Presupuestal"/>
    <s v="SI"/>
    <x v="5"/>
    <x v="49"/>
    <n v="25"/>
    <s v="Javier Vega Pulido"/>
    <s v="Profesional Especializado"/>
    <x v="0"/>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n v="1"/>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x v="0"/>
    <n v="1"/>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9"/>
    <n v="19"/>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4"/>
    <s v="Informe de Seguimiento mensual a la ejecución Presupuestal "/>
    <s v="NO"/>
    <x v="5"/>
    <x v="7"/>
    <n v="25"/>
    <s v="Javier Vega Pulido"/>
    <s v="Profesional Especializado"/>
    <x v="0"/>
    <n v="25"/>
    <s v="se elaboraron informes de ejecución presupuestal de funcionamiento e inversión de los meses de enero, febrero y marzo de 2016 "/>
    <s v="Carpeta ejecución presupuestal 2016: 3 informes ( Enero, Febrero y Marzo)"/>
    <n v="50"/>
    <s v="Se elaboro informe de ejecución presupuestal de funcionamiento de inversión de los meses de Abril, Mayo y Junio"/>
    <s v="Carpeta ejecución presupuestal 2016: 3 informes ( Abril, Mayo y Junio)"/>
    <n v="75"/>
    <n v="0.78901734104046239"/>
    <s v="Se elabora y se publica un informe mensual de ejecución presupuestal"/>
    <s v="Carpeta de evidencias Google Drive"/>
    <x v="0"/>
    <n v="1"/>
    <s v="Se elabora y se publica un informe mensual de ejecución presupuestal"/>
    <s v="Carpeta de evidencias Google Drive"/>
    <n v="346"/>
    <n v="346"/>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5"/>
    <s v="Realizar el 100% de las modificaciones presupuestales solicitadas y viabilizadas."/>
    <s v="SI"/>
    <x v="5"/>
    <x v="7"/>
    <n v="25"/>
    <s v="Javier Vega Pulido"/>
    <s v="Profesional Especializado"/>
    <x v="0"/>
    <n v="100"/>
    <s v="Se han elaborado dos modificaciones presupuestales por valor de $ 1.462, 7 Millones y 197, 3 Millones respectivamente "/>
    <s v="Mediante resoluciones 000340 de Enero 29 de 2016 se realizaron las modificaciones presupuestales ( $ 1.462, 7 Millones) y 001076 de marzo 9 de 2016 (197,3 Millones)"/>
    <n v="100"/>
    <s v="Se han elaborado tres modificaciones presupuestales por valor de 133,2 Millones, 134.5 Millones y 205,2 Millones respectivamente"/>
    <s v="Resoluciones 002076, 002572 y 003134 de abril 22, mayo 25 y junio 22 del 2016 respectivamente"/>
    <n v="100"/>
    <n v="0.78901734104046239"/>
    <s v="Se han elaborado cuatro modificaciones presupuestales por valor de $ 61.3 Millones, $76,7 Millones, $1,818,0 millones, $4,085,0 millones de fechas 27 de julio, 29 de agosto, 15 y 27 de septiembre respectivamente "/>
    <s v="Carpeta de evidencias Google Drive"/>
    <x v="0"/>
    <n v="1"/>
    <s v="Se han elaborado cuatro modificaciones presupuestales por valor de $ 61.3 Millones, $76,7 Millones, $1,818,0 millones, $4,085,0 millones de fechas 27 de julio, 29 de agosto, 15 y 27 de septiembre respectivamente "/>
    <s v="Carpeta de evidencias Google Drive"/>
    <n v="346"/>
    <n v="346"/>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6"/>
    <s v="Realizar el 100% de las modificaciones del Plan Anual de Adquisiciones solicitadas y viabilizadas."/>
    <s v="SI"/>
    <x v="65"/>
    <x v="7"/>
    <n v="25"/>
    <s v="Javier Vega Pulido"/>
    <s v="Profesional Especializado"/>
    <x v="0"/>
    <n v="100"/>
    <s v="No hay modificaciones al plan anual de adquisiciones a la fecha"/>
    <s v="No registra evidencia"/>
    <n v="100"/>
    <s v="No hay modificaciones al plan anual de adquisiciones a la fecha"/>
    <s v="No registra evidencia"/>
    <n v="100"/>
    <n v="0.45925925925925926"/>
    <s v="Se efectuó una modificación al plan anual de adquisiciones en el mes de julio de 2016"/>
    <s v="Carpeta de evidencias Google Drive"/>
    <x v="0"/>
    <n v="1"/>
    <s v="Se efectuó una modificación al plan anual de adquisiciones en el mes de julio de 2016"/>
    <s v="Carpeta de evidencias Google Drive"/>
    <n v="135"/>
    <n v="135"/>
    <n v="1"/>
    <n v="1"/>
    <n v="1"/>
    <n v="7.0000000000000007E-2"/>
    <n v="0.25"/>
    <n v="1.75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7"/>
    <s v="Registrar en el Banco de Programas y Proyectos de Inversión los proyectos aprobados por el DNP."/>
    <s v="SI"/>
    <x v="5"/>
    <x v="7"/>
    <n v="33"/>
    <s v="Leonel Ríos Soto"/>
    <s v="Oficial Logístico"/>
    <x v="0"/>
    <n v="100"/>
    <s v="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
    <s v="Carpeta proyectos de inversión 2015"/>
    <n v="100"/>
    <s v="se dio cumplimiento a las observaciones emitidas por el DNP para el cierre a corte de 31 de mayo, de 7 proyectos &quot;Desarrollo tecnologico&quot; &quot; modelo educativo&quot;, &quot;herramientas de evaluacion&quot;, &quot;carceles para la paz&quot;, &quot;gestion documental&quot;, &quot;atención al ciudadano&quot; y &quot;promocion y prevencion de SPA&quot;, los cuales quedaron uno en observación, dos fueron aprobados, y cuatro en concepto ´previo "/>
    <s v="Carpeta proyectos de inversión 2015"/>
    <n v="100"/>
    <n v="0.78901734104046239"/>
    <s v="se aprobo con concepto favorable los proyecto de implemtnación de mecanismos para mejofrar la prestación del servicio al ciudadano y  herramientas de evaluación"/>
    <s v="Carpeta de evidencias Google Drive"/>
    <x v="0"/>
    <n v="1"/>
    <s v="se aprobo con concepto favorable los proyecto de implemtnación de mecanismos para mejofrar la prestación del servicio al ciudadano y  herramientas de evaluación"/>
    <s v="Carpeta de evidencias Google Drive"/>
    <n v="346"/>
    <n v="346"/>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8"/>
    <s v="Asesoría y acompañamiento en la formulación de nuevos proyectos "/>
    <s v="SI"/>
    <x v="5"/>
    <x v="7"/>
    <n v="34"/>
    <s v="Leonel Ríos Soto"/>
    <s v="Oficial Logístico"/>
    <x v="0"/>
    <n v="100"/>
    <s v="se acompaño en la formulación del nuevo proyecto de Prevencion, uso indebido de sustancias psicoactivas en los ERON"/>
    <s v="Carpeta proyectos de inversión 2016"/>
    <n v="100"/>
    <s v="el DNP genero su aprobación para el proyecto de sustancias psicoactivas"/>
    <s v="Carpeta proyectos de inversión 2016"/>
    <n v="100"/>
    <n v="0.78901734104046239"/>
    <s v="Se presentaron para levantamiento de previo concepto los proyectos de gestión documental, modelo educativo, desarrollo tecnologico y carceles para la paz"/>
    <s v="No registra evidencia"/>
    <x v="0"/>
    <n v="1"/>
    <s v="Se presentaron para levantamiento de previo concepto los proyectos de gestión documental, modelo educativo, desarrollo tecnologico y carceles para la paz"/>
    <s v="No registra evidencia"/>
    <n v="346"/>
    <n v="346"/>
    <n v="1"/>
    <n v="1"/>
    <n v="1"/>
    <n v="7.0000000000000007E-2"/>
    <n v="0.34"/>
    <n v="2.38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9"/>
    <s v="Verificar y validar el seguimiento en el aplicativo SPI mensualmente"/>
    <s v="NO"/>
    <x v="5"/>
    <x v="7"/>
    <n v="33"/>
    <s v="Leonel Ríos Soto"/>
    <s v="Oficial Logístico"/>
    <x v="0"/>
    <n v="25"/>
    <s v="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
    <s v="Aplicativo SPI, seguimientos proyectos de inversión, entidad INPEC"/>
    <n v="50"/>
    <s v="Se registro el seguimiento de 6 proyectos"/>
    <s v="Aplicativo SPI, seguimientos proyectos de inversión, entidad INPEC"/>
    <n v="75"/>
    <n v="0.78901734104046239"/>
    <s v="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
    <s v="Carpeta de evidencias Google Drive"/>
    <x v="0"/>
    <n v="1"/>
    <s v="Se llevo acabo el registro de los proyectos de inversión vigentes, reportando el siguiente avance: implementación mecanismos para mejorar la calidad del servicio al ciudadano un avance en gestión del 100%; gestión documental un avance en gestión 17,50%; Desarrollo tecnológico avance en gestión del 16,60% y modelo educativo, herramientas de evaluación y cárceles para la paz un avance en gestión del 0% a corte noviembre por cuanto el cierre presupuestal solo se da hasta el 20 de enero del 2017"/>
    <s v="aplicativo SPI"/>
    <n v="346"/>
    <n v="346"/>
    <n v="1"/>
    <n v="1"/>
    <n v="1"/>
    <n v="7.0000000000000007E-2"/>
    <n v="0.33"/>
    <n v="2.3099999999999999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50"/>
    <s v="Instrumentos de ejecución presupuestal formulados y  monitoreados "/>
    <n v="7"/>
    <n v="2"/>
    <s v="Número"/>
    <s v="Juan Manuel Riaño Vargas"/>
    <s v="Jefe de Oficina Asesora"/>
    <x v="0"/>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n v="680"/>
    <s v="Informe bimensual de seguimiento de Compromisos y Obligaciones presupuestales por Regional y sus Establecimientos de Reclusión adscritos "/>
    <s v="NO"/>
    <x v="66"/>
    <x v="7"/>
    <n v="50"/>
    <s v="Javier Vega Pulido"/>
    <s v="Profesional Especializado"/>
    <x v="0"/>
    <n v="17"/>
    <s v="se elaboro Informe bimensual de seguimiento de Compromisos y Obligaciones presupuestales por Regional y sus Establecimientos de Reclusión adscritos"/>
    <s v="mediante comunicación 8110 OFPLA 000173 de marzo 07 de 2016 se envio a la dirección general, dirección de gestión corporativa y dirección de atención y tratamiento el informe correspondiente"/>
    <n v="50"/>
    <s v="se elaboro Informe bimensual de seguimiento de Compromisos y Obligaciones presupuestales por Regional y sus Establecimientos de Reclusión adscritos"/>
    <s v="mediante comunicación 8110 OFPLA 000332 de Mayo 05 y 000406 de Junio 07 del 2016 se envio a la dirección general, dirección de gestión corporativa y dirección de atención y tratamiento el informe correspondiente"/>
    <n v="67"/>
    <n v="0.73928571428571432"/>
    <s v="se elaboro Informe bimensual de seguimiento de Compromisos y Obligaciones presupuestales por Regional y sus Establecimientos de Reclusión adscritos"/>
    <s v="mediante comunicaciones 8110 OFPLA 00553 de agosto 04 de 2016 y 00638 de septiembre 08 de 2016,  se enviaron a la dirección general, dirección de gestión corporativa y dirección de atención y tratamiento los informes correspondientes."/>
    <x v="0"/>
    <n v="1"/>
    <s v="Se elabora y se publica un informe mensual de ejecución presupuestal"/>
    <s v="Carpeta de evidencias Google Drive"/>
    <n v="280"/>
    <n v="280"/>
    <n v="1"/>
    <n v="1"/>
    <n v="1"/>
    <n v="7.0000000000000007E-2"/>
    <n v="0.5"/>
    <n v="3.5000000000000003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50"/>
    <s v="Instrumentos de ejecución presupuestal formulados y  monitoreados "/>
    <n v="7"/>
    <n v="2"/>
    <s v="Número"/>
    <s v="Juan Manuel Riaño Vargas"/>
    <s v="Jefe de Oficina Asesora"/>
    <x v="0"/>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n v="681"/>
    <s v="Informe bimensual de Seguimiento presupuestal de recursos propios - cajas especiales por proyectos productivos x Regional y Establecimiento de Reclusión"/>
    <s v="NO"/>
    <x v="66"/>
    <x v="7"/>
    <n v="50"/>
    <s v="Javier Vega Pulido"/>
    <s v="Profesional Especializado"/>
    <x v="0"/>
    <n v="17"/>
    <s v="se elaboro Informe bimensual de Seguimiento presupuestal de recursos propios - cajas especiales por proyectos productivos x Regional y Establecimiento de Reclusión"/>
    <s v="mediante comunicación 8110 OFPLA 000173 de marzo 07 de 2016 se envio a la dirección general, dirección de gestión corporativa y dirección de atención y tratamiento el informe correspondiente"/>
    <n v="50"/>
    <s v="se elaboro Informe bimensual de Seguimiento presupuestal de recursos propios - cajas especiales por proyectos productivos x Regional y Establecimiento de Reclusión"/>
    <s v="mediante comunicación 8110 OFPLA 000332 de Mayo 05 y 000406 de Junio 07 del 2016 se envio a la dirección general, dirección de gestión corporativa y dirección de atención y tratamiento el informe correspondiente"/>
    <n v="67"/>
    <n v="0.73928571428571432"/>
    <s v="se elaboro Informe bimensual de Seguimiento presupuestal de recursos propios - cajas especiales por proyectos productivos x Regional y Establecimiento de Reclusión"/>
    <s v="mediante comunicaciones 8110 OFPLA 00553 de agosto 04 de 2016 y 00638 de septiembre 08 de 2016,  se enviaron a la dirección general, dirección de gestión corporativa y dirección de atención y tratamiento los informes correspondientes."/>
    <x v="0"/>
    <n v="1"/>
    <s v="Se elaboró Informe bimestral de seguimiento presupuestal de recursos propios por actividades productivas por Regional y Establecimiento de Reclusión"/>
    <s v="Mediante comunicaciones 8110-OFPLA-00752 Rad 2016IE0027950  y 8110-OFPLA-00810 Rad 2016IE0031118 de de noviembre 04 y  diciembre 07 de 2016, se envió a la Dirección General, Dirección de Gestión Corporativa y Dirección de Atención y Tratamiento los informes correspondientes."/>
    <n v="280"/>
    <n v="280"/>
    <n v="1"/>
    <n v="1"/>
    <n v="1"/>
    <n v="7.0000000000000007E-2"/>
    <n v="0.5"/>
    <n v="3.5000000000000003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50"/>
    <s v="Fases de la política de racionalización de tramites (identificación, priorización y racionalización de tramites) implementadas"/>
    <n v="6"/>
    <n v="10"/>
    <s v="Porcentaje"/>
    <s v="Sandra Patricia Cárdenas Briceño"/>
    <s v="Subdirector Técnico"/>
    <x v="0"/>
    <m/>
    <m/>
    <m/>
    <n v="35"/>
    <s v="la politica de racionalización de tramites se encuentra implementada en un 35%"/>
    <s v="-"/>
    <m/>
    <m/>
    <m/>
    <m/>
    <m/>
    <m/>
    <n v="682"/>
    <s v="Elabora un inventario de tramites de los procesos misionales "/>
    <s v="NO"/>
    <x v="34"/>
    <x v="0"/>
    <n v="33"/>
    <s v="Elvira Isabel Rowlands"/>
    <s v="Profesional Universitario"/>
    <x v="1"/>
    <n v="50"/>
    <s v="Se encuentra en revisión por parte del jefe de la oficina asesora de planeación"/>
    <s v="(SCENTRAL/EIROWLANDSG) - escritorio/carpeta DIAGNOSTICO/documento word/ELABORAR DIASGOSTICO Y PRIORIZAR TRAMITES"/>
    <n v="50"/>
    <s v="SE REALIZO ESTUDIO Y SE PRESENTO PROPUESTA PARA REVISIÓN, UNA VEZ APROBADA SE HARA LA SOLICITUD AL DAFP PARA SU APROBACIÓN Y FUTURA PUBLICACIÓN"/>
    <s v="(SCENTRAL/EIROWLANDSG) - escritorio/carpeta DIAGNOSTICO/documento word/ELABORAR DIASGOSTICO Y PRIORIZAR TRAMITES"/>
    <m/>
    <s v="Actividad inactiva"/>
    <m/>
    <m/>
    <x v="1"/>
    <s v="Actividad inactiva"/>
    <m/>
    <m/>
    <n v="88"/>
    <n v="88"/>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50"/>
    <s v="Fases de la política de racionalización de tramites (identificación, priorización y racionalización de tramites) implementadas"/>
    <n v="6"/>
    <n v="10"/>
    <s v="Porcentaje"/>
    <s v="Sandra Patricia Cárdenas Briceño"/>
    <s v="Subdirector Técnico"/>
    <x v="0"/>
    <m/>
    <m/>
    <m/>
    <m/>
    <m/>
    <m/>
    <m/>
    <m/>
    <m/>
    <m/>
    <m/>
    <m/>
    <n v="683"/>
    <s v="Realizar un listado numerado por orden de importancia con los nombres de cada tramite a intervenir "/>
    <s v="NO"/>
    <x v="56"/>
    <x v="19"/>
    <n v="34"/>
    <s v="Elvira Isabel Rowlands"/>
    <s v="Profesional Universitario"/>
    <x v="1"/>
    <n v="50"/>
    <s v="se esta priorizando el VISITEL"/>
    <s v="(SCENTRAL/EIROWLANDSG) - escritorio/carpeta DIAGNOSTICO/documento word/ELABORAR DIASGOSTICO Y PRIORIZAR TRAMITES"/>
    <n v="25"/>
    <s v="Se actualizo y se encuentra en revision en el DAFP la OPA &quot;ASIGNACIÓN DE VISITAS A INTERNOS&quot;,"/>
    <s v="http://www.suit.gov.co/registro-web/faces/home.jsf?_adf.ctrl-state=hnxdb9q96_3"/>
    <m/>
    <s v="Actividad inactiva"/>
    <m/>
    <m/>
    <x v="1"/>
    <s v="Actividad inactiva"/>
    <m/>
    <m/>
    <n v="121"/>
    <n v="121"/>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s v="P250"/>
    <s v="Fases de la política de racionalización de tramites (identificación, priorización y racionalización de tramites) implementadas"/>
    <n v="6"/>
    <n v="10"/>
    <s v="Porcentaje"/>
    <s v="Sandra Patricia Cárdenas Briceño"/>
    <s v="Subdirector Técnico"/>
    <x v="0"/>
    <m/>
    <m/>
    <m/>
    <m/>
    <m/>
    <m/>
    <m/>
    <m/>
    <m/>
    <m/>
    <m/>
    <m/>
    <n v="684"/>
    <s v="Implementar la acción normativa para mejorar los trámites "/>
    <s v="NO"/>
    <x v="67"/>
    <x v="7"/>
    <n v="33"/>
    <s v="Elvira Isabel Rowlands"/>
    <s v="Profesional Universitario"/>
    <x v="1"/>
    <n v="50"/>
    <s v="se realizo propuesta, la cual se encuentra en proceso de aprobación"/>
    <s v="(SCENTRAL/EIROWLANDSG) - escritorio/carpeta DIAGNOSTICO/documento word/ELABORAR DIASGOSTICO Y PRIORIZAR TRAMITES"/>
    <m/>
    <m/>
    <m/>
    <m/>
    <s v="Actividad inactiva"/>
    <m/>
    <m/>
    <x v="1"/>
    <s v="Actividad inactiva"/>
    <m/>
    <m/>
    <n v="101"/>
    <n v="101"/>
    <s v="Actividad inactiva"/>
    <m/>
    <m/>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5"/>
    <s v="Identificar los riesgos de corrupción de los Procesos Estratégicos, Misionales, Apoyo y Evaluación, Determinar factores externos e internos de corrupción que afectan la institución. "/>
    <s v="NO"/>
    <x v="14"/>
    <x v="11"/>
    <n v="17"/>
    <s v="Yesica Virgües"/>
    <s v="Auxiliar Administrativo"/>
    <x v="0"/>
    <n v="100"/>
    <s v="Se identificaron 16 riesgos para los procesOs Estrategicos(2) Misionales(5) Apoyo(8) y Evaluación(1) "/>
    <s v="(SCENTRAL/YVirguezr) ESCRITORIO: RIEGOS- CORRUPCION- MAPA DE RIESGOS DE CORRUPCION (2)"/>
    <n v="100"/>
    <s v="Se identificaron 16 riesgos para los procesOs Estrategicos(2) Misionales(5) Apoyo(8) y Evaluación(1)"/>
    <s v="(SCENTRAL/YVirguezr) ESCRITORIO: RIEGOS- CORRUPCION- MAPA DE RIESGOS DE CORRUPCION (2)"/>
    <n v="100"/>
    <n v="1"/>
    <s v="Se identificaron 16 riesgos para los procesOs Estrategicos(2) Misionales(5) Apoyo(8) y Evaluación(1)"/>
    <s v="(SCENTRAL/YVirguezr) ESCRITORIO: RIEGOS- CORRUPCION- MAPA DE RIESGOS DE CORRUPCION (2)"/>
    <x v="0"/>
    <n v="1"/>
    <s v="Se identificaron 16 riesgos para los procesOs Estrategicos(2) Misionales(5) Apoyo(8) y Evaluación(1)"/>
    <s v="(SCENTRAL/YVirguezr) ESCRITORIO: RIEGOS- CORRUPCION- MAPA DE RIESGOS DE CORRUPCION (2)"/>
    <n v="89"/>
    <n v="89"/>
    <n v="1"/>
    <n v="1"/>
    <n v="1"/>
    <n v="7.0000000000000007E-2"/>
    <n v="0.17"/>
    <n v="1.19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6"/>
    <s v="Valorar el riesgo de Corrupción, determinando la probabilidad de materialización y sus consecuencias o su impacto; definiendo las acciones para evitar o reducirlo; realizando su medición. "/>
    <s v="NO"/>
    <x v="14"/>
    <x v="11"/>
    <n v="17"/>
    <s v="Yesica Virgües"/>
    <s v="Auxiliar Administrativo"/>
    <x v="0"/>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n v="1"/>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x v="0"/>
    <n v="1"/>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89"/>
    <n v="89"/>
    <n v="1"/>
    <n v="1"/>
    <n v="1"/>
    <n v="7.0000000000000007E-2"/>
    <n v="0.17"/>
    <n v="1.19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7"/>
    <s v="Socializar el Mapa de riesgos al 100% de los servidores públicos del INPEC,  publicarlo en la página web  y demás medios de comunicación  "/>
    <s v="NO"/>
    <x v="14"/>
    <x v="11"/>
    <n v="16"/>
    <s v="Yesica Virgües"/>
    <s v="Auxiliar Administrativo"/>
    <x v="0"/>
    <n v="50"/>
    <s v="El mapa de Riesgos esta publicado en la web se esta a la espera de aprobacion de circular para socializar a los servidores publicos."/>
    <s v="http://www.inpec.gov.co/portal/page/portal/Inpec/ServiciosDeInformacionAlCiudadano/PlanAnticorrupcion/Tab3"/>
    <n v="100"/>
    <s v="El mapa de Riesgos se socializo al 100% y se encuentra publicado en la pagina web"/>
    <s v="http://www.inpec.gov.co/portal/page/portal/Inpec/ServiciosDeInformacionAlCiudadano/PlanAnticorrupcion/Tab3"/>
    <n v="100"/>
    <n v="1"/>
    <s v="El mapa de Riesgos se socializo al 100% y se encuentra publicado en la pagina web"/>
    <s v="http://www.inpec.gov.co/portal/page/portal/Inpec/ServiciosDeInformacionAlCiudadano/PlanAnticorrupcion/Tab3"/>
    <x v="0"/>
    <n v="1"/>
    <s v="El mapa de Riesgos se socializo al 100% y se encuentra publicado en la pagina web"/>
    <s v="http://www.inpec.gov.co/portal/page/portal/Inpec/ServiciosDeInformacionAlCiudadano/PlanAnticorrupcion/Tab3"/>
    <n v="89"/>
    <n v="89"/>
    <n v="1"/>
    <n v="1"/>
    <n v="1"/>
    <n v="7.0000000000000007E-2"/>
    <n v="0.16"/>
    <n v="1.120000000000000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8"/>
    <s v="Consolidar el Mapa de Riesgos de Corrupción en la matriz  propuesta por la Secretaría de la Transparencia  y realizar los ajustes y modificaciones necesarios. "/>
    <s v="NO"/>
    <x v="14"/>
    <x v="11"/>
    <n v="17"/>
    <s v="Yesica Virgües"/>
    <s v="Auxiliar Administrativo"/>
    <x v="0"/>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n v="1"/>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x v="0"/>
    <n v="1"/>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89"/>
    <n v="89"/>
    <n v="1"/>
    <n v="1"/>
    <n v="1"/>
    <n v="7.0000000000000007E-2"/>
    <n v="0.17"/>
    <n v="1.19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9"/>
    <s v="Realizar proceso para involucrar a regionales y la ciudadanía en la construcción del mapa de riesgos de Corrupción. "/>
    <s v="NO"/>
    <x v="14"/>
    <x v="11"/>
    <n v="17"/>
    <s v="Yesica Virgües"/>
    <s v="Auxiliar Administrativo"/>
    <x v="0"/>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n v="1"/>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x v="0"/>
    <n v="1"/>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89"/>
    <n v="89"/>
    <n v="1"/>
    <n v="1"/>
    <n v="1"/>
    <n v="7.0000000000000007E-2"/>
    <n v="0.17"/>
    <n v="1.1900000000000001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s v="P25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90"/>
    <s v="Realizar 3 Monitoreo a la ejecución de las actividades asociadas al mapa de riesgos,  la efectividad de los controles establecidos y establecer los ajustes de acuerdo al  informe semestral de Defensoría del Pueblo y PGN."/>
    <s v="NO"/>
    <x v="14"/>
    <x v="11"/>
    <n v="16"/>
    <s v="Yesica Virgües"/>
    <s v="Auxiliar Administrativo"/>
    <x v="0"/>
    <n v="0"/>
    <s v="Se tiene programado iniciar el monitoreo en la semana del 18 de abril al 22 de abril"/>
    <m/>
    <n v="33"/>
    <s v="se realizo el primer monitoreo no ejecutado con corte al 30 de abril y presentado a la oficina de control interno"/>
    <s v="Carpeta de evidencias google drive"/>
    <n v="66"/>
    <n v="1"/>
    <s v="Se han realizado 2 monitoreos a la efectividad de los controles y acciones planteados en el mapa de Riesgos de Corrupción."/>
    <s v="yvirguezr/escritorio/riesgosinstitucionales/corrupción/monitoreo "/>
    <x v="0"/>
    <n v="1"/>
    <s v="Se han realizado 3 monitoreos a la efectividad de los controles y acciones planteados en el mapa de Riesgos de Corrupción."/>
    <s v="Carpeta de evidencias google drive"/>
    <n v="89"/>
    <n v="89"/>
    <n v="1"/>
    <n v="1"/>
    <n v="1"/>
    <n v="7.0000000000000007E-2"/>
    <n v="0.16"/>
    <n v="1.12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84"/>
    <s v="Solicitudes de conciliación prejudicial y/o judicial estudiadas y presentadas al comité"/>
    <n v="11"/>
    <n v="92"/>
    <s v="Porcentaje"/>
    <s v="Grupo de demanda y conciliaciones "/>
    <s v="Jefe de Oficina"/>
    <x v="0"/>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918"/>
    <s v="Revisar estudiar y elaboración de ficha de las  conciliaciones y sentencias que serán presentadas al comité "/>
    <s v="SI"/>
    <x v="5"/>
    <x v="7"/>
    <n v="60"/>
    <s v="ABOGADOS GUPOR DEMANDAS Y CONCILIACIONES "/>
    <s v="Profesional Universitario"/>
    <x v="0"/>
    <n v="100"/>
    <s v="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
    <s v="Archivo compartido DRIVE( EVIDENCIAS OFAJU) P84_ACT918"/>
    <n v="100"/>
    <s v="Se presentaron 200 solicitudes de conciliación a las cuales se les realizo la ficha las cuales fueron presentadas al comite mediante los ordenes de dia correspondientes a los comites del segundo trimestre"/>
    <s v="Archivo compartido DRIVE(  EVIDENCIAS OFAJU II TRIM) P84_ACT918"/>
    <n v="71"/>
    <n v="0.78901734104046239"/>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x v="0"/>
    <n v="1"/>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346"/>
    <n v="346"/>
    <n v="1"/>
    <n v="1"/>
    <n v="1"/>
    <n v="0.11"/>
    <n v="0.6"/>
    <n v="6.6000000000000003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tamites de defensa judicial atendidos en la OFAJU"/>
    <n v="96"/>
    <s v="Porcentaje"/>
    <s v="P84"/>
    <s v="Solicitudes de conciliación prejudicial y/o judicial estudiadas y presentadas al comité"/>
    <n v="11"/>
    <n v="92"/>
    <s v="Porcentaje"/>
    <s v="Grupo de demanda y conciliaciones "/>
    <s v="Jefe de Oficina"/>
    <x v="0"/>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919"/>
    <s v="Presentar  al Comité de conciliaciones los casos para su decisión "/>
    <s v="SI"/>
    <x v="68"/>
    <x v="7"/>
    <n v="40"/>
    <s v="ABOGADOS GUPOR DEMANDAS Y CONCILIACIONES "/>
    <s v="Profesional Universitario"/>
    <x v="0"/>
    <n v="75"/>
    <s v="de las 90 solicitudes de conciliacion del año anterior y de las del I trimestre 2016 se estudiaron y presentaron al comite 281 quedando pendiente 71 conciliaciones para el siguiente trimestre ."/>
    <s v="Archivo compartido DRIVE( EVIDENCIAS OFAJU) P84_ACT919"/>
    <n v="100"/>
    <s v="Se presentaron 200 solicitudes de conciliación en las que se incluyen las 71 pendientes en el reporte anterior, realizando las ficha acada una de estas y  las cuales fueron presentadas al comite mediante los ordenes de dia correspondientes a los comites del segundo trimestre"/>
    <s v="Archivo compartido DRIVE(  EVIDENCIAS OFAJU II TRIM) P84_ACT919"/>
    <n v="71"/>
    <n v="0.78143712574850299"/>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x v="0"/>
    <n v="1"/>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 919 "/>
    <n v="334"/>
    <n v="334"/>
    <n v="1"/>
    <n v="1"/>
    <n v="1"/>
    <n v="0.11"/>
    <n v="0.4"/>
    <n v="4.4000000000000004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192"/>
    <s v="Demandas judiciales registradas en el aplicativo EKOGUI según requerimientos  impartidos por el Ministerio de Justicia y del Derecho "/>
    <n v="11"/>
    <n v="100"/>
    <s v="Porcentaje"/>
    <s v="Grupo de demanda y conciliaciones "/>
    <s v="Profesional Universitario"/>
    <x v="0"/>
    <m/>
    <m/>
    <m/>
    <m/>
    <m/>
    <m/>
    <m/>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n v="100"/>
    <s v="corresponde a la descargas del aplicativo EKOGUI del dia 30 de  septiembre y 6 de diciembre, donde se evidencia   4489 y 4573 procesos respectivamente en las bases de datos se evidencia el proceso de actualización realizado por los apoderados de los procesos judiciales."/>
    <s v="Carpeta compartida DRIVE( OFAJU- EVIDENCIAS) P192_ACT920 (SEP) Y  P192_ACT920(DIC)"/>
    <n v="920"/>
    <s v="Alimentar el aplicativo EKOGUI con la información y las actuaciones relevantes del proceso judicial."/>
    <s v="SI"/>
    <x v="5"/>
    <x v="7"/>
    <n v="100"/>
    <s v="Abogados y apoderados"/>
    <s v="Profesional Universitario"/>
    <x v="0"/>
    <n v="0"/>
    <s v="consiste en el reporte trimestral del aplicativo EKOGUI donde se evidencia los cambios en cuanto procesos nuevo o terminados. Pendiente por definir cambio de actividad"/>
    <s v="Archivo compartido DRIVE( EVIDENCIAS OFAJU) P192_ACT920"/>
    <n v="100"/>
    <s v="correponde a la descarga del aplicativo EKOGUI del dia 1 de julio Y archivo comparativo con la descarga del 30 marzo, donde se evidencia el registro de los procesos nuevos realizado por los funcionarios a cargo."/>
    <s v="Archivo compartido DRIVE(  EVIDENCIAS OFAJU II TRIM) P192_ACT920"/>
    <n v="100"/>
    <n v="0.78901734104046239"/>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x v="0"/>
    <n v="1"/>
    <s v="correponde a la descargas del aplicativo EKOGUI del dia 30 de  septiembre y 6 de diciembre, donde se evidencia   4489 y 4573 procesos respectivamente en las bases de datos se evidencia el proceso de actualización realizado por los apoderados de los procesos judiciales."/>
    <s v="Carpeta compartida DRIVE( OFAJU- EVIDENCIAS) P192_ACT920 (SEP) Y  P192_ACT920(DIC)"/>
    <n v="346"/>
    <n v="346"/>
    <n v="1"/>
    <n v="1"/>
    <n v="1"/>
    <n v="0.1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220"/>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1"/>
    <s v="Recibir y clasificar las acciones de tutela notificadas en la OFAJU a través de los diferentes medios (correo electrónico, correspondencia y fax)."/>
    <s v="SI"/>
    <x v="5"/>
    <x v="7"/>
    <n v="10"/>
    <s v="Funcionarios designados "/>
    <s v="Técnico Administrativo"/>
    <x v="0"/>
    <n v="100"/>
    <s v="Corresponde acciones de tutela notificadas a la sede central tanto en medio fisico como magnetico durante el periodo comprendido entre el 01 de enero y el 31 de marzo hogaño. Fuente base de datos control TUTELAS 2016"/>
    <s v="Archivo compartido DRIVE( EVIDENCIAS OFAJU) P219_ACT921"/>
    <n v="100"/>
    <s v="Corresponde a 2454 acciones de tutela notificadas a la sede central tanto en medio fisico como magnetico durante el periodo comprendido entre el 01 de Abril y el 30 de junio hogaño. Fuente base de datos excel inplementada en el grupo de tutelas denominada; TUTELAS 2016"/>
    <s v="Archivo compartido DRIVE(  EVIDENCIAS OFAJU II TRIM) P219_ACT921"/>
    <n v="100"/>
    <n v="0.78901734104046239"/>
    <s v="Corresponde a 2287 se realiza el registro  del medio de recepción (mensajeria ó correo electronico), en la columna E  base de datos excel manejada en el Grupo de Tutelas denominada &quot;TUTELAS 2016&quot;  de las 2291 Acciones de Tutela del periodo reportado. "/>
    <s v="Archivo compartido DRIVE (OFAJU- EVIDENCIAS) P219_ACT921"/>
    <x v="0"/>
    <n v="1"/>
    <s v="Del 1 de octubre al 9 de Diciembre de 2016, se recibieron 1709 tutelas las cuales se registraron en la  base de datos Excel manejada en el Grupo de Tutelas denominada &quot;TUTELAS 2016&quot;  y corresponden a las tutelas N° 6487 A 8195 de 2016"/>
    <s v="Archivo compartido DRIVE (OFAJU- EVIDENCIAS) P219_ACT921,923 y 924"/>
    <n v="346"/>
    <n v="346"/>
    <n v="1"/>
    <n v="1"/>
    <n v="1"/>
    <n v="0.12"/>
    <n v="0.1"/>
    <n v="1.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220"/>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2"/>
    <s v="registrar en el aplicativo SIJUR las acciones de tutela notificadas en la OFAJU a través de los diferentes medios (correo electrónico, correspondencia y fax)."/>
    <s v="SI"/>
    <x v="5"/>
    <x v="7"/>
    <n v="10"/>
    <s v="Funcionarios designados "/>
    <s v="Profesional Universitario"/>
    <x v="0"/>
    <n v="100"/>
    <s v="Corresponde acciones de tutela notificadas a la sede central durante el periodo comprendido entre el 01 de enero y el 31 de marzo hogaño. Según reporte 6 de Abril 2016 SIJUR"/>
    <s v="Archivo compartido DRIVE( EVIDENCIAS OFAJU) P219_ACT922"/>
    <n v="100"/>
    <s v="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
    <s v="Archivo compartido DRIVE(  EVIDENCIAS OFAJU II TRIM) P219_ACT922"/>
    <n v="100"/>
    <n v="0.78901734104046239"/>
    <s v="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
    <s v="Archivos  compartido DRIVE (OFAJU- EVIDENCIAS) P219_ACT922 "/>
    <x v="0"/>
    <n v="1"/>
    <s v="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s  compartido DRIVE (OFAJU- EVIDENCIAS) P219_ACT922 "/>
    <n v="346"/>
    <n v="346"/>
    <n v="1"/>
    <n v="1"/>
    <n v="1"/>
    <n v="0.12"/>
    <n v="0.1"/>
    <n v="1.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220"/>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3"/>
    <s v="Asignar a los funcionarios las acciones de tutela notificadas en la OFAJU a través de los diferentes medios (correo electrónico, correspondencia y fax), para el respectivo trámite de respuesta."/>
    <s v="SI"/>
    <x v="5"/>
    <x v="7"/>
    <n v="10"/>
    <s v="Funcionarios designados "/>
    <s v="Profesional Universitario"/>
    <x v="0"/>
    <n v="100"/>
    <s v="Corresponde a la asignación de tutelas para dar respuesta por parte de los profesionales , para lo cual se lleva un registro de planillas por cada abogado en su respectiva carpeta."/>
    <s v="Carpetas asignación de tutelas por abogado, Ubicado en el archivo de la dependencia."/>
    <n v="100"/>
    <s v="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
    <s v="Archivo compartido DRIVE(  EVIDENCIAS OFAJU II TRIM) P219_ACT923 y carpetas fisicas en archivo del grupo de Tutelas"/>
    <n v="100"/>
    <n v="0.78901734104046239"/>
    <s v="Corresponde a 2291 Acciones de  tutelas del periodo reportado de las cuales de realizo el registro de asignación a 2285 a los profesionales para dar tramite de respuesta, en la columna N de la base de datos excel manejada en el Grupo de Tutelas denominada &quot;TUTELAS 2016&quot;, se realiza dicho registro, el cual tiene como soporte las planillas en medio fisico donde se registra el numero de la carpeta de tutela, fecha, hora de entrega y firma de quien recibe."/>
    <s v="Archivo compartido DRIVE (OFAJU- EVIDENCIAS) P219_ACT923 "/>
    <x v="0"/>
    <n v="1"/>
    <s v="Corresponde a 1709 Acciones de  tutelas del periodo reportado de las cuales de realizo el registro de asignación a 1704 a los profesionales para dar trámite de respuesta, en la columna L de la base de datos Excel manejada en el Grupo de Tutelas denominada &quot;TUTELAS 2016&quot;, se realiza dicho registro, el cual tiene como soporte las planillas en medio físico donde se registra el número de la carpeta de tutela, fecha, hora de entrega y firma de quien recibe."/>
    <s v="Archivo compartido DRIVE (OFAJU- EVIDENCIAS) P219_ACT921,923 y 924"/>
    <n v="346"/>
    <n v="346"/>
    <n v="1"/>
    <n v="1"/>
    <n v="1"/>
    <n v="0.12"/>
    <n v="0.1"/>
    <n v="1.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s v="P220"/>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4"/>
    <s v="Elaborar escrito dando contestación  a las acciones de tutela  y remitir a la Autoridad Judicial correspondiente a traves de los diferente medios (correo electrónico, correspondencia y fax)."/>
    <s v="SI"/>
    <x v="5"/>
    <x v="7"/>
    <n v="70"/>
    <s v="Funcionarios designados "/>
    <s v="Técnico Administrativo"/>
    <x v="0"/>
    <n v="100"/>
    <s v="Corresponde al Oficio que da tramite de respuesta debidamente enviado y archivado en las las carpetas de las tutelas del numero; 1/2016 a la 1705/2016."/>
    <s v="Archivo fisico de tutelas ubicado en la dependencia."/>
    <n v="100"/>
    <s v="Corresponde al Oficio que da tramite de respuesta debidamente enviado y archivado en las las carpetas de las tutelas del numero; 1706/2016 a la 4159/2016."/>
    <s v="carpetas de la N° 1706 a la 4159 del 2016, ubicadas en el archivo fisico de tutelas ubicado en la dependencia."/>
    <n v="85"/>
    <n v="0.78901734104046239"/>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x v="9"/>
    <n v="1"/>
    <s v="De las 1709 tutelas recibidas en el 4to trimestre, se evidencian oficios que dan tramite de respuesta, enviados y archivados en la carpeta de cada Acción de Tutela, los cuales corresponden a  1583 registros de respuestas relacionadas en la columna E  &quot;FECHA DE RESPUESTA&quot; de la base de datos Excel manejada en el Grupo de Tutelas denominada &quot;TUTELAS 2016&quot;, lo cual da como indicador del periodo 93% se aclara que a estas tutelas se les realizo el oficio de respuesta y su envió vía correo electrónico, debido a que se registran las tutelas allegadas el día 9 no se cumple al 100%  de la gestión debido a que las faltantes se encuentran en el proceso de asignación y/o respuesta."/>
    <s v="Archivo compartido DRIVE (OFAJU- EVIDENCIAS) P219_ACT921,923 y 924"/>
    <n v="346"/>
    <n v="346"/>
    <n v="1"/>
    <n v="1"/>
    <n v="1"/>
    <n v="0.12"/>
    <n v="0.64400000000000002"/>
    <n v="7.7280000000000001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139"/>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5"/>
    <s v="Registrar en la base de datos las solicitudes de conceptos jurídicos y aplicación de las normas  de acuerdo a orden de llegada. "/>
    <s v="SI"/>
    <x v="5"/>
    <x v="7"/>
    <n v="20"/>
    <s v="Técnico Administrativo"/>
    <s v="Técnico Administrativo"/>
    <x v="0"/>
    <n v="100"/>
    <s v="Se recibieron 48 conceptos y se registradon 48 en la base de datos requerimientos de conceptos."/>
    <s v="Base de datos y/o archivo físico"/>
    <n v="100"/>
    <s v="Se recibieron 118 conceptos y los cuales se registraron en la base de datos implementada en el GRECO, archivo excel &quot;RELACIÓN CONCEPTOS POR MES 2016&quot;"/>
    <s v="Archivo compartido DRIVE( EVIDENCIAS OFAJU II TRIM) P139_ACT925-926, tomado del archivo excel &quot;RELACIÓN CONCEPTOS POR MES 2016&quot; de la dependencia."/>
    <n v="100"/>
    <n v="0.78901734104046239"/>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x v="0"/>
    <n v="1"/>
    <s v="Se Recibió un total de 58 solicitudes de concepto jurídico discriminados así: Estos  se registraron en la base de datos implementada en el GRECO, archivo excel &quot;RELACIÓN CONCEPTOS POR MES 2016&quot;"/>
    <s v="Archivo compartido DRIVE (OFAJU- EVIDENCIAS)  P139_ACT925 , 926 Y 927 "/>
    <n v="346"/>
    <n v="346"/>
    <n v="1"/>
    <n v="0.61445783132530118"/>
    <n v="0.61445783132530118"/>
    <n v="6.7590361445783134E-2"/>
    <n v="0.2"/>
    <n v="2.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139"/>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6"/>
    <s v="Asignar los conceptos jurídicos por parte del coordinador a los profesionales del grupo de acuerdo a la temática a tratar "/>
    <s v="SI"/>
    <x v="5"/>
    <x v="7"/>
    <n v="20"/>
    <s v="Profesional Universitario"/>
    <s v="Profesional Universitario"/>
    <x v="0"/>
    <n v="100"/>
    <s v="Se recibieron 48 solicitudes de conceptos y se asignaron 48 solicitudes de conceptos."/>
    <s v="Base de datos y/o archivo físico"/>
    <n v="100"/>
    <s v="Se recibieron 118 conceptos y los cuales se asigno a los diferentes Abogados de la dependencia para el respectivo tramite, se realizo el  registro en la base de datos implementada en el GRECO, archivo excel &quot;RELACIÓN CONCEPTOS POR MES 2016&quot;"/>
    <s v="Archivo compartido DRIVE( EVIDENCIAS OFAJU II TRIM ) P139_ACT925-926, tomado del archivo excel &quot;RELACIÓN CONCEPTOS POR MES 2016&quot; de la dependencia."/>
    <n v="100"/>
    <n v="0.78901734104046239"/>
    <s v="Corresponde a 78 solicitudes de conceptos , con el registro de asignación a  los profesionales   (2 abogados de planta y 4 contratistas) para dar tramite de respuesta, en la columna F de la base de datos implementada en el GRECO, archivo excel &quot;RELACIÓN CONCEPTOS POR MES 2016&quot; ."/>
    <s v="Archivo compartido DRIVE (OFAJU- EVIDENCIAS) P139_ACT925 , 926Y 927 "/>
    <x v="0"/>
    <n v="1"/>
    <s v="Corresponde a 58 solicitudes de conceptos , con el registro de asignación a  los profesionales   (2 abogados de planta y 4 contratistas) para dar tramite de respuesta, en la columna F de la base de datos implementada en el GRECO, archivo excel &quot;RELACIÓN CONCEPTOS POR MES 2016&quot; ."/>
    <s v="P139_ACT925 , 926Y 927 "/>
    <n v="346"/>
    <n v="346"/>
    <n v="1"/>
    <n v="0.61445783132530118"/>
    <n v="0.61445783132530118"/>
    <n v="6.7590361445783134E-2"/>
    <n v="0.2"/>
    <n v="2.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139"/>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7"/>
    <s v="Realizar los conceptos jurídicos de apoyo y orientación solicitados por las diferentes áreas que lo requieran"/>
    <s v="SI"/>
    <x v="5"/>
    <x v="7"/>
    <n v="60"/>
    <s v="Profesional Universitario"/>
    <s v="Profesional Universitario"/>
    <x v="0"/>
    <n v="58"/>
    <s v="Se recibieron 48 solicitudes de conceptos. Se finalizaron 28 solicitudes."/>
    <s v="Base de datos y/o archivo físico"/>
    <n v="29"/>
    <s v="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
    <s v="Archivo compartido DRIVE (EVIDENCIAS OFAJU II TRIM)P139_ACT927,tomado del archivo excel &quot;RELACIÓN CONCEPTOS POR MES 2016&quot; de la dependencia."/>
    <n v="20"/>
    <n v="0.78901734104046239"/>
    <s v="se tenian pendientes 132 conceptos pendientes del segundo trimestre y se recibieron 78 solicitudes en el 3er. Trimestre, para un total de  210 se finalizaron 42 los registros se relacionan en la base de datos implementada en el GRECO, archivo excel &quot;RELACIÓN CONCEPTOS POR MES 2016&quot; "/>
    <s v="Archivo compartido DRIVE (OFAJU- EVIDENCIAS) P139_ACT925 , 926Y 927 "/>
    <x v="10"/>
    <n v="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P139_ACT925 , 926Y 927 "/>
    <n v="346"/>
    <n v="346"/>
    <n v="1"/>
    <n v="0.61445783132530118"/>
    <n v="0.61445783132530118"/>
    <n v="6.7590361445783134E-2"/>
    <n v="0.30599999999999999"/>
    <n v="3.366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221"/>
    <s v="Procesos de jurisdicción coactiva gestionados de las vigencias  2005-2015"/>
    <n v="11"/>
    <n v="11"/>
    <s v="Porcentaje"/>
    <s v="Grupo demandas y conciliaciones "/>
    <s v="Profesional Universitario"/>
    <x v="0"/>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928"/>
    <s v="Revisar los procesos adeudados al INPEC y  clasificar cada uno de los procesos. "/>
    <s v="NO"/>
    <x v="5"/>
    <x v="7"/>
    <n v="40"/>
    <s v="Profesional Asignado"/>
    <s v="Profesional Universitario"/>
    <x v="0"/>
    <n v="100"/>
    <s v="se asigno funcionaria a Alejandra Patricia Restrepo Martines desde el dia 12 de enero de 2016 CON EL FIN DE DESARROLLAR LA ACTIVIDAD , copia archivo 8 de Abril/16"/>
    <s v="Archivo compartido DRIVE( EVIDENCIAS OFAJU) P221_ACT928-929"/>
    <n v="100"/>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EVIDENCIAS OFAJU II ) P221_ACT928"/>
    <n v="75"/>
    <n v="0.78901734104046239"/>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x v="0"/>
    <n v="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346"/>
    <n v="346"/>
    <n v="1"/>
    <n v="1"/>
    <n v="1"/>
    <n v="0.11"/>
    <n v="0.4"/>
    <n v="4.4000000000000004E-2"/>
  </r>
  <r>
    <s v="OFAJU"/>
    <x v="12"/>
    <s v="OFAJU"/>
    <s v="OFICINA ASESORA JURIDICA"/>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221"/>
    <s v="Procesos de jurisdicción coactiva gestionados de las vigencias  2005-2015"/>
    <n v="11"/>
    <n v="11"/>
    <s v="Porcentaje"/>
    <s v="Grupo demandas y conciliaciones "/>
    <s v="Profesional Universitario"/>
    <x v="0"/>
    <m/>
    <m/>
    <m/>
    <m/>
    <m/>
    <m/>
    <m/>
    <m/>
    <m/>
    <m/>
    <m/>
    <m/>
    <m/>
    <s v="Realizar una clasificación de cada uno de los procesos. "/>
    <s v="NO"/>
    <x v="5"/>
    <x v="7"/>
    <n v="40"/>
    <s v="Profesional Asignado"/>
    <s v="Profesional Universitario"/>
    <x v="1"/>
    <n v="100"/>
    <s v="Se levanto el inventario total de procesos y se determino el tramite a seguir con cada uno de ellos. _x000a_ Se levanto la informacion de actos administrativos pendientes por cobro persuacivo o apertura de cobro coactivo._x000a_ Se hizo solicitud de documentacion para la conformacion del titulo que presta merito ejecutivo._x000a_ Se libro mandamiento de pago dentro del proceso coactivo 086 del 2005. _x000a_ Se celebro acuerdo de pago y se recupero la cartera completa del proceso._x000a_ Se inicio cobro persuacivo a la deudora Marlen Claro Duran con quien se esta en tramite para celebracion de acuerdo de pago_x000a_ Se arch8ivaron dos procesos por perdida de fuerza ejecutoria del acto administrativo del año 2004._x000a_ Se ha avanzado en un 15%."/>
    <s v="Archivo compartido DRIVE( EVIDENCIAS OFAJU) P221_ACT928-929"/>
    <m/>
    <m/>
    <m/>
    <m/>
    <s v="Actividad inactiva"/>
    <m/>
    <m/>
    <x v="1"/>
    <s v="Actividad inactiva"/>
    <m/>
    <m/>
    <n v="346"/>
    <n v="346"/>
    <s v="Actividad inactiva"/>
    <m/>
    <m/>
    <m/>
    <m/>
    <m/>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221"/>
    <s v="Procesos de jurisdicción coactiva gestionados de las vigencias  2005-2015"/>
    <n v="11"/>
    <n v="11"/>
    <s v="Porcentaje"/>
    <s v="Grupo demandas y conciliaciones "/>
    <s v="Profesional Universitario"/>
    <x v="0"/>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930"/>
    <s v="culminar la elaboración de procedimiento de cobro coactivo"/>
    <s v="NO"/>
    <x v="5"/>
    <x v="7"/>
    <n v="20"/>
    <s v="Profesional Asignado"/>
    <s v="Profesional asignado"/>
    <x v="0"/>
    <n v="75"/>
    <s v="se ha revisado las normas que regulan el procedimiento del cobro coactivo y se ha avanzado en un 75%, Avance enviado 7 de abril de 2016, 16:5, Ingeniera Angelica Maria Patiño Garcia, Oficina Asesora de Planeación"/>
    <s v="Archivo compartido DRIVE( EVIDENCIAS OFAJU) P230_ACT930"/>
    <n v="0"/>
    <s v="Debido a cargas laborales no se tuvo avance en este trimestre en esta actividad"/>
    <s v="N.A"/>
    <n v="0"/>
    <n v="0.78901734104046239"/>
    <s v="Debido a cargas laborales no se tuvo avance en este trimestre en esta actividad"/>
    <s v="Archivo compartido DRIVE (OFAJU- EVIDENCIAS) P221_ACT928  Y  930 "/>
    <x v="11"/>
    <n v="1"/>
    <s v="Esta actividad no presenta avance para el IV trimestre debido a que unicamente se avanzo en la revisión de la normatividad asociada a los procesos coactivos."/>
    <n v="0"/>
    <n v="346"/>
    <n v="346"/>
    <n v="1"/>
    <n v="1"/>
    <n v="1"/>
    <n v="0.11"/>
    <n v="0.05"/>
    <n v="5.5000000000000005E-3"/>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93"/>
    <s v="Mesas de trabajo para evaluar el avance y las complejidades presentadas en el estudio de los procesos disciplinarios, realizadas mensualmente "/>
    <n v="11"/>
    <n v="12"/>
    <s v="Número"/>
    <s v="Grupo de Recursos y Conceptos "/>
    <s v="Profesional Universitario"/>
    <x v="0"/>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n v="931"/>
    <s v="Realizar las mesas de trabajo mensuales levantando las respectiva acta como soporte de registro de calidad "/>
    <s v="NO"/>
    <x v="5"/>
    <x v="7"/>
    <n v="50"/>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n v="0.78901734104046239"/>
    <s v="Se realizaron tres (3) mesas de trabajo durante el tercer trimestre. Para un total de 11 mesas de trabajo a la fecha de las 12 mesas propuestas"/>
    <s v="Archivo compartido DRIVE (OFAJU- EVIDENCIAS) P93_ACT931  Y 932"/>
    <x v="0"/>
    <n v="1"/>
    <s v="Se realizaron dos (2) mesas de trabajo durante el cuarto trimestre. Para un total de 13 mesas de trabajo a la fecha de las 12 mesas propuestas"/>
    <s v="Archivo fisico, Actas mesas de trabajo GRECO"/>
    <n v="346"/>
    <n v="346"/>
    <n v="1"/>
    <n v="0.41666666666666669"/>
    <n v="0.41666666666666669"/>
    <n v="4.5833333333333337E-2"/>
    <n v="0.5"/>
    <n v="5.5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93"/>
    <s v="Mesas de trabajo para evaluar el avance y las complejidades presentadas en el estudio de los procesos disciplinarios, realizadas mensualmente "/>
    <n v="11"/>
    <n v="12"/>
    <s v="Número"/>
    <s v="Grupo de Recursos y Conceptos "/>
    <s v="Profesional Universitario"/>
    <x v="0"/>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n v="932"/>
    <s v="Recopilar la normatividad vigente como sustento jurídico de las discusiones de casos especiales dentro de los procesos disciplinarios"/>
    <s v="NO"/>
    <x v="5"/>
    <x v="7"/>
    <n v="50"/>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n v="0.78901734104046239"/>
    <s v="Se realizaron tres (3) mesas de trabajo durante el tercer trimestre. Para un total de 11 mesas de trabajo a la fecha de las 12 mesas propuestas"/>
    <s v="Archivo compartido DRIVE (OFAJU- EVIDENCIAS) P93_ACT931  Y 932"/>
    <x v="0"/>
    <n v="1"/>
    <s v="Se realizaron dos (2) mesas de trabajo durante el cuarto trimestre. Para un total de 13 mesas de trabajo a la fecha de las 12 mesas propuestas"/>
    <s v="Archivo fisico, Actas mesas de trabajo GRECO"/>
    <n v="346"/>
    <n v="346"/>
    <n v="1"/>
    <n v="0.41666666666666669"/>
    <n v="0.41666666666666669"/>
    <n v="4.5833333333333337E-2"/>
    <n v="0.5"/>
    <n v="5.5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88"/>
    <s v="Base de datos de los procesos disciplinarios en segunda instancia que alerte sobre los vencimientos de los tiempos para resolver, crear y actualizada"/>
    <n v="11"/>
    <n v="1"/>
    <s v="Número"/>
    <s v="Grupo de Recursos y Conceptos "/>
    <s v="Profesional Especializado"/>
    <x v="0"/>
    <m/>
    <m/>
    <m/>
    <m/>
    <m/>
    <m/>
    <m/>
    <s v="SIN REGISTRO DE SEGUIMIENTO"/>
    <m/>
    <n v="1"/>
    <s v="Se actualizo la base de datos Base de datos de los procesos disciplinarios en segunda instancia"/>
    <s v="Archivo compartido DRIVE (OFAJU- EVIDENCIAS) P88_ACT933"/>
    <n v="933"/>
    <s v="Mantener actualizada la base de datos que permita dar alerta de los términos en los procesos disciplinarios que cursan en segunda instancia"/>
    <s v="NO"/>
    <x v="5"/>
    <x v="7"/>
    <n v="100"/>
    <s v="Secretaria Grupo Recursos y Conceptos"/>
    <s v="Técnico Administrativo"/>
    <x v="0"/>
    <n v="100"/>
    <s v="Se registraron los 22 procesos disciplinarios llegados al grupo para fallo segunda instancia, en la base de datos de seguimiento de términos."/>
    <s v="Base de datos digital"/>
    <n v="100"/>
    <s v="Se registraron los 30 procesos disciplinarios llegados al grupo para fallo segunda instancia, en la base de datos excel &quot;PROCESOS DISCIPLINARIOS 2016-ACTUAL&quot;"/>
    <s v="Archivo compartido DRIVE (EVIDENCIAS OFAJU II TRIM)P88_ACT933,tomado del archivo excel &quot;PROCESOS DISCIPLINARIOS 2016-ACTUAL&quot; de la dependencia."/>
    <n v="100"/>
    <n v="0.78901734104046239"/>
    <s v="Se recibieron en el grupo 24 expdientes de investigaciones disciplinarias, los cuales fueron radicados conforme a su orden de llegada y asignados a los abogados sustanciadores, registros en la base de datos excel &quot;PROCESOS DISCIPLINARIOS 2016-ACTUAL&quot;"/>
    <s v="Archivo compartido DRIVE (OFAJU- EVIDENCIAS) P39_ACT934,935  Y 936"/>
    <x v="3"/>
    <n v="1"/>
    <s v="Se recibieron en el grupo 25 expdientes de investigaciones disciplinarias, los cuales fueron radicados conforme a su orden de llegada y asignados a los abogados sustanciadores, registros en la base de datos excel &quot;PROCESOS DISCIPLINARIOS 2016-ACTUAL&quot;"/>
    <s v="Archivo compartido DRIVE (OFAJU- EVIDENCIAS) P88_ACT933"/>
    <n v="346"/>
    <n v="346"/>
    <n v="1"/>
    <n v="1"/>
    <n v="1"/>
    <n v="0.1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4"/>
    <s v="Registrar en la base de datos los expedientes de los procesos disciplinarios de acuerdo a orden de llegada y asignación a los abogados del grupo"/>
    <s v="SI"/>
    <x v="5"/>
    <x v="7"/>
    <n v="20"/>
    <s v="Técnico Administrativo"/>
    <s v="Técnico Administrativo"/>
    <x v="0"/>
    <n v="100"/>
    <s v="Se registraron los 22 procesos disciplinarios llegados al grupo para fallo segunda instancia, y se asignaron a los abogados"/>
    <s v="Base de datos digital"/>
    <n v="100"/>
    <s v=" Para el segundo trimestre se recibieron 30 fallos de segunda instancia,los cuales se registraron en la base de datos junto con la asignación de cada uno de estos a los Abogados responsables."/>
    <s v="Archivo compartido DRIVE (EVIDENCIAS OFAJU II TRIM)P39_ACT934-935,tomado del archivo excel &quot;PROCESOS DISCIPLINARIOS 2016-ACTUAL&quot; de la dependencia."/>
    <n v="100"/>
    <n v="0.78901734104046239"/>
    <s v="Se recibieron 24 expedientes disciplinarios para fallos de segunda instancia, los cuales fueron registrados en la base de datos excel &quot;PROCESOS DISCIPLINARIOS 2016-ACTUAL&quot;"/>
    <s v="Archivo compartido DRIVE (OFAJU- EVIDENCIAS) P39_ACT934,935  Y 936"/>
    <x v="0"/>
    <n v="1"/>
    <s v="Se recibieron 25 expedientes disciplinarios para fallos de segunda instancia, los cuales fueron registrados en la base de datos excel &quot;PROCESOS DISCIPLINARIOS 2016-ACTUAL&quot;"/>
    <s v="Archivo compartido DRIVE (OFAJU- EVIDENCIAS) P39_ACT934,935 Y 936"/>
    <n v="346"/>
    <n v="346"/>
    <n v="1"/>
    <n v="1"/>
    <n v="1"/>
    <n v="0.11"/>
    <n v="0.2"/>
    <n v="2.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5"/>
    <s v="Estudiar los procesos disciplinarios de conocimiento de la segunda instancia del Instituto"/>
    <s v="SI"/>
    <x v="5"/>
    <x v="7"/>
    <n v="40"/>
    <s v="Abogados Grupo Recursos y Conceptos"/>
    <s v="Profesional Universitario"/>
    <x v="0"/>
    <n v="42"/>
    <s v="Del año 2015, quedaron 41 procesos pendientes por finalizar, sumado a los 22 procesos recibidos en el año 2016, para un total de 63 procesos en estudio. _x000a_ De los 63 procesos se han estudiado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4-935,tomado del archivo excel &quot;PROCESOS DISCIPLINARIOS 2016-ACTUAL&quot; de la dependencia."/>
    <n v="100"/>
    <n v="0.78901734104046239"/>
    <s v="Fueron estudiados por los abogados sustanciadores los 29 expedientes pendientes del trimestre anterior más los 24 expedientes llegados. "/>
    <s v="Archivo compartido DRIVE (OFAJU- EVIDENCIAS) P39_ACT934,935  Y 936"/>
    <x v="12"/>
    <n v="1"/>
    <s v="Fueron estudiados por los abogados sustanciadores los 18 expedientes pendientes del trimestre anterior más los 25 expedientes llegados. "/>
    <s v="Archivo compartido DRIVE (OFAJU- EVIDENCIAS) P39_ACT934,935 Y 936"/>
    <n v="346"/>
    <n v="346"/>
    <n v="1"/>
    <n v="1"/>
    <n v="1"/>
    <n v="0.11"/>
    <n v="0.28799999999999998"/>
    <n v="3.168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s v="P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6"/>
    <s v="Proyectar de fallos de Segunda Instancia y envío para revisión y firma de la dirección general."/>
    <s v="SI"/>
    <x v="5"/>
    <x v="7"/>
    <n v="40"/>
    <s v="Abogados Grupo Recursos y Conceptos"/>
    <s v="Profesional Universitario"/>
    <x v="0"/>
    <n v="59"/>
    <s v="De los 63 procesos en estudio se han finalizado (firma Dirección General)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6,tomado del archivo excel &quot;PROCESOS DISCIPLINARIOS 2016-ACTUAL&quot; de la dependencia."/>
    <n v="61"/>
    <n v="0.78901734104046239"/>
    <s v="Se proyectaron y finalizaron 20 expedientes con fallo de segunda instancia, 8 quedaron en revisión del coordinador del grupo, pendientes para el proximo trimestre 25 expedientes."/>
    <s v="Archivo compartido DRIVE (OFAJU- EVIDENCIAS) P39_ACT934,935  Y 936"/>
    <x v="12"/>
    <n v="1"/>
    <s v="Fueron estudiados por los abogados sustanciadores los 18 expedientes pendientes del trimestre anterior más los 25 expedientes llegados. "/>
    <s v="Archivo compartido DRIVE (OFAJU- EVIDENCIAS) P39_ACT934,935 Y 936"/>
    <n v="346"/>
    <n v="346"/>
    <n v="1"/>
    <n v="1"/>
    <n v="1"/>
    <n v="0.11"/>
    <n v="0.28799999999999998"/>
    <n v="3.168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222"/>
    <s v="Proyectos de acuerdo y resoluciones sobre  las funciones del instituto con control de legalidad"/>
    <n v="11"/>
    <n v="100"/>
    <s v="Porcentaje"/>
    <s v="Grupo de Recursos y Conceptos "/>
    <s v="Profesional Universitario"/>
    <x v="0"/>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937"/>
    <s v="Registrar las solicitudes de control de legalidad a proyectos de acuerdo y resoluciones"/>
    <s v="SI"/>
    <x v="5"/>
    <x v="7"/>
    <n v="20"/>
    <s v="Profesional Asignado"/>
    <s v="Profesional Universitario"/>
    <x v="0"/>
    <n v="100"/>
    <s v="Se registraron 176 controles de legalidad y/o proyectos de resoluciones"/>
    <s v="Base de datos/ Planilla de Radicación Documentos"/>
    <n v="100"/>
    <s v="Se registraron 251 controles de legalidad y/0 proyectos de resoluciones"/>
    <s v="Archivo compartido DRIVE (EVIDENCIAS OFAJU II TRIM)P222_ACT937-938, planillas de registro escaneadas  &quot;PLANILLA CONTROLES DE LEGALIDAD 2016&quot; archivo fisico de la dependencia."/>
    <n v="100"/>
    <n v="0.78901734104046239"/>
    <s v="Se recibieron 180 solicitudes de control de legalidad de proyectos de resoluciones de traslados, nombramientos, etc., los cuales fueron registrados en la planilla de control &quot;PLANILLA CONTROLES DE LEGALIDAD 2016&quot;"/>
    <s v="Archivo compartido DRIVE (OFAJU- EVIDENCIAS) P222_ACT937  Y 938"/>
    <x v="0"/>
    <n v="1"/>
    <s v="Se recibieron 105 solicitudes de control de legalidad de proyectos de resoluciones de traslados, nombramientos, etc., los cuales fueron registrados en la planilla de control &quot;PLANILLA CONTROLES DE LEGALIDAD 2016&quot;"/>
    <s v="Archivo compartido DRIVE (OFAJU- EVIDENCIAS) P222_ACT937-938"/>
    <n v="346"/>
    <n v="346"/>
    <n v="1"/>
    <n v="1"/>
    <n v="1"/>
    <n v="0.11"/>
    <n v="0.2"/>
    <n v="2.2000000000000002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s v="P222"/>
    <s v="Proyectos de acuerdo y resoluciones sobre  las funciones del instituto con control de legalidad"/>
    <n v="11"/>
    <n v="100"/>
    <s v="Porcentaje"/>
    <s v="Grupo de Recursos y Conceptos "/>
    <s v="Profesional Universitario"/>
    <x v="0"/>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938"/>
    <s v="Realizar la revisión y control de los proyectos de acuerdo y actos administrativos "/>
    <s v="SI"/>
    <x v="5"/>
    <x v="7"/>
    <n v="80"/>
    <s v="Profesional Asignado"/>
    <s v="Profesional Universitario"/>
    <x v="0"/>
    <n v="100"/>
    <s v="Se revisaron 176 controles de legalidad y/o proyectos de resoluciones"/>
    <s v="Base de datos/ Planilla de Radicación Documentos"/>
    <n v="100"/>
    <s v="se revisaron 251 controles de legalidad y/o proyectos de resoluciones"/>
    <s v="Archivo compartido DRIVE (EVIDENCIAS OFAJU II TRIM)P222_ACT937-938, planillas de registro escaneadas  &quot;PLANILLA CONTROLES DE LEGALIDAD 2016&quot; archivo fisico de la dependencia."/>
    <n v="100"/>
    <n v="0.78901734104046239"/>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x v="0"/>
    <n v="1"/>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346"/>
    <n v="346"/>
    <n v="1"/>
    <n v="1"/>
    <n v="1"/>
    <n v="0.11"/>
    <n v="0.8"/>
    <n v="8.8000000000000009E-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75"/>
    <s v="Riesgos identificados a través de auditorías internas y autoevaluación."/>
    <n v="20"/>
    <n v="100"/>
    <s v="Porcentaje"/>
    <s v="Mario Jimenez Gayon"/>
    <s v="Jefe de Oficina"/>
    <x v="0"/>
    <n v="83"/>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
    <s v="1. Los soportes de las actividades del producto P75 reposan en la siguiente ruta:_x000a__x000a_C:\Users\NJACOSTAN.SCENTRAL\Documents\2016\PLAN DE ACCION 2016\PRODUCTO P75_x000a__x000a_2. Ruta Drive Google: _x000a__x000a_https://drive.google.com/drive/u/1/folders/0B2yLbWtDgQU9eTNBMkd2STQwVGs"/>
    <s v="96"/>
    <s v="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
    <s v="1. Los soportes de las actividades del producto P75 reposan en la siguiente ruta:_x000a__x000a_C:\Users\NJACOSTAN.SCENTRAL\Documents\2016\PLAN DE ACCION 2016\Segundo Trimestre\PRODUCTO P75_x000a__x000a_2. Ruta Drive Google: _x000a__x000a_https://drive.google.com/drive/u/1/folders/0B2yLbWtDgQU9dGdSd2ttdzV3alU"/>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3"/>
    <s v="1.Elaborar y presentar al comité de coordinación de control interno el Programa Anual de Auditorias para su aprobación."/>
    <s v="SI"/>
    <x v="14"/>
    <x v="26"/>
    <n v="15"/>
    <s v="Equipo Auditor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
    <s v="1.El acta correspondiente reposa en la siguienteRuta:_x000a_C:\Users\NJACOSTAN.SCENTRAL\Documents\2016\PLAN DE ACCION 2016\PRODUCTO P75\Elaborar y presentar al CCC Programa Anual Auditorias 2016 (ACTIV. 1)_x000a__x000a_2.  Ruta Drive Google: https://drive.google.com/drive/u/1/folders/0B2yLbWtDgQU9Vnc1VURvS2s5WnM"/>
    <n v="100"/>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Segundo Trimestre\PRODUCTO P75\Elaborar y presentar al CCC Programa Anual Auditorias 2016 (ACTIV. 1)_x000a__x000a_2.  Ruta Drive Google: https://drive.google.com/drive/u/1/folders/0B2yLbWtDgQU9alBjZnpaU0lXQ0k"/>
    <n v="100"/>
    <n v="1"/>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Tercer Trimestre\PRODUCTO P75\Elaborar y presentar al CCC Programa Anual Auditorias 2016 (ACTIV. 1)_x000a__x000a_2.  Ruta Drive Google: https://drive.google.com/drive/u/1/folders/0B2yLbWtDgQU9Q003d01KNWVVdnM"/>
    <x v="0"/>
    <n v="1"/>
    <s v="1. 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Cuarto Trimestre\PRODUCTO P75\1. Elaborar y presentar al CCC Programa Anual Auditorias 2016 (ACTIV. 1)_x000a__x000a_2.  Ruta Drive Google: https://drive.google.com/drive/u/2/folders/0B2yLbWtDgQU9Q1BDM3FqMWtSb0k"/>
    <n v="29"/>
    <n v="29"/>
    <n v="1"/>
    <n v="1"/>
    <n v="1"/>
    <n v="0.2"/>
    <n v="0.15"/>
    <n v="0.03"/>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75"/>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4"/>
    <s v="2.Socializar el Programa Anual de Auditorias a través de la página WEB"/>
    <s v="SI"/>
    <x v="0"/>
    <x v="6"/>
    <n v="25"/>
    <s v="Equipo Auditor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soporte correspondiente reposa en la siguiente Ruta: C:\Users\NJACOSTAN.SCENTRAL\Documents\2016\PLAN DE ACCION 2016\PRODUCTO P75\Publicacion Pagina Web INPEC Programa Anual de Auditorias 2016 (ACTIV.2)_x000a__x000a_2.  Ruta Drive Google: https://drive.google.com/drive/u/1/folders/0B2yLbWtDgQU9V1RyZXg5endWU2M"/>
    <n v="100"/>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Segundo Trimestre\PRODUCTO P75\Publicacion Pagina Web INPEC Programa Anual de Auditorias 2016 (ACTIV.2)_x000a__x000a_2.  Ruta Drive Google: https://drive.google.com/drive/u/1/folders/0B2yLbWtDgQU9MUVWRVdGT1A2WWs"/>
    <n v="100"/>
    <n v="1"/>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Tercer Trimestre\PRODUCTO P75\Publicacion Pagina Web INPEC Programa Anual de Auditorias 2016 (ACTIV.2)_x000a__x000a_2.  Ruta Drive Google: https://drive.google.com/drive/u/1/folders/0B2yLbWtDgQU9OUphUmpLSHV1NG8"/>
    <x v="0"/>
    <n v="1"/>
    <s v="2. El Programa Anual de Auditoria se encuentra publicado en la pagina web de la Entidad, en el link Reportes de Control Interno - Pestaña Programa Anual de Auditorias - Subtitulo 2016"/>
    <s v="1.El soporte correspondiente reposa en la siguiente Ruta: C:\Users\NJACOSTAN.SCENTRAL\Documents\2016\PLAN DE ACCION 2016\Cuarto Trimestre\PRODUCTO P75\2. Publicacion Pagina Web INPEC Programa Anual de Auditorias 2016 (ACTIV.2)_x000a__x000a_2.  Ruta Drive Google: https://drive.google.com/drive/u/2/folders/0B2yLbWtDgQU9NDRiUnRjRUp5cGs"/>
    <n v="29"/>
    <n v="29"/>
    <n v="1"/>
    <n v="1"/>
    <n v="1"/>
    <n v="0.2"/>
    <n v="0.25"/>
    <n v="0.05"/>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75"/>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5"/>
    <s v="3.Realizar las auditorias proyectadas en el Programa Anual de Auditorias."/>
    <s v="SI"/>
    <x v="6"/>
    <x v="10"/>
    <n v="25"/>
    <s v="Equipo Auditor OCI"/>
    <s v="Profesional Universitario"/>
    <x v="0"/>
    <n v="33"/>
    <s v="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
    <s v="1. Los Informes Preliminares reposan en la siguiente ruta: _x000a_C:\Users\NJACOSTAN.SCENTRAL\Documents\2016\PLAN DE ACCION 2016\PRODUCTO P75_x000a__x000a_2.Al interior de la Oficina reposa el archivo documental en fisico  del Informe ( AZ : PLAN DE ACCION 2016 OCI)_x000a__x000a_3. Como es un informe preliminar aun no oficial, la Oficina de Control Interno no lo sube al drive."/>
    <n v="86"/>
    <s v="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
    <s v="1. Los Informes Preliminares y Finales reposan en la siguiente ruta: _x000a_C:\Users\NJACOSTAN.SCENTRAL\Documents\2016\PLAN DE ACCION 2016\Segundo Trimestre\PRODUCTO P75_x000a__x000a_2.Al interior de la Oficina reposa el archivo documental en fisico  del Informe ( AZ : PLAN DE ACCION 2016 OCI)_x000a__x000a_3. Ruta Drive Google:_x000a_https://drive.google.com/drive/u/1/folders/0B2yLbWtDgQU9VDNNRDVwOEZLN00"/>
    <n v="90"/>
    <n v="0.79867986798679869"/>
    <s v="3. Durante el periodo Junio - Septiembre de 2016 se han llevado a cabo cuatro  (04) Auditorias de gestion en cumplimiento del rol de evaluacion y seguimiento de la dependencia, las cuatro (04) ya tienen informe final y se encuentran publicadas en la pagina web Institucional."/>
    <s v="1. Los Informes Preliminares y Finales reposan en la siguiente ruta: _x000a_C:\Users\NJACOSTAN.SCENTRAL\Documents\2016\PLAN DE ACCION 2016\Tercer Trimestre\PRODUCTO P75_x000a__x000a_2.Al interior de la Oficina reposa el archivo documental en fisico  del Informe ( AZ : PLAN DE ACCION 2016 OCI)_x000a__x000a_3. Ruta Drive Google:_x000a_https://drive.google.com/drive/u/1/folders/0B2yLbWtDgQU9NlJXTURJUjd3ZzQ"/>
    <x v="0"/>
    <n v="1"/>
    <s v="3. Durante el periodo Octubre - Diciembre de 2016 se han llevado a cabo Auditoria al Contrato 007/2016 (Informe Final Publicado en la Pagina Web) y al Complejo Carcelario de Jamundi - COJAM (en etapa de informe preliminar)"/>
    <s v="1. Los Informes Preliminares y Finales reposan en la siguiente Ruta: _x000a_C:\Users\NJACOSTAN.SCENTRAL\Documents\2016\PLAN DE ACCION 2016\Cuarto Trimestre\PRODUCTO P75\3. Ejecucion del Programa Anual de auditorias 2016 ( ACTIV. 3)_x000a__x000a_2.Al interior de la Oficina reposa el archivo documental en fisico  del Informe ( AZ : PLAN DE ACCION 2016 OCI)_x000a__x000a_3. Ruta Drive Google:_x000a_https://drive.google.com/drive/u/2/folders/0B2yLbWtDgQU9NVRzQkoyUnV1cm8"/>
    <n v="303"/>
    <n v="303"/>
    <n v="1"/>
    <n v="1"/>
    <n v="1"/>
    <n v="0.2"/>
    <n v="0.25"/>
    <n v="0.05"/>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75"/>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6"/>
    <s v="4.Elaborar dentro del informe de Auditoria un capitulo en el cual se identifiquen los riesgos (Corrupción y gestión) percibidos en las auditorias"/>
    <s v="SI"/>
    <x v="0"/>
    <x v="7"/>
    <n v="35"/>
    <s v="Equipo OCI"/>
    <s v="Profesional Universitario"/>
    <x v="0"/>
    <n v="100"/>
    <s v="Pendiente de la aprobacion (Firma por parte de la jefatura) del Informe preliminar correspondiente a la AUDITORÍA ESPECIAL – SEGUIMIENTO_x000a_DIRECTIVAS TRANSITORIAS                N° 000008 DE 2012 Y N° 000015 DE 2013, FINALIZAR LA RECEPCIÓN Y ENTREGA DE BIENES_x000a_ DONADOS AL INPEC POR LA DIAN, en dicho informe se elaboro el correspondiente capitulo de riesgos obligatorio en cada uno de los procesos de evaluacion llevados a cabo por los funcionarios de esta Oficina."/>
    <s v="1.El Informe Preliminar de la Auditoria Especial se encuentra en la siguiente _x000a_Ruta: C:\Users\NJACOSTAN.SCENTRAL\Documents\2016\PLAN DE ACCION 2016\PRODUCTO P75\Informes de Auditoria con Capitulo de Riesgos 2016 (ACTIV.4)_x000a__x000a_2.Al interior de la Oficina reposa el archivo documental en fisico  del Informe ( AZ : PLAN DE ACCION 2016 OCI)_x000a__x000a_3. Como es un informe preliminar aun no oficial, la Oficina de Control Interno no lo sube al drive."/>
    <n v="100"/>
    <s v="4. En los Informes Finales de  las dos (02)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Segundo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STRSODJnQ0pIQWc"/>
    <n v="90"/>
    <n v="0.74475524475524479"/>
    <s v="4. En los Informes Finales de  las cuatro (04)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Tercer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UVJGYlp6NHp2RjA"/>
    <x v="0"/>
    <n v="1"/>
    <s v="4. En el Informe Final de  la  Auditoria al Contrato 007/2016 publicado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Cuarto Trimestre\PRODUCTO P75\4. Informes de Auditoria con Capitulo de Riesgos 2016 (ACTIV.4)_x000a__x000a_2.Al interior de la Oficina reposa el archivo documental en fisico  del Informe ( AZ : PLAN DE ACCION 2016 OCI)_x000a__x000a_3. Ruta Drive Google:_x000a_https://drive.google.com/drive/u/2/folders/0B2yLbWtDgQU9Wlc0ODJTbHl3Qnc"/>
    <n v="286"/>
    <n v="286"/>
    <n v="1"/>
    <n v="1"/>
    <n v="1"/>
    <n v="0.2"/>
    <n v="0.35"/>
    <n v="7.0000000000000007E-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59"/>
    <s v="Percepción de la imagen positiva de la Oficina de Control Interno incrementada en el Nivel Central."/>
    <n v="20"/>
    <n v="100"/>
    <s v="Porcentaje"/>
    <s v="Mario Jimenez Gayon"/>
    <s v="Jefe de Oficina"/>
    <x v="0"/>
    <n v="100"/>
    <s v="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_x000a_Con las acciones realizadas anteriormente se procedio a elaborar el Plan de Trabajo para la ejecucion de la Obra de Teatro y demas actividades programadas con motivo del dia del Control interno en la Entidad."/>
    <s v="1. Los soportes de las actividades del producto P59 reposan en la siguiente ruta:_x000a__x000a_C:\Users\NJACOSTAN.SCENTRAL\Documents\2016\PLAN DE ACCION 2016\PRODUCTO P59_x000a__x000a_2. Ruta Drive Google: _x000a__x000a_https://drive.google.com/drive/u/1/folders/0B2yLbWtDgQU9WURlLVBYaFpkclk"/>
    <s v="60"/>
    <s v="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
    <s v="1. Los soportes de las actividades del producto P59 reposan en la siguiente ruta:_x000a__x000a_C:\Users\NJACOSTAN.SCENTRAL\Documents\2016\PLAN DE ACCION 2016\Segundo Trimestre\PRODUCTO P59_x000a__x000a_2. Ruta Drive Google: _x000a__x000a_https://drive.google.com/drive/u/1/folders/0B2yLbWtDgQU9eUJMRTVPQnAxNmc"/>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7"/>
    <s v="1.  Diagnostico de la percepción de la Oficina de Control Interno en la Entidad vía encuesta."/>
    <s v="SI"/>
    <x v="6"/>
    <x v="17"/>
    <n v="20"/>
    <s v="Equipo OCI"/>
    <s v="Profesional Universitario"/>
    <x v="0"/>
    <n v="100"/>
    <s v="1. Fueron realizadas 56 encuestas en las cuales se evaluo la percepcion de la oficina de control interno al interior de la Entidad.  "/>
    <s v="1.Las encuestas y el diagnostico correspondiente reposan en el archivo Informatico del Equipo del Responsable del seguimiento al Plan de Accion de la Oficina de Control interno._x000a_Ruta: C:\Users\NJACOSTAN.SCENTRAL\Documents\2016\PLAN DE ACCION 2016\PRODUCTO P59\Encuestas de Percepcion OCI 2015 (ACTIV. 1)_x000a__x000a_2.Al interior de la Oficina reposa el archivo documental en fisico  de las Encuestas ( AZ : PLAN DE ACCION 2016 OCI)_x000a__x000a_3.  Ruta Drive Google: https://drive.google.com/drive/u/1/folders/0B2yLbWtDgQU9QlRyQlhtenUzTVk"/>
    <n v="100"/>
    <s v="1. Fueron realizadas 56 encuestas en las cuales se evaluo la percepcion de la oficina de control interno al interior de la Entidad."/>
    <s v="1.Las encuestas y el diagnostico correspondiente reposan en el archivo Informatico del Equipo del Responsable del seguimiento al Plan de Accion de la Oficina de Control interno._x000a_Ruta: C:\Users\NJACOSTAN.SCENTRAL\Documents\2016\PLAN DE ACCION 2016\Segundo Trimestre\PRODUCTO P59\Encuestas de Percepcion OCI 2015 (ACTIV. 1)_x000a__x000a_2.Al interior de la Oficina reposa el archivo documental en fisico  de las Encuestas ( AZ : PLAN DE ACCION 2016 OCI)_x000a__x000a_3.  Ruta Drive Google: https://drive.google.com/drive/u/1/folders/0B2yLbWtDgQU9RE9jQnVhV2FIMHc"/>
    <m/>
    <n v="1"/>
    <m/>
    <m/>
    <x v="0"/>
    <n v="1"/>
    <s v="1. Fueron realizadas 56 encuestas en las cuales se evaluo la percepcion de la oficina de control interno al interior de la Entidad."/>
    <s v="1.Las encuestas y el diagnostico correspondiente reposan en el archivo Informatico del Equipo del Responsable del seguimiento al Plan de Accion de la Oficina de Control interno._x000a_Ruta: C:\Users\NJACOSTAN.SCENTRAL\Documents\2016\PLAN DE ACCION 2016\Cuarto Trimestre\PRODUCTO P59\1. Encuestas de Percepcion OCI 2015 (ACTIV. 1)_x000a__x000a_2.Al interior de la Oficina reposa el archivo documental en fisico  de las Encuestas ( AZ : PLAN DE ACCION 2016 OCI)_x000a__x000a_3.  Ruta Drive Google: https://drive.google.com/drive/u/2/folders/0B2yLbWtDgQU9VkpxTGlYNU0xNGM"/>
    <n v="14"/>
    <n v="14"/>
    <n v="1"/>
    <n v="0.6"/>
    <n v="0.6"/>
    <n v="0.12"/>
    <n v="0.2"/>
    <n v="0.04"/>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59"/>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8"/>
    <s v="2. Analizar la evaluación del Sistema de Control Interno del INPEC tomando como insumos: informe Auditoria Contraloría 2013- Informe ejecutivo anual de la OCI 2014 "/>
    <s v="SI"/>
    <x v="6"/>
    <x v="5"/>
    <n v="20"/>
    <s v="Equipo OCI"/>
    <s v="Jefe de Oficina"/>
    <x v="0"/>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Informe de Medicion y Analisis - Percepcion OCI 2016 - Insumos (ACTIV.2)_x000a__x000a_2.Registro documental en fisico de la Oficina, Informe e Insumos_x000a__x000a_3.  Ruta Drive Google: https://drive.google.com/drive/u/1/folders/0B2yLbWtDgQU9akg4X0NLTUxiZlU"/>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Segundo Trimestre\Informe de Medicion y Analisis - Percepcion OCI 2016 - Insumos (ACTIV.2)_x000a__x000a_2.Registro documental en fisico de la Oficina, Informe e Insumos_x000a__x000a_3.  Ruta Drive Google: https://drive.google.com/drive/u/1/folders/0B2yLbWtDgQU9MlBNN2VQOUN4QXc"/>
    <m/>
    <n v="1"/>
    <m/>
    <m/>
    <x v="0"/>
    <n v="1"/>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
    <s v="1.El informe Diagnostico y los insumos reposan en la siguiente Ruta: C:\Users\NJACOSTAN.SCENTRAL\Documents\2016\PLAN DE ACCION 2016\Cuarto Trimestre\PRODUCTO P59\2. Informe de Medicion y Analisis - Percepcion OCI 2016 - Insumos (ACTIV.2)_x000a__x000a_2.Registro documental en fisico de la Oficina, Informe e Insumos_x000a__x000a_3.  Ruta Drive Google: https://drive.google.com/drive/u/2/folders/0B2yLbWtDgQU9S0haa3Yyb1Q2M0E"/>
    <n v="27"/>
    <n v="27"/>
    <n v="1"/>
    <n v="0.6"/>
    <n v="0.6"/>
    <n v="0.12"/>
    <n v="0.2"/>
    <n v="0.04"/>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59"/>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9"/>
    <s v="3. Diseñar Plan de trabajo (Cronograma)con base en los resultados del análisis del numeral 2.  "/>
    <s v="SI"/>
    <x v="0"/>
    <x v="20"/>
    <n v="20"/>
    <s v="Equipo OCI"/>
    <s v="Profesional Universitario"/>
    <x v="0"/>
    <n v="100"/>
    <s v="3. Actualmente se cuenta con un Plan de trabajo que contempla para su ejecucion los meses de Mayo, Junio y julio del año 2016, puede ser suceptible a cambios o imprevistos que se presenten durante el proceso contractual mediante el cual se busca ejecutar la actividad programada &quot;Obra de Teatro Dia de Control Interno 2016&quot;."/>
    <s v="1.El Plan de Trabajo se puede encontrar en la siguiente Ruta: C:\Users\NJACOSTAN.SCENTRAL\Documents\2016\PLAN DE ACCION 2016\PRODUCTO P59\Plan de Trabajo (Cronograma) (ACTIV.3)_x000a__x000a_2.Registro documental en fisico de la Oficina, Plan de Trabajo_x000a__x000a_3.  Ruta Drive Google: https://drive.google.com/drive/u/1/folders/0B2yLbWtDgQU9WjNHeUpQTlNMNkk"/>
    <n v="100"/>
    <s v="3. El plan de trabajo se ajusto en razon a los inconvenientes en el proceso de aprobacion del presupuesto para la Obra de Teatro y el proceso de contratacion del mismo."/>
    <s v="1.El Plan de Trabajo se puede encontrar en la siguiente Ruta: C:\Users\NJACOSTAN.SCENTRAL\Documents\2016\PLAN DE ACCION 2016\Segundo Trimestre\PRODUCTO P59\Plan de Trabajo (Cronograma) (ACTIV.3)_x000a__x000a_2.Registro documental en fisico de la Oficina, Plan de Trabajo_x000a__x000a_3.  Ruta Drive Google: https://drive.google.com/drive/u/1/folders/0B2yLbWtDgQU9WG9sem1SYkRYTTQ"/>
    <m/>
    <n v="1"/>
    <m/>
    <m/>
    <x v="0"/>
    <n v="1"/>
    <s v="3. El plan de trabajo se elaboro acorde a lo establecido en la actividad "/>
    <s v="1.El Plan de Trabajo se puede encontrar en la siguiente Ruta: C:\Users\NJACOSTAN.SCENTRAL\Documents\2016\PLAN DE ACCION 2016\Cuarto Trimestre\PRODUCTO P59\3. Plan de Trabajo (Cronograma) (ACTIV.3)_x000a__x000a_2.Registro documental en fisico de la Oficina, Plan de Trabajo_x000a__x000a_3.  Ruta Drive Google: https://drive.google.com/drive/u/2/folders/0B2yLbWtDgQU9czZoT3R3M2ZnZGM"/>
    <n v="9"/>
    <n v="9"/>
    <n v="1"/>
    <n v="0.6"/>
    <n v="0.6"/>
    <n v="0.12"/>
    <n v="0.2"/>
    <n v="0.04"/>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59"/>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20"/>
    <s v="4. Desarrollar el Plan de Trabajo _x000a_4.1. Celebración del Día de Control Interno en el INPEC_x000a_4.1.1. Obra de Teatro_x000a_4.1.2. Conferencias (Directora Función Publica, Secretaria General de la Transparencia, Contraloría General de la Republica, Procuraduría General de la Republica)_x000a_4.1.3. Folletos, pendones, manuales, volantes, botones etc."/>
    <s v="SI"/>
    <x v="69"/>
    <x v="2"/>
    <n v="20"/>
    <s v="Equipo OCI"/>
    <s v="Jefe de Oficina"/>
    <x v="0"/>
    <m/>
    <m/>
    <m/>
    <n v="0"/>
    <s v="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
    <m/>
    <m/>
    <n v="1"/>
    <m/>
    <m/>
    <x v="6"/>
    <n v="1"/>
    <s v="4.La obra de Teatro no se pudo cumplir cabalmente, en razon a que la actividad nose llevo a cabo por inconvenientes en el proceso de contratacion, situacion que llevo a que se tomara la decision de cancelar la actividad, los recursos aprobados inicialmente fueron devueltos a la Direccion de Gestion Corporativa."/>
    <n v="0"/>
    <n v="50"/>
    <n v="50"/>
    <n v="1"/>
    <n v="0.6"/>
    <n v="0.6"/>
    <n v="0.12"/>
    <n v="0"/>
    <n v="0"/>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59"/>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21"/>
    <s v="5. Aplicar encuesta de evaluación respecto a la percepción positiva de los roles de la Oficina de Control Interno en el INPEC y determinar el incremento en la percepción de imagen positiva"/>
    <s v="SI"/>
    <x v="70"/>
    <x v="10"/>
    <n v="20"/>
    <s v="Equipo Auditor OCI"/>
    <s v="Profesional Universitario"/>
    <x v="0"/>
    <m/>
    <m/>
    <m/>
    <n v="0"/>
    <s v="Para el cumplimiento de esta actividad se requiere la realizacion efectiva de la actividad anterior (numero 4)."/>
    <m/>
    <n v="71"/>
    <n v="0.70952380952380956"/>
    <s v="Para el cumplimiento de esta actividad se requiere la realizacion efectiva de la actividad anterior (numero 4)."/>
    <m/>
    <x v="6"/>
    <n v="1"/>
    <s v="Para el cumplimiento de esta actividad se requiere la realizacion efectiva de la actividad anterior (numero 4)."/>
    <n v="0"/>
    <n v="210"/>
    <n v="210"/>
    <n v="1"/>
    <n v="0.6"/>
    <n v="0.6"/>
    <n v="0.12"/>
    <n v="0"/>
    <n v="0"/>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n v="100"/>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
    <s v="1. Los soportes de las actividades del producto P245 reposan en la siguiente ruta:_x000a__x000a_C:\Users\NJACOSTAN.SCENTRAL\Documents\2016\PLAN DE ACCION 2016\PRODUCTO P245_x000a__x000a_2. Ruta Drive Google: _x000a__x000a_https://drive.google.com/drive/u/1/folders/0B2yLbWtDgQU9TUs5Z3lfS3NUWGM"/>
    <s v="100"/>
    <s v="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_x000a__x000a_LINK:_x000a__x000a_1. SEGUIMIENTO MAPA DE RIESGOS DE CORRUPCION INPEC 2016_x000a_http://www.inpec.gov.co/portal/page/portal/Inpec/Institucion/ReportesDeControlInterno/Seguimiento%20a%20Las%20Estrategias%20del%20Plan%20Anticorrupci%F3n%20y%20Aten"/>
    <s v="1. Los soportes de las actividades del producto P245 reposan en la siguiente ruta:_x000a__x000a_C:\Users\NJACOSTAN.SCENTRAL\Documents\2016\PLAN DE ACCION 2016\Segundo Trimestre\PRODUCTO P245_x000a__x000a_2. Ruta Drive Google: _x000a__x000a_https://drive.google.com/drive/u/1/folders/0B2yLbWtDgQU9TlZyYjdiMk11dkU"/>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2"/>
    <s v="1. Elaborar y presentar al Comité de Coordinación de Control Interno el Programa Anual de Auditorias para su aprobación."/>
    <s v="NO"/>
    <x v="14"/>
    <x v="26"/>
    <n v="15"/>
    <s v="Equipo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s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m/>
    <n v="1"/>
    <m/>
    <m/>
    <x v="0"/>
    <n v="1"/>
    <s v="1. 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_x000a_Cuarto Trimestre\PRODUCTO P245\1. Elaborar y presentar al CCC Programa Anual Auditorias 2016 (ACTIV. 1)_x000a__x000a_2.  Ruta Drive Google: https://drive.google.com/drive/u/1/folders/0B2yLbWtDgQU9MjZSaEZsOFp2QUk"/>
    <n v="29"/>
    <n v="29"/>
    <n v="1"/>
    <n v="1"/>
    <n v="1"/>
    <n v="0.6"/>
    <n v="0.15"/>
    <n v="0.09"/>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3"/>
    <s v="2. Socializar el Programa Anual de Auditorias a través de la página WEB"/>
    <s v="NO"/>
    <x v="0"/>
    <x v="6"/>
    <n v="15"/>
    <s v="Equipo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s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m/>
    <n v="1"/>
    <m/>
    <m/>
    <x v="0"/>
    <n v="1"/>
    <s v="2. El Programa Anual de Auditoria se encuentra publicado en la pagina web de la Entidad, en el link Reportes de Control Interno - Pestaña Programa Anual de Auditorias - Subtitulo 2016"/>
    <s v="1.El acta correspondiente reposa en la siguienteRuta:_x000a_C:\Users\NJACOSTAN.SCENTRAL\Documents\2016\PLAN DE ACCION 2016\Cuarto Trimestre\PRODUCTO P245\2. Publicacion Pagina Web INPEC Programa Anual de Auditorias 2016 (ACTIV.2)_x000a__x000a_2.  Ruta Drive Google: _x000a_https://drive.google.com/drive/u/2/folders/0B2yLbWtDgQU9dEM1OXpEbTlQbGs"/>
    <n v="29"/>
    <n v="29"/>
    <n v="1"/>
    <n v="1"/>
    <n v="1"/>
    <n v="0.6"/>
    <n v="0.15"/>
    <n v="0.09"/>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4"/>
    <s v="3. Seguimiento al estado del Sistema de Control Interno (Cuatrimestral) "/>
    <s v="NO"/>
    <x v="71"/>
    <x v="55"/>
    <n v="15"/>
    <s v="Equipo OCI"/>
    <s v="Profesional Universitario"/>
    <x v="0"/>
    <n v="100"/>
    <s v="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
    <s v="1.El Informe correspondiente reposa en la siguienteRuta:_x000a_C:\Users\NJACOSTAN.SCENTRAL\Documents\2016\PLAN DE ACCION 2016\PRODUCTO P245\3. Seguimiento al Sistema de Control Interno Primer Informe Cuatrimensual 2016 (ACTIV.3)_x000a__x000a_2.  Ruta Drive Google: https://drive.google.com/drive/u/1/folders/0B2yLbWtDgQU9b19kLUl4clpsRW8"/>
    <n v="100"/>
    <s v="3. El seguimiento Cuatrimensual al Sistema de Control Interno abarca el periodo Marzo - Junio de 2016, es decir la elaboracion y publicacion del Informe es extemporaneo (Julio 2016). "/>
    <m/>
    <m/>
    <n v="0.82857142857142863"/>
    <m/>
    <m/>
    <x v="0"/>
    <n v="1"/>
    <s v="3. El seguimiento Cuatrimensual al Sistema de Control Interno abarca el periodo Julio -  Octubre de 2016."/>
    <s v="1.El Seguimiento reposa en la siguienteRuta:_x000a_C:\Users\NJACOSTAN.SCENTRAL\Documents\2016\PLAN DE ACCION 2016\Cuarto Trimestre\PRODUCTO P245\3. Informe Cuatrimensual (Julio - Octubre 2016) (ACTIV. 3)_x000a__x000a_2.  Ruta Drive Google: _x000a_https://drive.google.com/drive/u/2/folders/0B2yLbWtDgQU9cVV4eF8xMU1PUEU"/>
    <n v="245"/>
    <n v="245"/>
    <n v="1"/>
    <n v="1"/>
    <n v="1"/>
    <n v="0.6"/>
    <n v="0.15"/>
    <n v="0.09"/>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5"/>
    <s v="4. Publicación del resultado del Sistema de Control Interno (Cuatrimestral) en la pagina web del Instituto. Dirección General y Planeación."/>
    <s v="NO"/>
    <x v="71"/>
    <x v="55"/>
    <n v="15"/>
    <s v="Equipo OCI"/>
    <s v="Profesional Universitario"/>
    <x v="0"/>
    <n v="100"/>
    <s v="4. El Informe Promenorizado del Sistema de Control Interno de la Entidad fue publicado en la Pagina Web Institucional (http://www.inpec.gov.co/portal/page/portal/Inpec/Institucion/ReportesDeControlInterno/Tab1/componente%20talento%20humano.PDF)"/>
    <s v="1.El soporte correspondiente reposa en la siguienteRuta:_x000a_C:\Users\NJACOSTAN.SCENTRAL\Documents\2016\PLAN DE ACCION 2016\PRODUCTO P245\4. Publicacion del Informe de seguimiento al Sistema de Control Interno (ACTIV.4)_x000a__x000a_2.  Ruta Drive Google: https://drive.google.com/drive/u/1/folders/0B2yLbWtDgQU9eENma0FGY21WeUE"/>
    <n v="100"/>
    <s v="4. El seguimiento Cuatrimensual al Sistema de Control Interno abarca el periodo Marzo - Junio de 2016, es decir la elaboracion y publicacion del Informe es extemporaneo (Julio 2016). "/>
    <m/>
    <m/>
    <n v="0.82857142857142863"/>
    <m/>
    <m/>
    <x v="0"/>
    <n v="1"/>
    <s v="4. El seguimiento Cuatrimensual al Sistema de Control Interno abarca el periodo Julio -  Octubre de 2016."/>
    <s v="1.El soporte correspondiente reposa en la siguienteRuta:_x000a_C:\Users\NJACOSTAN.SCENTRAL\Documents\2016\PLAN DE ACCION 2016\Cuarto Trimestre\PRODUCTO P245\4. Publicacion Informe Cuatrimensual (Marzo - Junio 2016) (ACTIV. 4)_x000a__x000a_2.  Ruta Drive Google: https://drive.google.com/drive/u/2/folders/0B2yLbWtDgQU9VEVqTnlXa0J6d3M"/>
    <n v="245"/>
    <n v="245"/>
    <n v="1"/>
    <n v="1"/>
    <n v="1"/>
    <n v="0.6"/>
    <n v="0.15"/>
    <n v="0.09"/>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6"/>
    <s v="5. Informes Ejecutivos anuales del Sistema de Control Interno y Sistema de Control Interno Contable."/>
    <s v="NO"/>
    <x v="14"/>
    <x v="5"/>
    <n v="20"/>
    <s v="Equipo OCI"/>
    <s v="Profesional Universitario"/>
    <x v="0"/>
    <n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s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m/>
    <n v="1"/>
    <m/>
    <m/>
    <x v="0"/>
    <n v="1"/>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Cuarto Trimestre\PRODUCTO P245\5. Informe Control Int. Contable - Informe Ejecutivo Anual 2015 (ACTIV 5)_x000a__x000a_2.Al interior de la Oficina reposa el archivo documental en fisico  del Informe ( AZ : PLAN DE ACCION 2016 OCI)_x000a__x000a_3. Ruta Drive Google:_x000a_https://drive.google.com/drive/u/2/folders/0B2yLbWtDgQU9Ymh6VzFGM3NJMFE"/>
    <n v="57"/>
    <n v="57"/>
    <n v="1"/>
    <n v="1"/>
    <n v="1"/>
    <n v="0.6"/>
    <n v="0.2"/>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45"/>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174"/>
    <s v="6. Realizar y publicar los seguimientos (3) al mapa de riesgos de corrupción, aplicando el formato, los lineamientos y las fechas establecidas en la guía para la gestión de Riesgo DAFP ."/>
    <s v="NO"/>
    <x v="58"/>
    <x v="41"/>
    <n v="20"/>
    <s v="Equipo OCI"/>
    <s v="Profesional Universitario"/>
    <x v="0"/>
    <n v="0"/>
    <m/>
    <m/>
    <n v="100"/>
    <s v="6. Fue publicado el primer (01)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C:\Users\NJACOSTAN.SCENTRAL\Documents\2016\PLAN DE ACCION 2016\Segundo Trimestre\PRODUCTO P245\6. Informe de Seguimiento al Mapa de Riesgos de Corrupcion 2016 (ACTIV. 6)_x000a__x000a_2.Registro documental en fisico de la Oficina, Informe de Seguimiento al Mapa de Riesgos de Corrupcion 2016_x000a__x000a_3.  Ruta Drive Google: https://drive.google.com/drive/u/1/folders/0B2yLbWtDgQU9LUhad2xMM0dlTTQ"/>
    <n v="100"/>
    <n v="1"/>
    <s v="6. Fue publicado el Segundo (00)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quot; (ACTIV. 6)_x000a__x000a_2.Registro documental en fisico de la Oficina, Informe de Seguimiento al Mapa de Riesgos de Corrupcion 2016_x000a__x000a_3.  Ruta Drive Google: https://drive.google.com/drive/u/1/folders/0B2yLbWtDgQU9LUhad2xMM0dlTTQ&quot;_x000a_2.Registro documental en fisico de la Oficina, Informe de Seguimiento al Mapa de Riesgos de Corrupcion 2016_x000a__x000a_3.  Ruta Drive Google: https://drive.google.com/drive/u/1/folders/0B2yLbWtDgQU9ZWIzX3pIeHZSb28"/>
    <x v="0"/>
    <n v="1"/>
    <s v="6. El Tercer (03) informe de seguimiento al Mapa de Riesgos del Instituto sera publicado en la primera quincena de Enero de 2017, debido a que el corte del mismo es 31 de diciembre de 2016._x000a__x000a_Sin embargo se reporta la ubicación de los dos (02) Informes que hasta el momento han sido elaborados por la Oficina de Control Interno._x000a_"/>
    <s v="1.El Informe de Seguimiento al Mapa de Riesgos de Corrupcion 2016 se puede encontrar en la siguiente Ruta: _x000a_C:\Users\NJACOSTAN.SCENTRAL\Documents\2016\PLAN DE ACCION 2016\Cuarto Trimestre\PRODUCTO P245\5. Informe Control Int. Contable - Informe Ejecutivo Anual 2015 (ACTIV 5)_x000a__x000a_2.Al interior de la Oficina reposa el archivo documental en fisico  del Informe ( AZ : PLAN DE ACCION 2016 OCI)_x000a__x000a_3. Ruta Drive Google:_x000a_https://drive.google.com/drive/u/2/folders/0B2yLbWtDgQU9bHFKaHZ3ODhjUXM_x000a_"/>
    <n v="240"/>
    <n v="240"/>
    <n v="1"/>
    <n v="1"/>
    <n v="1"/>
    <n v="0.6"/>
    <n v="0.2"/>
    <n v="0.1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66"/>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7"/>
    <s v="Establecer un cronograma de actividades para el impulso de los expedientes."/>
    <s v="NO"/>
    <x v="58"/>
    <x v="48"/>
    <n v="30"/>
    <s v="CONSTANZA CAÑON CHARRY"/>
    <s v="Jefe de Oficina"/>
    <x v="0"/>
    <n v="100"/>
    <s v="Cronograma elaborado de actividades para el impulso de 7 expedientes vigencia 2011"/>
    <s v="Plan de Acciòn 2016, hoja 6 Cronog Impul exped 2011, computador OFIDIS/Grupo Prevenciòn"/>
    <n v="100"/>
    <s v="Cronograma elaborado de actividades para el impulso de 7 expedientes vigencia 2011"/>
    <s v="Archivo fisico OFIDI GRUVE Carpeta Plan de acciòn y carpeta virtual PC/Doris Sanchez/mis documentos/plan de acciòn Cronograma paraimpulso y seguimiento expedientes 2011."/>
    <n v="100"/>
    <n v="1"/>
    <s v="Cronograma elaborado de actividades para el impulso de 7 expedientes vigencia 2011"/>
    <s v="Archivo fisico OFIDI GRUVE Carpeta Plan de acciòn y carpeta virtual PC/Doris Sanchez/mis documentos/plan de acciòn Cronograma paraimpulso y seguimiento expedientes 2011."/>
    <x v="0"/>
    <n v="1"/>
    <s v="Cronograma elaborado en el primer trimestre para impulso de los procesos con hechos vigencia 2011, se subió el respectivo documento a traves del Google"/>
    <s v="Archivo fisico OFIDI GRUVE Carpeta Plan de acciòn y carpeta virtual PC/Doris Sanchez/mis documentos/plan de acciòn Cronograma paraimpulso y seguimiento expedientes 2011."/>
    <n v="4"/>
    <n v="4"/>
    <n v="1"/>
    <n v="1"/>
    <n v="1"/>
    <n v="0.6"/>
    <n v="0.3"/>
    <n v="0.18"/>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66"/>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8"/>
    <s v="Realizar seguimiento y vigilancia de las actividades procesales desarrolladas por parte de los operadores disciplinarios."/>
    <s v="NO"/>
    <x v="40"/>
    <x v="7"/>
    <n v="30"/>
    <s v="CONSTANZA CAÑON CHARRY"/>
    <s v="Jefe de Oficina"/>
    <x v="0"/>
    <m/>
    <s v="Cronograma elaborado con seguimiento a expedientes 2011"/>
    <s v="Plan de Acciòn 2016, hoja 6 Cronog Impul exped 2011, computador OFIDIS/Grupo Prevenciòn"/>
    <n v="100"/>
    <s v="Seguimiento realizado con oficios OFIDI-GOPEV-1235-2016 dirigidos a Dr. Nancy Mazuera y Germán Maldonado solicitud estado procesos casos 2011."/>
    <s v="Archivo fisico OFIDI GRUVE Carpeta Plan de acciòn "/>
    <n v="100"/>
    <n v="0.77329192546583847"/>
    <s v="Seguimiento realizado con oficios OFIDI-GOPEV-1235-2016 dirigidos a Dr. Nancy Mazuera y Germán Maldonado solicitud estado procesos casos 2011."/>
    <s v="Archivo fisico OFIDI GRUVE Carpeta Plan de acciòn "/>
    <x v="0"/>
    <n v="1"/>
    <s v="Reunión  6 octubre 2016 con los abogados de OFIDI  para  seguimiento y verificación procesos con hechos 2011 y 2012 (Acta 073/2016) .  Videoconferencia el día 4 noviembre 2016 a nivel Regional  seguimiento descongestión Disciplinaria  (Acta 079/2016)  y Oficio 2016IE25366 11/10/2016 Seguimiento a instrucciones reunión 6 de octubre 2016."/>
    <s v="Archivo fisico OFIDI GRUVE Carpeta Plan de acciòn y carpeta virtual PC/Doris Sanchez/mis documentos/plan de acciòn/  Registros documentales 4 Trimes OFIDI 2016."/>
    <n v="322"/>
    <n v="322"/>
    <n v="1"/>
    <n v="1"/>
    <n v="1"/>
    <n v="0.6"/>
    <n v="0.3"/>
    <n v="0.18"/>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66"/>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9"/>
    <s v="Elaborar y presentar informe final de terminación de procesos hechos 2011."/>
    <s v="NO"/>
    <x v="37"/>
    <x v="24"/>
    <n v="40"/>
    <s v="CONSTANZA CAÑON CHARRY"/>
    <s v="Jefe de Oficina"/>
    <x v="0"/>
    <m/>
    <m/>
    <m/>
    <m/>
    <s v="La actividad no ha iniciado, se presenta el informe una vez se culmine el proceso en su totalidad cuyos fallos estàn en revisiòn y aprobaciòn por parte de la Jefatura, hasta tanto se realicen las notificaciones los procesos no quedan totalmente tramitados."/>
    <m/>
    <m/>
    <s v="Actividad no ha iniciado"/>
    <m/>
    <m/>
    <x v="0"/>
    <n v="1"/>
    <s v="Oficio 2016IE0032326 de 2016, contentivo del Informe de actividades sobre el estado de los procesos con hechos vigencia 2011 "/>
    <s v="Archivo fisico OFIDI GRUVE Carpeta Plan de acciòn y carpeta virtual PC/Doris Sanchez/mis documentos/plan de acciòn/  Registros documentales 4 Trimes OFIDI 2016."/>
    <n v="3"/>
    <n v="3"/>
    <n v="1"/>
    <n v="1"/>
    <n v="1"/>
    <n v="0.6"/>
    <n v="0.4"/>
    <n v="0.24"/>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224"/>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0"/>
    <s v="Estudio y análisis de la queja o informe por parte del Comité de Evaluación de la Oficina de Control Interno Disciplinario"/>
    <s v="SI"/>
    <x v="27"/>
    <x v="7"/>
    <n v="30"/>
    <s v="CONSTANZA CAÑON CHARRY"/>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n v="100"/>
    <n v="0.78208955223880594"/>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x v="0"/>
    <n v="1"/>
    <s v="Actas Numeros  74-2016, Acta No. 77-2016, Acta No. 78-2016, Aca No. 81 - 2016 y Acta No. 084 - 2'016 por medio de las cuales el Comité de Quejas analiza y toma decisiones sobre las quejas allegadas durante el periodo a la OFIDI.   No se anexan por cuanto dan cuenta de hechos que estan sometidos a reserva legal dentro de las respectivas investigaciones."/>
    <s v="Carpeta fisica comité de quejas OFIDI / Grupo de Prevención no se anexan, toda vez que dan cuenta de hechos que están sometidos a Reserva legal dentro de las respectivas Investigaciones.  Se encuentra disponibles para consulta en la OFIDI."/>
    <n v="335"/>
    <n v="335"/>
    <n v="1"/>
    <n v="1"/>
    <n v="1"/>
    <n v="0.2"/>
    <n v="0.3"/>
    <n v="0.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224"/>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1"/>
    <s v="Asignación de las quejas o informes a los funcionarios a través de reparto para la proyección de la decisión tomada en Comité."/>
    <s v="SI"/>
    <x v="27"/>
    <x v="7"/>
    <n v="30"/>
    <s v="CONSTANZA CAÑON CHARRY"/>
    <s v="Jefe de Oficina"/>
    <x v="0"/>
    <n v="100"/>
    <s v="8 sesiones de asignaciòn de quejas o informes"/>
    <s v="8 formatos de registro 13 y 26 de enero; 5, 12 y 22 de febrero y 2, 4 y 17 de marzo de 2016, carpeta fìsica OFIDI/Grupo Prevenciòn, Carpeta fìsica Reparto de quejas relaciòn de inhibitorios y reparto de quejas para indagación preliminar OFIDI"/>
    <n v="100"/>
    <s v="12 Sesiones del Comitè para Estudio y análisis de 430 quejas recibidas durante el trimestre."/>
    <s v="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
    <n v="100"/>
    <n v="0.78208955223880594"/>
    <s v="12 Sesiones del Comitè para Estudio y análisis de 483 quejas recibidas durante el trimestre."/>
    <s v="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
    <x v="0"/>
    <n v="1"/>
    <s v="5 Sesiones del Comitè para Estudio y análisis de 548 quejas recibidas durante el trimestre."/>
    <s v="10 registros que evidencias el reparto de las quejas durante el tercer trimestre en las siguientes fechas 6 13, 24 y 31  de octubre 2016, del 11 y 25 de noviembre de 2016  y 9 de diciembre de 2016;  Reposan en carpeta fìsica carpeta reparto inhibitorios 2016 OFIDI-GRUVE y 6 registros documentales que evidencias el reparto de quejas de fechas: 13 y 31 (2)   de octubre, 11 y 25 de noviembre de 2016  y 9 de diciembre de 2016; . Reposan en carpeta fìsica carpeta reparto IP - 2016 OFIDI-GRUVE"/>
    <n v="335"/>
    <n v="335"/>
    <n v="1"/>
    <n v="1"/>
    <n v="1"/>
    <n v="0.2"/>
    <n v="0.3"/>
    <n v="0.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s v="P224"/>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2"/>
    <s v="Revisión y aprobación de la decisión proyectada por el funcionario, para la firma de la Jefatura."/>
    <s v="NO"/>
    <x v="27"/>
    <x v="7"/>
    <n v="40"/>
    <s v="CONSTANZA CAÑON CHARRY"/>
    <s v="Jefe de Oficina"/>
    <x v="0"/>
    <n v="100"/>
    <s v="Se realiza revisión y aprobación a través del visto bueno del coordinador del Grupo de Investigaciones en los proyectos de autos, Decisión registrada en los libros de autos y decisiones y en SIID"/>
    <s v="Libro Radicador de Expedientes folio 374 en adelante"/>
    <n v="100"/>
    <s v="Revisiòn y aprobaciòn a través del visto bueno por parte del Coordinador del GINDI en los Proyectos de Autos.  Actuaciones registradas en el libro de Autos y en el SIID "/>
    <s v="Libro radicador de Expedientes folios 384 en adelante ubicado en la Secretaría del Despacho."/>
    <n v="100"/>
    <n v="0.78208955223880594"/>
    <s v="Revisiòn y aprobaciòn a través del visto bueno por parte del Coordinador del GINDI en los Proyectos de Autos.  Actuaciones registradas en el libro de Autos y en el SIID "/>
    <s v="Libro radicador de Expedientes folios 384 en adelante ubicado en la Secretaría del Despacho."/>
    <x v="0"/>
    <n v="1"/>
    <s v="Revisión y aprobación a través de visto bueno por parte del Coordinador del GINDI  en los proyectos de Autos, según registro en tomo II del libro radicador de ingreso y salida de expedientes del Despacho "/>
    <s v="Libro radicador de Ingreso y salida de expedientes del despacho Tomo II paginas paginas 7 a 15, ubicado en la secretaria del Despacho."/>
    <n v="335"/>
    <n v="335"/>
    <n v="1"/>
    <n v="1"/>
    <n v="1"/>
    <n v="0.2"/>
    <n v="0.4"/>
    <n v="0.08"/>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s v="P28"/>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n v="0"/>
    <m/>
    <m/>
    <n v="35"/>
    <s v="2 Visitas de seguimiento de acuerdo con el Cronograma presentado y autorizado por la DINPE"/>
    <s v="Visita durante los dìas 27, 28 y 29 de abril de 2016 a la DIREG NORTE ACTA No. 002-2016 y Visita durante los dìas 13, 14 y 15 de abril de 2016 a la DIREG CENTRAL, Acta 01-2016.  Reposan en carpeta fisica Plan de Acciòn ODIFI-GRUVE"/>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3"/>
    <s v="Elaboración del cronograma de atención e intervención, y selección de los establecimientos a intervenir con charlas de sensibilización y actualización de régimen disciplinario."/>
    <s v="NO"/>
    <x v="58"/>
    <x v="48"/>
    <n v="30"/>
    <s v="CONSTANZA CAÑON CHARRY"/>
    <s v="Jefe de Oficina"/>
    <x v="0"/>
    <n v="25"/>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n v="1"/>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x v="0"/>
    <n v="1"/>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n v="4"/>
    <n v="4"/>
    <n v="1"/>
    <n v="1"/>
    <n v="1"/>
    <n v="0.2"/>
    <n v="0.3"/>
    <n v="0.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s v="P28"/>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m/>
    <m/>
    <m/>
    <m/>
    <m/>
    <m/>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4"/>
    <s v="Visitas y ejecución de las actividades en los establecimientos seleccionados.( Presencial y/o Virtual)"/>
    <s v="NO"/>
    <x v="58"/>
    <x v="48"/>
    <n v="30"/>
    <s v="CONSTANZA CAÑON CHARRY"/>
    <s v="Jefe de Oficina"/>
    <x v="0"/>
    <n v="0"/>
    <s v="No ha iniciado"/>
    <m/>
    <n v="33.299999999999997"/>
    <s v="2 Visitas de seguimiento de acuerdo con el Cronograma presentado y autorizado por la DINPE, en el cual se programaron 6 visitas."/>
    <s v="Visita durante los dìas 27, 28 y 29 de abril de 2016 a la DIREG NORTE ACTA No. 002-2016 y Visita durante los dìas 13, 14 y 15 de abril de 2016 a la DIREG CENTRAL, Acta 01-2016.  Reposan en carpeta fisica Plan de Acciòn ODIFI-GRUVE"/>
    <n v="84"/>
    <n v="1"/>
    <s v="3 Visitas de seguimiento de acuerdo con el Cronograma presentado y autorizado por la DINPE, en el cual se programaron 6 visitas."/>
    <s v="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
    <x v="0"/>
    <n v="1"/>
    <s v="Durante el preente trimestre no se realizarón visitas, solamente quedó pendiente la Regional Oriente situación que será incluida en el Plan de Acción de la Proxima Vigencia . Se adelantaron charlas de sensibilización presencial en el EC Bogota y COMEB "/>
    <s v="Carepta Comité de Quejas y registros fotograficos en equipo Doris/informes notinpec"/>
    <n v="4"/>
    <n v="4"/>
    <n v="1"/>
    <n v="1"/>
    <n v="1"/>
    <n v="0.2"/>
    <n v="0.3"/>
    <n v="0.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s v="P28"/>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m/>
    <m/>
    <m/>
    <m/>
    <m/>
    <m/>
    <m/>
    <s v="1 inoorme semestral"/>
    <s v="Carpata virtual: C:\Documents and Settings\DSANCHEZT\Mis documentos\DORIS 2016\COMPARTIDA\OFICIOS 2016\Oficio Informe semestral actividades OFIDI.docx y carpeta fisica Plan Accion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5"/>
    <s v="Presentación de informes de las actividades semestral y final, ante la Dirección General del Inpec."/>
    <s v="NO"/>
    <x v="58"/>
    <x v="7"/>
    <n v="40"/>
    <s v="CONSTANZA CAÑON CHARRY"/>
    <s v="Jefe de Oficina"/>
    <x v="0"/>
    <m/>
    <s v="No ha iniciado"/>
    <m/>
    <n v="40"/>
    <s v="Informe semestral elaborado"/>
    <s v="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
    <n v="50"/>
    <n v="0.77811550151975684"/>
    <s v="Informe semestral elaborado"/>
    <s v="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
    <x v="0"/>
    <n v="1"/>
    <s v="2 Informe semestral elaborado"/>
    <s v="Con oficio 2016IE0032326 de 2016, se elaboro el informe con destino a la DINPE contentivo de las actividades desarrolladas por OFIDI durante el segundo trimestre del presente añoe año. Carpata virtual: C:\Documents and Settings\DSANCHEZT\Mis documentos\DORIS 2016\COMPARTIDA\OFICIOS 2016\Oficio Informe final  actividades OFIDI.docx"/>
    <n v="329"/>
    <n v="329"/>
    <n v="1"/>
    <n v="1"/>
    <n v="1"/>
    <n v="0.2"/>
    <n v="0.4"/>
    <n v="0.08"/>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3"/>
    <s v="Realizar la verificación del Esquema de publicación de la Ley de Transparencia y Acceso a la información Pública propuesto por el Manual de Gobierno en línea."/>
    <s v="NO"/>
    <x v="14"/>
    <x v="17"/>
    <n v="11"/>
    <s v="Elvira Isabel Rowlands"/>
    <s v="Profesional Universitario"/>
    <x v="0"/>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n v="1"/>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x v="0"/>
    <n v="1"/>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44"/>
    <n v="44"/>
    <n v="1"/>
    <n v="1"/>
    <n v="1"/>
    <n v="0.06"/>
    <n v="0.11"/>
    <n v="6.6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4"/>
    <s v="Elaboración de informe de resultados, logros y dificultades y publicación en la página web, para informar a los usuarios."/>
    <s v="NO"/>
    <x v="41"/>
    <x v="7"/>
    <n v="11"/>
    <s v="Johanna Velasco Atuesta"/>
    <s v="Profesional Universitario"/>
    <x v="0"/>
    <n v="7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100"/>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00"/>
    <n v="0.55757575757575761"/>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x v="0"/>
    <n v="1"/>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65"/>
    <n v="165"/>
    <n v="1"/>
    <n v="1"/>
    <n v="1"/>
    <n v="0.06"/>
    <n v="0.11"/>
    <n v="6.6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5"/>
    <s v="Realizar la verificación, identificación y actualización de datos abiertos."/>
    <s v="NO"/>
    <x v="5"/>
    <x v="14"/>
    <n v="11"/>
    <s v="Elvira Isabel Rowlands"/>
    <s v="Profesional Universitario"/>
    <x v="0"/>
    <n v="100"/>
    <s v="se realizo verificación e identificación de datos abiertos"/>
    <s v="http://www.inpec.gov.co/portal/page/portal/Inpec/Institucion/PlanesInstitucionales/Plan_Accion_2014/MIPG"/>
    <n v="100"/>
    <s v="se realizo verificación e identificación de datos abiertos"/>
    <s v="http://www.inpec.gov.co/portal/page/portal/Inpec/Institucion/PlanesInstitucionales/Plan_Accion_2014/MIPG"/>
    <n v="100"/>
    <n v="1"/>
    <s v="se realizo verificación e identificación de datos abiertos"/>
    <s v="http://www.inpec.gov.co/portal/page/portal/Inpec/Institucion/PlanesInstitucionales/Plan_Accion_2014/MIPG"/>
    <x v="0"/>
    <n v="1"/>
    <s v="se realizo verificación e identificación de datos abiertos"/>
    <s v="http://www.inpec.gov.co/portal/page/portal/Inpec/Institucion/PlanesInstitucionales/Plan_Accion_2014/MIPG"/>
    <n v="91"/>
    <n v="91"/>
    <n v="1"/>
    <n v="1"/>
    <n v="1"/>
    <n v="0.06"/>
    <n v="0.11"/>
    <n v="6.6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6"/>
    <s v="Revisión de los procesos para identificar procedimientos administrativos regulados (trámites) y no regulados"/>
    <s v="NO"/>
    <x v="5"/>
    <x v="0"/>
    <n v="11"/>
    <s v="Elvira Isabel Rowlands"/>
    <s v="Profesional Universitario"/>
    <x v="0"/>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n v="1"/>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x v="0"/>
    <n v="1"/>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20"/>
    <n v="120"/>
    <n v="1"/>
    <n v="1"/>
    <n v="1"/>
    <n v="0.06"/>
    <n v="0.11"/>
    <n v="6.6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7"/>
    <s v="Priorización de trámites a intervenir"/>
    <s v="SI"/>
    <x v="1"/>
    <x v="19"/>
    <n v="11"/>
    <s v="Elvira Isabel Rowlands"/>
    <s v="Profesional Universitario"/>
    <x v="1"/>
    <n v="100"/>
    <s v="La OP Asignación de Visitas a Internos"/>
    <s v="Nueva ruta de acceso para solicitud de turnos de visita vía internet http://186.179.97.230:8080/Mat/"/>
    <n v="100"/>
    <s v="Se actualizo y se encuentra en revision en el DAFP la OPA &quot;ASIGNACIÓN DE VISITAS A INTERNOS&quot;,"/>
    <s v="http://www.suit.gov.co/registro-web/faces/home.jsf?_adf.ctrl-state=hnxdb9q96_3"/>
    <m/>
    <n v="1"/>
    <s v="Eliminado por PLANTIC 2016 mediante Acta N° 10 del 27 de julio de 2016 Comité Institucional de Desarrollo Administrativo"/>
    <m/>
    <x v="6"/>
    <s v="Actividad inactiva"/>
    <n v="0"/>
    <n v="0"/>
    <n v="122"/>
    <n v="122"/>
    <s v="Actividad inactiva"/>
    <n v="1"/>
    <n v="1"/>
    <n v="0.06"/>
    <n v="0"/>
    <n v="0"/>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8"/>
    <s v="Implementar 1 acción efectiva que permitan mejorar los tramites (Normativas, Administrativas o tecnológica)"/>
    <s v="NO"/>
    <x v="3"/>
    <x v="7"/>
    <n v="11"/>
    <s v="Elvira Isabel Rowlands"/>
    <s v="Profesional Universitario"/>
    <x v="1"/>
    <n v="50"/>
    <s v="Se encuentra en revisión por parte del jefe de la oficina asesora de planeación"/>
    <s v="(SCENTRAL/EIROWLANDSG) - escritorio/carpeta DIAGNOSTICO/documento word/ELABORAR DIASGOSTICO Y PRIORIZAR TRAMITES"/>
    <m/>
    <m/>
    <m/>
    <m/>
    <n v="0.28431372549019607"/>
    <s v="Eliminado por PLANTIC 2016 mediante Acta N° 10 del 27 de julio de 2016 Comité Institucional de Desarrollo Administrativo"/>
    <m/>
    <x v="6"/>
    <s v="Actividad inactiva"/>
    <n v="0"/>
    <n v="0"/>
    <n v="102"/>
    <n v="102"/>
    <s v="Actividad inactiva"/>
    <n v="1"/>
    <n v="1"/>
    <n v="0.06"/>
    <n v="0"/>
    <n v="0"/>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9"/>
    <s v="Realizar la verificación del Esquema de publicación de la Ley de Transparencia y Acceso a la información Pública propuesto por el Manual de Gobierno en línea."/>
    <s v="NO"/>
    <x v="3"/>
    <x v="7"/>
    <n v="22"/>
    <s v="Johanna Velasco Atuesta"/>
    <s v="Profesional Universitario"/>
    <x v="0"/>
    <n v="100"/>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m/>
    <m/>
    <m/>
    <n v="100"/>
    <n v="0.28431372549019607"/>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x v="0"/>
    <n v="1"/>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n v="102"/>
    <n v="102"/>
    <n v="1"/>
    <n v="1"/>
    <n v="1"/>
    <n v="0.06"/>
    <n v="0.22"/>
    <n v="1.32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50"/>
    <s v="Actualizar la ruta virtual del Instituto con relación a circulares y directivas que emane la Dirección General, posteriormente su socialización a nivel nacional"/>
    <s v="NO"/>
    <x v="15"/>
    <x v="7"/>
    <n v="11"/>
    <s v="Eduardo Guzman Guzman"/>
    <s v="Profesional Universitario"/>
    <x v="0"/>
    <n v="100"/>
    <s v="Se envia correo electronico con el link de ubicación en la ruta virtual de la calidad de los documentos circular o directiva para conocimiento de las dependencias involucradas."/>
    <s v="ttps://mail.google.com/mail/u/0/#search/evidencia+publicaci%C3%B3n/152560dc71489942"/>
    <n v="100"/>
    <s v="Se envia correo electronico con el link de ubicación en la ruta virtual de la calidad de los documentos circular o directiva para conocimiento de las dependencias involucradas."/>
    <s v="ttps://mail.google.com/mail/u/0/#search/evidencia+publicaci%C3%B3n/152560dc71489942"/>
    <n v="100"/>
    <n v="0.78012048192771088"/>
    <s v="Se envia correo electronico con el link de ubicación en la ruta virtual de la calidad de los documentos circular o directiva para conocimiento de las dependencias involucradas."/>
    <s v="ttps://mail.google.com/mail/u/0/#search/evidencia+publicaci%C3%B3n/152560dc71489942"/>
    <x v="0"/>
    <n v="1"/>
    <s v="Se envia correo electronico con el link de ubicación en la ruta virtual de la calidad de los documentos circular o directiva para conocimiento de las dependencias involucradas."/>
    <s v="ttps://mail.google.com/mail/u/0/#search/evidencia+publicaci%C3%B3n/152560dc71489942"/>
    <n v="332"/>
    <n v="332"/>
    <n v="1"/>
    <n v="1"/>
    <n v="1"/>
    <n v="0.06"/>
    <n v="0.11"/>
    <n v="6.6E-3"/>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s v="P15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51"/>
    <s v="Publicar en la pagina web institucional, mediante link de acceso a la información publica que permita al usuario tener acceso al índice de información general del instituto y posteriormente al tema especifico de su interés."/>
    <s v="NO"/>
    <x v="6"/>
    <x v="7"/>
    <n v="23"/>
    <s v="Johanna Velasco Atuesta"/>
    <s v="Profesional Universitario"/>
    <x v="0"/>
    <n v="10"/>
    <s v="se realizo actualización de la información correspondiente a: Misión y Visión, principios y valores, plan de acción, plan anticorrupción y atención a ciudadano, plan de mejoramiento, modelo integrado de planeación y gestión , informe de gestión ."/>
    <s v="URL: http://www.inpec.gov.co/portal/page/portal/Inpec/ServiciosDeInformacionAlCiudadano/TransparenciaInformacionPublica"/>
    <n v="100"/>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100"/>
    <n v="0.7682539682539683"/>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x v="0"/>
    <n v="1"/>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315"/>
    <n v="315"/>
    <n v="1"/>
    <n v="1"/>
    <n v="1"/>
    <n v="0.06"/>
    <n v="0.23"/>
    <n v="1.3800000000000002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s v="P236"/>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3"/>
    <s v="Estructurar la metodología y Mapa de Riesgos del SGSI"/>
    <s v="NO"/>
    <x v="5"/>
    <x v="0"/>
    <n v="20"/>
    <s v="Ing., Orlando Avelino"/>
    <s v="Distinguido"/>
    <x v="0"/>
    <n v="0"/>
    <s v="La actividad no se ha cumplido dentro de la fecha programada, por falta de presupuesto y personal. "/>
    <m/>
    <n v="5"/>
    <s v="Mediante acta No: 164, el grupo de Proyección e Implementación tecnologica, hizo previa revisión a la metodologia para la Gestión de Riesgos de Seguridad de la Información y la matriz evaluación de riesgos del SGSI."/>
    <s v="-AZ- SISTEMA DE GESTION DE SEGURIDAD DE LA INFORMACION - GRUPO PROYECCION E IMPLEMENTACION TECNOLOGICA - Las evidencias reposan en archivo mágnetico ruta: C:\Users\MARTHA CORDON SCENTRAL\Documentos\2016\PLAN DE ACCION 2016\EVIDENCIAS SEGUIMIENTO II TRIMESTRE."/>
    <m/>
    <n v="1"/>
    <s v="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
    <s v="GRUPO PROYECCION E IMPLEMENTACION TECNOLOGICA "/>
    <x v="0"/>
    <n v="1"/>
    <s v="Teniendo en cuenta la consultoria de Newnet, se estructura el mapa de riesgos del SGSI. "/>
    <s v="-AZ- SISTEMA DE GESTION DE SEGURIDAD DE LA INFORMACION - GRUPO PROYECCION E IMPLEMENTACION TECNOLOGICA - funcionaria Cristina Reyes - La matriz de riesgos del SGSI y presentación de la consultoria reposa en archivo mágnetico ruta C:/Users/MARTHA CORDON SCENTRAL/Documentos/2016/PLAN DE ACCION 2016/SEGUIMIENTO PLAN DE ACCION IV TRIMESTRE."/>
    <n v="120"/>
    <n v="120"/>
    <n v="1"/>
    <n v="0"/>
    <n v="0"/>
    <n v="0"/>
    <n v="0.2"/>
    <n v="0.01"/>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s v="P236"/>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4"/>
    <s v="Implementar y sensibilizar el SGSI a los funcionarios del proceso Gestión Técnologica Sede Central Bogotá"/>
    <s v="NO"/>
    <x v="6"/>
    <x v="7"/>
    <n v="30"/>
    <s v="Ing., Orlando Avelino"/>
    <s v="Distinguido"/>
    <x v="0"/>
    <n v="0"/>
    <s v="La actividad no se ha cumplido dentro de la fecha programada, por falta de presupuesto y personal. "/>
    <m/>
    <n v="5"/>
    <s v="Mediante actas No: 80 y 86 los dias 19 y 27 de abril en el auditorio de la Dirección General, se realizo una capacitación y sensibilización de Seguridad de la Información a funcionarios del CEDIP, COMEB, RM BOGOTA, EC BOGOTA."/>
    <s v="-AZ- SISTEMA DE GESTION DE SEGURIDAD DE LA INFORMACION - GRUPO PROYECCION E IMPLEMENTACION TECNOLOGICA - Las evidencias reposan en archivo mágnetico ruta: C:\Users\MARTHA CORDON SCENTRAL\Documentos\2016\PLAN DE ACCION 2016\EVIDENCIAS SEGUIMIENTO II TRIMESTRE."/>
    <n v="80"/>
    <n v="0.7682539682539683"/>
    <s v="Mediante el uso del correo institucional, se realizo la sensibilización de la política de seguridad de la información, asi mismo en la inducción a nuevos funcionarios el dia 04 de octubre se hizo hincapie al Sistema, en el auditorio de la Sede Central Bogotá."/>
    <s v="-AZ- SISTEMA DE SEGURIDAD DE LA INFORMACION - GRUPO PROYECCION E IMPLEMENTACION TECNOLOGICA - Las evidencias reposan en archivo mágnetico ruta C:/Users/MARTHA CORDON SCENTRAL/Documentos/2016/PLAN DE ACCION 2016/EVIDENCIAS SEGUIMIENTO III TRIMESTRE."/>
    <x v="0"/>
    <n v="1"/>
    <s v="El dia miércoles 14 de Diciembre de 2016, se realizo la ultima jornada de inducción a nuevos funcionarios. Se sensibilizo el Sistema de Gestión de Seguridad de la Información y buenas practicas de acuerdo al contenido de la presentacion. La tematica se desarrollo en el auditorio de la Sede Central Bogotá."/>
    <s v="-AZ- SISTEMA DE GESTION DE SEGURIDAD DE LA INFORMACION - GRUPO PROYECCION E IMPLEMENTACION TECNOLOGICA - funcionaria Cristina Reyes - La presentación y acta 16 reposan en archivo mágnetico ruta C:/Users/MARTHA CORDON SCENTRAL/Documentos/2016/PLAN DE ACCION 2016/SEGUIMIENTO PLAN DE ACCION IV TRIMESTRE."/>
    <n v="315"/>
    <n v="315"/>
    <n v="1"/>
    <n v="0"/>
    <n v="0"/>
    <n v="0"/>
    <n v="0.3"/>
    <n v="1.4999999999999999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s v="P236"/>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5"/>
    <s v="Difundir la política de SGSI a nivel nacional "/>
    <s v="NO"/>
    <x v="5"/>
    <x v="25"/>
    <n v="10"/>
    <s v="Ing., Orlando Avelino"/>
    <s v="Distinguido"/>
    <x v="0"/>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n v="1"/>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x v="0"/>
    <n v="1"/>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31"/>
    <n v="31"/>
    <n v="1"/>
    <n v="0"/>
    <n v="0"/>
    <n v="0"/>
    <n v="0.1"/>
    <n v="5.0000000000000001E-3"/>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s v="P236"/>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6"/>
    <s v="Diseñar e implementar Guía de las buenas prácticas"/>
    <s v="NO"/>
    <x v="0"/>
    <x v="7"/>
    <n v="40"/>
    <s v="Ing., Orlando Avelino"/>
    <s v="Distinguido"/>
    <x v="0"/>
    <n v="0"/>
    <s v="La guía de las buenas prácticas se comenzo a elaborar a partir del 01 de abril."/>
    <m/>
    <n v="50"/>
    <s v="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
    <s v="-AZ- SISTEMA DE GESTION DE SEGURIDAD DE LA INFORMACION - maria.reyes@inpec.gov.co - El acta 136 reposa en archivo mágnetico ruta: C:\Users\MARTHA CORDON SCENTRAL\Documentos\2016\PLAN DE ACCION 2016\EVIDENCIAS SEGUIMIENTO II TRIMESTRE."/>
    <n v="80"/>
    <n v="0.74475524475524479"/>
    <s v="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
    <s v="-AZ- SISTEMA DE SEGURIDAD DE LA INFORMACION - GRUPO PROYECCION E IMPLEMENTACION TECNOLOGICA - Las evidencias reposan en archivo mágnetico ruta C:/Users/MARTHA CORDON SCENTRAL/Documentos/2016/PLAN DE ACCION 2016/EVIDENCIAS SEGUIMIENTO III TRIMESTRE."/>
    <x v="4"/>
    <n v="1"/>
    <s v="Se diseño la guia de las buenas practicas del SGSI; en la actualidad la guia se encuentra en la plataforma de ISOLUCION para la aprobacion definitiva por parte de OFPLA. Se hicieron las respectivas correcciones a observaciones realizadas por la Oficina Asesora de Planeación, se hizo previa revisión, modificación y aprobación de la jefatura y coordinadores de grupo de la Oficina de Sistemas de Información. "/>
    <s v="-AZ- SISTEMA DE GESTION DE SEGURIDAD DE LA INFORMACION - GRUPO PROYECCION E IMPLEMENTACION TECNOLOGICA - funcionaria Cristina Reyes - El borrador de la guia reposa en archivo mágnetico ruta C:/Users/MARTHA CORDON SCENTRAL/Documentos/2016/PLAN DE ACCION 2016/SEGUIMIENTO PLAN DE ACCION IV TRIMESTRE."/>
    <n v="286"/>
    <n v="286"/>
    <n v="1"/>
    <n v="0"/>
    <n v="0"/>
    <n v="0"/>
    <n v="0.32"/>
    <n v="1.6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8.7999999999999989"/>
    <s v="Porcentaje"/>
    <s v="P25"/>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m/>
    <m/>
    <m/>
    <m/>
    <m/>
    <m/>
    <s v="Eliminada"/>
    <s v="Solicitud de cotización, realizar diagnóstico y estructurar el proyecto financiero."/>
    <s v="NO"/>
    <x v="0"/>
    <x v="56"/>
    <m/>
    <s v="Ing., Orlando Avelino"/>
    <s v="Distinguido"/>
    <x v="1"/>
    <m/>
    <m/>
    <m/>
    <m/>
    <m/>
    <m/>
    <m/>
    <s v="Actividad inactiva"/>
    <m/>
    <m/>
    <x v="1"/>
    <s v="Actividad inactiva"/>
    <m/>
    <m/>
    <n v="92"/>
    <n v="92"/>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5"/>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58"/>
    <s v="Realizar el proceso pre contractual público "/>
    <s v="NO"/>
    <x v="0"/>
    <x v="56"/>
    <n v="50"/>
    <s v="Ing., Orlando Avelino"/>
    <s v="Distinguido"/>
    <x v="0"/>
    <n v="10"/>
    <s v="Para el desarrollo del proyecto se conformo el Grupo interdiciplinario, para la realización de los estudios previos del proceso precontractual, se hizo una invitación pública a empresas interesadas en participar en la LICITACION PUBLICA, cuyo objeto es &quot;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
    <s v="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
    <s v="40"/>
    <s v="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_x000a_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
    <s v="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
    <n v="10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x v="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92"/>
    <n v="92"/>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5"/>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n v="136"/>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59"/>
    <s v="Realizar el proceso Contractual - apoyo técnico"/>
    <s v="NO"/>
    <x v="2"/>
    <x v="7"/>
    <n v="50"/>
    <s v="Ing., Orlando Avelino"/>
    <s v="Distinguido"/>
    <x v="0"/>
    <m/>
    <s v="Mediante correo eléctronico del 28 de marzo,  Verificado el PA, se solicito cambiar la fecha final hasta el dia 31 de diciembre y No hasta el día 30/05/2016 - Pues nunca se solicito cambio en el formato de modificación - favor ajustar."/>
    <m/>
    <n v="0"/>
    <s v="A la fecha no se han reportado avances para el cumplimiento de la actividad: Realizar el proceso Contractual - apoyo técnico"/>
    <s v="GRUPO PROYECCION E IMPLEMENTACION TECNOLOGICA"/>
    <n v="100"/>
    <n v="0.62371134020618557"/>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x v="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94"/>
    <n v="194"/>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s v="P143"/>
    <s v="ERON con sistemas bloqueadores de señal implementados"/>
    <n v="2"/>
    <n v="6"/>
    <s v="Número"/>
    <s v="Ing, Adriana Cetina Hernandez "/>
    <s v="Jefe de Oficina"/>
    <x v="0"/>
    <m/>
    <m/>
    <m/>
    <m/>
    <m/>
    <m/>
    <m/>
    <s v="SIN REGISTRO DE SEGUIMIENTO"/>
    <m/>
    <n v="0"/>
    <s v="Para la vigencia 2016, se tenia como meta, instalar el sistema de bloqueo de señal en (1) establecimiento, (ERON de Bellavista) durante el año se realizaron varias reuniones para concertar la adquisición del sistema. El proceso actual se encuentra en estado de verificación de precios, estudio de mercado y comparacion de tecnologia, por parte de la secretaria de seguridad de Medellin."/>
    <s v="CARPETA BLOQUEADORES MEDELLIN BELLAVISTA GRUPO PROYECCION E IMPLEMENTACION TECNOLOGICA - El informe del estado actual de los proyectos reposa en archivo mágnetico ruta: C:\Users\MARTHA CORDON SCENTRAL\Documentos\2016\PLAN DE ACCION 2016\SEGUIMIENTO PLAN DE ACCION IV TRIMESTRE."/>
    <n v="1060"/>
    <s v="Continuar con el seguimiento técnico al proceso que desarrolle la alcaldía de Medellín para la adquisición del sistema de bloqueo para el ERON - Bellavista."/>
    <s v="NO"/>
    <x v="6"/>
    <x v="7"/>
    <n v="100"/>
    <s v="Ing., Orlando Avelino"/>
    <s v="Distinguido"/>
    <x v="0"/>
    <n v="10"/>
    <s v="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
    <s v="CARPETA BLOQUEADORES MEDELLIN - GRUPO PROYECCION E IMPLEMENTACION TECNOLOGICA - El oficio reposa en archivo mágnetico ruta: C:\Users\MARTHA CORDON SCENTRAL\Documentos\2016\PLAN DE ACCION 2016\EVIDENCIAS SEGUIMIENTO I TRIMESTRE 2016."/>
    <n v="40"/>
    <s v="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
    <s v="CARPETA BLOQUEADORES MEDELLIN BELLAVISTA GRUPO PROYECCION E IMPLEMENTACION TECNOLOGICA - Los oficios reportados en P.A reposan en archivo mágnetico ruta: C:\Users\MARTHA CORDON SCENTRAL\Documentos\2016\PLAN DE ACCION 2016\EVIDENCIAS SEGUIMIENTO II TRIMESTRE."/>
    <n v="80"/>
    <n v="0.7682539682539683"/>
    <s v="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
    <s v="CARPETA BLOQUEADORES MEDELLIN BELLAVISTA GRUPO PROYECCION E IMPLEMENTACION TECNOLOGICA - El comunicado 9147 reportado en P.A reposa en archivo mágnetico ruta: C:\Users\MARTHA CORDON SCENTRAL\Documentos\2016\PLAN DE ACCION 2016\EVIDENCIAS SEGUIMIENTO III TRIMESTRE."/>
    <x v="0"/>
    <n v="1"/>
    <s v="Teniendo en cuenta la visita que se realizo a la Secretaria de Seguridad de Medellin, de seguimiento al proceso de Inhibidores de señal para el ERON de Bellavista en apoyo con la Regional Noroeste; la alcaldia de Medellin mediante correo electronico remite informe ejecutivo del estado actual de los proyectos INPEC. "/>
    <s v="CARPETA BLOQUEADORES MEDELLIN BELLAVISTA GRUPO PROYECCION E IMPLEMENTACION TECNOLOGICA - El informe del estado actual de los proyectos reposa en archivo mágnetico ruta: C:\Users\MARTHA CORDON SCENTRAL\Documentos\2016\PLAN DE ACCION 2016\SEGUIMIENTO PLAN DE ACCION IV TRIMESTRE."/>
    <n v="315"/>
    <n v="315"/>
    <n v="1"/>
    <n v="0"/>
    <n v="0"/>
    <n v="0"/>
    <n v="1"/>
    <n v="0.0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s v="P143"/>
    <s v="ERON con sistemas bloqueadores de señal implementados"/>
    <n v="2"/>
    <n v="6"/>
    <s v="Número"/>
    <s v="Ing, Adriana Cetina Hernandez "/>
    <s v="Jefe de Oficina"/>
    <x v="0"/>
    <m/>
    <m/>
    <m/>
    <m/>
    <m/>
    <m/>
    <m/>
    <m/>
    <m/>
    <m/>
    <m/>
    <m/>
    <s v="Eliminada"/>
    <s v="Coordinar con operadores de telefonía móvil para ajustes conjuntos y puesta en operación del sistema adquirido por la alcaldía de Medellín."/>
    <s v="SI"/>
    <x v="72"/>
    <x v="7"/>
    <m/>
    <s v="Ing., Orlando Avelino"/>
    <s v="Distinguido"/>
    <x v="1"/>
    <m/>
    <m/>
    <m/>
    <m/>
    <m/>
    <m/>
    <m/>
    <s v="Actividad inactiva"/>
    <m/>
    <m/>
    <x v="1"/>
    <s v="Actividad inactiva"/>
    <m/>
    <m/>
    <n v="134"/>
    <n v="134"/>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4"/>
    <s v="Proyecto de inversión para el fortalecimiento del programa de audiencias virtuales en coordinación con el Consejo Superior de la Judicatura ejecutado"/>
    <n v="5"/>
    <n v="5"/>
    <s v="Porcentaje"/>
    <s v="Ing, Adriana Cetina Hernandez "/>
    <s v="Jefe de Oficina"/>
    <x v="0"/>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n v="1062"/>
    <s v="Elaborar y entregar la ficha técnica a la USPEC para adquirir una solución para gestionar las videoconferencias."/>
    <s v="NO"/>
    <x v="5"/>
    <x v="11"/>
    <n v="50"/>
    <s v="Ing., Mario Rodríguez "/>
    <s v="Profesional Universitario"/>
    <x v="0"/>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n v="1"/>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x v="0"/>
    <n v="1"/>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90"/>
    <n v="90"/>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4"/>
    <s v="Proyecto de inversión para el fortalecimiento del programa de audiencias virtuales en coordinación con el Consejo Superior de la Judicatura ejecutado"/>
    <n v="5"/>
    <n v="5"/>
    <s v="Porcentaje"/>
    <s v="Ing, Adriana Cetina Hernandez "/>
    <s v="Jefe de Oficina"/>
    <x v="0"/>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n v="1063"/>
    <s v="Enviar documentación a la USPEC, para conocer el estado actual de la solución."/>
    <s v="NO"/>
    <x v="8"/>
    <x v="10"/>
    <n v="50"/>
    <s v="Ing., Mario Rodríguez "/>
    <s v="Profesional Universitario"/>
    <x v="0"/>
    <m/>
    <m/>
    <m/>
    <n v="5"/>
    <s v="Mediante correo electrónico la USPEC solicito aclaración de dos items respecto a la ficha técnica de Videoconferencia, por lo anterior se origino respuesta a la solicitud mediante oficio 8100 -DINPE - OFISI -002095 del 27 de junio de 2016."/>
    <s v="AZ - DIRECCION GENERAL (DINPE) - ARCHIVO OFICINA DE SISTEMAS DE INFORMACION - GRUPO ADMINISTRACION DE LAS TECNOLOGIAS DE LA INFORMACION. El oficio 2095 reposa en archivo mágnetico ruta: C:\Users\MARTHA CORDON SCENTRAL\Documentos\2016\PLAN DE ACCION 2016\EVIDENCIAS SEGUIMIENTO II TRIMESTRE."/>
    <n v="85"/>
    <n v="0.74897119341563789"/>
    <s v="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
    <s v="ARCHIVO OFICINA DE SISTEMAS DE INFORMACION - GRUPO ADMINISTRACION DE LAS TECNOLOGIAS DE LA INFORMACION. El oficio 2773 reposa en archivo magnetico ruta: C/Users/MARTHA CORDON/SCENTRAL/Documentos/2016/PLAN DE ACCION 2016/EVIDENCIAS SEGUIMIENTO III TRIMESTRE."/>
    <x v="0"/>
    <n v="1"/>
    <s v="No se recibio respuesta formal al oficio 2773 por parte de la USPEC; Sin embargo las observaciones al proceso USPEC - MCU (Unidad de Control Multipunto), se encuentran publicadas mediante boletin informativo # 1046 de 9/12/2016 - Selección SCB para la uspec (15-12-2016) en la página de la bolsa mercantil para la compra. http://www.bolsamercantil.com.co/boletines-informativos/"/>
    <s v="GRUPO ADMINISTRACION DE LAS TECNOLOGIAS DE LA INFORMACION. El boletin informativo 1046 de 9/12/2016, reposa en la siguiente ruta virtual: http://www.bolsamercantil.com.co/boletines-informativos/_x000a_y archivo magnetico ruta: C/Users/MARTHA CORDON/SCENTRAL/Documentos/2016/PLAN DE ACCION 2016/EVIDENCIAS SEGUIMIENTO IV TRIMESTRE."/>
    <n v="243"/>
    <n v="243"/>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9"/>
    <s v="Soporte y desarrollo de nuevas funcionalidades de aplicativos de apoyo SIORD, SIJUR, QUEJAS WEB., realizado"/>
    <n v="8"/>
    <n v="100"/>
    <s v="Porcentaje"/>
    <s v="Ing, Adriana Cetina Hernandez "/>
    <s v="Jefe de Oficina"/>
    <x v="0"/>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n v="1064"/>
    <s v="Mantenimiento y desarrollo de nuevas funcionalidades al módulo de QUEJAS WEB"/>
    <s v="SI"/>
    <x v="5"/>
    <x v="28"/>
    <n v="50"/>
    <s v=" Nelson Romero "/>
    <s v="Inspector Jefe"/>
    <x v="0"/>
    <n v="25"/>
    <s v="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
    <s v="- AZ- DIRECCION GENERAL (DINPE) - ARCHIVO OFICINA DE SISTEMAS DE INFORMACION-GRUPO ADMINISTRACION DE LA INFORMACION.  El oficio reposa en archivo mágnetico ruta: C:\Users\MARTHA CORDON SCENTRAL\Documentos\2016\PLAN DE ACCION 2016\EVIDENCIAS SEGUIMIENTO I TRIMESTRE 2016."/>
    <n v="25"/>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n v="100"/>
    <n v="0.90099009900990101"/>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x v="0"/>
    <n v="1"/>
    <s v="Durante el IV trimestre se crearon usuarios de acuerdo a las solicitudes enviadas por correo electronico de los diferentes establecimientos a nivel nacional. Se brindo soporte tecnico via teléfonica y correo institucional para la generación de reportes."/>
    <s v="GRUPO ADMINISTRACION DE LA INFORMACION - funcionario ing. Hernan Avila -correo electrónico hernan.avila@inpec.gov.co - C:\Users\MARTHA CORDON SCENTRAL\Documentos\2016\PLAN DE ACCION 2016\EVIDENCIAS SEGUIMIENTO PLAN DE ACCION IV TRIMESTRE."/>
    <n v="303"/>
    <n v="303"/>
    <n v="1"/>
    <n v="1"/>
    <n v="1"/>
    <n v="0.08"/>
    <n v="0.5"/>
    <n v="0.04"/>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9"/>
    <s v="Soporte y desarrollo de nuevas funcionalidades de aplicativos de apoyo SIORD, SIJUR, QUEJAS WEB., realizado"/>
    <n v="8"/>
    <n v="100"/>
    <s v="Porcentaje"/>
    <s v="Ing, Adriana Cetina Hernandez "/>
    <s v="Jefe de Oficina"/>
    <x v="0"/>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n v="1065"/>
    <s v="Actualizar y dar soporte a los aplicativos desarrollados en FORMS de ORACLE (Quejas, SIORD, DP"/>
    <s v="NO"/>
    <x v="6"/>
    <x v="7"/>
    <n v="50"/>
    <s v=" Nelson Romero "/>
    <s v="Inspector Jefe"/>
    <x v="0"/>
    <n v="25"/>
    <s v="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
    <s v="-AZ - CONSECUTIVO DE ACTAS - ARCHIVO OFICINA DE SISTEMAS DE INFORMACION - GRUPO ADMINISTRACION DE LA INFORMACION - Correo electrónico hernan.avila@inpec.gov.co -  pantallazos de correo en C:\Users\MARTHA CORDON SCENTRAL\Documentos\2016\PLAN DE ACCION 2016\EVIDENCIAS SEGUIMIENTO I TRIMESTRE 2016."/>
    <n v="30"/>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n v="90"/>
    <n v="0.7682539682539683"/>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x v="0"/>
    <n v="1"/>
    <s v="Respecto a desarrollo en el aplicativo SISIPEC- FORMS DE ORACLE - Modulo Social- Interno y familia: Se ajustó la forma de registro de personas (menores y acudientes) para ser cargados a la PPL. (poblacion privada de la libertad), lo cual permite conocer el número de niños menores que residen en los Establecimientos de Reclusion del Orden Nacional."/>
    <s v="GRUPO ADMINISTRACION DE LA INFORMACION - Correo electrónico hernan.avila@inpec.gov.co/funcionario Ing. Hernán Avila - pantallazos de modulo social - interno - familia, reposa en C:\Users\MARTHA CORDON SCENTRAL\Documentos\2016\PLAN DE ACCION 2016\EVIDENCIAS SEGUIMIENTO PLAN DE ACCION IV TRIMESTRE."/>
    <n v="315"/>
    <n v="315"/>
    <n v="1"/>
    <n v="1"/>
    <n v="1"/>
    <n v="0.08"/>
    <n v="0.5"/>
    <n v="0.04"/>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5"/>
    <s v="Protocolo de Internet IPv6 elaborado "/>
    <n v="3"/>
    <n v="20"/>
    <s v="Porcentaje"/>
    <s v="Ing, Adriana Cetina Hernandez "/>
    <s v="Jefe de Oficina"/>
    <x v="0"/>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n v="1066"/>
    <s v="Elaborar diagnostico del estado actual de los equipos del INPEC frente al protocolo ipv6"/>
    <s v="NO"/>
    <x v="6"/>
    <x v="2"/>
    <n v="50"/>
    <s v="Ing., Mario Rodríguez "/>
    <s v="Profesional Universitario"/>
    <x v="0"/>
    <n v="0"/>
    <s v="Actividad en proceso, se esta conformando el equipo de trabajo, para el diágnostico y recopilacion de infomación, respecto al protocolo IPV6 MINTIC - INPEC."/>
    <s v="LINEAMIENTOS MINTIC- PAGINA WEB"/>
    <n v="0"/>
    <s v="A la fecha no se han reportado avances para el cumplimiento de la actividad: Elaborar diagnostico del estado actual de los equipos del INPEC frente al protocolo ipv6."/>
    <s v="GRUPO ADMINISTRACION DE LAS TECNOLOGIAS DE LA INFORMACION."/>
    <n v="50"/>
    <n v="1"/>
    <s v="De acuerdo al direccionamiento de MINTIC para la fase I de planeación se determinaron las actividades a seguir, dentro de las cuales se realizo la construccion del plan de diágnostico, con la metodologia PMI. Asi mismo se definieron los formatos para obtener el inventario de TI."/>
    <s v="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
    <x v="5"/>
    <n v="1"/>
    <s v="Mediante correo electronico de fecha 21/12/2016, se envia a las 6 regionales, la tabla de inventario para registro de equipos de comunicaciones, servidores y aplicaciones. Asi mismo se adjunta el link http://www.mintic.gov.co/portal/604/w3-article-5903.html, con el fin de contextualizar el contenido de la nueva versión a las regionales. Queda pendiente consolidar el inventario nacional de los equipos de acuerdo a las especificaciones de la tabla y con base en los resultados elaborar el diágnostico final, teniendo en cuenta los lineamientos de MINTIC."/>
    <s v="GRUPO ADMINISTRACION DE LAS TECNOLOGIAS DE LA INFORMACION. La tabla de actividades de la fase I - planeación de IPV6, cuadro de inventario y pantallazo correo regionales, reposa en archivo magnetico ruta: C/Users/MARTHA CORDON/SCENTRAL/Documentos/2016/PLAN DE ACCION 2016/EVIDENCIAS SEGUIMIENTO IV TRIMESTRE."/>
    <n v="150"/>
    <n v="150"/>
    <n v="1"/>
    <n v="1"/>
    <n v="1"/>
    <n v="0.03"/>
    <n v="0.25"/>
    <n v="7.4999999999999997E-3"/>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5"/>
    <s v="Protocolo de Internet IPv6 elaborado "/>
    <n v="3"/>
    <n v="20"/>
    <s v="Porcentaje"/>
    <s v="Ing, Adriana Cetina Hernandez "/>
    <s v="Jefe de Oficina"/>
    <x v="0"/>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n v="1067"/>
    <s v="Elaborar plan de implementación del protocolo ipv6 según lineamientos del MINTIC"/>
    <s v="NO"/>
    <x v="4"/>
    <x v="7"/>
    <n v="50"/>
    <s v="Ing., Mario Rodríguez "/>
    <s v="Profesional Universitario"/>
    <x v="0"/>
    <m/>
    <m/>
    <m/>
    <n v="0"/>
    <s v="A la fecha no se han reportado avances para el cumplimiento de la actividad: Elaborar diagnostico del estado actual de los equipos del INPEC frente al protocolo ipv6."/>
    <s v="GRUPO ADMINISTRACION DE LAS TECNOLOGIAS DE LA INFORMACION."/>
    <n v="0"/>
    <n v="0.55487804878048785"/>
    <s v="El plan de implementación queda pendiente por ejecutar, ya que este depende del resultado final del diágnostico del inventario de equipos."/>
    <s v="RESPONSABLE GRUPO ADMINISTRACION DE LAS TECNOLOGIAS DE LA INFORMACION"/>
    <x v="13"/>
    <n v="1"/>
    <s v="El plan de implementación queda pendiente por elaborar, ya que este depende del resultado final del diágnostico del inventario de equipos. No se registran avances para el IV trimestre."/>
    <s v="COORDINACION A CARGO GRUPO ADMINISTRACION DE LAS TECNOLOGIAS DE LA INFORMACION."/>
    <n v="164"/>
    <n v="164"/>
    <n v="1"/>
    <n v="1"/>
    <n v="1"/>
    <n v="0.03"/>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195"/>
    <s v="Establecimientos dotados de hardware y software  para instalar la fase 2- SISIPEC WEB"/>
    <n v="3"/>
    <n v="30"/>
    <s v="Número"/>
    <s v="Ing, Adriana Cetina Hernandez "/>
    <s v="Jefe de Oficina"/>
    <x v="1"/>
    <m/>
    <m/>
    <m/>
    <m/>
    <m/>
    <m/>
    <m/>
    <m/>
    <m/>
    <m/>
    <m/>
    <m/>
    <n v="1068"/>
    <s v="Realizar proceso de contratación"/>
    <s v="NO"/>
    <x v="6"/>
    <x v="2"/>
    <n v="10"/>
    <s v="Cielito Rambal"/>
    <s v="Profesional Universitario"/>
    <x v="1"/>
    <n v="0"/>
    <s v="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
    <s v="-AZ- CONSECUTIVO ACTAS - ARCHIVO OFICINA DE SISTEMAS DE INFORMACION  - La evidencia del acta 022 y oficio 0125 reposa en la ruta eléctronica: C:\Users\MARTHA CORDON SCENTRAL\Documentos\2016\PLAN DE ACCION 2016\EVIDENCIAS SEGUIMIENTO I TRIMESTRE 2016. "/>
    <m/>
    <m/>
    <m/>
    <m/>
    <s v="Actividad inactiva"/>
    <m/>
    <m/>
    <x v="1"/>
    <s v="Actividad inactiva"/>
    <m/>
    <m/>
    <n v="150"/>
    <n v="150"/>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195"/>
    <s v="Establecimientos dotados de hardware y software  para instalar la fase 2- SISIPEC WEB"/>
    <n v="3"/>
    <n v="30"/>
    <s v="Número"/>
    <s v="Ing, Adriana Cetina Hernandez "/>
    <s v="Jefe de Oficina"/>
    <x v="1"/>
    <m/>
    <m/>
    <m/>
    <m/>
    <m/>
    <m/>
    <m/>
    <m/>
    <m/>
    <m/>
    <m/>
    <m/>
    <n v="1069"/>
    <s v="Recibir los elementos, configuración e instalación"/>
    <s v="NO"/>
    <x v="4"/>
    <x v="4"/>
    <n v="4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x v="1"/>
    <s v="Actividad inactiva"/>
    <m/>
    <m/>
    <n v="29"/>
    <n v="29"/>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195"/>
    <s v="Establecimientos dotados de hardware y software  para instalar la fase 2- SISIPEC WEB"/>
    <n v="3"/>
    <n v="30"/>
    <s v="Número"/>
    <s v="Ing, Adriana Cetina Hernandez "/>
    <s v="Jefe de Oficina"/>
    <x v="1"/>
    <m/>
    <m/>
    <m/>
    <m/>
    <m/>
    <m/>
    <m/>
    <m/>
    <m/>
    <m/>
    <m/>
    <m/>
    <n v="1070"/>
    <s v="Elaborar programación distribución equipos a establecimientos"/>
    <s v="NO"/>
    <x v="12"/>
    <x v="32"/>
    <n v="2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x v="1"/>
    <s v="Actividad inactiva"/>
    <m/>
    <m/>
    <n v="14"/>
    <n v="14"/>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195"/>
    <s v="Establecimientos dotados de hardware y software  para instalar la fase 2- SISIPEC WEB"/>
    <n v="3"/>
    <n v="30"/>
    <s v="Número"/>
    <s v="Ing, Adriana Cetina Hernandez "/>
    <s v="Jefe de Oficina"/>
    <x v="1"/>
    <m/>
    <m/>
    <m/>
    <m/>
    <m/>
    <m/>
    <m/>
    <m/>
    <m/>
    <m/>
    <m/>
    <m/>
    <n v="1071"/>
    <s v="Entregar a Establecimientos"/>
    <s v="NO"/>
    <x v="3"/>
    <x v="7"/>
    <n v="3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x v="1"/>
    <s v="Actividad inactiva"/>
    <m/>
    <m/>
    <n v="102"/>
    <n v="102"/>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6"/>
    <s v="Tableros de control estadístico con la información de los internos en SISIPEC"/>
    <n v="10"/>
    <n v="2"/>
    <s v="Número"/>
    <s v="Ing, Adriana Cetina Hernandez "/>
    <s v="Jefe de Oficina"/>
    <x v="0"/>
    <m/>
    <m/>
    <m/>
    <n v="4"/>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2"/>
    <s v="Realizar proceso pre contractual y contractual para la renovación de la licencia de software de la herramienta de inteligencia de negocios (Jaspersoft)"/>
    <s v="NO"/>
    <x v="5"/>
    <x v="57"/>
    <n v="25"/>
    <s v="Ing., Cielito Rambal, Everardo Muñoz "/>
    <s v="Profesional Universitario"/>
    <x v="0"/>
    <n v="50"/>
    <s v="Mediante oficio 0245 del 15/03/2016 se hace entrega de los estudios previos a la Subdirección de Gestión Contractual. Objeto a contratar &quot;RENOVAR LA SUSCRIPCION Y SOPORTE DEL SOFTWARE JASPERSOFT BUSINESS INTELLIGENCE BI&quot;. De acuerdo al Presupuesto asignado en el Plan Anual de Adquisiciones vigencia fiscal de 2016. "/>
    <s v="-AZ- CONTRATO 023 de 2015 - TABLEROS DE CONTROL - GRUPO ADMINISTRACION DE LA INFORMACION - La evidencia del oficio 0245 reposa ruta: C:\Users\MARTHA CORDON SCENTRAL\Documentos\2016\PLAN DE ACCION 2016\EVIDENCIAS SEGUIMIENTO I TRIMESTRE 2016. "/>
    <s v="100"/>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s v="100"/>
    <n v="1"/>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x v="0"/>
    <n v="1"/>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n v="52"/>
    <n v="52"/>
    <n v="1"/>
    <n v="1"/>
    <n v="1"/>
    <n v="0.1"/>
    <n v="0.2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6"/>
    <s v="Tableros de control estadístico con la información de los internos en SISIPEC"/>
    <n v="10"/>
    <n v="2"/>
    <s v="Número"/>
    <s v="Ing, Adriana Cetina Hernandez "/>
    <s v="Jefe de Oficina"/>
    <x v="0"/>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3"/>
    <s v="Adquirir 400 horas de soporte (Jaspersoft) "/>
    <s v="NO"/>
    <x v="5"/>
    <x v="7"/>
    <n v="25"/>
    <s v="Ing., Cielito Rambal, Everardo Muñoz "/>
    <s v="Profesional Universitario"/>
    <x v="0"/>
    <n v="50"/>
    <s v="Mediante oficio 0245 del 15/03/2016 Dentro de los estudios previos, númeral 2.2 ALCANCE DEL OBJETO se estipulan las actividades a desarrollar por parte del CONTRATISTA. &quot; _x000a_• Soporte y acompañamiento de Jaspersoft adicional especializado, que proveerá la_x000a_cantidad de cuatrocientas horas (400) horas para ser consumidas."/>
    <s v="-AZ- CONTRATO 023 de 2015 - TABLEROS DE CONTROL - GRUPO ADMINISTRACION DE LA INFORMACION - La evidencia del oficio 0245 reposa ruta: C:\Users\MARTHA CORDON SCENTRAL\Documentos\2016\PLAN DE ACCION 2016\EVIDENCIAS SEGUIMIENTO I TRIMESTRE 2016. "/>
    <s v="100"/>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s v="100"/>
    <n v="0.78901734104046239"/>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x v="0"/>
    <n v="1"/>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n v="346"/>
    <n v="346"/>
    <n v="1"/>
    <n v="1"/>
    <n v="1"/>
    <n v="0.1"/>
    <n v="0.2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6"/>
    <s v="Tableros de control estadístico con la información de los internos en SISIPEC"/>
    <n v="10"/>
    <n v="2"/>
    <s v="Número"/>
    <s v="Ing, Adriana Cetina Hernandez "/>
    <s v="Jefe de Oficina"/>
    <x v="0"/>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4"/>
    <s v="Realizar mantenimiento y actualización de los tableros de control publicados en la página WEB"/>
    <s v="NO"/>
    <x v="8"/>
    <x v="7"/>
    <n v="50"/>
    <s v="Ing., Cielito Rambal, Everardo Muñoz "/>
    <s v="Profesional Universitario"/>
    <x v="0"/>
    <n v="15"/>
    <s v="Mediante acta No 34 del 02/03/2016 se socializa el Cierre de proyecto Delitos Nacional, con compromiso del líder Técnico del Proyecto de la OFISI realizar la verificación correspondiente de las consultas que se generan en la información del tablero de Delitos y Extranjeros."/>
    <s v="-AZ- CONTRATO 023 de 2015 - TABLEROS DE CONTROL - GRUPO ADMINISTRACION DE LA INFORMACION - La evidencia del acta No 34 reposa en la ruta eléctronica: C:\Users\MARTHA CORDON SCENTRAL\Documentos\2016\PLAN DE ACCION 2016\EVIDENCIAS SEGUIMIENTO I TRIMESTRE 2016. "/>
    <s v="100"/>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s v="100"/>
    <n v="0.71372549019607845"/>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x v="0"/>
    <n v="1"/>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n v="255"/>
    <n v="255"/>
    <n v="1"/>
    <n v="1"/>
    <n v="1"/>
    <n v="0.1"/>
    <n v="0.5"/>
    <n v="0.05"/>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s v="P171"/>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075"/>
    <s v="Implementar la estrategia de interoperabilidad con las entidades en convenios interadministrativos"/>
    <s v="NO"/>
    <x v="5"/>
    <x v="7"/>
    <n v="33"/>
    <s v=" Nelson Romero "/>
    <s v="Inspector Jefe"/>
    <x v="0"/>
    <n v="100"/>
    <s v="Se desarrollo un web - service con la firma contratista PBM S.A.S para que las entidades del sector justicia en convenio puedan acceder a información especifica del sistema misional - SISIPEC. Mediante contrato 096, se crea acta de inicio el 24 de Nov de 2015. "/>
    <s v="CARPETA 02 - GRUPO ADMINISTRACION DE LA INFORMACION. "/>
    <s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s v="100"/>
    <n v="0.78901734104046239"/>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x v="0"/>
    <n v="1"/>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346"/>
    <n v="346"/>
    <n v="1"/>
    <n v="1"/>
    <n v="1"/>
    <n v="0.1"/>
    <n v="0.33"/>
    <n v="3.3000000000000002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s v="P171"/>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076"/>
    <s v="Socializar las herramientas tecnológicas implementadas en el INPEC (Web service – tableros de control)"/>
    <s v="NO"/>
    <x v="5"/>
    <x v="7"/>
    <n v="33"/>
    <s v=" Nelson Romero "/>
    <s v="Inspector Jefe"/>
    <x v="0"/>
    <n v="10"/>
    <s v="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
    <s v="Las evidencias reposan en los siguientes correos electrónicos: soporte.sisipec@inpec.gov.co - edward.osorio@inpec.gov.co. GRUPO ADMINISTRACION DE LA INFORMACION "/>
    <s v="100"/>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s v="100"/>
    <n v="0.78901734104046239"/>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x v="0"/>
    <n v="1"/>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n v="346"/>
    <n v="346"/>
    <n v="1"/>
    <n v="1"/>
    <n v="1"/>
    <n v="0.1"/>
    <n v="0.33"/>
    <n v="3.3000000000000002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s v="P171"/>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152"/>
    <s v="Apoyo técnico a las entidades que requieran información del INPEC"/>
    <s v="SI"/>
    <x v="5"/>
    <x v="7"/>
    <n v="34"/>
    <s v=" Nelson Romero "/>
    <s v="Inspector Jefe"/>
    <x v="0"/>
    <n v="25"/>
    <s v="Mediante correo electrónico se brinda apoyo técnico a entidades en convenio que requieren soporte en cuanto a la creación y eliminación de usuarios en el aplicativo SISIPEC- WEB. De igual manera se realiza constante monitoreo a las conexiones interinstitucionales. "/>
    <s v="Las evidencias reposan en los siguientes correos electrónicos: soporte.sisipec@inpec.gov.co - edward.osorio@inpec.gov.co. GRUPO ADMINISTRACION DE LA INFORMACION "/>
    <s v="50"/>
    <s v="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
    <s v="CARPETA 02 - GRUPO ADMINISTRACION DE LA INFORMACION - Se anexa actas 087 y 137 ruta eléctronica: C:\Users\MARTHA CORDON SCENTRAL\Documentos\2016\PLAN DE ACCION 2016\EVIDENCIAS SEGUIMIENTO II TRIMESTRE."/>
    <m/>
    <n v="0.78901734104046239"/>
    <s v="A la fecha no se han reportado avances para el cumplimiento de la actividad: Apoyo tecnico a entidades que requieran informacion del INPEC."/>
    <s v="GRUPO ADMINISTRACION DE LA INFORMACION "/>
    <x v="0"/>
    <n v="1"/>
    <s v="Mediante acta de fecha 11 de Noviembre de 2016, se realizaron pruebas de enrolamiento de internos desde los CRM-PUENTE ARANDA a traves de SISIPEC con funcionario de OFISI y EJERCITO. Mediante acta 315 de 19/12/2016, se realizo seminario de capacitación de los modulos que conforman el aplicativo SISIPEC WEB, a funcionarios de Establecimientos de Reclusion Militar, Policia, Carcel Distrital de Bogotá y Municipal de Funza el cual se desarrollo durante los dias comprendidos entre el 12 y 16 de Diciembre."/>
    <s v="GRUPO ADMINISTRACION DE LA INFORMACION - funcionario Nelson Romero - Se anexan actas: 11 de Noviembre y acta 315 ruta eléctronica: C:\Users\MARTHA CORDON SCENTRAL\Documentos\2016\PLAN DE ACCION 2016\EVIDENCIAS SEGUIMIENTO IV TRIMESTRE."/>
    <n v="346"/>
    <n v="346"/>
    <n v="1"/>
    <n v="1"/>
    <n v="1"/>
    <n v="0.1"/>
    <n v="0.34"/>
    <n v="3.4000000000000002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27"/>
    <s v="Establecimientos (Bogotá)  con modulo no dinero implementados"/>
    <n v="5"/>
    <n v="2"/>
    <s v="Número"/>
    <s v="Ing, Adriana Cetina Hernandez "/>
    <s v="Jefe de Oficina"/>
    <x v="0"/>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1077"/>
    <s v="Implementar el módulo NO DINERO en 2 ERON de Bogotá (EC MODELO y RM BUEN PASTOR) "/>
    <s v="NO"/>
    <x v="6"/>
    <x v="7"/>
    <n v="50"/>
    <s v=" Nelson Romero "/>
    <s v="Inspector Jefe"/>
    <x v="0"/>
    <n v="40"/>
    <s v="Se realizo Instalación de servidores en el establecimiento EPMSC PICOTA, Actualización del aplicativo Módulo no dinero para trabajar distribuidamente."/>
    <s v="GRUPO ADMINISTRACION DE LA INFORMACION. "/>
    <s v="0"/>
    <s v="A la fecha no se han reportado avances para el cumplimiento de la actividad: Implementar el módulo NO DINERO en 2 ERON de Bogotá (EC MODELO y RM BUEN PASTOR)"/>
    <s v="GRUPO ADMINISTRACION DE LA INFORMACION "/>
    <m/>
    <n v="0.7682539682539683"/>
    <s v="A la fecha no se han reportado avances para el cumplimiento de la actividad: Implementar el módulo NO DINERO en 2 ERON de Bogotá (EC MODELO y RM BUEN PASTOR)"/>
    <s v="GRUPO ADMINISTRACION DE LA INFORMACION "/>
    <x v="0"/>
    <n v="1"/>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315"/>
    <n v="315"/>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27"/>
    <s v="Establecimientos (Bogotá)  con modulo no dinero implementados"/>
    <n v="5"/>
    <n v="2"/>
    <s v="Número"/>
    <s v="Ing, Adriana Cetina Hernandez "/>
    <s v="Jefe de Oficina"/>
    <x v="0"/>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1078"/>
    <s v="Capacitar a funcionarios de la Dirección de Gestión Corporativa y realizar pruebas de correcto funcionamiento."/>
    <s v="NO"/>
    <x v="0"/>
    <x v="7"/>
    <n v="50"/>
    <s v=" Nelson Romero "/>
    <s v="Inspector Jefe"/>
    <x v="0"/>
    <n v="0"/>
    <s v="Esta actividad no la realiza la OFISI, el alcance únicamente va hacia el DESARROLLO de los módulos. La Dirección de Gestión Corporativa, debe capacitar a los usuarios y poner en marcha el aplicativo. Dentro del formato de modificación se solicitará INACTIVACION."/>
    <m/>
    <s v="0"/>
    <s v="A la fecha no se han reportado avances para el cumplimiento de la actividad: Capacitar a funcionarios de la Dirección de Gestión Corporativa y realizar pruebas de correcto funcionamiento."/>
    <s v="GRUPO ADMINISTRACION DE LA INFORMACION "/>
    <m/>
    <n v="0.74475524475524479"/>
    <s v="A la fecha no se han reportado avances para el cumplimiento de la actividad: Capacitar a funcionarios de la Dirección de Gestión Corporativa y realizar pruebas de correcto funcionamiento."/>
    <s v="GRUPO ADMINISTRACION DE LA INFORMACION "/>
    <x v="0"/>
    <n v="1"/>
    <s v="Mediante actas N°: 42,205,287,293 y 295 se realizo capacitación del aplicativo &quot;modulo no dinero&quot; a funcionarios de Tesoreria de la Dirección de Gestión Corporativa."/>
    <s v="GRUPO ADMINISTRACION DE LA INFORMACION - funcionario: james.villamil@inpec.gov.co - http://172.17.54.98:7020/ManejoDinero http://172.17.54.98:7025/ManejoDinero - Se anexan actas 42,205,287,293 y 295 en ruta magnetica: C:\Users\MARTHA CORDON SCENTRAL\Documentos\2016\PLAN DE ACCION 2016\EVIDENCIAS SEGUIMIENTO IV TRIMESTRE."/>
    <n v="286"/>
    <n v="286"/>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27"/>
    <s v="Soporte y mantenimiento de la solución biométrica realizado"/>
    <n v="5"/>
    <n v="100"/>
    <s v="Porcentaje"/>
    <s v="Ing, Adriana Cetina Hernandez "/>
    <s v="Jefe de Oficina"/>
    <x v="1"/>
    <m/>
    <m/>
    <m/>
    <m/>
    <m/>
    <m/>
    <m/>
    <m/>
    <m/>
    <m/>
    <m/>
    <m/>
    <n v="1079"/>
    <s v="Tramitar proceso de contratación "/>
    <s v="NO"/>
    <x v="25"/>
    <x v="11"/>
    <n v="30"/>
    <s v=" Nelson Romero "/>
    <s v="Inspector Jefe"/>
    <x v="1"/>
    <n v="0"/>
    <s v="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
    <s v="-AZ- CONSECUTIVO ACTAS - ARCHIVO OFICINA DE SISTEMAS DE INFORMACION  - La evidencia del acta 022 y oficio 0125 reposa en la ruta eléctronica: C:\Users\MARTHA CORDON SCENTRAL\Documentos\2016\PLAN DE ACCION 2016\EVIDENCIAS SEGUIMIENTO I TRIMESTRE 2016."/>
    <m/>
    <m/>
    <m/>
    <m/>
    <s v="Actividad inactiva"/>
    <m/>
    <m/>
    <x v="1"/>
    <s v="Actividad inactiva"/>
    <m/>
    <m/>
    <n v="87"/>
    <n v="87"/>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s v="P27"/>
    <s v="Soporte y mantenimiento de la solución biométrica realizado"/>
    <n v="5"/>
    <n v="100"/>
    <s v="Porcentaje"/>
    <s v="Ing, Adriana Cetina Hernandez "/>
    <s v="Jefe de Oficina"/>
    <x v="1"/>
    <m/>
    <m/>
    <m/>
    <m/>
    <m/>
    <m/>
    <m/>
    <m/>
    <m/>
    <m/>
    <m/>
    <m/>
    <n v="1080"/>
    <s v="Ejecución del contrato"/>
    <s v="NO"/>
    <x v="8"/>
    <x v="7"/>
    <n v="70"/>
    <s v=" Nelson Romero "/>
    <s v="Inspector Jefe"/>
    <x v="1"/>
    <m/>
    <m/>
    <m/>
    <m/>
    <m/>
    <m/>
    <m/>
    <s v="Actividad inactiva"/>
    <m/>
    <m/>
    <x v="1"/>
    <s v="Actividad inactiva"/>
    <m/>
    <m/>
    <n v="255"/>
    <n v="255"/>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61"/>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3"/>
    <s v="Enviar requerimientos a la USPEC de las redes y equipos de cómputo "/>
    <s v="NO "/>
    <x v="8"/>
    <x v="2"/>
    <n v="20"/>
    <s v="Ing. Mario Rodriguez"/>
    <s v="Profesional Universitario"/>
    <x v="0"/>
    <m/>
    <m/>
    <m/>
    <n v="50"/>
    <s v="Mediante oficio No: 001437 de mayo 10 de 2016, firmado por el Director General, se remite a la Directora de la USPEC, el requerimiento sobre necesidades a nivel nacional de equipos para ERON. Pendiente enviar oficio requerimiento de redes."/>
    <s v="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
    <m/>
    <n v="1"/>
    <s v="A la fecha no se reporta avances, respecto al seguimiento de las redes y equipos de computo a la USPEC."/>
    <s v="GRUPO ADMINISTRACION DE LAS TECNOLOGIAS DE LA INFORMACION"/>
    <x v="0"/>
    <n v="1"/>
    <s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
    <s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
    <n v="90"/>
    <n v="90"/>
    <n v="1"/>
    <n v="1"/>
    <n v="1"/>
    <n v="0.1"/>
    <n v="0.2"/>
    <n v="0.0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61"/>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4"/>
    <s v="Adquirir,instalar y poner en funcionamiento la red eléctrica y logica para la Sede Central."/>
    <s v="NO "/>
    <x v="8"/>
    <x v="7"/>
    <n v="60"/>
    <s v="Ing. Mario Rodriguez"/>
    <s v="Profesional Universitario"/>
    <x v="0"/>
    <m/>
    <m/>
    <m/>
    <n v="40"/>
    <s v="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
    <s v="AZ - ARCHIVO OFICINA DE SISTEMAS DE INFORMACION - GRUPO ADMINISTRACION DE LAS TECNOLOGIAS DE LA INFORMACION. El oficio reposa en archivo mágnetico ruta: C:\Users\MARTHA CORDON SCENTRAL\Documentos\2016\PLAN DE ACCION 2016\EVIDENCIAS SEGUIMIENTO II TRIMESTRE."/>
    <n v="50"/>
    <n v="0.71372549019607845"/>
    <s v="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
    <s v="ARCHIVO OFICINA DE SISTEMAS DE INFORMACION - GRUPO ADMINISTRACION DE LAS TECNOLOGIAS DE LA INFORMACION. El oficio reposa en archivo magnetico ruta: C/Users/MARTHA CORDON/SCENTRAL/Documentos/2016/PLAN DE ACCION 2016/EVIDENCIAS SEGUIMIENTO III TRIMESTRE."/>
    <x v="0"/>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255"/>
    <n v="255"/>
    <n v="1"/>
    <n v="1"/>
    <n v="1"/>
    <n v="0.1"/>
    <n v="0.6"/>
    <n v="0.06"/>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61"/>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5"/>
    <s v="Estructurar  un proyecto para la renovación tecnológica de la EPN"/>
    <s v="NO "/>
    <x v="8"/>
    <x v="7"/>
    <n v="20"/>
    <s v="Ing. Mario Rodriguez"/>
    <s v="Profesional Universitario"/>
    <x v="0"/>
    <m/>
    <m/>
    <m/>
    <n v="10"/>
    <s v="Mediante calendario en Google Apps, se programó para el mes de Julio, una mesa de trabajo con la EPN para definir las necesidades tecnicas respecto a la plataforma tecnológica. En trámite oficio radicado en el mes de julio,  para generar respuesta según GESDOC 2016IE0013119."/>
    <s v="AZ - ARCHIVO OFICINA DE SISTEMAS DE INFORMACION - GRUPO ADMINISTRACION DE LAS TECNOLOGIAS DE LA INFORMACION. El oficio 2016IE0013119 reposa en archivo mágnetico ruta: C:\Users\MARTHA CORDON SCENTRAL\Documentos\2016\PLAN DE ACCION 2016\EVIDENCIAS SEGUIMIENTO II TRIMESTRE."/>
    <n v="20"/>
    <n v="0.71372549019607845"/>
    <s v="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
    <s v="ARCHIVO OFICINA DE SISTEMAS DE INFORMACION - GRUPO ADMINISTRACION DE LAS TECNOLOGIAS DE LA INFORMACION. El oficio del proyecto reposa en archivo magnetico ruta: C/Users/MARTHA CORDON/SCENTRAL/Documentos/2016/PLAN DE ACCION 2016/EVIDENCIAS SEGUIMIENTO III TRIMESTRE."/>
    <x v="0"/>
    <n v="1"/>
    <s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
    <s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
    <n v="255"/>
    <n v="255"/>
    <n v="1"/>
    <n v="1"/>
    <n v="1"/>
    <n v="0.1"/>
    <n v="0.2"/>
    <n v="0.0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173"/>
    <s v="Integración del Sistema Biométrico con Visitel del personal visitante registrado en los ERON"/>
    <n v="15"/>
    <n v="60"/>
    <s v="Porcentaje"/>
    <s v="Ing, Adriana Cetina Hernandez "/>
    <s v="Jefe de Oficina"/>
    <x v="0"/>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1081"/>
    <s v="Implementar el sistema VISITEL en 28 ERON con Integración Biométrica"/>
    <s v="NO"/>
    <x v="5"/>
    <x v="7"/>
    <n v="50"/>
    <s v=" Nelson Romero "/>
    <s v="Inspector Jefe"/>
    <x v="0"/>
    <n v="25"/>
    <s v="Integración del sistema VISITEL en 7 ERON de la Regional Occidente. Epmsc Mocoa, El Bordo, Bolivar, Caloto, Puerto Tejada, Ipiales, Reclusión de Mujeres Popayán. La cual se tiene programada para el día 11 de abril. Respuesta al oficio No 01091-16 - marzo 29 de 2016."/>
    <s v="GRUPO ADMINISTRACION DE LA INFORMACION - La evidencia del Oficio 01091-16 - marzo 29 de 2016 y acta 0123 del 18/02/2016 reposa en la ruta: C:\Users\MARTHA CORDON SCENTRAL\Documentos\2016\PLAN DE ACCION 2016\EVIDENCIAS SEGUIMIENTO I TRIMESTRE 2016. "/>
    <n v="28"/>
    <s v="Integración del sistema VISITEL en 2 ERON, EPMSC Dorada, anexo oficio 9701 y EPMSC Riohacha, anexo acta 112."/>
    <s v="GRUPO ADMINISTRACION DE LA INFORMACION - La evidencia del Oficio 9701 y acta 112 reposa en la ruta: C:\Users\MARTHA CORDON SCENTRAL\Documentos\2016\PLAN DE ACCION 2016\EVIDENCIAS SEGUIMIENTO II TRIMESTRE."/>
    <n v="60"/>
    <n v="0.78901734104046239"/>
    <s v="Integración del sistema VISITEL en 14 ERON de la regional Oriente, informe de integracion ERON de la regional Occidente."/>
    <s v="GRUPO ADMINISTRACION DE LA INFORMACION - Anexo informe y actas de implementación de Visitel en ERON de la regionales Oriente y Occidente ruta: C:\Users\MARTHA CORDON SCENTRAL\Documentos\2016\PLAN DE ACCION 2016\EVIDENCIAS SEGUIMIENTO III TRIMESTRE."/>
    <x v="0"/>
    <n v="1"/>
    <s v="Durante la vigencia 2016, se integraron al sistema VISITEL 32 ERON. (Establecimientos de Reclusión del Orden Nacional) que cuentan con integración Biometrica."/>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346"/>
    <n v="346"/>
    <n v="1"/>
    <n v="1"/>
    <n v="1"/>
    <n v="0.15"/>
    <n v="0.5"/>
    <n v="7.4999999999999997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173"/>
    <s v="Integración del Sistema Biométrico con Visitel del personal visitante registrado en los ERON"/>
    <n v="15"/>
    <n v="60"/>
    <s v="Porcentaje"/>
    <s v="Ing, Adriana Cetina Hernandez "/>
    <s v="Jefe de Oficina"/>
    <x v="0"/>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1082"/>
    <s v="Realizar auditorías de seguimiento en los 56 ERON que tienen implementado el sistema Visitel con el componente Biométrico. "/>
    <s v="NO"/>
    <x v="5"/>
    <x v="7"/>
    <n v="50"/>
    <s v=" Nelson Romero "/>
    <s v="Inspector Jefe"/>
    <x v="0"/>
    <n v="0"/>
    <s v="La actividad no se ha realizado dentro de las fechas previstas, ya que hasta el mes de abril se realizará el cronograma con la programación de auditorias."/>
    <m/>
    <n v="60"/>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n v="100"/>
    <n v="0.78901734104046239"/>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x v="0"/>
    <n v="1"/>
    <s v="Mediante circular 000008 de marzo 31 de 2016, la Direccion General imparte instrucciones a los Directores Regionales y Directores de los ERON, en el sentido de controlar y verificar de manera permanente y obligatoria, la utilización del sistema biometrico para visitantes, implementado en los ERON. Asi mismo mediante informe de fecha 23/12/2016, se reporta los registros de visitantes ingresados con y sin el sistema biometrico por Regionales, teniendo en cuenta el consolidado de biometria que mensualmente, la oficina de sistemas notifico mediante correo electronico."/>
    <s v="GRUPO ADMINISTRACION DE LA INFORMACION - funcionario Mauricio Moreno, Anexo circular 000008 e informe de seguimiento y auditorias sobre la utilización del sistema biometrico para visitantes en los ERON ruta: C:\Users\MARTHA CORDON SCENTRAL\Documentos\2016\PLAN DE ACCION 2016\EVIDENCIAS SEGUIMIENTO IV TRIMESTRE."/>
    <n v="346"/>
    <n v="346"/>
    <n v="1"/>
    <n v="1"/>
    <n v="1"/>
    <n v="0.15"/>
    <n v="0.5"/>
    <n v="7.4999999999999997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s v="P173"/>
    <s v="Integración del Sistema Biométrico con Visitel del personal visitante registrado en los ERON"/>
    <n v="15"/>
    <n v="60"/>
    <s v="Porcentaje"/>
    <s v="Ing, Adriana Cetina Hernandez "/>
    <s v="Jefe de Oficina"/>
    <x v="0"/>
    <m/>
    <m/>
    <m/>
    <m/>
    <m/>
    <m/>
    <m/>
    <m/>
    <m/>
    <m/>
    <m/>
    <m/>
    <s v="Eliminada"/>
    <s v="Integrar a la base de datos productiva de Visitel los ERON"/>
    <s v="SI"/>
    <x v="5"/>
    <x v="11"/>
    <n v="34"/>
    <s v="Cielito Rambal"/>
    <s v="Profesional Universitario"/>
    <x v="1"/>
    <m/>
    <m/>
    <m/>
    <m/>
    <m/>
    <m/>
    <m/>
    <s v="Actividad inactiva"/>
    <m/>
    <m/>
    <x v="1"/>
    <s v="Actividad inactiva"/>
    <m/>
    <m/>
    <n v="90"/>
    <n v="90"/>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s v="P173"/>
    <s v="Desarrollar un módulo de salud en el Sistema de Información Penitenciaria y Carcelaria SISIPEC"/>
    <n v="15"/>
    <n v="20"/>
    <s v="Porcentaje"/>
    <s v="Ing, Adriana Cetina Hernandez "/>
    <s v="Jefe de Oficina"/>
    <x v="1"/>
    <m/>
    <m/>
    <m/>
    <m/>
    <m/>
    <m/>
    <m/>
    <m/>
    <m/>
    <m/>
    <m/>
    <m/>
    <s v="Eliminada"/>
    <s v="Levantar los requerimientos técnicos y funcionales con el grupo de salud de la Oficina de Atención y Tratamiento."/>
    <s v="NO"/>
    <x v="5"/>
    <x v="11"/>
    <n v="50"/>
    <s v="Cielito Rambal"/>
    <s v="Profesional Universitario"/>
    <x v="1"/>
    <m/>
    <m/>
    <m/>
    <m/>
    <m/>
    <m/>
    <m/>
    <s v="Actividad inactiva"/>
    <m/>
    <m/>
    <x v="1"/>
    <s v="Actividad inactiva"/>
    <m/>
    <m/>
    <n v="90"/>
    <n v="90"/>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s v="P173"/>
    <s v="Desarrollar un módulo de salud en el Sistema de Información Penitenciaria y Carcelaria SISIPEC"/>
    <n v="15"/>
    <n v="20"/>
    <s v="Porcentaje"/>
    <s v="Ing, Adriana Cetina Hernandez "/>
    <s v="Jefe de Oficina"/>
    <x v="1"/>
    <m/>
    <m/>
    <m/>
    <m/>
    <m/>
    <m/>
    <m/>
    <m/>
    <m/>
    <m/>
    <m/>
    <m/>
    <s v="Eliminada"/>
    <s v="Definir los requerimientos con el nuevo prestador de salud de l INPEC, realizar análisis del sector."/>
    <s v="NO"/>
    <x v="73"/>
    <x v="4"/>
    <n v="50"/>
    <s v="Cielito Rambal"/>
    <s v="Profesional Universitario"/>
    <x v="1"/>
    <m/>
    <m/>
    <m/>
    <m/>
    <m/>
    <m/>
    <m/>
    <s v="Actividad inactiva"/>
    <m/>
    <m/>
    <x v="1"/>
    <s v="Actividad inactiva"/>
    <m/>
    <m/>
    <n v="121"/>
    <n v="121"/>
    <s v="Actividad inactiva"/>
    <m/>
    <m/>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172"/>
    <s v="Promover el uso adecuado del Sistema de Información Penitenciaria y Carcelaria SISIPEC para 100 funcionarios."/>
    <n v="5"/>
    <n v="100"/>
    <s v="Porcentaje"/>
    <s v="Ing, Adriana Cetina Hernandez "/>
    <s v="Jefe de Oficina"/>
    <x v="0"/>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1086"/>
    <s v="Reforzar las capacitaciones del sistema SISIPEC en los ERON "/>
    <s v="SI"/>
    <x v="5"/>
    <x v="7"/>
    <n v="50"/>
    <s v=" Nelson Romero "/>
    <s v="Inspector Jefe"/>
    <x v="0"/>
    <n v="5"/>
    <s v="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
    <s v="-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
    <s v="25"/>
    <s v="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
    <s v="GRUPO ADMINISTRACION DE LA INFORMACION - La evidencia de las actas reposan en la ruta: C:\Users\MARTHA CORDON SCENTRAL\Documentos\2016\PLAN DE ACCION 2016\EVIDENCIAS SEGUIMIENTO II TRIMESTRE."/>
    <n v="60"/>
    <n v="0.78901734104046239"/>
    <s v="Mediante actas 190, 200, 208, 288 y acta del 07 de julio, se realizan capacitacion a funcionarios en los modulos de Sisipec Web."/>
    <s v="GRUPO ADMINISTRACION DE LA INFORMACION - Las actas reportadas reposan en la ruta: C/Users/MARTHA CORDON SCENTRAL/Documentos/2016/PLAN DE ACCION 2016/EVIDENCIAS SEGUIMIENTO III TRIMESTRE."/>
    <x v="0"/>
    <n v="1"/>
    <s v="Durante el IV trimestre se realizaron capacitaciónes en diferentes módulos del aplicativo SISIPEC WEB, para 60 funcionarios de diferentes dependencias del INPEC y EJERCITO. Se evidencia mediante actas: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346"/>
    <n v="346"/>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s v="P172"/>
    <s v="Promover el uso adecuado del Sistema de Información Penitenciaria y Carcelaria SISIPEC para 100 funcionarios."/>
    <n v="5"/>
    <n v="100"/>
    <s v="Porcentaje"/>
    <s v="Ing, Adriana Cetina Hernandez "/>
    <s v="Jefe de Oficina"/>
    <x v="0"/>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1087"/>
    <s v="Verificar las inconsistencias de los registros de información en el aplicativo SISIPEC WEB mediante la realización de auditorías trimestrales reportadas por las direcciones regionales. "/>
    <s v="NO "/>
    <x v="5"/>
    <x v="7"/>
    <n v="50"/>
    <s v=" Nelson Romero "/>
    <s v="Inspector Jefe"/>
    <x v="0"/>
    <n v="0"/>
    <s v="La actividad no se ha realizado dentro de las fechas previstas, ya que las regionales, se encuentran consolidando la información y a mediados del mes de abril se estarán generando los reportes de auditorias.  "/>
    <m/>
    <s v="10"/>
    <s v="Se reportan de auditorias de seguimiento por parte de la regional Central y Occidente. (anexo tablas)"/>
    <s v="Etiquetas auditorias correo nelson.romero@inpec.gov.coGRUPO ADMINISTRACION DE LA INFORMACION - Las tablas anexas reposan en la ruta: C:\Users\MARTHA CORDON SCENTRAL\Documentos\2016\PLAN DE ACCION 2016\EVIDENCIAS SEGUIMIENTO II TRIMESTRE."/>
    <m/>
    <n v="0.78901734104046239"/>
    <s v="A la fecha no se han reportado avances para el cumplimiento de la actividad"/>
    <s v="GRUPO ADMINISTRACION DE LA INFORMACION "/>
    <x v="0"/>
    <n v="1"/>
    <s v="Mediante circular 000016 del 05 de agosto de 2016, la Direccion General imparte instrucciones a los Directores Regionales y Directores de los ERON, con el fin de reiterar a los servidores penitenciarios encargados de alimentar el aplicativo SISIPEC WEB, reportar y actualizar diariamente el sistema misional, como seguimiento al proceso de auditorias, en cumplimiento al articulo 43 de la ley 1709 de 2014 -SISIPEC WEB."/>
    <s v="GRUPO ADMINISTRACION DE LA INFORMACION - Etiquetas auditorias correo nelson.romero@inpec.gov.co / ronald.duran@inpec.gov.co - tablas anexas de seguimiento Regional Central, Noroeste y Viejo caldas, circular 000016 reposan en la ruta: C:\Users\MARTHA CORDON SCENTRAL\Documentos\2016\PLAN DE ACCION 2016\EVIDENCIAS SEGUIMIENTO IV TRIMESTRE."/>
    <n v="346"/>
    <n v="346"/>
    <n v="1"/>
    <n v="1"/>
    <n v="1"/>
    <n v="0.05"/>
    <n v="0.5"/>
    <n v="2.5000000000000001E-2"/>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70"/>
    <s v="Proyecto de Dominio único para el INPEC elaborado."/>
    <n v="10"/>
    <n v="1"/>
    <s v="Número"/>
    <s v="Ing, Adriana Cetina Hernandez "/>
    <s v="Jefe de Oficina"/>
    <x v="0"/>
    <m/>
    <m/>
    <m/>
    <m/>
    <m/>
    <m/>
    <m/>
    <s v="SIN REGISTRO DE SEGUIMIENTO"/>
    <m/>
    <n v="1"/>
    <s v="Se implemento el dominio unico en la red del INPEC de la Sede Central. Esta implementación se realizo con la migración de 496 usuarios activos. El proyecto ya se encuentra elaborado y ejecutado al 100%"/>
    <s v="EL GRUPO DE ADM DE LAS TECNOLOGIAS DE LA INFORMACION, ASIGNO AL ING JAVIER RAMIREZ (CONTRATISTA) PARA REALIZAR EL PROYECTO EL CUAL INCLUYE LA DISTRIBUCCION DEL DOMINIO A NIVEL NACIONAL, TENIENDO EN CUENTA LA ESTRUCTURA ORGANIZACIONAL DEL INPEC Y ACORDE CON LA CONFIGURACION DEL SERVIDOR DE ARCHIVOS. ANEXO PROYECTO DE DOMINIO UNICO "/>
    <n v="1088"/>
    <s v="Implementar el dominio único de los usuarios en la red del INPEC de la SEDE CENTRAL "/>
    <s v="NO "/>
    <x v="31"/>
    <x v="2"/>
    <n v="100"/>
    <s v="Ing., Mario Rodríguez"/>
    <s v="Profesional Universitario"/>
    <x v="0"/>
    <n v="60"/>
    <s v="Se elaboró el proyecto de diseño unico para el INPEC, en base a la consultoria por parte de ETB y asesoria de la Policia Nacional. En proceso de pruebas para dar inicio a la implementación del dominio en la Sede Central. "/>
    <s v="-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
    <n v="20"/>
    <s v="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_x000a_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
    <s v="-AZ-CARPETA DOMINIO UNICO - GRUPO ADMINISTRACION DE LAS TECNOLOGIAS DE LA INFORMACION. Evidencias: acta 01,02,03,04 y 05 reposan en la ruta: C:\Users\MARTHA CORDON SCENTRAL\Documentos\2016\PLAN DE ACCION 2016\EVIDENCIAS SEGUIMIENTO II TRIMESTRE."/>
    <n v="80"/>
    <n v="1"/>
    <s v="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
    <s v="ARCHIVO OFICINA DE SISTEMAS DE INFORMACION - GRUPO ADMINISTRACION DE LAS TECNOLOGIAS DE LA INFORMACION. El acta No: 06 reposa en archivo magnetico ruta: C/Users/MARTHA CORDON/SCENTRAL/Documentos/2016/PLAN DE ACCION 2016/EVIDENCIAS SEGUIMIENTO III TRIMESTRE."/>
    <x v="0"/>
    <n v="1"/>
    <s v="Se implemento el dominio unico en la red del INPEC de la Sede Central. Esta implementación se realizo con la migración de 496 usuarios activos. "/>
    <s v="GRUPO ADMINISTRACION DE LAS TECNOLOGIAS DE LA INFORMACION. correo electronico: mario.rodriguez@inpec.gov.co / javier.ramirez@inpec.gov.co, el acta No 06 y 07 reposan en archivo magnetico ruta: C/Users/MARTHA CORDON/SCENTRAL/Documentos/2016/PLAN DE ACCION 2016/EVIDENCIAS SEGUIMIENTO IV TRIMESTRE."/>
    <n v="171"/>
    <n v="171"/>
    <n v="1"/>
    <n v="1"/>
    <n v="1"/>
    <n v="0.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s v="P174"/>
    <s v="Suscribir Convenio entre el INPEC y el Min-Defensa para lograr la conectividad y el soporte técnico al aplicativo SISIPEC web de los establecimientos de reclusión especiales para miembros de la fuerza pública "/>
    <n v="2"/>
    <n v="1"/>
    <s v="Número"/>
    <s v="Ing, Adriana Cetina Hernandez "/>
    <s v="Jefe de Oficina"/>
    <x v="0"/>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089"/>
    <s v="Entregar estudios previos a la Subdirección de Gestión Contractual para su revisión y aprobación de la minuta del convenio"/>
    <s v="NO "/>
    <x v="5"/>
    <x v="0"/>
    <n v="50"/>
    <s v=" Nelson Romero "/>
    <s v="Inspector Jefe"/>
    <x v="0"/>
    <n v="5"/>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s v="0"/>
    <s v="A la fecha no se han reportado avances para el cumplimiento de la actividad: Entregar estudios previos a la Subdirección de Gestión Contractual para su revisión y aprobación de la minuta del convenio"/>
    <s v="GRUPO ADMINISTRACION DE LA INFORMACION "/>
    <m/>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x v="14"/>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20"/>
    <n v="120"/>
    <n v="1"/>
    <n v="0"/>
    <n v="0"/>
    <n v="0"/>
    <n v="0.39500000000000002"/>
    <n v="7.9000000000000008E-3"/>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s v="P174"/>
    <s v="Suscribir Convenio entre el INPEC y el Min-Defensa para lograr la conectividad y el soporte técnico al aplicativo SISIPEC web de los establecimientos de reclusión especiales para miembros de la fuerza pública "/>
    <n v="2"/>
    <n v="1"/>
    <s v="Número"/>
    <s v="Ing, Adriana Cetina Hernandez "/>
    <s v="Jefe de Oficina"/>
    <x v="0"/>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090"/>
    <s v="Realizar seguimiento de la ejecución del convenio"/>
    <s v="NO "/>
    <x v="5"/>
    <x v="7"/>
    <n v="50"/>
    <s v=" Nelson Romero "/>
    <s v="Inspector Jefe"/>
    <x v="0"/>
    <n v="0"/>
    <s v="En el momento que se formalice el convenio, el alcance de la OFISI es realizar seguimiento a la ejecución."/>
    <m/>
    <s v="0"/>
    <s v="A la fecha no se han reportado avances para el cumplimiento de la actividad: Seguimiento de la ejecución del convenio."/>
    <s v="GRUPO ADMINISTRACION DE LA INFORMACION "/>
    <m/>
    <n v="0.78901734104046239"/>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x v="14"/>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346"/>
    <n v="346"/>
    <n v="1"/>
    <n v="0"/>
    <n v="0"/>
    <n v="0"/>
    <n v="0.39500000000000002"/>
    <n v="7.9000000000000008E-3"/>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3"/>
    <s v="Realizar la verificación de la matriz de autodiagnóstico de la PGN como herramienta de medición de aplicación de la ley 1712 de 2014.."/>
    <s v="NO "/>
    <x v="34"/>
    <x v="2"/>
    <n v="50"/>
    <s v=" Nelson Romero "/>
    <s v="Inspector Jefe"/>
    <x v="0"/>
    <n v="20"/>
    <s v="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
    <s v="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
    <s v="100"/>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s v="100"/>
    <n v="1"/>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x v="0"/>
    <n v="1"/>
    <s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
    <s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
    <n v="149"/>
    <n v="149"/>
    <n v="1"/>
    <n v="0.8"/>
    <n v="0.8"/>
    <n v="0.04"/>
    <n v="0.5"/>
    <n v="2.5000000000000001E-2"/>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4"/>
    <s v="Elaborar un (1) informe que incluya actividades encaminadas a mejorar la calidad de la información (contenido, forma y la satisfacción de las  necesidades del usuario de la información)."/>
    <s v="NO "/>
    <x v="6"/>
    <x v="7"/>
    <n v="25"/>
    <s v=" Nelson Romero "/>
    <s v="Inspector Jefe"/>
    <x v="0"/>
    <n v="0"/>
    <s v="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
    <m/>
    <s v="0"/>
    <s v="A la fecha no se han reportado avances para el cumplimiento de la actividad: Elaborar un (1) informe que incluya actividades encaminadas a mejorar la calidad de la información (contenido, forma y la satisfacción de las  necesidades del usuario de la información)"/>
    <s v="GRUPO ADMINISTRACION DE LA INFORMACION "/>
    <n v="80"/>
    <n v="0.7682539682539683"/>
    <s v="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
    <s v="GRUPO ADMINISTRACION DE LA INFORMACION - Anexo matriz compromisos ruta: C:\Users\MARTHA CORDON SCENTRAL\Documentos\2016\PLAN DE ACCION 2016\EVIDENCIAS SEGUIMIENTO III TRIMESTRE."/>
    <x v="0"/>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315"/>
    <n v="315"/>
    <n v="1"/>
    <n v="0.8"/>
    <n v="0.8"/>
    <n v="0.04"/>
    <n v="0.25"/>
    <n v="1.2500000000000001E-2"/>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s v="P25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5"/>
    <s v="Publicar en formato de hoja de cálculo en el sitio web oficial de la entidad en el enlace “Transparencia y acceso a información pública” los instrumentos de gestión de la información."/>
    <s v="SI"/>
    <x v="14"/>
    <x v="7"/>
    <n v="25"/>
    <s v=" Nelson Romero "/>
    <s v="Inspector Jefe"/>
    <x v="0"/>
    <n v="0"/>
    <s v="Actividad en proceso, se esta conformando el equipo de trabajo, para el diágnostico y recopilacion de información, respecto a los Instrumentos de gestión en base a los formatos publicados en la página de Gobierno en línea."/>
    <m/>
    <s v="0"/>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m/>
    <n v="0.78840579710144931"/>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x v="0"/>
    <n v="1"/>
    <s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
    <s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
    <n v="345"/>
    <n v="345"/>
    <n v="1"/>
    <n v="0.8"/>
    <n v="0.8"/>
    <n v="0.04"/>
    <n v="0.25"/>
    <n v="1.25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71"/>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n v="34"/>
    <s v="se realizaron dos fases de las tres que hacen parte de las fases del proceso para la certificacion de la competencia laboral, la cual consistio en realizar sensibilizacion a la subdireccion de talento humano en el mes de marzo de 2016  "/>
    <s v="C:\Users\CGUERRERO.INPEC\Desktop\PLAN DE ACCION 2016\Plan de acción primer trimestre/sena"/>
    <n v="34"/>
    <s v="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
    <s v="C:\Users\CGUERRERO.INPEC\Desktop\PLAN DE ACCION 2016\Plan de acción prim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2"/>
    <s v="Realizar la etapa de sensibilización relacionada con la certificación en competencia laboral norma 210601010, dirigido al personal vinculado a la Subdirección de Talento Humano "/>
    <s v="NO"/>
    <x v="15"/>
    <x v="13"/>
    <n v="30"/>
    <s v="Carmen Guerrero"/>
    <s v="Contratista"/>
    <x v="0"/>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n v="1"/>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x v="0"/>
    <n v="1"/>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60"/>
    <n v="60"/>
    <n v="1"/>
    <n v="1"/>
    <n v="1"/>
    <n v="0.05"/>
    <n v="0.3"/>
    <n v="1.4999999999999999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71"/>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3"/>
    <s v="Realizar la fase de inducción e inscripción a la certificación de competencia laboral norma 210601010, dirigido al personal vinculado a la Subdirección de Talento Humano "/>
    <s v="NO"/>
    <x v="10"/>
    <x v="53"/>
    <n v="30"/>
    <s v="Carmen Guerrero"/>
    <s v="Contratista"/>
    <x v="0"/>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n v="1"/>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x v="0"/>
    <n v="1"/>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92"/>
    <n v="92"/>
    <n v="1"/>
    <n v="1"/>
    <n v="1"/>
    <n v="0.05"/>
    <n v="0.3"/>
    <n v="1.4999999999999999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71"/>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4"/>
    <s v="Realizar las fases de evaluación y emisión de juicio relacionada con la  certificación de competencia laboral norma 210601010, dirigido al personal vinculado a la Subdirección de Talento Humano "/>
    <s v="NO"/>
    <x v="42"/>
    <x v="58"/>
    <n v="40"/>
    <s v="Carmen Guerrero"/>
    <s v="Contratista"/>
    <x v="0"/>
    <m/>
    <m/>
    <m/>
    <m/>
    <m/>
    <m/>
    <n v="100"/>
    <n v="0.83695652173913049"/>
    <s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
    <s v="C:/Users/CGUERRERO.INPEC/Desktop/PLAN DE ACCION 2016/Plan de accion tercer trimeste/sena"/>
    <x v="0"/>
    <n v="1"/>
    <s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
    <s v="C:/Users/CGUERRERO.INPEC/Desktop/PLAN DE ACCION 2016/Plan de accion tercer trimeste/sena"/>
    <n v="92"/>
    <n v="92"/>
    <n v="1"/>
    <n v="1"/>
    <n v="1"/>
    <n v="0.05"/>
    <n v="0.4"/>
    <n v="0.0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91"/>
    <s v="Programa de clima y cultura organizacional dirigió a los lideres dueños de proceso y grupos de trabajo diseñado e implementado."/>
    <n v="9"/>
    <n v="10"/>
    <s v="Porcentaje"/>
    <s v="LUZ MIRAM TIERRADENTRO CACHAYA"/>
    <s v="Subdirector Técnico"/>
    <x v="0"/>
    <m/>
    <m/>
    <m/>
    <m/>
    <m/>
    <m/>
    <n v="0"/>
    <s v="NO SE TIENEN AVANCES EN EL PRODUCTO"/>
    <s v="N/A"/>
    <n v="10"/>
    <s v="se realizaron las dos actividades programadas que dan cumplimiento al producto para la presente vigencia"/>
    <s v="C:\Users\CGUERRERO.INPEC\Desktop"/>
    <s v="SU1"/>
    <s v="Divulgar el documento de compromisos eticos por dependencias a través del boletin informativo a nivel nacional"/>
    <s v="NO"/>
    <x v="65"/>
    <x v="10"/>
    <m/>
    <m/>
    <m/>
    <x v="0"/>
    <m/>
    <m/>
    <m/>
    <m/>
    <m/>
    <m/>
    <m/>
    <n v="0.50406504065040647"/>
    <s v="SIN REGISTRO DE SEGUIMIENTO"/>
    <m/>
    <x v="0"/>
    <n v="1"/>
    <s v="Se realizo la divulgación del documento compromisos éticos en la plataforma de comunicaciones a nivel nacional el dia 1 de diciembre de 2016"/>
    <s v="C:\Users\CGUERRERO.INPEC\Desktop"/>
    <n v="123"/>
    <n v="123"/>
    <n v="1"/>
    <n v="1"/>
    <n v="1"/>
    <n v="0.09"/>
    <n v="0"/>
    <n v="0"/>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9"/>
    <s v="Seguimiento anual a la herramienta de medición del clima laboral realizado"/>
    <n v="5"/>
    <n v="1"/>
    <s v="Numero"/>
    <s v="LUZ MIRAM TIERRADENTRO CACHAYA"/>
    <s v="Subdirector Técnico"/>
    <x v="0"/>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s v="SU2"/>
    <s v="Realizar el informe del proceso de capacitación realizada a los lideres de grupo"/>
    <s v="NO"/>
    <x v="7"/>
    <x v="7"/>
    <n v="50"/>
    <s v="Carmen Guerrero"/>
    <s v="Contratista"/>
    <x v="0"/>
    <m/>
    <m/>
    <m/>
    <m/>
    <m/>
    <m/>
    <m/>
    <s v="Actividad no ha iniciado"/>
    <m/>
    <m/>
    <x v="0"/>
    <n v="1"/>
    <s v="Se emitió resolución 022 del 15 de Septiembre de 2016 donde se hace la invitación a participar en el programa cumbres a Directores, Subdirectores, oficinas asesoras y coordinaciones de grupo. Se desarrollaron capacitaciones los días 23 de septiembre, 07, 13 y 28 de Octubre y 18 y 25 de Noviembre, en donde se reforzaron  temas de trabajo en equipo, comunicación y liderazgo.  Se anexan listados de convocatorias y asistentes a cada uno de los niveles en los que participaron los funcionarios"/>
    <s v="C:\Users\CGUERRERO.INPEC\Desktop\Programa Cumbres"/>
    <n v="11"/>
    <n v="11"/>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71"/>
    <s v="Programa de clima y cultura organizacional dirigió a los lideres dueños de proceso y grupos de trabajo diseñado e implementado."/>
    <n v="5"/>
    <n v="80"/>
    <s v="Porcentaje"/>
    <s v="LUZ MIRAM TIERRADENTRO CACHAYA"/>
    <s v="Subdirector Técnico"/>
    <x v="0"/>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5"/>
    <s v="Realizar el diagnóstico y tabulación,   de la información inicial recolectada de acuerdo a la contratación que se realice."/>
    <s v="NO"/>
    <x v="9"/>
    <x v="45"/>
    <n v="50"/>
    <s v="Carmen Guerrero"/>
    <s v="Contratista"/>
    <x v="0"/>
    <m/>
    <m/>
    <m/>
    <m/>
    <m/>
    <m/>
    <m/>
    <n v="1"/>
    <m/>
    <m/>
    <x v="0"/>
    <n v="1"/>
    <s v="esta actividad fue modificada en respectivo formato el dia 22 de septiembre de 2016, fue modificada por la actividad divulgacion del documento de compromisos eticos."/>
    <n v="0"/>
    <n v="-61"/>
    <n v="-61"/>
    <n v="1"/>
    <n v="0.625"/>
    <n v="0.625"/>
    <n v="3.125E-2"/>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71"/>
    <s v="Programa de clima y cultura organizacional dirigió a los lideres dueños de proceso y grupos de trabajo diseñado e implementado."/>
    <n v="5"/>
    <n v="80"/>
    <s v="Porcentaje"/>
    <s v="LUZ MIRAM TIERRADENTRO CACHAYA"/>
    <s v="Subdirector Técnico"/>
    <x v="0"/>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6"/>
    <s v="Realizar el procesamiento y análisis de la información, intervención y presentación de informes a la Direcciones encargadas"/>
    <s v="NO"/>
    <x v="3"/>
    <x v="10"/>
    <n v="50"/>
    <s v="Carmen Guerrero"/>
    <s v="Contratista"/>
    <x v="0"/>
    <m/>
    <m/>
    <m/>
    <m/>
    <m/>
    <m/>
    <m/>
    <n v="0.32222222222222224"/>
    <s v="SIN REGISTRO DE SEGUIMIENTO"/>
    <m/>
    <x v="0"/>
    <n v="1"/>
    <s v="esta actividad fue modificada en respectivo formato el dia 22 de septiembre de 2016, fue modificada por la actividad realizacion de informe del proceso de capacitacion realizado a los lideres de grupo"/>
    <n v="0"/>
    <n v="90"/>
    <n v="90"/>
    <n v="1"/>
    <n v="0.625"/>
    <n v="0.625"/>
    <n v="3.125E-2"/>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7"/>
    <s v="Porcentaje del programa de protección y servicios sociales implementado."/>
    <n v="5"/>
    <n v="25"/>
    <s v="Porcentaje"/>
    <s v="LUZ MIRAM TIERRADENTRO CACHAYA"/>
    <s v="Subdirector Técnico"/>
    <x v="0"/>
    <n v="18"/>
    <s v="se ha implementado  2 ferias de las 3 que corresponden al programa de proteccion y servicios sociales. estas ferias corresponden a salud y vivienda"/>
    <s v="C:\Users\CGUERRERO.INPEC\Desktop\PLAN DE ACCION 2016\Plan de acción primer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0"/>
    <s v="Ejecutar la segunda feria de promoción y prevención como parte del programa de protección y servicios sociales"/>
    <s v="NO"/>
    <x v="0"/>
    <x v="3"/>
    <n v="40"/>
    <s v="Luz Mery Oviedo"/>
    <s v="Profesional Universitario"/>
    <x v="0"/>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n v="1"/>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x v="0"/>
    <n v="1"/>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213"/>
    <n v="213"/>
    <n v="1"/>
    <n v="1"/>
    <n v="1"/>
    <n v="0.05"/>
    <n v="0.4"/>
    <n v="0.0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7"/>
    <s v="Porcentaje del programa de protección y servicios sociales implementado."/>
    <n v="5"/>
    <n v="25"/>
    <s v="Porcentaje"/>
    <s v="LUZ MIRAM TIERRADENTRO CACHAYA"/>
    <s v="Subdirector Técnico"/>
    <x v="0"/>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1"/>
    <s v="Ejecutar la III feria de vivienda como parte del programa de protección y servicios sociales"/>
    <s v="NO"/>
    <x v="6"/>
    <x v="10"/>
    <n v="30"/>
    <s v="Diana Rocio Contreras"/>
    <s v="Profesional Universitario"/>
    <x v="0"/>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n v="0.79867986798679869"/>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x v="0"/>
    <n v="1"/>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303"/>
    <n v="303"/>
    <n v="1"/>
    <n v="1"/>
    <n v="1"/>
    <n v="0.05"/>
    <n v="0.3"/>
    <n v="1.4999999999999999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7"/>
    <s v="Porcentaje del programa de protección y servicios sociales implementado."/>
    <n v="5"/>
    <n v="25"/>
    <s v="Porcentaje"/>
    <s v="LUZ MIRAM TIERRADENTRO CACHAYA"/>
    <s v="Subdirector Técnico"/>
    <x v="0"/>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2"/>
    <s v="Ejecutar la III feria de alianzas empresariales como parte del programa de protección y servicios sociales"/>
    <s v="NO"/>
    <x v="1"/>
    <x v="7"/>
    <n v="30"/>
    <s v="Dg. Erika Paola Martinez"/>
    <s v="Dragoneante"/>
    <x v="0"/>
    <m/>
    <m/>
    <m/>
    <n v="100"/>
    <s v="se realizo la III feria de alianzas empresariales los dias 19 y 20 de mayo contando con la participacion de empresas de servicios y financieras"/>
    <s v="C:\Users\CGUERRERO.INPEC\Desktop\PLAN DE ACCION 2016\Plan de acción segundo trimestre/feria de servicios"/>
    <n v="100"/>
    <n v="0.67555555555555558"/>
    <s v="se realizo la III feria de alianzas empresariales los dias 19 y 20 de mayo contando con la participacion de empresas de servicios y financieras"/>
    <s v="C:\Users\CGUERRERO.INPEC\Desktop\PLAN DE ACCION 2016\Plan de acción segundo trimestre/feria de servicios"/>
    <x v="0"/>
    <n v="1"/>
    <s v="se realizo la III feria de alianzas empresariales los dias 19 y 20 de mayo contando con la participacion de empresas de servicios y financieras"/>
    <s v="C:\Users\CGUERRERO.INPEC\Desktop\PLAN DE ACCION 2016\Plan de acción segundo trimestre/feria de servicios"/>
    <n v="225"/>
    <n v="225"/>
    <n v="1"/>
    <n v="1"/>
    <n v="1"/>
    <n v="0.05"/>
    <n v="0.3"/>
    <n v="1.4999999999999999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8"/>
    <s v="Servidores penitenciarios beneficiados con incentivos pecuniarios y no pecuniarios"/>
    <n v="5"/>
    <n v="350"/>
    <s v="Número"/>
    <s v="LUZ MIRAM TIERRADENTRO CACHAYA"/>
    <s v="Subdirector Técnico"/>
    <x v="0"/>
    <m/>
    <s v="el avance de este producto se tendra en el tercer trimestre del año "/>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n v="1113"/>
    <s v="Proyectar la resolución para mejores servidores penitenciarios"/>
    <s v="NO"/>
    <x v="8"/>
    <x v="2"/>
    <n v="50"/>
    <s v="Dg. Erika Paola Matinez"/>
    <s v="Dragoneante"/>
    <x v="0"/>
    <m/>
    <m/>
    <m/>
    <n v="100"/>
    <s v="Se emitio la resolución No. 002802 del 1 de junio de 2016"/>
    <s v="C:\Users\CGUERRERO.INPEC\Desktop\PLAN DE ACCION 2016\Plan de acción segundo trimestre/mejores servidorespenitenciarios"/>
    <n v="100"/>
    <n v="1"/>
    <s v="Se emitio la resolución No. 002802 del 1 de junio de 2016"/>
    <s v="C:\Users\CGUERRERO.INPEC\Desktop\PLAN DE ACCION 2016\Plan de acción segundo trimestre/mejores servidorespenitenciarios"/>
    <x v="0"/>
    <n v="1"/>
    <s v="Se emitio la resolución No. 002802 del 1 de junio de 2016"/>
    <s v="C:\Users\CGUERRERO.INPEC\Desktop\PLAN DE ACCION 2016\Plan de acción segundo trimestre/mejores servidorespenitenciarios"/>
    <n v="90"/>
    <n v="90"/>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8"/>
    <s v="Servidores penitenciarios beneficiados con incentivos pecuniarios y no pecuniarios"/>
    <n v="5"/>
    <n v="350"/>
    <s v="Número"/>
    <s v="LUZ MIRAM TIERRADENTRO CACHAYA"/>
    <s v="Subdirector Técnico"/>
    <x v="0"/>
    <m/>
    <m/>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n v="1114"/>
    <s v="Realizar la ceremonia de condecoración"/>
    <s v="NO"/>
    <x v="4"/>
    <x v="3"/>
    <n v="50"/>
    <s v="Dg. Erika Paola Matinez"/>
    <s v="Dragoneante"/>
    <x v="0"/>
    <m/>
    <m/>
    <m/>
    <m/>
    <m/>
    <m/>
    <n v="100"/>
    <n v="1"/>
    <s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
    <s v="C:/Users/CGUERRERO.INPEC/Desktop/PLAN DE ACCION 2016/Plan de accion tercer trimeste/mejoresservidorespenitenciarios"/>
    <x v="0"/>
    <n v="1"/>
    <s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
    <s v="C:/Users/CGUERRERO.INPEC/Desktop/PLAN DE ACCION 2016/Plan de accion tercer trimeste/mejoresservidorespenitenciarios"/>
    <n v="91"/>
    <n v="91"/>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49"/>
    <s v="Seguimiento anual a la herramienta de medición del clima laboral realizado"/>
    <n v="5"/>
    <n v="1"/>
    <s v="Número"/>
    <s v="LUZ MIRAM TIERRADENTRO CACHAYA"/>
    <s v="Subdirector Técnico"/>
    <x v="0"/>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n v="1115"/>
    <s v="Realizar informe final de la intervención a los coordinadores de la Sede Central que participaron en el proceso de capacitación en liderazgo, trabajo en equipo y capacitación"/>
    <s v="NO"/>
    <x v="7"/>
    <x v="24"/>
    <n v="50"/>
    <s v="Carmen Guerrero"/>
    <s v="Contratista"/>
    <x v="0"/>
    <m/>
    <m/>
    <m/>
    <m/>
    <m/>
    <m/>
    <m/>
    <s v="Actividad no ha iniciado"/>
    <m/>
    <m/>
    <x v="0"/>
    <n v="1"/>
    <s v="Serealiza informe de intervención realizada a los Directores, Subdirectores, oficinas asesoras y coordinaciones de grupo."/>
    <s v="C:\Users\CGUERRERO.INPEC\Desktop"/>
    <n v="14"/>
    <n v="14"/>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51"/>
    <s v="Encuentros de parejas y familias de los servidores penitenciarios."/>
    <n v="5"/>
    <n v="25"/>
    <s v="Número"/>
    <s v="LUZ MIRAM TIERRADENTRO CACHAYA"/>
    <s v="Subdirector Técnico"/>
    <x v="0"/>
    <m/>
    <m/>
    <m/>
    <n v="16"/>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n v="1116"/>
    <s v="Socializar el procedimiento y guía del taller de pareja y familia a las Direcciones Regionales y establecimientos por medio de correo electrónico. "/>
    <s v="NO"/>
    <x v="6"/>
    <x v="1"/>
    <n v="50"/>
    <s v="Dg. Ruby Angelica Ayala"/>
    <s v="Dragoneante"/>
    <x v="0"/>
    <n v="0"/>
    <s v="el procedimiento se encuentra en proceso de revison y ajuste por parte de la oficina asesora de planeacion y el grupo de bienestar laboral"/>
    <s v="C:\Users\CGUERRERO.INPEC\Desktop\PLAN DE ACCION 2016\primer trimestre/procedimientos 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n v="1"/>
    <s v="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x v="6"/>
    <n v="1"/>
    <s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s v="C:\Users\CGUERRERO.INPEC\Desktop\Procedimientos Bienestar Laboral"/>
    <n v="119"/>
    <n v="119"/>
    <n v="1"/>
    <n v="1"/>
    <n v="1"/>
    <n v="0.05"/>
    <n v="0"/>
    <n v="0"/>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51"/>
    <s v="Encuentros de parejas y familias de los servidores penitenciarios."/>
    <n v="5"/>
    <n v="25"/>
    <s v="Número"/>
    <s v="LUZ MIRAM TIERRADENTRO CACHAYA"/>
    <s v="Subdirector Técnico"/>
    <x v="0"/>
    <m/>
    <m/>
    <m/>
    <m/>
    <m/>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n v="1117"/>
    <s v="Realizar la totalidad de encuentros programados de familias y parejas"/>
    <s v="NO"/>
    <x v="0"/>
    <x v="7"/>
    <n v="50"/>
    <s v="Dg. Ruby Angelica Ayala"/>
    <s v="Dragoneante"/>
    <x v="0"/>
    <m/>
    <m/>
    <m/>
    <n v="64"/>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100"/>
    <n v="0.74475524475524479"/>
    <s v="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
    <s v="C:\Users\CGUERRERO.INPEC\Desktop\PLAN DE ACCION 2016\tercer trimestre/encuentros de parejas"/>
    <x v="0"/>
    <n v="1"/>
    <s v="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
    <s v="C:\Users\CGUERRERO.INPEC\Desktop\PLAN DE ACCION 2016\tercer trimestre/encuentros de parejas"/>
    <n v="286"/>
    <n v="286"/>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52"/>
    <s v="Funcionarios beneficiados con convenio INPEC-ICETEX"/>
    <n v="5"/>
    <n v="25"/>
    <s v="Número"/>
    <s v="LUZ MIRAM TIERRADENTRO CACHAYA"/>
    <s v="Subdirector Técnico"/>
    <x v="0"/>
    <m/>
    <m/>
    <m/>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118"/>
    <s v="Realizar la invitación de la publicación del auxilio INPEC-ICETEX."/>
    <s v="NO"/>
    <x v="0"/>
    <x v="3"/>
    <n v="50"/>
    <s v="Vivian Iveth Vera"/>
    <s v="Auxiliar Administrativo"/>
    <x v="0"/>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n v="1"/>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x v="0"/>
    <n v="1"/>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213"/>
    <n v="213"/>
    <n v="1"/>
    <n v="0.6"/>
    <n v="0.6"/>
    <n v="0.03"/>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152"/>
    <s v="Funcionarios beneficiados con convenio INPEC-ICETEX"/>
    <n v="5"/>
    <n v="25"/>
    <s v="Número"/>
    <s v="LUZ MIRAM TIERRADENTRO CACHAYA"/>
    <s v="Subdirector Técnico"/>
    <x v="0"/>
    <m/>
    <m/>
    <m/>
    <m/>
    <m/>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119"/>
    <s v="Publicación de los beneficiarios del auxilio según periodo vigente."/>
    <s v="NO"/>
    <x v="74"/>
    <x v="28"/>
    <n v="50"/>
    <s v="Vivian Iveth Vera"/>
    <s v="Auxiliar Administrativo"/>
    <x v="0"/>
    <m/>
    <m/>
    <m/>
    <n v="100"/>
    <s v="Se realizo la publicación de los beneficiarios el Auxilio Educactivo conevnio INPEC ICETEX en la página del INPEC  el dia 10 de Febrero de 2016 a las 15:46"/>
    <s v="C:\Users\CGUERRERO.INPEC\Desktop\PLAN DE ACCION 2016\segundotrimestre/inpecicetex"/>
    <n v="100"/>
    <n v="0.80392156862745101"/>
    <s v="Se realizo la publicación de los beneficiarios el Auxilio Educactivo conevnio INPEC ICETEX en la página del INPEC  el dia 10 de Febrero de 2016 a las 15:46"/>
    <s v="C:\Users\CGUERRERO.INPEC\Desktop\PLAN DE ACCION 2016\segundotrimestre/inpecicetex"/>
    <x v="0"/>
    <n v="1"/>
    <s v="Se realizo la publicación de los beneficiarios el Auxilio Educactivo conevnio INPEC ICETEX en la página del INPEC  el dia 10 de Febrero de 2016 a las 15:46"/>
    <s v="C:\Users\CGUERRERO.INPEC\Desktop\PLAN DE ACCION 2016\segundotrimestre/inpecicetex"/>
    <n v="153"/>
    <n v="153"/>
    <n v="1"/>
    <n v="0.6"/>
    <n v="0.6"/>
    <n v="0.03"/>
    <n v="0.5"/>
    <n v="2.5000000000000001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201"/>
    <s v="Encuentros regionales dirigidos a funcionarios próximos a cumplir requisitos de pensión de vejez."/>
    <n v="6"/>
    <n v="15"/>
    <s v="Número"/>
    <s v="LUZ MIRAM TIERRADENTRO CACHAYA"/>
    <s v="Subdirector Técnico"/>
    <x v="0"/>
    <m/>
    <m/>
    <m/>
    <n v="6"/>
    <s v="Se han ejecutado encuentro de prepensionados asi: 26 y 27 de mayo de 2016 EPMSC Armenia, EPMSC Calarca, RM Armenia. 25 de Mayo PMSC Neiva, EPMSC La Plata, EPMSC Garzon y EPMSC Pitalito."/>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n v="1120"/>
    <s v="Socializar el procedimiento de prepensionados  a las Direcciones Regionales y establecimientos por medio de correo electrónico."/>
    <s v="NO"/>
    <x v="6"/>
    <x v="1"/>
    <n v="50"/>
    <s v="Angela Mondragon"/>
    <s v="Contratista"/>
    <x v="0"/>
    <n v="0"/>
    <s v="el procedimiento se encuentra en proceso de revision por parte de la oficina asesora de planeacion y el grupo de bienestar laboral"/>
    <s v="C:\Users\CGUERRERO.INPEC\Desktop\PLAN DE ACCION 2016\primertrimestre/procedimientos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n v="1"/>
    <s v="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x v="6"/>
    <n v="1"/>
    <s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Pendiente aprobación procedimiento por parte de la Oficina Asesora de Planeación"/>
    <s v="C:\Users\CGUERRERO.INPEC\Desktop\Procedimientos Bienestar Laboral"/>
    <n v="119"/>
    <n v="119"/>
    <n v="1"/>
    <n v="1"/>
    <n v="1"/>
    <n v="0.06"/>
    <n v="0"/>
    <n v="0"/>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s v="P201"/>
    <s v="Encuentros regionales dirigidos a funcionarios próximos a cumplir requisitos de pensión de vejez."/>
    <n v="6"/>
    <n v="15"/>
    <s v="Número"/>
    <s v="LUZ MIRAM TIERRADENTRO CACHAYA"/>
    <s v="Subdirector Técnico"/>
    <x v="0"/>
    <m/>
    <m/>
    <m/>
    <m/>
    <m/>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n v="1121"/>
    <s v="Realizar la totalidad de los encuentros programados"/>
    <s v="NO"/>
    <x v="2"/>
    <x v="7"/>
    <n v="50"/>
    <s v="Angela Mondragon"/>
    <s v="Contratista"/>
    <x v="0"/>
    <m/>
    <m/>
    <m/>
    <n v="40"/>
    <s v="Se han ejecutado encuentro de prepensionados asi: 26 y 27 de mayo de 2016 EPMSC Armenia, EPMSC Calarca, RM Armenia. 25 de Mayo PMSC Neiva, EPMSC La Plata, EPMSC Garzon y EPMSC Pitalito."/>
    <s v="C:\Users\CGUERRERO.INPEC\Desktop\PLAN DE ACCION 2016\primertrimestre/prepensionados"/>
    <n v="93"/>
    <n v="0.62371134020618557"/>
    <s v="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
    <s v="C:\Users\CGUERRERO.INPEC\Desktop\PLAN DE ACCION 2016\tercertrimestre/prepensionados"/>
    <x v="0"/>
    <n v="1"/>
    <s v="Se realizaron dos encuentros  de prepensionados en los Establecimientos de EPMSC Ocaña y EPMSC Aguachica los días 03 y 04 de Noviembre de 2016."/>
    <s v="C:\Users\CGUERRERO.INPEC\Desktop\PLAN DE ACCION 2016"/>
    <n v="194"/>
    <n v="194"/>
    <n v="1"/>
    <n v="1"/>
    <n v="1"/>
    <n v="0.06"/>
    <n v="0.5"/>
    <n v="0.03"/>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s v="P142"/>
    <s v="Plan de Inducción del INPEC, revisado, ajustado e implementado"/>
    <n v="6"/>
    <n v="1"/>
    <s v="Número"/>
    <s v="LUZ MIRIAN TIERRADENTRO CACHAYA"/>
    <s v="Profesional Universitario"/>
    <x v="0"/>
    <m/>
    <m/>
    <m/>
    <n v="0.5"/>
    <s v="el plan de induccion ya fue revisado y ajustado mas no ha sido implementado, teniendo un 50% de avance en el producto. la implementacion se realizara en el tercer trimestre del año"/>
    <s v="D: /induccionInpec/induccionmarzo2016"/>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2"/>
    <s v="Diseñar el plan de trabajo del Plan de Inducción del INPEC"/>
    <s v="NO"/>
    <x v="15"/>
    <x v="14"/>
    <n v="25"/>
    <s v="fabian sanchez"/>
    <s v="Profesional Universitario"/>
    <x v="0"/>
    <n v="100"/>
    <s v="se elaboro plan de trabajo para la realizacion de las jornadas de inducción a nivel nacional"/>
    <s v="D: /induccionInpec/induccionmarzo2016"/>
    <n v="100"/>
    <s v="se elaboro plan de trabajo para la realizacion de las jornadas de inducción a nivel nacional"/>
    <s v="D: /induccionInpec/induccionmarzo2016"/>
    <n v="100"/>
    <n v="1"/>
    <s v="se elaboro plan de trabajo para la realizacion de las jornadas de inducción a nivel nacional"/>
    <s v="D: /induccionInpec/induccionmarzo2016"/>
    <x v="0"/>
    <n v="1"/>
    <s v="se elaboro plan de trabajo para la realizacion de las jornadas de inducción a nivel nacional"/>
    <s v="D: /induccionInpec/induccionmarzo2016"/>
    <n v="77"/>
    <n v="77"/>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s v="P142"/>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3"/>
    <s v="Realizar primera jornada de inducción"/>
    <s v="NO"/>
    <x v="35"/>
    <x v="59"/>
    <n v="25"/>
    <s v="fabian sanchez"/>
    <s v="Profesional Universitario"/>
    <x v="0"/>
    <m/>
    <m/>
    <m/>
    <m/>
    <s v="no fue posible adelantar esta actividad, toda vez que el programa de induccion fue aprobado el 5 de julio de 2016 mediante resolucion 3341 de 5 de julio de 2016. la actividad se realizara en el siguiente trimestre"/>
    <m/>
    <n v="100"/>
    <n v="1"/>
    <s v="se realizo la primera jornada de inducción los dias 3,4,5 y 6 de Octubre de 2016 en el auditorio Juan Pablo Segundo con la participacion de 140 funcionarios"/>
    <s v="carpeta proceso de induccion 2016 la cual reposa en el Grupo Prospectiva del Talento Humano"/>
    <x v="0"/>
    <n v="1"/>
    <s v="se realizo la primera jornada de inducción los dias 3,4,5 y 6 de Octubre de 2016 en el auditorio Juan Pablo Segundo con la participacion de 140 funcionarios"/>
    <s v="carpeta proceso de induccion 2016 la cual reposa en el Grupo Prospectiva del Talento Humano"/>
    <n v="90"/>
    <n v="90"/>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s v="P142"/>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4"/>
    <s v="Realizar segunda jornada de inducción"/>
    <s v="NO"/>
    <x v="36"/>
    <x v="60"/>
    <n v="25"/>
    <s v="fabian sanchez"/>
    <s v="Profesional Universitario"/>
    <x v="0"/>
    <m/>
    <m/>
    <m/>
    <m/>
    <m/>
    <m/>
    <n v="0"/>
    <n v="0.98901098901098905"/>
    <s v="la segunda jornada de induccion se realizara en el ultimo trimestre del año"/>
    <m/>
    <x v="0"/>
    <n v="1"/>
    <s v="la segunda jornada de induccion se realizo durante los dias 13,14,15 y 16 de diciembre de 2016"/>
    <s v="carpeta proceso de induccion 2016 la cual reposa en el Grupo Prospectiva del Talento Humano"/>
    <n v="91"/>
    <n v="91"/>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s v="P142"/>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5"/>
    <s v="Presentar informe del proceso de inducción "/>
    <s v="NO"/>
    <x v="75"/>
    <x v="7"/>
    <n v="25"/>
    <s v="fabian sanchez"/>
    <s v="Profesional Universitario"/>
    <x v="0"/>
    <m/>
    <m/>
    <m/>
    <m/>
    <m/>
    <m/>
    <m/>
    <s v="Actividad no ha iniciado"/>
    <m/>
    <m/>
    <x v="6"/>
    <n v="1"/>
    <s v="el informe del proceso de induccion se realizara la ultima semana del mes de diciembre"/>
    <n v="0"/>
    <n v="71"/>
    <n v="71"/>
    <n v="1"/>
    <n v="1"/>
    <n v="1"/>
    <n v="0.06"/>
    <n v="0"/>
    <n v="0"/>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3"/>
    <s v="Gerentes Públicos de las Direcciones Regionales con roles asignados, capacitados y asesorados en el Sistema de Información y Gestión del Empleo Público (SIGEP). "/>
    <n v="6"/>
    <n v="20"/>
    <s v="Porcentaje"/>
    <s v="LUZ MYRIAN  TIERRADENTRO CACHAYA"/>
    <s v="Subdirector Técnico"/>
    <x v="0"/>
    <m/>
    <m/>
    <m/>
    <n v="20"/>
    <s v="los gerentes publicos de las direcciones regionales fueron capacitados y asesorados en el SIGEP  con base en la circular que contiene las instrucciones necesarias para el registro y actualizacion de las hojas de vida y declaracion de bienes y rentas"/>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6"/>
    <s v="1. Elaborar y divulgar  la circular con las instrucciones necesarias para el registro y actualización de las hojas de vida y declaración de bienes y rentas en el sistema SIGEP por parte de los funcionarios y contratistas del Instituto."/>
    <s v="NO"/>
    <x v="5"/>
    <x v="11"/>
    <n v="20"/>
    <s v="ROSMIRA CANDANOZA RODRIGUEZ"/>
    <s v="Profesional Especializado"/>
    <x v="0"/>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n v="1"/>
    <s v="se proyecto y publico a todos los correos institucionales la circular No. 000006 del 22 de marzo de 2016 impartiendo las instrucciones sobre el registro y actualizacion de la informacion de la hoja de vida y de bienes y rentas en el SIGEP "/>
    <s v="C:/users/FCORONADOM/Deskop"/>
    <x v="0"/>
    <n v="1"/>
    <s v="se proyecto y publico a todos los correos institucionales la circular No. 000006 del 22 de marzo de 2016 impartiendo las instrucciones sobre el registro y actualizacion de la informacion de la hoja de vida y de bienes y rentas en el SIGEP "/>
    <s v="C:/users/FCORONADOM/Deskop"/>
    <n v="90"/>
    <n v="90"/>
    <n v="1"/>
    <n v="1"/>
    <n v="1"/>
    <n v="0.06"/>
    <n v="0.2"/>
    <n v="1.2000000000000002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3"/>
    <s v="Gerentes Públicos de las Direcciones Regionales con roles asignados, capacitados y asesorados en el Sistema de Información y Gestión del Empleo Público (SIGEP). "/>
    <n v="6"/>
    <n v="20"/>
    <s v="Porcentaje"/>
    <s v="LUZ MYRIAN  TIERRADENTRO CACHAYA"/>
    <s v="Subdirector Técnico"/>
    <x v="0"/>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7"/>
    <s v="2. Supervisar y realizar asesoría respecto al cumplimiento de la circular  por parte de los responsables de las áreas de Talento Humano de las Direcciones Regionales para el desarrollo de la actualización de los módulos de Hojas de Vida y de Bienes y Rentas."/>
    <s v="SI"/>
    <x v="8"/>
    <x v="19"/>
    <n v="50"/>
    <s v="ROSMIRA CANDANOZA RODRIGUEZ"/>
    <s v="Profesional Especializado"/>
    <x v="0"/>
    <m/>
    <m/>
    <m/>
    <n v="100"/>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00"/>
    <n v="1"/>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x v="0"/>
    <n v="1"/>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52"/>
    <n v="152"/>
    <n v="1"/>
    <n v="1"/>
    <n v="1"/>
    <n v="0.06"/>
    <n v="0.5"/>
    <n v="0.03"/>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3"/>
    <s v="Gerentes Públicos de las Direcciones Regionales con roles asignados, capacitados y asesorados en el Sistema de Información y Gestión del Empleo Público (SIGEP). "/>
    <n v="6"/>
    <n v="20"/>
    <s v="Porcentaje"/>
    <s v="LUZ MYRIAN  TIERRADENTRO CACHAYA"/>
    <s v="Subdirector Técnico"/>
    <x v="0"/>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8"/>
    <s v="3. Consolidar y evaluar los resultados a nivel nacional del avance de actualización en el sistema SIGEP de las Hoja de Vida de los funcionarios del INPEC adscritos a Las Direcciones Regionales y Establecimientos de Reclusión."/>
    <s v="SI"/>
    <x v="3"/>
    <x v="15"/>
    <n v="30"/>
    <s v="ROSMIRA CANDANOZA RODRIGUEZ"/>
    <s v="Profesional Especializado"/>
    <x v="0"/>
    <m/>
    <m/>
    <m/>
    <m/>
    <m/>
    <m/>
    <n v="0"/>
    <n v="0.48333333333333334"/>
    <s v="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
    <m/>
    <x v="0"/>
    <n v="1"/>
    <s v="Se consolidarón y evaluarón los resultados a nivel nacional de la actualizacion de hojas de vida en el SIGEP"/>
    <n v="0"/>
    <n v="60"/>
    <n v="60"/>
    <n v="1"/>
    <n v="1"/>
    <n v="1"/>
    <n v="0.06"/>
    <n v="0.3"/>
    <n v="1.7999999999999999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61"/>
    <s v="plan de  comunicaciones  del sistema  tipo de evaluación del desempeño laboral en el  INPEC monitoreado.."/>
    <n v="5"/>
    <n v="1"/>
    <s v="Número"/>
    <s v="LUZ MYRIAN  TIERRADENTRO CACHAYA"/>
    <s v="Subdirector Técnico"/>
    <x v="0"/>
    <m/>
    <m/>
    <m/>
    <m/>
    <s v="el plan de comunicaciones de EDL sera monitoreado en el ultimo trimestre del año"/>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29"/>
    <s v="Realizar requerimientos a las direcciones Regionales y dependencias de la sede central de los formatos de evaluación periodo 2015"/>
    <s v="SI"/>
    <x v="15"/>
    <x v="11"/>
    <n v="2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x v="0"/>
    <n v="1"/>
    <s v="se realizo circular No. 000048 para el cierre de evaluacion del desempeño laboral 2015, inicio del periodo 2016, la cual fue enviada a las direcciones regionales y ERON a nivel nacional"/>
    <s v="C:/Users/FESANCHEZC/Deskop/MEMORIASEDL2015/NORMAS2016"/>
    <n v="76"/>
    <n v="76"/>
    <n v="1"/>
    <n v="1"/>
    <n v="1"/>
    <n v="0.05"/>
    <n v="0.2"/>
    <n v="0.01"/>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61"/>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0"/>
    <s v="Realizar capacitación para responsables de talento humano de las regionales y multiplicadores"/>
    <s v="NO"/>
    <x v="8"/>
    <x v="61"/>
    <n v="20"/>
    <s v="fabian sanchez"/>
    <s v="Profesional Universitario"/>
    <x v="0"/>
    <m/>
    <m/>
    <m/>
    <n v="100"/>
    <s v="se realizo capacitacion a los multiplicadores y responsables del area de talento humano el dia 18 de mayo en el auditorio Juan Pablo Segundo de la Sede Central "/>
    <s v="D:/documentosEDL/EDLtrabajo/EDLCapacitacion "/>
    <n v="100"/>
    <n v="1"/>
    <s v="se realizo capacitacion a los multiplicadores y responsables del area de talento humano el dia 18 de mayo en el auditorio Juan Pablo Segundo de la Sede Central "/>
    <s v="D:/documentosEDL/EDLtrabajo/EDLCapacitacion "/>
    <x v="0"/>
    <n v="1"/>
    <s v="se realizo capacitacion a los multiplicadores y responsables del area de talento humano el dia 18 de mayo en el auditorio Juan Pablo Segundo de la Sede Central "/>
    <s v="D:/documentosEDL/EDLtrabajo/EDLCapacitacion "/>
    <n v="88"/>
    <n v="88"/>
    <n v="1"/>
    <n v="1"/>
    <n v="1"/>
    <n v="0.05"/>
    <n v="0.2"/>
    <n v="0.01"/>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61"/>
    <s v="plan de  comunicaciones  del sistema  tipo de evaluación del desempeño laboral en el  INPEC monitoreado.."/>
    <n v="5"/>
    <n v="1"/>
    <s v="Número"/>
    <s v="LUZ MYRIAN  TIERRADENTRO CACHAYA"/>
    <s v="Subdirector Técnico"/>
    <x v="0"/>
    <m/>
    <m/>
    <s v="             "/>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1"/>
    <s v="Solicitud concertación de compromisos para el periodo de evaluación 2016"/>
    <s v="NO"/>
    <x v="15"/>
    <x v="11"/>
    <n v="2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x v="0"/>
    <n v="1"/>
    <s v="se realizo circular No. 000048 para el cierre de evaluacion del desempeño laboral 2015, inicio del periodo 2016, la cual fue enviada a las direcciones regionales y ERON a nivel Nacional."/>
    <s v="C:/Users/FESANCHEZC/Deskop/MEMORIASEDL2015/NORMAS2016"/>
    <n v="76"/>
    <n v="76"/>
    <n v="1"/>
    <n v="1"/>
    <n v="1"/>
    <n v="0.05"/>
    <n v="0.2"/>
    <n v="0.01"/>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61"/>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2"/>
    <s v="Realizar requerimientos para que efectuar la evaluación del primer semestre del 2016"/>
    <s v="NO"/>
    <x v="36"/>
    <x v="3"/>
    <n v="20"/>
    <s v="fabian sanchez"/>
    <s v="Profesional Universitario"/>
    <x v="0"/>
    <m/>
    <m/>
    <m/>
    <m/>
    <m/>
    <m/>
    <n v="100"/>
    <n v="1"/>
    <s v="Se realizaron requerimientos vía AVANTEL, la calificación del primer semestre del período 2016, comprendido entre el 01/02/2016 al 31/07/2016, solicitando el envío de oficio o acta en donde se indique el cumplimiento del procedimiento._x000a__x000a_El día de hoy mediante correo electrónico se reiteró el envío de los documentos soportes._x000a__x000a_se adjuntan soportes allegados por algunos ERON en cumplimiento de lo señalado"/>
    <s v="D:/documentosEDL/EDLtrabajo/EDLCapacitacion "/>
    <x v="0"/>
    <n v="1"/>
    <s v="Se realizaron requerimientos vía AVANTEL, la calificación del primer semestre del período 2016, comprendido entre el 01/02/2016 al 31/07/2016, solicitando el envío de oficio o acta en donde se indique el cumplimiento del procedimiento._x000a__x000a_El día de hoy mediante correo electrónico se reiteró el envío de los documentos soportes._x000a__x000a_se adjuntan soportes allegados por algunos ERON en cumplimiento de lo señalado"/>
    <s v="D:/documentosEDL/EDLtrabajo/EDLCapacitacion "/>
    <n v="90"/>
    <n v="90"/>
    <n v="1"/>
    <n v="1"/>
    <n v="1"/>
    <n v="0.05"/>
    <n v="0.2"/>
    <n v="0.01"/>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61"/>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3"/>
    <s v="Realizar 8 jornadas en capacitación en sistema tipo de evaluación de desempeño"/>
    <s v="NO"/>
    <x v="9"/>
    <x v="7"/>
    <n v="20"/>
    <s v="fabian sanchez"/>
    <s v="Profesional Universitario"/>
    <x v="0"/>
    <m/>
    <m/>
    <m/>
    <m/>
    <m/>
    <m/>
    <m/>
    <s v="Actividad no ha iniciado"/>
    <m/>
    <m/>
    <x v="0"/>
    <n v="1"/>
    <s v="se realizaron  16 capacitaciones en el CEDIP y a traves de la plataforma virtual de la Escuela Penitenciaria Nacional"/>
    <s v="D:/documentosEDL/EDLtrabajo/EDLCapacitacion "/>
    <n v="72"/>
    <n v="72"/>
    <n v="1"/>
    <n v="1"/>
    <n v="1"/>
    <n v="0.05"/>
    <n v="0.2"/>
    <n v="0.01"/>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4"/>
    <s v="Modelo de Gestión de Talento Humano diseñado e implementado"/>
    <n v="5"/>
    <n v="30"/>
    <s v="Porcentaje"/>
    <s v="LUZ MYRIAN  TIERRADENTRO CACHAYA"/>
    <s v="Subdirector Técnico"/>
    <x v="0"/>
    <m/>
    <m/>
    <m/>
    <m/>
    <s v="el diseño del modelo de gestion del talento humano se diseñara el ultimo trimestre del año"/>
    <m/>
    <n v="0"/>
    <s v="SIN REGISTRO DE SEGUIMIENTO"/>
    <n v="0"/>
    <n v="30"/>
    <s v="El modelo de gestion del talento humano fue diseñado teniendo en cuenta  los subsistemas que lo componen"/>
    <s v="C:Users/KGOMEZL/Deskop/MODELODETALENTOHUMANO"/>
    <n v="1134"/>
    <s v="Diseñar una nueva de política de talento humano"/>
    <s v="NO"/>
    <x v="15"/>
    <x v="11"/>
    <n v="25"/>
    <s v="jacqueline bermudez"/>
    <s v="Profesional Especializado"/>
    <x v="0"/>
    <n v="100"/>
    <s v="mediante oficio 85107-SUTAH-GOPRO-05768 del 31 de marzo de 2016 se remitio a la oficina asesora de planeacion el proyecto de politica de talento humano"/>
    <s v="C:/Users/BERMUDEZF/Documents/2016/MODELODEGESTIONHUMANA"/>
    <n v="100"/>
    <s v="mediante oficio 85107-SUTAH-GOPRO-05768 del 31 de marzo de 2016 se remitio a la oficina asesora de planeacion el proyecto de politica de talento humano"/>
    <s v="C:/Users/BERMUDEZF/Documents/2016/MODELODEGESTIONHUMANA"/>
    <n v="100"/>
    <n v="1"/>
    <s v="mediante oficio 85107-SUTAH-GOPRO-05768 del 31 de marzo de 2016 se remitio a la oficina asesora de planeacion el proyecto de politica de talento humano"/>
    <s v="C:/Users/BERMUDEZF/Documents/2016/MODELODEGESTIONHUMANA"/>
    <x v="0"/>
    <n v="1"/>
    <s v="mediante oficio 85107-SUTAH-GOPRO-05768 del 31 de marzo de 2016 se remitio a la oficina asesora de planeacion el proyecto de politica de talento humano"/>
    <s v="C:/Users/BERMUDEZF/Documents/2016/MODELODEGESTIONHUMANA"/>
    <n v="76"/>
    <n v="76"/>
    <n v="1"/>
    <n v="1"/>
    <n v="1"/>
    <n v="0.05"/>
    <n v="0.25"/>
    <n v="1.25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4"/>
    <s v="Modelo de Gestión de Talento Humano diseñado e implementado"/>
    <n v="5"/>
    <n v="30"/>
    <s v="Porcentaje"/>
    <s v="LUZ MYRIAN  TIERRADENTRO CACHAYA"/>
    <s v="Subdirector Técnico"/>
    <x v="0"/>
    <m/>
    <m/>
    <m/>
    <m/>
    <m/>
    <m/>
    <n v="0"/>
    <s v="SIN REGISTRO DE SEGUIMIENTO"/>
    <n v="0"/>
    <n v="30"/>
    <s v="El modelo de gestion del talento humano fue diseñado teniendo en cuenta  los subsistemas que lo componen"/>
    <s v="C:Users/KGOMEZL/Deskop/MODELODETALENTOHUMANO"/>
    <n v="1135"/>
    <s v="Actualizar la caracterización del proceso de talento humano"/>
    <s v="NO"/>
    <x v="8"/>
    <x v="2"/>
    <n v="25"/>
    <s v="jacqueline bermudez"/>
    <s v="Profesional Especializado"/>
    <x v="0"/>
    <m/>
    <m/>
    <m/>
    <n v="100"/>
    <s v="se actualizo la caracterizacion de la Subdireccion de Talento Humano"/>
    <s v="C:\Users\KPAEZU\Desktop\caracterizacion del talento humano"/>
    <n v="100"/>
    <n v="1"/>
    <s v="se actualizo la caracterizacion de la Subdireccion de Talento Humano"/>
    <s v="C:\Users\KPAEZU\Desktop\caracterizacion del talento humano"/>
    <x v="0"/>
    <n v="1"/>
    <s v="se actualizo la caracterizacion de la Subdireccion de Talento Humano"/>
    <s v="C:\Users\KPAEZU\Desktop\caracterizacion del talento humano"/>
    <n v="90"/>
    <n v="90"/>
    <n v="1"/>
    <n v="1"/>
    <n v="1"/>
    <n v="0.05"/>
    <n v="0.25"/>
    <n v="1.25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4"/>
    <s v="Modelo de Gestión de Talento Humano diseñado e implementado"/>
    <n v="5"/>
    <n v="30"/>
    <s v="Porcentaje"/>
    <s v="LUZ MYRIAN  TIERRADENTRO CACHAYA"/>
    <s v="Subdirector Técnico"/>
    <x v="0"/>
    <m/>
    <m/>
    <m/>
    <m/>
    <m/>
    <m/>
    <n v="0"/>
    <s v="SIN REGISTRO DE SEGUIMIENTO"/>
    <n v="0"/>
    <n v="30"/>
    <s v="El modelo de gestion del talento humano fue diseñado teniendo en cuenta  los subsistemas que lo componen"/>
    <s v="C:Users/KGOMEZL/Deskop/MODELODETALENTOHUMANO"/>
    <n v="1136"/>
    <s v="Definir los subsistemas que componen el modelo de talento humano"/>
    <s v="NO"/>
    <x v="4"/>
    <x v="3"/>
    <n v="25"/>
    <s v="jacqueline bermudez"/>
    <s v="Profesional Especializado"/>
    <x v="0"/>
    <m/>
    <m/>
    <m/>
    <m/>
    <m/>
    <m/>
    <n v="100"/>
    <n v="1"/>
    <s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
    <s v="C:\Users\KPAEZU\Desktop"/>
    <x v="0"/>
    <n v="1"/>
    <s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
    <s v="C:\Users\KPAEZU\Desktop"/>
    <n v="91"/>
    <n v="91"/>
    <n v="1"/>
    <n v="1"/>
    <n v="1"/>
    <n v="0.05"/>
    <n v="0.25"/>
    <n v="1.25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4"/>
    <s v="Modelo de Gestión de Talento Humano diseñado e implementado"/>
    <n v="5"/>
    <n v="30"/>
    <s v="Porcentaje"/>
    <s v="LUZ MYRIAN  TIERRADENTRO CACHAYA"/>
    <s v="Subdirector Técnico"/>
    <x v="0"/>
    <m/>
    <m/>
    <m/>
    <m/>
    <m/>
    <m/>
    <n v="0"/>
    <n v="0"/>
    <n v="0"/>
    <n v="30"/>
    <s v="El modelo de gestion del talento humano fue diseñado teniendo en cuenta  los subsistemas que lo componen"/>
    <s v="C:Users/KGOMEZL/Deskop/MODELODETALENTOHUMANO"/>
    <n v="1137"/>
    <s v="Elaborar el documento final del modelo de gestión de talento humano"/>
    <s v="NO"/>
    <x v="9"/>
    <x v="7"/>
    <n v="25"/>
    <s v="jacqueline bermudez"/>
    <s v="Profesional Especializado"/>
    <x v="0"/>
    <m/>
    <m/>
    <m/>
    <m/>
    <m/>
    <m/>
    <m/>
    <s v="Actividad no ha iniciado"/>
    <m/>
    <m/>
    <x v="0"/>
    <n v="1"/>
    <s v="Se elaboro documento final de modelo de talento humano"/>
    <s v="C:Users/KGOMEZL/Deskop/MODELODETALENTOHUMANO"/>
    <n v="72"/>
    <n v="72"/>
    <n v="1"/>
    <n v="1"/>
    <n v="1"/>
    <n v="0.05"/>
    <n v="0.25"/>
    <n v="1.25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5"/>
    <s v="Modelo de evaluación de  acuerdos de gestión de los Gerentes públicos del INPEC, diseñado e implementado "/>
    <n v="6"/>
    <n v="30"/>
    <s v="Porcentaje"/>
    <s v="LUZ MYRIAN  TIERRADENTRO CACHAYA"/>
    <s v="Subdirector Técnico"/>
    <x v="0"/>
    <n v="30"/>
    <s v="se diseño la guia de acuerdos de gestion y formatos respectivos."/>
    <m/>
    <n v="15"/>
    <s v="el  nuevo modelo de acuerdos de gestion ya fue aprobado y publicado en la ruta virtual de la calidad, falta la socializacion a todos los gerentes publicos del Instituto."/>
    <m/>
    <n v="0"/>
    <n v="0"/>
    <n v="0"/>
    <n v="30"/>
    <s v="el modelo de acuerdos de gestion  fue diseñado e implementado"/>
    <s v="Ruta de Ubicación de la evidencia"/>
    <n v="1138"/>
    <s v="Diseñar del modelo de evaluación de acuerdos de gestión."/>
    <s v="NO"/>
    <x v="15"/>
    <x v="62"/>
    <n v="50"/>
    <s v="angelica rodriguez"/>
    <s v="Profesional Universitario"/>
    <x v="0"/>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n v="1"/>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x v="0"/>
    <n v="1"/>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66"/>
    <n v="166"/>
    <n v="1"/>
    <n v="1"/>
    <n v="1"/>
    <n v="0.06"/>
    <n v="0.5"/>
    <n v="0.03"/>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5"/>
    <s v="Modelo de evaluación de  acuerdos de gestión de los Gerentes públicos del INPEC, diseñado e implementado "/>
    <n v="6"/>
    <n v="30"/>
    <s v="Porcentaje"/>
    <s v="LUZ MYRIAN  TIERRADENTRO CACHAYA"/>
    <s v="Subdirector Técnico"/>
    <x v="0"/>
    <m/>
    <m/>
    <m/>
    <m/>
    <m/>
    <m/>
    <n v="0"/>
    <n v="0"/>
    <n v="0"/>
    <n v="30"/>
    <s v="el modelo de acuerdos de gestion  fue diseñado e implementado"/>
    <s v="Ruta de Ubicación de la evidencia"/>
    <n v="1139"/>
    <s v="Socializar el nuevo modelo de evaluacion de acuerdos de gestión a los Gerentes"/>
    <s v="NO"/>
    <x v="4"/>
    <x v="7"/>
    <n v="50"/>
    <s v="angelica rodriguez"/>
    <s v="Profesional Universitario"/>
    <x v="0"/>
    <m/>
    <m/>
    <m/>
    <m/>
    <m/>
    <m/>
    <n v="0"/>
    <n v="0.55487804878048785"/>
    <s v="el nuevo modelo se socializara en el ultimo trimestre del año"/>
    <m/>
    <x v="0"/>
    <n v="1"/>
    <s v="El nuevo modelo de acuerdos de gestion se socializo a traves de comunicado organizaciónal el dia 15 de diciembre de 2016"/>
    <s v="https://mail.google.com/mail/u/0/#inbox/15902dcb789b5e69"/>
    <n v="164"/>
    <n v="164"/>
    <n v="1"/>
    <n v="1"/>
    <n v="1"/>
    <n v="0.06"/>
    <n v="0.5"/>
    <n v="0.03"/>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0"/>
    <s v="Realizar análisis de la planta actual de personal."/>
    <s v="NO"/>
    <x v="15"/>
    <x v="11"/>
    <n v="25"/>
    <s v="jacqueline bermudez"/>
    <s v="Profesional Especializado"/>
    <x v="0"/>
    <n v="100"/>
    <s v="mediante oficio 85107-SUTAH-GOPRO-05768 del 31 de marzo de 2016 se remitio a la Oficina Asesora de Planeacion el analisis de la planta actual como insumo para la elaboracion del plan anual de vacantes"/>
    <s v="C:/Users/BERMUDEZF/Documents/2016/MODELO DE GESTIONHUMANA"/>
    <n v="100"/>
    <s v="mediante oficio 85107-SUTAH-GOPRO-05768 del 31 de marzo de 2016 se remitio a la Oficina Asesora de Planeacion el analisis de la planta actual como insumo para la elaboracion del plan anual de vacantes"/>
    <s v="C:/Users/BERMUDEZF/Documents/2016/MODELO DE GESTIONHUMANA"/>
    <n v="100"/>
    <n v="1"/>
    <s v="mediante oficio 85107-SUTAH-GOPRO-05768 del 31 de marzo de 2016 se remitio a la Oficina Asesora de Planeacion el analisis de la planta actual como insumo para la elaboracion del plan anual de vacantes"/>
    <s v="C:/Users/BERMUDEZF/Documents/2016/MODELO DE GESTIONHUMANA"/>
    <x v="0"/>
    <n v="1"/>
    <s v="mediante oficio 85107-SUTAH-GOPRO-05768 del 31 de marzo de 2016 se remitio a la Oficina Asesora de Planeacion el analisis de la planta actual como insumo para la elaboracion del plan anual de vacantes"/>
    <s v="C:/Users/BERMUDEZF/Documents/2016/MODELO DE GESTIONHUMANA"/>
    <n v="76"/>
    <n v="76"/>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1"/>
    <s v="Establecer las necesidades de personal del Instituto."/>
    <s v="NO"/>
    <x v="8"/>
    <x v="2"/>
    <n v="25"/>
    <s v="jacqueline bermudez"/>
    <s v="Profesional Especializado"/>
    <x v="0"/>
    <m/>
    <m/>
    <m/>
    <n v="100"/>
    <s v="se establecieron las necesidades de personal del Instituto teniendo en cuenta los lineamientos establecidos por el Departamento Administrativo de la Funcion Publica"/>
    <s v="C:/Users/JBERMUDEZF/documentos/2016/grupoprospectiva/plananualdevacantes"/>
    <n v="100"/>
    <n v="1"/>
    <s v="se establecieron las necesidades de personal del Instituto teniendo en cuenta los lineamientos establecidos por el Departamento Administrativo de la Funcion Publica"/>
    <s v="C:/Users/JBERMUDEZF/documentos/2016/grupoprospectiva/plananualdevacantes"/>
    <x v="0"/>
    <n v="1"/>
    <s v="se establecieron las necesidades de personal del Instituto teniendo en cuenta los lineamientos establecidos por el Departamento Administrativo de la Funcion Publica"/>
    <s v="C:/Users/JBERMUDEZF/documentos/2016/grupoprospectiva/plananualdevacantes"/>
    <n v="90"/>
    <n v="90"/>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2"/>
    <s v="Construir el plan de provisión de recursos humanos."/>
    <s v="NO"/>
    <x v="4"/>
    <x v="3"/>
    <n v="25"/>
    <s v="jacqueline bermudez"/>
    <s v="Profesional Especializado"/>
    <x v="0"/>
    <m/>
    <m/>
    <m/>
    <m/>
    <m/>
    <m/>
    <n v="100"/>
    <n v="1"/>
    <s v="se construyo el plan de provision de recursos humanos con base en las necesidades de personal del Instituo "/>
    <s v="C:/Users/JBERMUDEZF/documentos/2016/grupoprospectiva/plananualdevacantes"/>
    <x v="0"/>
    <n v="1"/>
    <s v="se construyo el plan de provision de recursos humanos con base en las necesidades de personal del Instituo "/>
    <s v="C:/Users/JBERMUDEZF/documentos/2016/grupoprospectiva/plananualdevacantes"/>
    <n v="91"/>
    <n v="91"/>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146"/>
    <s v="Plan de vacantes elaborado"/>
    <n v="6"/>
    <n v="1"/>
    <s v="Número"/>
    <s v="LUZ MYRIAN  TIERRADENTRO CACHAYA"/>
    <s v="Subdirector Técnico"/>
    <x v="0"/>
    <m/>
    <m/>
    <m/>
    <m/>
    <m/>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3"/>
    <s v="Elaborar el documento del plan anual de vacantes para presentarlo al DAFP."/>
    <s v="NO"/>
    <x v="9"/>
    <x v="7"/>
    <n v="25"/>
    <s v="jacqueline bermudez"/>
    <s v="Profesional Especializado"/>
    <x v="0"/>
    <m/>
    <m/>
    <m/>
    <m/>
    <m/>
    <m/>
    <m/>
    <s v="Actividad no ha iniciado"/>
    <m/>
    <m/>
    <x v="0"/>
    <n v="1"/>
    <s v="el plan anual de vacantes fue elaborado y remitido al departamento administrativo de la funcion publica mediante oficio 85107-SUTAH-GOPRO-28309"/>
    <n v="0"/>
    <n v="72"/>
    <n v="72"/>
    <n v="1"/>
    <n v="1"/>
    <n v="1"/>
    <n v="0.06"/>
    <n v="0.25"/>
    <n v="1.4999999999999999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3"/>
    <s v="Funcionarios intervenidos con la Fase 1  del programa de salud mental de los ERON  con patología mental "/>
    <n v="5"/>
    <n v="15"/>
    <s v="Número"/>
    <s v="LUZ MYRIAN  TIERRADENTRO CACHAYA"/>
    <s v="Subdirector Técnico"/>
    <x v="0"/>
    <m/>
    <m/>
    <m/>
    <n v="7"/>
    <s v="se han intervenido 7 funcionarios de los 15 a intervenir con la fase I del programa de salud mental"/>
    <s v="computadorJLT/Misdocumentos/2016/Saludmental"/>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n v="1144"/>
    <s v="Entrevista Psicológica, Análisis de Puesto de Trabajo e Informe de 7 Funcionarios con DX de patología mental "/>
    <s v="NO"/>
    <x v="34"/>
    <x v="63"/>
    <n v="50"/>
    <s v="Stella Florez "/>
    <s v="Profesional Universitario"/>
    <x v="0"/>
    <n v="67"/>
    <s v="se realizo entrevista psicologica y analisis de puesto de trabajo a 7 funcionarios con DX de patologia mental en el complejo de cucuta, queda pendiente los 7 informes respectivos"/>
    <s v="computadorJLT/Misdocumentos/2016/Saludmental"/>
    <n v="100"/>
    <s v="se realizaron los 7 informes pendientes de los funcionarios intervenidos con la fase I de salud mental"/>
    <s v="computadorJLT/Misdocumentos/2016/Saludmenta"/>
    <n v="100"/>
    <n v="1"/>
    <s v="se realizaron los 7 informes pendientes de los funcionarios intervenidos con la fase I de salud mental"/>
    <s v="computadorJLT/Misdocumentos/2016/Saludmenta"/>
    <x v="0"/>
    <n v="1"/>
    <s v="se realizaron los 7 informes pendientes de los funcionarios intervenidos con la fase I de salud mental"/>
    <s v="computadorJLT/Misdocumentos/2016/Saludmenta"/>
    <n v="121"/>
    <n v="121"/>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3"/>
    <s v="Funcionarios intervenidos con la Fase 1  del programa de salud mental de los ERON  con patología mental "/>
    <n v="5"/>
    <n v="15"/>
    <s v="Número"/>
    <s v="LUZ MYRIAN  TIERRADENTRO CACHAYA"/>
    <s v="Subdirector Técnico"/>
    <x v="0"/>
    <m/>
    <m/>
    <m/>
    <m/>
    <m/>
    <m/>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n v="1145"/>
    <s v="Entrevista Psicológica, Análisis de Puesto de Trabajo e Informe de 8 funcionarios con DX por enfermedad mental "/>
    <s v="NO"/>
    <x v="76"/>
    <x v="7"/>
    <n v="50"/>
    <s v="Stella Florez "/>
    <s v="Profesional Universitario"/>
    <x v="0"/>
    <m/>
    <m/>
    <m/>
    <n v="50"/>
    <s v="se realizaron 4 analisis de puestos de trabajo e informes a funcionarios con patologia mental"/>
    <s v="computadorJLT/Misdocumentos/2016/Saludmental"/>
    <n v="75"/>
    <n v="0.62176165803108807"/>
    <s v="se realizaron 2 analisis de puestos de trabajo y 2 entrevistas de funcionarios con patologia mental"/>
    <s v="computadorJLT/Misdocumentos/2016/Saludmenta"/>
    <x v="0"/>
    <n v="1"/>
    <s v="se realizaron  2 análisis de puesto de trabajo  y entrevistas de funcionarios con patología mental "/>
    <s v="computadorJLT/Misdocumentos/2016/Saludmenta"/>
    <n v="193"/>
    <n v="193"/>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4"/>
    <s v="Funcionarios intervenidos con la Fase 2 del programa de salud mental en los ERON "/>
    <n v="5"/>
    <n v="20"/>
    <s v="Número"/>
    <s v="LUZ MYRIAN  TIERRADENTRO CACHAYA"/>
    <s v="Subdirector Técnico"/>
    <x v="0"/>
    <m/>
    <m/>
    <m/>
    <n v="10"/>
    <s v="se han intervenido 10 funcionarios de los 20 a intervenir con la fase 2 del programa de salud mental"/>
    <s v="computadorJLT/Misdocumentos/2016/saludmenta"/>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n v="1146"/>
    <s v="Aplicación MIEO; Seminario de Salud mental con 10 funcionarios con DX de salud mental "/>
    <s v="NO"/>
    <x v="34"/>
    <x v="63"/>
    <n v="50"/>
    <s v="Stella Florez"/>
    <s v="Profesional Universitario"/>
    <x v="0"/>
    <n v="70"/>
    <s v="se realizo la aplicacion de la bateria MIEO y seminario de salud mental a 7 funcionarios con patologia en salud mental en el complejo de cucuta"/>
    <s v="computadorJLT/Misdocumentos/2016/saludmental"/>
    <n v="100"/>
    <s v="se realizo aplicacion de la bateria MEIO a 3 funcionarios para completar los 10 funcionarios"/>
    <s v="computadorJLT/Misdocumentos/2016/saludmenta"/>
    <n v="100"/>
    <n v="1"/>
    <s v="se realizo aplicacion de la bateria MEIO a 3 funcionarios para completar los 10 funcionarios"/>
    <s v="computadorJLT/Misdocumentos/2016/saludmenta"/>
    <x v="0"/>
    <n v="1"/>
    <s v="se realizo aplicacion de la bateria MEIO a 3 funcionarios para completar los 10 funcionarios"/>
    <s v="computadorJLT/Misdocumentos/2016/saludmenta"/>
    <n v="121"/>
    <n v="121"/>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4"/>
    <s v="Funcionarios intervenidos con la Fase 2 del programa de salud mental en los ERON "/>
    <n v="5"/>
    <n v="20"/>
    <s v="Número"/>
    <s v="LUZ MYRIAN  TIERRADENTRO CACHAYA"/>
    <s v="Subdirector Técnico"/>
    <x v="0"/>
    <m/>
    <m/>
    <m/>
    <m/>
    <m/>
    <m/>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n v="1147"/>
    <s v="Aplicación MIEO; Seminario de Salud mental con 10 funcionarios con DX de salud mental"/>
    <s v="NO"/>
    <x v="76"/>
    <x v="7"/>
    <n v="50"/>
    <s v="Stella Florez"/>
    <s v="Profesional Universitario"/>
    <x v="0"/>
    <m/>
    <m/>
    <m/>
    <n v="30"/>
    <s v="se realizo aplicacion de la bateria MEIO A 3 Funcionarios"/>
    <s v="computadorJLT/Misdocumentos/2016/saludmenta"/>
    <n v="50"/>
    <n v="0.62176165803108807"/>
    <s v="se realizo el seminario de salud mental a 10 funcionarios, sin embargo falta la aplicación de MIEO a 7 funcionarios"/>
    <s v="computadorJLT/Misdocumentos/2016/saludmenta"/>
    <x v="0"/>
    <n v="1"/>
    <s v="se realiza la aplicación de la batería MIEO a 10 funcionarios "/>
    <s v="computadorJLT/Misdocumentos/2016/saludmenta"/>
    <n v="193"/>
    <n v="193"/>
    <n v="1"/>
    <n v="1"/>
    <n v="1"/>
    <n v="0.05"/>
    <n v="0.5"/>
    <n v="2.5000000000000001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175"/>
    <s v="Sistema de gestión en Seguridad y Salud en el Trabajo formulado e implementado"/>
    <n v="6"/>
    <n v="100"/>
    <s v="Porcentaje"/>
    <s v="LUZ MYRIAN  TIERRADENTRO CACHAYA"/>
    <s v="Subdirector Técnico"/>
    <x v="0"/>
    <m/>
    <m/>
    <m/>
    <n v="0.66"/>
    <s v="se ha implementado el SSG SST en 90 establecimientos a nivel nacional lo que equivale al 66%"/>
    <s v="escritorio/saludocupacional2016/SG-SST2016/plandeaccion2016"/>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n v="1148"/>
    <s v="Divulgación al 100% de Establecimientos de Reclusión del SG SST"/>
    <s v="NO"/>
    <x v="34"/>
    <x v="7"/>
    <n v="50"/>
    <s v="Stella Florez"/>
    <s v="Profesional Universitario"/>
    <x v="0"/>
    <n v="75"/>
    <s v="se realizo divulgacion a 102 establecimientos a traves de videoconferencia sobre el SG-SST"/>
    <s v="escritorio/saludocupacional2016/SG-SST2016/plandeaccion2016"/>
    <m/>
    <s v="en este trimestre no se programo divulgacion del SG-SST para los establecimientos restantes, esta actividad se continuara realizando en el tercer trimestre"/>
    <m/>
    <n v="80"/>
    <n v="0.76751592356687903"/>
    <s v="A la fecha se ha realizado la divulgacion en 110 Establecimientos de Reclusion, para el cuarto trimestre se realizara la divulgacion en los Establecimientos faltantes"/>
    <s v="escritorio/saludocupacional2016/SG-SST2016/plandeaccion2016"/>
    <x v="15"/>
    <n v="1"/>
    <s v="Se realizó la divulgación en  Establecimientos 115 de reclusión. No fue posible lograr la cobertura al 100% ya que 22 establecimientos no participaron de ninguna de las tres videoconferencias."/>
    <s v="escritorio/saludocupacional2016/SG-SST2016/plandeaccion2016"/>
    <n v="314"/>
    <n v="314"/>
    <n v="1"/>
    <n v="0.93"/>
    <n v="0.93"/>
    <n v="5.5800000000000002E-2"/>
    <n v="0.42"/>
    <n v="2.52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175"/>
    <s v="Sistema de gestión en Seguridad y Salud en el Trabajo formulado e implementado"/>
    <n v="6"/>
    <n v="100"/>
    <s v="Porcentaje"/>
    <s v="LUZ MYRIAN  TIERRADENTRO CACHAYA"/>
    <s v="Subdirector Técnico"/>
    <x v="0"/>
    <m/>
    <m/>
    <m/>
    <m/>
    <m/>
    <m/>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n v="1149"/>
    <s v="Operacionalizacion del SG SST en el 100 % de los Establecimientos de Reclusión "/>
    <s v="NO"/>
    <x v="34"/>
    <x v="7"/>
    <n v="50"/>
    <s v="Stella Florez"/>
    <s v="Profesional Universitario"/>
    <x v="0"/>
    <n v="21"/>
    <s v="Se realizo plan de trabajo anual a nivel nacional con el fin de realizar las actividades tendientes a la operacionalizacion del SG SST"/>
    <s v="escritorio/saludocupacional2016/SG-SST2016/plandeaccion2016"/>
    <n v="18"/>
    <s v="a la fecha se ha ejecutado el 39 % del SG SST en el 50% de establecimientos a nivel nacional."/>
    <s v="escritorio/saludocupacional2016/SG-SST2016/plandeaccion2016"/>
    <n v="93"/>
    <n v="0.76751592356687903"/>
    <s v="De acuerdo con el plan de trabajo del SG SST la operacionalizacion se cumplio al 93% como se evidencia en los respectivos soportes"/>
    <s v="escritorio/saludocupacional2016/SG-SST2016/plandeaccion2016"/>
    <x v="16"/>
    <n v="1"/>
    <s v="de acuerdo al plan de trabajo se realizó un avancé del 94% , este resultado es consecuencia del cambio del formato usada para las matrices de peligros y riesgos que aumenta el tiempo de actualización de las mismas."/>
    <s v="escritorio/saludocupacional2016/SG-SST2016/plandeaccion2016"/>
    <n v="314"/>
    <n v="314"/>
    <n v="1"/>
    <n v="0.93"/>
    <n v="0.93"/>
    <n v="5.5800000000000002E-2"/>
    <n v="0.47"/>
    <n v="2.8199999999999999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255"/>
    <s v="Registro publico de carrera administrativa actualizado"/>
    <n v="5"/>
    <n v="100"/>
    <s v="Porcentaje"/>
    <s v="LUZ MIRYAM TIERRADENTRO CACHAYA"/>
    <s v="subdirectora tecnica"/>
    <x v="0"/>
    <m/>
    <m/>
    <m/>
    <n v="0.13"/>
    <s v="a la fecha se ha actualizado un 13% de los funcionarios que han cumplido  el periodo de prueba teniendo en cuenta que no han remitido los formatos de calificacion del periodo de prueba"/>
    <s v="D::/registropublico/administrativoresolucionesenfirme"/>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n v="1150"/>
    <s v="Realizar las anotaciones de inscripción de carrera administrativa"/>
    <s v="SI"/>
    <x v="64"/>
    <x v="7"/>
    <n v="50"/>
    <s v="fabian sanchez"/>
    <s v="Profesional Universitario"/>
    <x v="0"/>
    <n v="20"/>
    <s v="se han expedido dos resoluciones de inscripcion para funcionarios administrativos (resolucion 1206 del 17 de marzo de 2016 y resolucion 471 del 9 de febrero de 2016)."/>
    <s v="D::/registropublico/administrativoresolucionesenfirme"/>
    <n v="20"/>
    <s v="se han expedido dos resoluciones de inscripcion para funcionarios administrativos (resolucion 1206 del 17 de marzo de 2016 y resolucion 471 del 9 de febrero de 2016)."/>
    <s v="D::/registropublico/administrativoresolucionesenfirme"/>
    <n v="75"/>
    <n v="0.76898734177215189"/>
    <s v="se expidieron tres resoluciones de inscripcion para funcionarios administrativos (resollucion 03953 del 12 de agosto de 2016, resolucion 3954 del 12 de agosto de 2016 y resolucion 4201 del 25 de agosto de 2016"/>
    <s v="D::/registropublico/administrativoresolucionesenfirme"/>
    <x v="0"/>
    <n v="1"/>
    <s v="Se expidieron las resoluciones 5716 del 16 de noviembre de 2016 y la resolucion 05917 del 25 de noviembre de 2016 para un funicionarios administrativos  y miembros del CCV"/>
    <s v="D::/registropublico/administrativoresolucionesenfirme"/>
    <n v="316"/>
    <n v="316"/>
    <n v="1"/>
    <n v="0.21"/>
    <n v="0.21"/>
    <n v="1.0500000000000001E-2"/>
    <n v="0.5"/>
    <n v="2.50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s v="P255"/>
    <s v="Registro publico de carrera administrativa actualizado"/>
    <n v="5"/>
    <n v="100"/>
    <s v="Porcentaje"/>
    <s v="LUZ MIRYAM TIERRADENTRO CACHAYA"/>
    <s v="subdirectora tecnica"/>
    <x v="0"/>
    <m/>
    <m/>
    <m/>
    <m/>
    <m/>
    <m/>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n v="1151"/>
    <s v="Realizar seguimiento al registro publico de carrera"/>
    <s v="NO"/>
    <x v="64"/>
    <x v="7"/>
    <n v="50"/>
    <s v="fabian sanchez"/>
    <s v="Profesional Universitario"/>
    <x v="0"/>
    <n v="25"/>
    <s v="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
    <s v="D::/registropublico/administrativoresolucionesenfirme"/>
    <n v="50"/>
    <s v="se remitieron 26 oficios a los DIrectores de Establecimientos remitiendo los formatos de EDL para funcionarios que hayan cumplido el periodo de prueba, "/>
    <s v="D::/registropublico/administrativoresolucionesenfirme"/>
    <n v="100"/>
    <n v="0.76898734177215189"/>
    <s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
    <s v="D::/registropublico/administrativoresolucionesenfirme"/>
    <x v="0"/>
    <n v="1"/>
    <s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
    <s v="D::/registropublico/administrativoresolucionesenfirme"/>
    <n v="316"/>
    <n v="316"/>
    <n v="1"/>
    <n v="0.21"/>
    <n v="0.21"/>
    <n v="1.0500000000000001E-2"/>
    <n v="0.5"/>
    <n v="2.5000000000000001E-2"/>
  </r>
</pivotCacheRecords>
</file>

<file path=xl/pivotCache/pivotCacheRecords2.xml><?xml version="1.0" encoding="utf-8"?>
<pivotCacheRecords xmlns="http://schemas.openxmlformats.org/spreadsheetml/2006/main" xmlns:r="http://schemas.openxmlformats.org/officeDocument/2006/relationships" count="561">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n v="1"/>
    <s v="Se realizó el encuentro de comandantes de vigilancia deacuerdo de cada una de las actividades programadas"/>
    <s v="C:\Users\YRODRIGUEZB\Desktop\Plan de Acción 2016\Seguimiento PA 2016\Seguimiento II Trimestre"/>
    <m/>
    <s v="SIN REGISTRO DE SEGUIMIENTO"/>
    <m/>
    <n v="1"/>
    <s v="Se realizó el encuentro de comandantes de vigilancia deacuerdo de cada una de las actividades programadas"/>
    <s v="C:\Users\YRODRIGUEZB\Desktop\Plan de Acción 2016\Seguimiento PA 2016\Seguimiento II Trimestre"/>
    <x v="0"/>
    <s v="Planear el encuentro y cronograma a seguir"/>
    <x v="0"/>
    <d v="2016-03-01T00:00:00"/>
    <d v="2016-04-30T00:00:00"/>
    <x v="0"/>
    <s v="Te. Wilson Suarez_x000a_In. Hernán Silva_x000a_Ds. Oscar Toro_x000a_Ds. Nelfi Ramírez_x000a_Dg. Yeimy Torres"/>
    <s v="Teniente de Prisiones"/>
    <x v="0"/>
    <m/>
    <m/>
    <m/>
    <n v="20"/>
    <s v="Mediante correo electronico se remite el cronograma de las actividades programadas para el encuentro de comandantes operativos, que se ralizo en el municipio de Silvania"/>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s v="SIN REGISTRO DE SEGUIMIENTO"/>
    <m/>
    <n v="1"/>
    <s v="Se realizó el encuentro de comandantes de vigilancia deacuerdo de cada una de las actividades programadas"/>
    <s v="C:\Users\YRODRIGUEZB\Desktop\Plan de Acción 2016\Seguimiento PA 2016\Seguimiento II Trimestre"/>
    <x v="1"/>
    <s v="Elaborar Autos-comisorios "/>
    <x v="0"/>
    <d v="2016-05-01T00:00:00"/>
    <d v="2016-05-30T00:00:00"/>
    <x v="0"/>
    <s v="Ds. Nelfi Ramírez"/>
    <s v="Dragoneante"/>
    <x v="0"/>
    <m/>
    <m/>
    <m/>
    <n v="20"/>
    <s v="Mediante Oficio 82102-SUCUC-GRUMI-000411 se remiten los autos comisorios emitidos para el encuentro. Se debe aclarar ue loa autos comisorios tiene fecha 08 de Junio, porque fueron cambiados en dos oportuidades a solicitud del Director de Gestión Corporativa"/>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s v="SIN REGISTRO DE SEGUIMIENTO"/>
    <m/>
    <n v="1"/>
    <s v="Se realizó el encuentro de comandantes de vigilancia deacuerdo de cada una de las actividades programadas"/>
    <s v="C:\Users\YRODRIGUEZB\Desktop\Plan de Acción 2016\Seguimiento PA 2016\Seguimiento II Trimestre"/>
    <x v="2"/>
    <s v="Realizar del encuentro de Comandantes Operativos de centros de instrucción y participar activamente en las actividades programadas"/>
    <x v="0"/>
    <d v="2016-06-01T00:00:00"/>
    <d v="2016-06-30T00:00:00"/>
    <x v="1"/>
    <s v="Te. Wilson Suarez_x000a_In. Hernán Silva_x000a_Ds. Oscar Toro_x000a_Ds. Nelfi Ramírez_x000a_Dg. Yeimy Torres"/>
    <s v="Teniente de Prisiones"/>
    <x v="0"/>
    <m/>
    <m/>
    <m/>
    <n v="40"/>
    <s v="Mediante actas 40, 41 y 42 se certifica la asistencia del personal al encuentro los días 15, 16 y 17 de Junio en el Club Campestre El Bosque en el Municipio de Silvania Cundinamarca"/>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s v="SIN REGISTRO DE SEGUIMIENTO"/>
    <m/>
    <n v="1"/>
    <s v="Se realizó el encuentro de comandantes de vigilancia deacuerdo de cada una de las actividades programadas"/>
    <s v="C:\Users\YRODRIGUEZB\Desktop\Plan de Acción 2016\Seguimiento PA 2016\Seguimiento II Trimestre"/>
    <x v="3"/>
    <s v="Elaborar informe de cumplimiento de objetivos propuestos"/>
    <x v="0"/>
    <d v="2016-09-01T00:00:00"/>
    <d v="2016-09-30T00:00:00"/>
    <x v="0"/>
    <s v="Te. Wilson Suarez"/>
    <s v="Teniente de Prisiones"/>
    <x v="0"/>
    <m/>
    <m/>
    <m/>
    <m/>
    <m/>
    <m/>
    <n v="20"/>
    <x v="0"/>
    <s v="Mediante oficio 82102-SUCUC-GRUMI-000492 se rinde el informe de las actividades programadas para el encuentro."/>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m/>
    <m/>
    <m/>
    <m/>
    <m/>
    <x v="4"/>
    <s v="Planear el encuentro y cronograma a seguir"/>
    <x v="0"/>
    <d v="2016-03-01T00:00:00"/>
    <d v="2016-04-30T00:00:00"/>
    <x v="0"/>
    <s v="Te. Wilson Suarez_x000a_In. Hernan Silva_x000a_Ds. Oscar Toro_x000a_Ds. Nelfi Ramirez_x000a__x000a_Dg. Yeimy Torres"/>
    <s v="Teniente de Prisiones"/>
    <x v="1"/>
    <m/>
    <s v="REPETIDO"/>
    <m/>
    <m/>
    <s v="ACTIVIDADES REPETIDAS"/>
    <m/>
    <m/>
    <x v="1"/>
    <m/>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m/>
    <m/>
    <m/>
    <m/>
    <m/>
    <x v="5"/>
    <s v="Elaborar Autos-comisorios "/>
    <x v="0"/>
    <d v="2016-05-01T00:00:00"/>
    <d v="2016-05-30T00:00:00"/>
    <x v="0"/>
    <s v="Ds. Nelfi Ramirez"/>
    <s v="Dragoneante"/>
    <x v="1"/>
    <m/>
    <s v="REPETIDO"/>
    <m/>
    <m/>
    <s v="ACTIVIDADES REPETIDAS"/>
    <m/>
    <m/>
    <x v="1"/>
    <m/>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m/>
    <m/>
    <m/>
    <m/>
    <m/>
    <x v="6"/>
    <s v="Realizar del encuentro de Comandantes Operativos de centros de instrucción y participar activamente en las actividades programadas"/>
    <x v="0"/>
    <d v="2016-06-01T00:00:00"/>
    <d v="2016-06-30T00:00:00"/>
    <x v="1"/>
    <s v="Te. Wilson Suarez_x000a_In. Hernan Silva_x000a_Ds. Oscar Toro_x000a_Ds. Nelfi Ramirez_x000a_Dg. Yeimy Torres"/>
    <s v="Teniente de Prisiones"/>
    <x v="1"/>
    <m/>
    <s v="REPETIDO"/>
    <m/>
    <m/>
    <s v="ACTIVIDADES REPETIDAS"/>
    <m/>
    <m/>
    <x v="1"/>
    <m/>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x v="0"/>
    <x v="0"/>
    <n v="1"/>
    <s v="Número"/>
    <s v="Csp. Elver Gerardo Rosas Suarez"/>
    <s v="Subdirector Técnico"/>
    <s v="Activo"/>
    <m/>
    <m/>
    <m/>
    <m/>
    <m/>
    <m/>
    <m/>
    <m/>
    <m/>
    <m/>
    <m/>
    <m/>
    <x v="7"/>
    <s v="Elaborar informe de cumplimiento de objetivos propuestos"/>
    <x v="0"/>
    <d v="2016-07-01T00:00:00"/>
    <d v="2016-07-30T00:00:00"/>
    <x v="0"/>
    <s v="Te. Wilson Suarez"/>
    <s v="Teniente de Prisiones"/>
    <x v="1"/>
    <m/>
    <s v="REPETIDO"/>
    <m/>
    <m/>
    <s v="ACTIVIDADES REPETIDAS"/>
    <m/>
    <m/>
    <x v="1"/>
    <m/>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x v="1"/>
    <x v="1"/>
    <n v="2"/>
    <s v="Número"/>
    <s v="Csp. Elver Gerardo Rosas Suarez"/>
    <s v="Subdirector Técnico"/>
    <s v="Activo"/>
    <n v="1"/>
    <s v="Se remitio a la Oficina Asesora de Planeación el Manual de Traslados para aprobación."/>
    <m/>
    <m/>
    <m/>
    <m/>
    <m/>
    <s v="SIN REGISTRO DE SEGUIMIENTO"/>
    <m/>
    <n v="1"/>
    <s v="Mediante Resolución 1159 de Marzo 15 se aprueba el manual de traslados."/>
    <s v="C:\Users\JPBARRERAM\Desktop\PLANES DICUV\Plan de Acción 2016\Seguimiento PA 2016\Seguimiento IV Trimestre\Evidencias"/>
    <x v="8"/>
    <s v="Verificar el estado  y/o etapa en que se encuentran  los manuales remitidos a OFPLA por la Subdirección del Cuerpo de Custodia en el 2015.( Manual de traslados, Manual denominación clasificación y codificación de servicios CCV y Manual de administración del servicio militar)"/>
    <x v="0"/>
    <d v="2016-01-01T00:00:00"/>
    <d v="2016-02-28T00:00:00"/>
    <x v="0"/>
    <s v="Te. John Rojas_x000a_Te. Wilson Suarez"/>
    <s v="Teniente de Prisiones"/>
    <x v="0"/>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x v="1"/>
    <x v="1"/>
    <n v="2"/>
    <s v="Número"/>
    <s v="Csp. Elver Gerardo Rosas Suarez"/>
    <s v="Subdirector Técnico"/>
    <s v="Activo"/>
    <m/>
    <m/>
    <m/>
    <m/>
    <m/>
    <m/>
    <m/>
    <s v="SIN REGISTRO DE SEGUIMIENTO"/>
    <m/>
    <n v="1"/>
    <s v="Mediante Resolución 1159 de Marzo 15 se aprueba el manual de traslados."/>
    <s v="C:\Users\JPBARRERAM\Desktop\PLANES DICUV\Plan de Acción 2016\Seguimiento PA 2016\Seguimiento IV Trimestre\Evidencias"/>
    <x v="9"/>
    <s v="Ajustar y remitir a la oficina asesora de planeación los manuales de acuerdo a las observaciones realizadas por dicha dependencia."/>
    <x v="0"/>
    <d v="2016-03-01T00:00:00"/>
    <d v="2016-06-30T00:00:00"/>
    <x v="2"/>
    <s v="Te. John Rojas_x000a_Te. Wilson Suarez"/>
    <s v="Teniente de Prisiones"/>
    <x v="0"/>
    <n v="10"/>
    <s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
    <s v="C:\Users\YRODRIGUEZB\Desktop\Plan de Acción 2016\Seguimiento PA 2016\Seguimiento I Trimestre\Evidencias"/>
    <s v="20"/>
    <s v="El manual de traslados fue corregido y remitido a la Oficina Asesora de Planeación, donde fue aprobado mediante Resolución 1159 de 15 de Marzo"/>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x v="1"/>
    <x v="1"/>
    <n v="2"/>
    <s v="Número"/>
    <s v="Csp. Elver Gerardo Rosas Suarez"/>
    <s v="Subdirector Técnico"/>
    <s v="Activo"/>
    <m/>
    <m/>
    <m/>
    <m/>
    <m/>
    <m/>
    <m/>
    <s v="SIN REGISTRO DE SEGUIMIENTO"/>
    <m/>
    <n v="1"/>
    <s v="Mediante Resolución 1159 de Marzo 15 se aprueba el manual de traslados."/>
    <s v="C:\Users\JPBARRERAM\Desktop\PLANES DICUV\Plan de Acción 2016\Seguimiento PA 2016\Seguimiento IV Trimestre\Evidencias"/>
    <x v="10"/>
    <s v="Proyectar y presentar para su respectiva revisión a la oficina asesora de planeación el Manual de estudio de seguridad para aspirantes de empleos del INSTITUTO."/>
    <x v="0"/>
    <d v="2016-01-01T00:00:00"/>
    <d v="2016-03-30T00:00:00"/>
    <x v="3"/>
    <s v="Te. John Rojas_x000a_Dg. Martha Aguirre"/>
    <s v="Teniente de Prisiones"/>
    <x v="0"/>
    <s v="100"/>
    <s v="Medainte Oficio 8210-SUCUC-GRUCU-0006380 se remite el Proyecto de Manual de Estudio de Seguridad para revision y aprobación"/>
    <s v="C:\Users\YRODRIGUEZB\Desktop\Plan de Acción 2016\Seguimiento PA 2016\Seguimiento I Trimestre\Evidencias"/>
    <s v="100"/>
    <s v="Medainte Oficio 8210-SUCUC-GRUCU-0006380 se remite el Proyecto de Manual de Estudio de Seguridad para revision y aprobación"/>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x v="1"/>
    <x v="1"/>
    <n v="2"/>
    <s v="Número"/>
    <s v="Csp. Elver Gerardo Rosas Suarez"/>
    <s v="Subdirector Técnico"/>
    <s v="Activo"/>
    <m/>
    <m/>
    <m/>
    <m/>
    <m/>
    <m/>
    <m/>
    <s v="SIN REGISTRO DE SEGUIMIENTO"/>
    <m/>
    <n v="1"/>
    <s v="Mediante Resolución 1159 de Marzo 15 se aprueba el manual de traslados."/>
    <s v="C:\Users\JPBARRERAM\Desktop\PLANES DICUV\Plan de Acción 2016\Seguimiento PA 2016\Seguimiento IV Trimestre\Evidencias"/>
    <x v="11"/>
    <s v="Ajustar y remitir a la oficina asesora de planeación los manual de estudio de seguridad de acuerdo a las observaciones realizadas por dicha dependencia."/>
    <x v="0"/>
    <d v="2016-02-01T00:00:00"/>
    <d v="2016-12-12T00:00:00"/>
    <x v="4"/>
    <s v="Te. John Rojas_x000a_Te. Wilson Suarez"/>
    <s v="Teniente de Prisiones"/>
    <x v="0"/>
    <m/>
    <m/>
    <m/>
    <m/>
    <s v="A la fecha la oficina Asesora de Planeación no ha enviado las observaciones del manual"/>
    <m/>
    <n v="10"/>
    <x v="2"/>
    <s v="Mediante oficio 8110-OFPLA-000589 de 11 de Agosto la Oficina Asesora de Planeación devuelve el  proyecto de manual y hace una serie de recomendaciones sobre las que ya se esta trabajando para remitir a una nueva revisión."/>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x v="2"/>
    <x v="2"/>
    <n v="1"/>
    <s v="Número"/>
    <s v="Csp. Elver Gerardo Rosas Suarez"/>
    <s v="Subdirector Técnico"/>
    <s v="Activo"/>
    <m/>
    <m/>
    <m/>
    <m/>
    <m/>
    <m/>
    <m/>
    <s v="SIN REGISTRO DE SEGUIMIENTO"/>
    <m/>
    <n v="1"/>
    <s v="Se ejecutaron las convocatorias 335 y 336. El personal seleccionado iniciará curso el próximo año."/>
    <s v="Sin ruta de Ubicación de la evidencia"/>
    <x v="12"/>
    <s v="Realizar mesas de trabajo con la CNSC."/>
    <x v="1"/>
    <d v="2016-01-01T00:00:00"/>
    <d v="2016-12-12T00:00:00"/>
    <x v="3"/>
    <s v="Jhon Rojas"/>
    <s v="Teniente de Prisiones"/>
    <x v="0"/>
    <m/>
    <m/>
    <m/>
    <m/>
    <s v="A la fecha la Comisión Nacional de Servicio Civil no ha convocado mesas de trabajo"/>
    <m/>
    <n v="35"/>
    <x v="3"/>
    <s v="Mediante acta S/N de la CNSC se realiza reunion el día 14 septiembre de 2016 para informar sobre el proceso de ejecución de las convocatorias No. 335 y 336."/>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x v="2"/>
    <x v="2"/>
    <n v="1"/>
    <s v="Número"/>
    <s v="Csp. Elver Gerardo Rosas Suarez"/>
    <s v="Subdirector Técnico"/>
    <s v="Activo"/>
    <m/>
    <m/>
    <m/>
    <m/>
    <m/>
    <m/>
    <m/>
    <s v="SIN REGISTRO DE SEGUIMIENTO"/>
    <m/>
    <n v="1"/>
    <s v="Se ejecutaron las convocatorias 335 y 336. El personal seleccionado iniciará curso el próximo año."/>
    <s v="Sin ruta de Ubicación de la evidencia"/>
    <x v="13"/>
    <s v="Elaborar estudios de seguridad para los aspirantes a dragoneante."/>
    <x v="1"/>
    <d v="2016-09-01T00:00:00"/>
    <d v="2016-12-12T00:00:00"/>
    <x v="3"/>
    <s v="Jhon Rojas"/>
    <s v="Teniente de Prisiones"/>
    <x v="0"/>
    <m/>
    <m/>
    <m/>
    <m/>
    <m/>
    <m/>
    <m/>
    <x v="4"/>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x v="2"/>
    <x v="2"/>
    <n v="1"/>
    <s v="Número"/>
    <s v="Csp. Elver Gerardo Rosas Suarez"/>
    <s v="Subdirector Técnico"/>
    <s v="Activo"/>
    <m/>
    <m/>
    <m/>
    <m/>
    <m/>
    <m/>
    <m/>
    <s v="SIN REGISTRO DE SEGUIMIENTO"/>
    <m/>
    <n v="1"/>
    <s v="Se ejecutaron las convocatorias 335 y 336. El personal seleccionado iniciará curso el próximo año."/>
    <s v="Sin ruta de Ubicación de la evidencia"/>
    <x v="14"/>
    <s v="Suministrar a la  Subdirección de Talento Humano la información relacionada con: experiencia (antigüedad), estímulos y condecoraciones otorgadas al personal del CCV, los cuales son requisitos para asensos."/>
    <x v="0"/>
    <d v="2016-01-01T00:00:00"/>
    <d v="2016-08-30T00:00:00"/>
    <x v="2"/>
    <s v="Jhon Rojas"/>
    <s v="Teniente de Prisiones"/>
    <x v="0"/>
    <n v="2"/>
    <s v="Mediante Oficio 8210-SUCUC-0032 de enero 18 de 2016, se remite a la Coordinación Grupo de Hojas de Vida las Resoluciones por medio de las cuales se actualiza los distintivos de conducta del personal del CCV."/>
    <s v="C:\Users\YRODRIGUEZB\Desktop\Plan de Acción 2016\Seguimiento PA 2016\Seguimiento I Trimestre\Evidencias"/>
    <m/>
    <m/>
    <m/>
    <m/>
    <x v="0"/>
    <s v="SIN REGISTRO DE SEGUIMIENTO"/>
    <m/>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x v="3"/>
    <x v="1"/>
    <n v="5"/>
    <s v="Número"/>
    <s v="Csp. Elver Gerardo Rosas Suarez"/>
    <s v="Subdirector Técnico"/>
    <s v="Activo"/>
    <m/>
    <m/>
    <m/>
    <n v="2"/>
    <s v="De acuerdo a cada una de las actividades propustas, se han radicado solicitudes de traslado, se han realizado comites ordinarios y extraordinarios  y se actualiza el parte del personal de CCV segun las novedades"/>
    <s v="C:\Users\YRODRIGUEZB\Desktop\Plan de Acción 2016\Seguimiento PA 2016\Seguimiento II Trimestre"/>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x v="15"/>
    <s v="Recepcionar y radicar las solicitudes de traslado de los funcionarios del CCV."/>
    <x v="1"/>
    <d v="2016-01-01T00:00:00"/>
    <d v="2016-11-01T00:00:00"/>
    <x v="0"/>
    <s v="Andrés Espitia"/>
    <s v="Dragoneante"/>
    <x v="0"/>
    <n v="20"/>
    <s v="Mediante correo electrónico de 28 de marzo de 2016 se recibe dato estadistico de las solicitudes de traslado radicadas desde el día 01 de enero de hasta 15 de marzo."/>
    <s v="C:\Users\YRODRIGUEZB\Desktop\Plan de Acción 2016\Seguimiento PA 2016\Seguimiento I Trimestre\Evidencias"/>
    <n v="20"/>
    <s v="Mediante correo electrónico de 08 de julio de 2016 se recibe dato estadistico de las solicitudes de traslado radicadas desde el día 15 de marzo de hasta 30 de junio."/>
    <s v="C:\Users\YRODRIGUEZB\Desktop\Plan de Acción 2016\Seguimiento PA 2016\Seguimiento II Trimestre"/>
    <n v="20"/>
    <x v="5"/>
    <s v="Mediante correo electrónico de 14 de octubre de 2016 se recibe dato estadistico de las solicitudes de traslado radicadas desde el día 15 de marzo de hasta 30 de junio."/>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x v="3"/>
    <x v="1"/>
    <n v="5"/>
    <s v="Número"/>
    <s v="Csp. Elver Gerardo Rosas Suarez"/>
    <s v="Subdirector Técnico"/>
    <s v="Activo"/>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x v="16"/>
    <s v="Elaborar trimestralmente parte numérico del CCV, donde se especifique la relación Interno/Guardia en cada uno de los Establecimientos de Reclusión del Orden Nacional."/>
    <x v="0"/>
    <d v="2016-03-01T00:00:00"/>
    <d v="2016-12-12T00:00:00"/>
    <x v="0"/>
    <s v="Andrés Espitia"/>
    <s v="Dragoneante"/>
    <x v="0"/>
    <n v="5"/>
    <s v="Mediante correo electrónico de 28 de marzo de 2016 se recibe parte numerico del personal de Cuerpo de Custodia a nivel nacional."/>
    <s v="C:\Users\YRODRIGUEZB\Desktop\Plan de Acción 2016\Seguimiento PA 2016\Seguimiento I Trimestre\Evidencias"/>
    <s v="5"/>
    <s v="Mediante correo electrónico de 07 de Julio de 2016 se recibe parte numerico del personal de Cuerpo de Custodia a nivel nacional."/>
    <s v="C:\Users\YRODRIGUEZB\Desktop\Plan de Acción 2016\Seguimiento PA 2016\Seguimiento II Trimestre"/>
    <n v="5"/>
    <x v="6"/>
    <s v="Mediante correo electrónico de14 de octubre  de 2016 se recibe parte numerico del personal de Cuerpo de Custodia a nivel nacional."/>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x v="3"/>
    <x v="1"/>
    <n v="5"/>
    <s v="Número"/>
    <s v="Csp. Elver Gerardo Rosas Suarez"/>
    <s v="Subdirector Técnico"/>
    <s v="Activo"/>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x v="17"/>
    <s v="Participar en el comité de traslados ordinario y extraordinario,  para sugerir y recomendar la viabilidad de los traslados por solicitud propia y por necesidades del servicio, con el fin de  mantener un  equilibrio en la distribución y reubicación de  la planta del personal del CCV."/>
    <x v="1"/>
    <d v="2016-01-01T00:00:00"/>
    <d v="2016-12-12T00:00:00"/>
    <x v="1"/>
    <s v="Csp. Elver rosas                     Te. Johm Rojas"/>
    <s v="Subdirector Técnico"/>
    <x v="0"/>
    <n v="40"/>
    <s v="Mediante correo electrónico de 28 de marzo de 2016 se recibe informacion de los traslados reaizados de manera extraordinaria ordenados por la dirección general"/>
    <s v="C:\Users\YRODRIGUEZB\Desktop\Plan de Acción 2016\Seguimiento PA 2016\Seguimiento I Trimestre\Evidencias"/>
    <n v="40"/>
    <s v="Mediante correo electrónico de 07 de julio de 2016 se recibe informacion de los traslados reaizados de manera extraordinaria ordenados por la dirección general"/>
    <s v="C:\Users\YRODRIGUEZB\Desktop\Plan de Acción 2016\Seguimiento PA 2016\Seguimiento II Trimestre"/>
    <n v="40"/>
    <x v="3"/>
    <s v="Mediante correo electrónico de 14 de octubre  de 2016 se recibe informacion de los traslados reaizados de manera extraordinaria ordenados por la dirección general"/>
    <s v=":\Users\JPBARRERAM\Desktop\PLANES DICUV\Plan de Acción 2016\Seguimiento PA 2016\Seguimiento III Trimestre"/>
  </r>
  <r>
    <x v="0"/>
    <s v="DIRECCIÓN CUSTODIA Y VIGILANCIA "/>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x v="3"/>
    <x v="1"/>
    <n v="5"/>
    <s v="Número"/>
    <s v="Csp. Elver Gerardo Rosas Suarez"/>
    <s v="Subdirector Técnico"/>
    <s v="Activo"/>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x v="18"/>
    <s v="Presentar un informe a la Dirección de Custodia y Vigilancia donde se evidencie el cumplimiento de incluir 1  ERON que no cumpliera con la proporción de Relación Interno/guardia de 1/3 a 1/10."/>
    <x v="0"/>
    <d v="2016-12-01T00:00:00"/>
    <d v="2016-12-12T00:00:00"/>
    <x v="0"/>
    <s v="Jhon Rojas"/>
    <s v="Teniente de Prisiones"/>
    <x v="0"/>
    <m/>
    <m/>
    <m/>
    <m/>
    <m/>
    <m/>
    <m/>
    <x v="7"/>
    <m/>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4"/>
    <x v="4"/>
    <x v="1"/>
    <n v="26000"/>
    <s v="Número"/>
    <s v="TC. José Hernando Medina Bernal"/>
    <s v="Director Técnico"/>
    <s v="Activo"/>
    <m/>
    <m/>
    <m/>
    <n v="5"/>
    <s v="Mediante estadistico suministrado por el CEDIP se evidencia el cumplimiento de la meta de operativos en un 54% con un total de 14.054 operativos realizados en lo corrido de este año"/>
    <s v="C:\Users\YRODRIGUEZB\Desktop\Plan de Acción 2016\Seguimiento PA 2016\Seguimiento II Trimestre"/>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x v="19"/>
    <s v="Consolidar mensualmente la información de los operativos realizados por los ERON "/>
    <x v="0"/>
    <d v="2016-01-01T00:00:00"/>
    <d v="2016-12-12T00:00:00"/>
    <x v="5"/>
    <s v="Alexander Ballesteros"/>
    <s v="Teniente de Prisiones"/>
    <x v="0"/>
    <n v="12"/>
    <s v="Mediante correo electronico de 29 de Marzo de remite el consolidado de los operativos de los ERON a nivel nacional. "/>
    <s v=":\Users\YRODRIGUEZB\Desktop\Plan de Acción 2016\Seguimiento PA 2016\Seguimiento I Trimestre\Evidencias"/>
    <n v="15"/>
    <s v="Mediante correo electronico de 06 de Julio  se remite el consolidado de los operativos de los ERON a nivel nacional. "/>
    <s v="C:\Users\YRODRIGUEZB\Desktop\Plan de Acción 2016\Seguimiento PA 2016\Seguimiento II Trimestre"/>
    <n v="15"/>
    <x v="3"/>
    <s v="Mediante correo electronico de 18 de Octubre  se remite el consolidado de los operativos de los ERON a nivel nacional. "/>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4"/>
    <x v="4"/>
    <x v="1"/>
    <n v="26000"/>
    <s v="Número"/>
    <s v="TC. José Hernando Medina Bernal"/>
    <s v="Director Técnico"/>
    <s v="Activo"/>
    <m/>
    <m/>
    <m/>
    <m/>
    <m/>
    <m/>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x v="20"/>
    <s v="Realizar análisis trimestrales de los informes de seguridad consolidados e impartir instrucciones a las Direcciones Regionales y a los ERON"/>
    <x v="0"/>
    <d v="2016-03-01T00:00:00"/>
    <d v="2016-12-12T00:00:00"/>
    <x v="5"/>
    <s v="Efren Vargas"/>
    <s v="Teniente de Prisiones"/>
    <x v="0"/>
    <m/>
    <m/>
    <m/>
    <s v="30"/>
    <s v="Se realiza el analisis de seguridad del primer trimestre y se imparten intrucciones a los ERON"/>
    <s v="C:\Users\YRODRIGUEZB\Desktop\Plan de Acción 2016\Seguimiento PA 2016\Seguimiento II Trimestre"/>
    <n v="10"/>
    <x v="6"/>
    <s v="Se realiza el analisis de seguridad del segundo trimestre y se imparten intrucciones a los ERON"/>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5"/>
    <x v="5"/>
    <x v="0"/>
    <n v="100"/>
    <s v="Porcentaje"/>
    <s v="MY. Manuel Armando Quintero Medina"/>
    <s v="Teniente de Prisiones"/>
    <s v="Activo"/>
    <m/>
    <m/>
    <m/>
    <n v="50"/>
    <s v="Segun las actividades planteadas, se ha dado cumplimiento de acuerdo a los informes sumisnistrados por la Unidad de Policia Judicial donde se evidencian número de capturas, tramite de internos indocumentados, solicitud de realización de cursos y la corrección de la guía."/>
    <s v="C:\Users\YRODRIGUEZB\Desktop\Plan de Acción 2016\Seguimiento PA 2016\Seguimiento II Trimestre"/>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x v="21"/>
    <s v="Proyectar un documento para presentar a la Oficina Asesora de Planeación en atención a normatividad jurídica y actos administrativos sobre las actuaciones de Policía Judicial en los ERON."/>
    <x v="0"/>
    <d v="2016-01-01T00:00:00"/>
    <d v="2016-05-30T00:00:00"/>
    <x v="2"/>
    <s v="Dg. Milton Díaz_x000a_Dg. Mirley Murcia_x000a_Dg. Sergio Hernández"/>
    <s v="Dragoneante"/>
    <x v="0"/>
    <n v="7"/>
    <s v="Mediante Ofico 82202-SUSEV-GRUJU-0404 se recibe informe de policia judicial en donde se mencionan las acciones adelantadas respecto a las actividades del plan de acción."/>
    <s v="C:\Users\YRODRIGUEZB\Desktop\Plan de Acción 2016\Seguimiento PA 2016\Seguimiento I Trimestre\Evidencias"/>
    <s v="23"/>
    <s v="Mediante Ofico 82202-SUSEV-GRUJU-1195 se recibe informe de policia judicial en donde se mencionan las acciones adelantadas respecto a las actividades del plan de acción."/>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5"/>
    <x v="5"/>
    <x v="0"/>
    <n v="100"/>
    <s v="Porcentaje"/>
    <s v="MY. Manuel Armando Quintero Medina"/>
    <s v="Teniente de Prisiones"/>
    <s v="Activo"/>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x v="22"/>
    <s v="Proyectar, programar y solicitar a la Escuela Penitenciaria Nacional la realización de 3 Actualizaciones de la función de Policía Judicial. "/>
    <x v="0"/>
    <d v="2016-01-01T00:00:00"/>
    <d v="2016-12-12T00:00:00"/>
    <x v="4"/>
    <s v="Dg. Sergio Hernández_x000a_Dg. Gabriel Flores"/>
    <s v="Dragoneante"/>
    <x v="0"/>
    <n v="4"/>
    <s v="Mediante Ofico 82202-SUSEV-GRUJU-0404 se recibe informe de policia judicial en donde se mencionan las acciones adelantadas respecto a las actividades del plan de acción."/>
    <s v="C:\Users\YRODRIGUEZB\Desktop\Plan de Acción 2016\Seguimiento PA 2016\Seguimiento I Trimestre\Evidencias"/>
    <s v="6"/>
    <s v="Mediante Ofico 82202-SUSEV-GRUJU-1195 se recibe informe de policia judicial en donde se mencionan las acciones adelantadas respecto a las actividades del plan de acción."/>
    <s v="C:\Users\YRODRIGUEZB\Desktop\Plan de Acción 2016\Seguimiento PA 2016\Seguimiento II Trimestre"/>
    <s v="3"/>
    <x v="3"/>
    <s v="Mediante Ofico 82202-SUSEV-GRUJU-1949 se recibe informe de policia judicial en donde se mencionan las acciones adelantadas respecto a las actividades del plan de acción."/>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5"/>
    <x v="5"/>
    <x v="0"/>
    <n v="100"/>
    <s v="Porcentaje"/>
    <s v="MY. Manuel Armando Quintero Medina"/>
    <s v="Teniente de Prisiones"/>
    <s v="Activo"/>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x v="23"/>
    <s v="Verificar las noticias criminales creadas por los servidores del CCV adscritos al Grupo de Policía Judicial en los ERON en el aplicativo SPOA."/>
    <x v="1"/>
    <d v="2016-01-01T00:00:00"/>
    <d v="2016-12-12T00:00:00"/>
    <x v="2"/>
    <s v="Dg. Sergio Hernández"/>
    <s v="Dragoneante"/>
    <x v="0"/>
    <n v="30"/>
    <s v="Mediante Ofico 82202-SUSEV-GRUJU-0404 se recibe informe de policia judicial en donde se mencionan las acciones adelantadas respecto a las actividades del plan de acción."/>
    <s v="C:\Users\YRODRIGUEZB\Desktop\Plan de Acción 2016\Seguimiento PA 2016\Seguimiento I Trimestre\Evidencias"/>
    <n v="30"/>
    <s v="Mediante Ofico 82202-SUSEV-GRUJU-1195 se recibe informe de policia judicial en donde se mencionan las acciones adelantadas respecto a las actividades del plan de acción."/>
    <s v="C:\Users\YRODRIGUEZB\Desktop\Plan de Acción 2016\Seguimiento PA 2016\Seguimiento II Trimestre"/>
    <n v="30"/>
    <x v="3"/>
    <s v="Mediante Ofico 82202-SUSEV-GRUJU-1949 se recibe informe de policia judicial en donde se mencionan las acciones adelantadas respecto a las actividades del plan de acción."/>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5"/>
    <x v="5"/>
    <x v="0"/>
    <n v="100"/>
    <s v="Porcentaje"/>
    <s v="MY. Manuel Armando Quintero Medina"/>
    <s v="Teniente de Prisiones"/>
    <s v="Activo"/>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x v="24"/>
    <s v="Impartir instrucciones a los servidores del CCV adscritos al Grupo de Policía Judicial en los ERON sobre el diligenciamiento del reporte de actividades semanal"/>
    <x v="1"/>
    <d v="2016-01-01T00:00:00"/>
    <d v="2016-12-12T00:00:00"/>
    <x v="6"/>
    <s v="Dg. Dorelly Leguizamón_x000a_Dg. German Acosta_x000a_Dg. Wilmar Fernández_x000a_Dg. Mirley Murcia_x000a_Dg. Yazmin Castro_x000a_Dg. Milton Díaz_x000a_(demanda)"/>
    <s v="Dragoneante"/>
    <x v="0"/>
    <m/>
    <m/>
    <m/>
    <n v="25"/>
    <s v="Mediante Ofico 82202-SUSEV-GRUJU-1195 se recibe informe de policia judicial en donde se mencionan las acciones adelantadas respecto a las actividades del plan de acción."/>
    <s v="C:\Users\YRODRIGUEZB\Desktop\Plan de Acción 2016\Seguimiento PA 2016\Seguimiento II Trimestre"/>
    <n v="25"/>
    <x v="3"/>
    <s v="Mediante Ofico 82202-SUSEV-GRUJU-1949 se recibe informe de policia judicial en donde se mencionan las acciones adelantadas respecto a las actividades del plan de acción."/>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6"/>
    <x v="2"/>
    <n v="10"/>
    <s v="Numero"/>
    <s v="TC. José Hernando Medina Bernal"/>
    <s v="Director Técnico"/>
    <s v="Activo"/>
    <m/>
    <m/>
    <m/>
    <n v="2"/>
    <s v="Se han realizado las actividades propuestas como la revisión documental y la identificación de los pabellones."/>
    <s v="C:\Users\YRODRIGUEZB\Desktop\Plan de Acción 2016\Seguimiento PA 2016\Seguimiento II Trimestre"/>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x v="25"/>
    <s v="Revisar documental y de antecedentes de la clasificación de los ERON."/>
    <x v="0"/>
    <d v="2016-01-01T00:00:00"/>
    <d v="2016-03-30T00:00:00"/>
    <x v="4"/>
    <s v="Te. Sandra Calderón_x000a_Dg. Yoan Rodríguez _x000a_Dg. Mauricio Quiebraolla"/>
    <s v="Teniente de Prisiones"/>
    <x v="0"/>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6"/>
    <x v="2"/>
    <n v="10"/>
    <s v="Numero"/>
    <s v="TC. José Hernando Medina Bernal"/>
    <s v="Director Técnico"/>
    <s v="Activo"/>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x v="26"/>
    <s v="Realizar mesas de trabajo institucional con las dependencias involucradas en la clasificación de los ERON."/>
    <x v="0"/>
    <d v="2016-04-01T00:00:00"/>
    <d v="2016-11-30T00:00:00"/>
    <x v="4"/>
    <s v="Te. Sandra Calderón_x000a_Dg. Yoan Rodríguez _x000a_Dg. Mauricio Quiebraolla"/>
    <s v="Teniente de Prisiones"/>
    <x v="0"/>
    <m/>
    <m/>
    <m/>
    <m/>
    <s v="A la fecha no se han convocado mesas de trabajo, teniendo en cuenta que se esta revisando el material enviado por cada una de las regionales, según la porpuesta de clasificación."/>
    <m/>
    <n v="10"/>
    <x v="8"/>
    <s v="Mediante Actas 205 y 209 se realizan las mesas de trabajo para la calsificación de los ERON de acuerdo a la Ley 1709"/>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6"/>
    <x v="2"/>
    <n v="10"/>
    <s v="Numero"/>
    <s v="TC. José Hernando Medina Bernal"/>
    <s v="Director Técnico"/>
    <s v="Activo"/>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x v="27"/>
    <s v="Identificar los pabellones de alta seguridad, los de funcionarios públicos y los de justicia y paz."/>
    <x v="0"/>
    <d v="2016-04-01T00:00:00"/>
    <d v="2016-06-30T00:00:00"/>
    <x v="6"/>
    <s v="Te. Sandra Calderón_x000a_Dg. Yoan Rodríguez _x000a_Dg. Mauricio Quiebraolla"/>
    <s v="Teniente de Prisiones"/>
    <x v="0"/>
    <m/>
    <m/>
    <m/>
    <s v="25"/>
    <s v="De acuerdo al información suministrado por el CEDIP y la Ofiicina de Justicia y Paz del GOSEG, se identificarón los establecimientos con pabellones de alta seguridad, de los funcionarios públicos y los de justicia y paz"/>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6"/>
    <x v="2"/>
    <n v="10"/>
    <s v="Numero"/>
    <s v="TC. José Hernando Medina Bernal"/>
    <s v="Director Técnico"/>
    <s v="Activo"/>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x v="28"/>
    <m/>
    <x v="2"/>
    <d v="2016-04-01T00:00:00"/>
    <d v="2016-09-30T00:00:00"/>
    <x v="6"/>
    <s v="Te. Sandra Calderón_x000a_Dg. Yoan Rodríguez _x000a_Dg. Mauricio Quiebraolla"/>
    <s v="Teniente de Prisiones"/>
    <x v="0"/>
    <m/>
    <m/>
    <m/>
    <m/>
    <m/>
    <m/>
    <n v="25"/>
    <x v="0"/>
    <s v="Mediante Actas 205 y 209 se realizan las mesas de trabajo para la calsificación de los ERON de acuerdo a la Ley 1709"/>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6"/>
    <x v="2"/>
    <n v="10"/>
    <s v="Numero"/>
    <s v="TC. José Hernando Medina Bernal"/>
    <s v="Director Técnico"/>
    <s v="Activo"/>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x v="29"/>
    <s v="Definir estándares específicos de operación(unidades de guardia, armamento, vehículos, etc.)para 5 ERON."/>
    <x v="0"/>
    <d v="2016-10-01T00:00:00"/>
    <d v="2016-12-12T00:00:00"/>
    <x v="0"/>
    <s v="Te. Sandra Calderón_x000a_Dg. Yoan Rodríguez _x000a_Dg. Mauricio Quiebraolla"/>
    <s v="Teniente de Prisiones"/>
    <x v="0"/>
    <m/>
    <m/>
    <m/>
    <m/>
    <m/>
    <m/>
    <m/>
    <x v="7"/>
    <m/>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1.4500000000000002"/>
    <s v="Porcentaje"/>
    <x v="6"/>
    <x v="7"/>
    <x v="2"/>
    <n v="10"/>
    <s v="Numero"/>
    <s v="Csp. Elver Gerardo Rosas Suarez"/>
    <s v="Director Técnico"/>
    <s v="Inactivo"/>
    <m/>
    <m/>
    <m/>
    <m/>
    <m/>
    <m/>
    <m/>
    <m/>
    <m/>
    <m/>
    <m/>
    <m/>
    <x v="30"/>
    <s v="Elaborar Directiva Transitoria, con el objeto de disponer la realización del 2do Encuentro de comandantes de vigilancia 2016."/>
    <x v="0"/>
    <d v="2016-01-01T00:00:00"/>
    <d v="2016-02-28T00:00:00"/>
    <x v="7"/>
    <s v="Eulices Sogamoso"/>
    <s v="Dragoneante"/>
    <x v="1"/>
    <m/>
    <m/>
    <m/>
    <m/>
    <m/>
    <m/>
    <m/>
    <x v="1"/>
    <m/>
    <m/>
  </r>
  <r>
    <x v="0"/>
    <s v="DIRECCIÓN CUSTODIA Y VIGILANCIA "/>
    <s v="DICUV"/>
    <s v="SUBDIRECCIÓN DE SEGURIDAD Y VIGILANCIA "/>
    <s v="O3"/>
    <s v="Generar condiciones permanentes de seguridad en los ERON."/>
    <s v="S20"/>
    <s v="SEGURIDAD Y VIGILANCIA "/>
    <s v="I12"/>
    <s v="Porcentaje de ERON clasificados según Ley 1709 de 2014."/>
    <n v="1.4500000000000002"/>
    <s v="Porcentaje"/>
    <x v="6"/>
    <x v="7"/>
    <x v="2"/>
    <n v="10"/>
    <s v="Numero"/>
    <s v="Csp. Elver Gerardo Rosas Suarez"/>
    <s v="Director Técnico"/>
    <s v="Inactivo"/>
    <m/>
    <m/>
    <m/>
    <m/>
    <m/>
    <m/>
    <m/>
    <m/>
    <m/>
    <m/>
    <m/>
    <m/>
    <x v="30"/>
    <s v="Apoyar la elaboración de los autos comisorios de los funcionarios asistentes al evento."/>
    <x v="0"/>
    <d v="2016-03-01T00:00:00"/>
    <d v="2016-03-30T00:00:00"/>
    <x v="7"/>
    <s v="Eulices Sogamoso"/>
    <s v="Dragoneante"/>
    <x v="1"/>
    <m/>
    <m/>
    <m/>
    <m/>
    <m/>
    <m/>
    <m/>
    <x v="1"/>
    <m/>
    <m/>
  </r>
  <r>
    <x v="0"/>
    <s v="DIRECCIÓN CUSTODIA Y VIGILANCIA "/>
    <s v="DICUV"/>
    <s v="SUBDIRECCIÓN DE SEGURIDAD Y VIGILANCIA "/>
    <s v="O3"/>
    <s v="Generar condiciones permanentes de seguridad en los ERON."/>
    <s v="S20"/>
    <s v="SEGURIDAD Y VIGILANCIA "/>
    <s v="I12"/>
    <s v="Porcentaje de ERON clasificados según Ley 1709 de 2014."/>
    <n v="1.4500000000000002"/>
    <s v="Porcentaje"/>
    <x v="6"/>
    <x v="7"/>
    <x v="2"/>
    <n v="10"/>
    <s v="Numero"/>
    <s v="Csp. Elver Gerardo Rosas Suarez"/>
    <s v="Director Técnico"/>
    <s v="Inactivo"/>
    <m/>
    <m/>
    <m/>
    <m/>
    <m/>
    <m/>
    <m/>
    <m/>
    <m/>
    <m/>
    <m/>
    <m/>
    <x v="30"/>
    <s v="Coordinar el suministro de pasajes terrestres y aéreos de los funcionarios asistentes al _x000a_encuentro."/>
    <x v="0"/>
    <d v="2016-03-01T00:00:00"/>
    <d v="2016-04-30T00:00:00"/>
    <x v="7"/>
    <s v="Eulices Sogamoso"/>
    <s v="Dragoneante"/>
    <x v="1"/>
    <m/>
    <m/>
    <m/>
    <m/>
    <m/>
    <m/>
    <m/>
    <x v="1"/>
    <m/>
    <m/>
  </r>
  <r>
    <x v="0"/>
    <s v="DIRECCIÓN CUSTODIA Y VIGILANCIA "/>
    <s v="DICUV"/>
    <s v="SUBDIRECCIÓN DE SEGURIDAD Y VIGILANCIA "/>
    <s v="O3"/>
    <s v="Generar condiciones permanentes de seguridad en los ERON."/>
    <s v="S20"/>
    <s v="SEGURIDAD Y VIGILANCIA "/>
    <s v="I12"/>
    <s v="Porcentaje de ERON clasificados según Ley 1709 de 2014."/>
    <n v="1.4500000000000002"/>
    <s v="Porcentaje"/>
    <x v="6"/>
    <x v="7"/>
    <x v="2"/>
    <n v="10"/>
    <s v="Numero"/>
    <s v="Csp. Elver Gerardo Rosas Suarez"/>
    <s v="Director Técnico"/>
    <s v="Inactivo"/>
    <m/>
    <m/>
    <m/>
    <m/>
    <m/>
    <m/>
    <m/>
    <m/>
    <m/>
    <m/>
    <m/>
    <m/>
    <x v="30"/>
    <s v="Coordinar el desarrollo de la agenda y realizar el encuentro."/>
    <x v="0"/>
    <d v="2016-03-01T00:00:00"/>
    <d v="2016-06-30T00:00:00"/>
    <x v="7"/>
    <s v="John Fredy Rojas Sutta"/>
    <s v="Dragoneante"/>
    <x v="1"/>
    <m/>
    <m/>
    <m/>
    <m/>
    <m/>
    <m/>
    <m/>
    <x v="1"/>
    <m/>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7"/>
    <x v="8"/>
    <x v="3"/>
    <n v="1"/>
    <s v="Número"/>
    <s v="MY. Manuel Armando Quintero Medina"/>
    <s v="Subdirector Técnico"/>
    <s v="Activo"/>
    <n v="7"/>
    <s v="Mediante Oficio 8201-GROPE-SGCAN-0006182 se rinde informe del Seminario canino método MERC 2016."/>
    <s v="C:\Users\YRODRIGUEZB\Desktop\Plan de Acción 2016\Seguimiento PA 2016\Seguimiento I Trimestre\Evidencias"/>
    <m/>
    <m/>
    <m/>
    <m/>
    <s v="SIN REGISTRO DE SEGUIMIENTO"/>
    <m/>
    <n v="1"/>
    <s v="Mediante Oficio 8201-GROPE-SGCAN-0006182 se rinde informe del Seminario canino método MERC 2016."/>
    <s v="C:\Users\YRODRIGUEZB\Desktop\Plan de Acción 2016\Seguimiento PA 2016\Seguimiento I Trimestre\Evidencias"/>
    <x v="31"/>
    <s v="Realizar una mesa de trabajo con la Subdirección de Talento Humano para determinar requisitos para los asistentes"/>
    <x v="0"/>
    <d v="2016-01-01T00:00:00"/>
    <d v="2016-03-31T00:00:00"/>
    <x v="6"/>
    <s v="Wilson Arias"/>
    <s v="Inspector"/>
    <x v="0"/>
    <s v="100"/>
    <s v="Mediante Oficio 82201-GROPE-SGC-0004001 de 29 de febrero se hace la solicitud a la Subdirección de Talento Humano."/>
    <s v="C:\Users\YRODRIGUEZB\Desktop\Plan de Acción 2016\Seguimiento PA 2016\Seguimiento I Trimestre\Evidencias"/>
    <s v="100"/>
    <s v="Mediante Oficio 82201-GROPE-SGC-0004001 de 29 de febrero se hace la solicitud a la Subdirección de Talento Humano."/>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7"/>
    <x v="8"/>
    <x v="3"/>
    <n v="1"/>
    <s v="Número"/>
    <s v="MY. Manuel Armando Quintero Medina"/>
    <s v="Subdirector Técnico"/>
    <s v="Activo"/>
    <m/>
    <m/>
    <m/>
    <m/>
    <m/>
    <m/>
    <m/>
    <s v="SIN REGISTRO DE SEGUIMIENTO"/>
    <m/>
    <n v="1"/>
    <s v="Mediante Oficio 8201-GROPE-SGCAN-0006182 se rinde informe del Seminario canino método MERC 2016."/>
    <s v="C:\Users\YRODRIGUEZB\Desktop\Plan de Acción 2016\Seguimiento PA 2016\Seguimiento I Trimestre\Evidencias"/>
    <x v="32"/>
    <s v="Invitar a los servidores del CCV con función especializada de guía canino interesados en   el participar en el seminario de reentrenamiento."/>
    <x v="0"/>
    <d v="2016-01-01T00:00:00"/>
    <d v="2016-03-31T00:00:00"/>
    <x v="6"/>
    <s v="Wilson Arias"/>
    <s v="Inspector"/>
    <x v="0"/>
    <s v="100"/>
    <s v="Mediante orden de Servicios No. 000004 de Febrero 29, se establecen los lineamientos y la finalidad del seminario, su ejecución, coordinación y administración."/>
    <s v="C:\Users\YRODRIGUEZB\Desktop\Plan de Acción 2016\Seguimiento PA 2016\Seguimiento I Trimestre\Evidencias"/>
    <s v="100"/>
    <s v="Mediante orden de Servicios No. 000004 de Febrero 29, se establecen los lineamientos y la finalidad del seminario, su ejecución, coordinación y administración."/>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7"/>
    <x v="8"/>
    <x v="3"/>
    <n v="1"/>
    <s v="Número"/>
    <s v="MY. Manuel Armando Quintero Medina"/>
    <s v="Subdirector Técnico"/>
    <s v="Activo"/>
    <m/>
    <m/>
    <m/>
    <m/>
    <m/>
    <m/>
    <m/>
    <s v="SIN REGISTRO DE SEGUIMIENTO"/>
    <m/>
    <n v="1"/>
    <s v="Mediante Oficio 8201-GROPE-SGCAN-0006182 se rinde informe del Seminario canino método MERC 2016."/>
    <s v="C:\Users\YRODRIGUEZB\Desktop\Plan de Acción 2016\Seguimiento PA 2016\Seguimiento I Trimestre\Evidencias"/>
    <x v="33"/>
    <s v="Recepcionar y selección de las Hojas de vida de los aspirantes en compañía de la Subdirección de Talento Humano."/>
    <x v="0"/>
    <d v="2016-01-01T00:00:00"/>
    <d v="2016-03-31T00:00:00"/>
    <x v="6"/>
    <s v="Wilson Arias"/>
    <s v="Inspector"/>
    <x v="0"/>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7"/>
    <x v="8"/>
    <x v="3"/>
    <n v="1"/>
    <s v="Número"/>
    <s v="MY. Manuel Armando Quintero Medina"/>
    <s v="Subdirector Técnico"/>
    <s v="Activo"/>
    <m/>
    <m/>
    <m/>
    <m/>
    <m/>
    <m/>
    <m/>
    <s v="SIN REGISTRO DE SEGUIMIENTO"/>
    <m/>
    <n v="1"/>
    <s v="Mediante Oficio 8201-GROPE-SGCAN-0006182 se rinde informe del Seminario canino método MERC 2016."/>
    <s v="C:\Users\YRODRIGUEZB\Desktop\Plan de Acción 2016\Seguimiento PA 2016\Seguimiento I Trimestre\Evidencias"/>
    <x v="34"/>
    <s v="Comunicar a los Servidores del CCV con función especializada de guía canino interesados y a la Escuela Penitenciaria Nacional las personas admitidas para participar en el seminario."/>
    <x v="0"/>
    <d v="2016-01-01T00:00:00"/>
    <d v="2016-03-31T00:00:00"/>
    <x v="6"/>
    <s v="Wilson Arias"/>
    <s v="Inspector"/>
    <x v="0"/>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8"/>
    <x v="9"/>
    <x v="4"/>
    <n v="25"/>
    <s v="Número"/>
    <s v="MY. Manuel Armando Quintero Medina"/>
    <s v="Subdirector Técnico"/>
    <s v="Activo"/>
    <m/>
    <m/>
    <m/>
    <n v="4"/>
    <s v="Se realizo la mesa de trabajo y la convocatoria para el personal del CCV que quiera participar el el curso."/>
    <s v="C:\Users\YRODRIGUEZB\Desktop\Plan de Acción 2016\Seguimiento PA 2016\Seguimiento II Trimestre"/>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x v="35"/>
    <s v="Realizar una mesa de trabajo con la Subdirección de Talento Humano para determinar requisitos para los asistentes"/>
    <x v="0"/>
    <d v="2016-06-01T00:00:00"/>
    <d v="2016-09-30T00:00:00"/>
    <x v="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8"/>
    <x v="9"/>
    <x v="4"/>
    <n v="25"/>
    <s v="Número"/>
    <s v="MY. Manuel Armando Quintero Medina"/>
    <s v="Subdirector Técnico"/>
    <s v="Activo"/>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x v="36"/>
    <s v="Invitar a los servidores del CCV interesados en  adelantar el curso."/>
    <x v="0"/>
    <d v="2016-06-01T00:00:00"/>
    <d v="2016-09-30T00:00:00"/>
    <x v="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8"/>
    <x v="9"/>
    <x v="4"/>
    <n v="25"/>
    <s v="Número"/>
    <s v="MY. Manuel Armando Quintero Medina"/>
    <s v="Subdirector Técnico"/>
    <s v="Activo"/>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x v="37"/>
    <s v="Recepcionar y seleccionar de las Hojas de vida de los aspirantes en compañía de la Subdirección de Talento Humano."/>
    <x v="0"/>
    <d v="2016-07-01T00:00:00"/>
    <d v="2016-09-30T00:00:00"/>
    <x v="0"/>
    <s v="Wilson Arias"/>
    <s v="Inspector"/>
    <x v="0"/>
    <m/>
    <m/>
    <m/>
    <m/>
    <m/>
    <m/>
    <n v="20"/>
    <x v="0"/>
    <s v="Mediante Acta 008 se realiza la finalización y la consolidación de los aspirantes"/>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8"/>
    <x v="9"/>
    <x v="4"/>
    <n v="25"/>
    <s v="Número"/>
    <s v="MY. Manuel Armando Quintero Medina"/>
    <s v="Subdirector Técnico"/>
    <s v="Activo"/>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x v="38"/>
    <s v="Citar a pruebas al personal del CCV seleccionado."/>
    <x v="0"/>
    <d v="2016-07-01T00:00:00"/>
    <d v="2016-09-30T00:00:00"/>
    <x v="0"/>
    <s v="Wilson Arias"/>
    <s v="Inspector"/>
    <x v="0"/>
    <m/>
    <m/>
    <m/>
    <m/>
    <m/>
    <m/>
    <n v="20"/>
    <x v="0"/>
    <s v="Mediante oficio S/N de 01 de Agosto se hace entrega del resultado de las pruebas fisicas realizadas."/>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8"/>
    <x v="9"/>
    <x v="4"/>
    <n v="25"/>
    <s v="Número"/>
    <s v="MY. Manuel Armando Quintero Medina"/>
    <s v="Subdirector Técnico"/>
    <s v="Activo"/>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x v="39"/>
    <s v="Comunicar a los Servidores del CCV interesados y a la Escuela Penitenciaria Nacional las personas admitidas para adelantar el curso."/>
    <x v="0"/>
    <d v="2016-07-01T00:00:00"/>
    <d v="2016-09-30T00:00:00"/>
    <x v="0"/>
    <s v="Wilson Arias"/>
    <s v="Inspector"/>
    <x v="0"/>
    <m/>
    <m/>
    <m/>
    <m/>
    <m/>
    <m/>
    <n v="20"/>
    <x v="0"/>
    <s v="Mediante oficio S/N de 05 de Agosto se solicita la presentación de funcionarios a partir del 10 de Agosto."/>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9"/>
    <x v="10"/>
    <x v="2"/>
    <n v="1"/>
    <s v="Número"/>
    <s v="MY. Manuel Armando Quintero Medina"/>
    <s v="Subdirector Técnico"/>
    <s v="Activo"/>
    <m/>
    <m/>
    <m/>
    <n v="2"/>
    <s v="Se han realizado mesas de trabajo con el ministerio"/>
    <s v="C:\Users\YRODRIGUEZB\Desktop\Plan de Acción 2016\Seguimiento PA 2016\Seguimiento II Trimestre"/>
    <m/>
    <s v="SIN REGISTRO DE SEGUIMIENTO"/>
    <m/>
    <n v="1"/>
    <s v="Se han realizado mesas de trabajo con el ministerio"/>
    <s v="C:\Users\YRODRIGUEZB\Desktop\Plan de Acción 2016\Seguimiento PA 2016\Seguimiento II Trimestre"/>
    <x v="40"/>
    <s v="Asistir a las reuniones programadas por el Ministerio de Justicia y del Derecho y por la Unidad Nacional de Gestión de Riesgo."/>
    <x v="0"/>
    <d v="2016-02-01T00:00:00"/>
    <d v="2016-12-12T00:00:00"/>
    <x v="8"/>
    <s v="Carlos Melo Bonilla"/>
    <s v="Dragoneante"/>
    <x v="0"/>
    <n v="7"/>
    <s v="Mediante Acta 04 se efectua reunion en el Ministerio de Justicia donde se hace la modificación del Plan e acción y donde se estabelcen algunos compromisos. "/>
    <s v="C:\Users\YRODRIGUEZB\Desktop\Plan de Acción 2016\Seguimiento PA 2016\Seguimiento I Trimestre\Evidencias"/>
    <n v="7"/>
    <s v="Mediante correo electrónico se remite por parte de gestion del riesgo la confirmacion de las reuniones que se han venido adelatando de acuerdo a los compromisos establecidos."/>
    <s v="C:\Users\YRODRIGUEZB\Desktop\Plan de Acción 2016\Seguimiento PA 2016\Seguimiento II Trimestre"/>
    <n v="45"/>
    <x v="2"/>
    <s v="Se remite el acta y la lista de asistencias de la reunion realizada en la unidad de gestion del riesgo. Y la matriz donde se indentifica al INPEC dentro de la unidad."/>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9"/>
    <x v="10"/>
    <x v="2"/>
    <n v="1"/>
    <s v="Número"/>
    <s v="MY. Manuel Armando Quintero Medina"/>
    <s v="Subdirector Técnico"/>
    <s v="Activo"/>
    <m/>
    <m/>
    <m/>
    <m/>
    <m/>
    <m/>
    <m/>
    <s v="SIN REGISTRO DE SEGUIMIENTO"/>
    <m/>
    <m/>
    <m/>
    <m/>
    <x v="41"/>
    <s v="Asistir a las reuniones programadas por el Ministerio de Justicia y del Derecho y por la Unidad Nacional de Gestión de Riesgo."/>
    <x v="0"/>
    <d v="2016-02-01T00:00:00"/>
    <d v="2016-12-12T00:00:00"/>
    <x v="5"/>
    <s v="Carlos Melo Bonilla"/>
    <s v="Dragoneante"/>
    <x v="1"/>
    <m/>
    <s v="Esta actividad esta repetida"/>
    <m/>
    <m/>
    <m/>
    <m/>
    <m/>
    <x v="1"/>
    <s v="SIN REGISTRO DE SEGUIMIENTO"/>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9"/>
    <x v="10"/>
    <x v="2"/>
    <n v="1"/>
    <s v="Número"/>
    <s v="MY. Manuel Armando Quintero Medina"/>
    <s v="Subdirector Técnico"/>
    <s v="Activo"/>
    <m/>
    <m/>
    <m/>
    <m/>
    <m/>
    <m/>
    <m/>
    <m/>
    <m/>
    <m/>
    <m/>
    <m/>
    <x v="42"/>
    <s v="Definir lineamientos de la política para la gestión del riesgo."/>
    <x v="0"/>
    <d v="2016-03-01T00:00:00"/>
    <d v="2016-06-30T00:00:00"/>
    <x v="6"/>
    <s v="Carlos Melo Bonilla"/>
    <s v="Dragoneante"/>
    <x v="1"/>
    <m/>
    <s v="Actividad eliminada"/>
    <m/>
    <m/>
    <m/>
    <m/>
    <m/>
    <x v="1"/>
    <m/>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9"/>
    <x v="10"/>
    <x v="2"/>
    <n v="1"/>
    <s v="Número"/>
    <s v="MY. Manuel Armando Quintero Medina"/>
    <s v="Subdirector Técnico"/>
    <s v="Activo"/>
    <m/>
    <m/>
    <m/>
    <m/>
    <m/>
    <m/>
    <m/>
    <m/>
    <m/>
    <m/>
    <m/>
    <m/>
    <x v="43"/>
    <s v="Proyectar el documento y remitir a la Oficina Asesora de Planeación para su revisión."/>
    <x v="0"/>
    <d v="2016-06-01T00:00:00"/>
    <d v="2016-09-30T00:00:00"/>
    <x v="6"/>
    <s v="Carlos Melo Bonilla"/>
    <s v="Dragoneante"/>
    <x v="1"/>
    <m/>
    <s v="Actividad eliminada"/>
    <m/>
    <m/>
    <m/>
    <m/>
    <m/>
    <x v="1"/>
    <m/>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0"/>
    <x v="11"/>
    <x v="5"/>
    <n v="7"/>
    <s v="Número"/>
    <s v="Ct. Jorge Gama Doza"/>
    <s v="Director de Establecimiento de Reclusión"/>
    <s v="Activo"/>
    <m/>
    <m/>
    <m/>
    <n v="2"/>
    <s v="Se dio cumplimiento al producto teniendo en cuenta el desarrollo de cada una de las actividades. Se asignaron funciones a varias de las dependencias del CERVI."/>
    <s v="C:\Users\YRODRIGUEZB\Desktop\Plan de Acción 2016\Seguimiento PA 2016\Seguimiento II Trimestre"/>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x v="44"/>
    <s v="Realizar cuadro de necesidades de personal y recursos. "/>
    <x v="0"/>
    <d v="2016-01-01T00:00:00"/>
    <d v="2016-03-01T00:00:00"/>
    <x v="0"/>
    <s v="Juan Pablo Herrera "/>
    <s v="Distinguido"/>
    <x v="0"/>
    <n v="100"/>
    <s v="Mediante Oficio Dde 18 de enero se remite a la Dirección de Custodia Cuadro de necesidades para tener en funcinamiento todas las oficins del CERVI"/>
    <s v="C:\Users\YRODRIGUEZB\Desktop\Plan de Acción 2016\Seguimiento PA 2016\Seguimiento I Trimestre\Evidencias"/>
    <s v="100"/>
    <s v="Mediante Oficio Dde 18 de enero se remite a la Dirección de Custodia Cuadro de necesidades para tener en funcinamiento todas las oficins del CERVI"/>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0"/>
    <x v="11"/>
    <x v="5"/>
    <n v="7"/>
    <s v="Número"/>
    <s v="Ct. Jorge Gama Doza"/>
    <s v="Director de Establecimiento de Reclusión"/>
    <s v="Activo"/>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x v="45"/>
    <s v="Elevar solicitud de personal administrativo a la Dirección de Gestión corporativa y Subdirección de Talento Humano."/>
    <x v="0"/>
    <d v="2016-01-01T00:00:00"/>
    <d v="2016-03-01T00:00:00"/>
    <x v="0"/>
    <s v="Juan Pablo Herrera "/>
    <s v="Distinguido"/>
    <x v="0"/>
    <n v="100"/>
    <s v="Mediante Oficio CERVI/ARVIE/0109 de 19 de enero, se solicita a la Subdirectora de talento humano personal administrativo para el cumplimiento de las metas."/>
    <s v="C:\Users\YRODRIGUEZB\Desktop\Plan de Acción 2016\Seguimiento PA 2016\Seguimiento I Trimestre\Evidencias"/>
    <s v="100"/>
    <s v="Mediante Oficio CERVI/ARVIE/0109 de 19 de enero, se solicita a la Subdirectora de talento humano personal administrativo para el cumplimiento de las metas."/>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0"/>
    <x v="11"/>
    <x v="5"/>
    <n v="7"/>
    <s v="Número"/>
    <s v="Ct. Jorge Gama Doza"/>
    <s v="Director de Establecimiento de Reclusión"/>
    <s v="Activo"/>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x v="46"/>
    <s v="Elevar solicitud de personal uniformado a la Subdirección de Cuerpo de Custodia."/>
    <x v="0"/>
    <d v="2016-01-01T00:00:00"/>
    <d v="2016-03-01T00:00:00"/>
    <x v="0"/>
    <s v="Juan Pablo Herrera "/>
    <s v="Distinguido"/>
    <x v="0"/>
    <n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s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0"/>
    <x v="11"/>
    <x v="5"/>
    <n v="7"/>
    <s v="Número"/>
    <s v="Ct. Jorge Gama Doza"/>
    <s v="Director de Establecimiento de Reclusión"/>
    <s v="Activo"/>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x v="47"/>
    <s v="Asignar funciones de las diferentes áreas mediante expedición  de resolución interna de la Dirección del CERVI."/>
    <x v="0"/>
    <d v="2016-02-01T00:00:00"/>
    <d v="2016-03-01T00:00:00"/>
    <x v="1"/>
    <s v="Juan Pablo Herrera "/>
    <s v="Dragoneante"/>
    <x v="0"/>
    <n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s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1"/>
    <x v="12"/>
    <x v="5"/>
    <n v="40"/>
    <s v="Número"/>
    <s v="Ct. Jorge Gama Doza"/>
    <s v="Director de Establecimiento de Reclusión"/>
    <s v="Activo"/>
    <m/>
    <m/>
    <m/>
    <n v="38"/>
    <s v="Se dio cumplimiento a las actividades propuestas, quedando pendiente la firma de la resolución de asignación de funciones por cambio de Director de Custodia y Vigilancia"/>
    <s v="C:\Users\YRODRIGUEZB\Desktop\Plan de Acción 2016\Seguimiento PA 2016\Seguimiento II Trimestre"/>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x v="48"/>
    <s v="Identificar funcionarios del Cuerpo de Custodia y Vigilancia  capacitados o que ejerzan funciones de Vigilancia Electrónica en los ERON."/>
    <x v="0"/>
    <d v="2016-02-01T00:00:00"/>
    <d v="2016-03-01T00:00:00"/>
    <x v="0"/>
    <s v="Miguel Fernando Florez"/>
    <s v="Dragoneante"/>
    <x v="0"/>
    <n v="100"/>
    <s v="Mediante Oficio del 26 de febrero se identifica el personal que ha realizado el curso y no labora en en el CERVI y se informa a la Dirección de Custodia "/>
    <s v="C:\Users\YRODRIGUEZB\Desktop\Plan de Acción 2016\Seguimiento PA 2016\Seguimiento I Trimestre\Evidencias"/>
    <s v="100"/>
    <s v="Mediante Oficio del 26 de febrero se identifica el personal que ha realizado el curso y no labora en en el CERVI y se informa a la Dirección de Custodia "/>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1"/>
    <x v="12"/>
    <x v="5"/>
    <n v="40"/>
    <s v="Número"/>
    <s v="Ct. Jorge Gama Doza"/>
    <s v="Director de Establecimiento de Reclusión"/>
    <s v="Activo"/>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x v="49"/>
    <s v="Presentar propuesta a la Dirección de Custodia y Vigilancia para aprobación de la asignación de funciones al personal identificado."/>
    <x v="0"/>
    <d v="2016-03-01T00:00:00"/>
    <d v="2016-03-15T00:00:00"/>
    <x v="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1"/>
    <x v="12"/>
    <x v="5"/>
    <n v="40"/>
    <s v="Número"/>
    <s v="Ct. Jorge Gama Doza"/>
    <s v="Director de Establecimiento de Reclusión"/>
    <s v="Activo"/>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x v="50"/>
    <s v="Proyectar resoluciones de funciones para ser expedida por la Dirección de Custodia y Vigilancia."/>
    <x v="0"/>
    <d v="2016-03-15T00:00:00"/>
    <d v="2016-04-01T00:00:00"/>
    <x v="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1"/>
    <x v="12"/>
    <x v="5"/>
    <n v="40"/>
    <s v="Número"/>
    <s v="Ct. Jorge Gama Doza"/>
    <s v="Director de Establecimiento de Reclusión"/>
    <s v="Activo"/>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x v="51"/>
    <s v="Comunicar acto administrativo a los ERON para cumplimiento."/>
    <x v="0"/>
    <d v="2016-03-15T00:00:00"/>
    <d v="2016-04-01T00:00:00"/>
    <x v="1"/>
    <s v="Miguel Fernando Florez"/>
    <s v="Dragoneante"/>
    <x v="0"/>
    <m/>
    <m/>
    <m/>
    <s v="40"/>
    <s v="Se proyecto nuevamente la resolución de asignación de funciones para poderla a consideración del nuevo director de custodia y vigilancia."/>
    <m/>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2"/>
    <x v="13"/>
    <x v="6"/>
    <n v="100"/>
    <s v="Porcentaje"/>
    <s v="Ct. Jorge Gama Doza"/>
    <s v="Director de Establecimiento de Reclusión"/>
    <s v="Activo"/>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x v="52"/>
    <s v="Depurar del listado general de internos con prisión y detención domiciliaria sin vigilancia electrónica  de acuerdo a condena y fecha de captura."/>
    <x v="1"/>
    <d v="2016-02-01T00:00:00"/>
    <d v="2016-06-30T00:00:00"/>
    <x v="2"/>
    <s v="Encargados oficinas Domiciliarias ERONES  Bogota"/>
    <m/>
    <x v="0"/>
    <m/>
    <m/>
    <m/>
    <s v="30"/>
    <s v="Mediante correo electrónico de 07 de Julio de 2016 se remite la depuración realizada al personal de internos"/>
    <s v="C:\Users\YRODRIGUEZB\Desktop\Plan de Acción 2016\Seguimiento PA 2016\Seguimiento II Trimestre\Evidencias"/>
    <m/>
    <x v="0"/>
    <s v="SIN REGISTRO DE SEGUIMIENTO"/>
    <m/>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2"/>
    <x v="13"/>
    <x v="6"/>
    <n v="100"/>
    <s v="Porcentaje"/>
    <s v="Ct. Jorge Gama Doza"/>
    <s v="Director de Establecimiento de Reclusión"/>
    <s v="Activo"/>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x v="53"/>
    <s v="Citar al personal de internos con prisión y detención domiciliaria sin vigilancia electrónica por parte del ERON a cargo para su reseña e identificación informando previamente a la autoridad judicial competente, para que autorice o conozca del desplazamiento."/>
    <x v="1"/>
    <d v="2016-04-01T00:00:00"/>
    <d v="2016-10-31T00:00:00"/>
    <x v="2"/>
    <s v="Encargados oficinas Domiciliarias ERONES  Bogota"/>
    <m/>
    <x v="0"/>
    <m/>
    <m/>
    <m/>
    <m/>
    <m/>
    <m/>
    <n v="30"/>
    <x v="9"/>
    <s v="Mediante correo electronico de 18 de Octubre se remite acta 065 y listado de depuracion de personal de internos en domiciliarias"/>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2"/>
    <x v="13"/>
    <x v="6"/>
    <n v="100"/>
    <s v="Porcentaje"/>
    <s v="Ct. Jorge Gama Doza"/>
    <s v="Director de Establecimiento de Reclusión"/>
    <s v="Activo"/>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x v="54"/>
    <s v="Realizar procedimiento de reseña e identificación de internos por parte de los ERON a cargo."/>
    <x v="1"/>
    <d v="2016-04-01T00:00:00"/>
    <d v="2016-10-31T00:00:00"/>
    <x v="6"/>
    <s v="Encargados oficinas Dactiloscopia ERONES  bogota"/>
    <m/>
    <x v="0"/>
    <m/>
    <m/>
    <m/>
    <m/>
    <m/>
    <m/>
    <n v="25"/>
    <x v="9"/>
    <s v="Mediante correo electronico de 18 de Octubre se remite acta 065 y listado de depuracion de personal de internos en domiciliarias"/>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2"/>
    <s v="Porcentaje de ERON clasificados según Ley 1709 de 2014."/>
    <n v="0"/>
    <s v="Porcentaje"/>
    <x v="12"/>
    <x v="13"/>
    <x v="6"/>
    <n v="100"/>
    <s v="Porcentaje"/>
    <s v="Ct. Jorge Gama Doza"/>
    <s v="Director de Establecimiento de Reclusión"/>
    <s v="Activo"/>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x v="55"/>
    <s v="Consolidar registros de internos reseñados e identificados y novedades documentadas (defunciones y denuncias por fuga de presos)."/>
    <x v="1"/>
    <d v="2016-10-31T00:00:00"/>
    <d v="2016-12-12T00:00:00"/>
    <x v="4"/>
    <s v="Juan Pablo Herrera "/>
    <s v="Distinguido"/>
    <x v="0"/>
    <m/>
    <m/>
    <m/>
    <m/>
    <m/>
    <m/>
    <m/>
    <x v="7"/>
    <m/>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13"/>
    <x v="14"/>
    <x v="2"/>
    <n v="30"/>
    <s v="Número"/>
    <s v="MY. Manuel Armando Quintero Medina"/>
    <s v="Subdirector Técnico"/>
    <s v="Activo"/>
    <m/>
    <m/>
    <m/>
    <n v="15"/>
    <s v="Se han realizado mesas de trabajo con el ministerio."/>
    <s v="C:\Users\YRODRIGUEZB\Desktop\Plan de Acción 2016\Seguimiento PA 2016\Seguimiento II Trimestre"/>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x v="56"/>
    <s v="Definir variables para valorar el nivel de riesgo de cada ERON."/>
    <x v="0"/>
    <d v="2016-06-01T00:00:00"/>
    <d v="2016-06-30T00:00:00"/>
    <x v="2"/>
    <s v="Carlos Melo Bonilla"/>
    <s v="Dragoneante"/>
    <x v="0"/>
    <m/>
    <m/>
    <m/>
    <s v="30"/>
    <s v="Mediante correo electronico de 07 dejulio se remite la matriz trabajada con el ministerio de justicia."/>
    <s v="C:\Users\YRODRIGUEZB\Desktop\Plan de Acción 2016\Seguimiento PA 2016\Seguimiento II Trimestre\Evidencias"/>
    <m/>
    <x v="0"/>
    <s v="SIN REGISTRO DE SEGUIMIENTO"/>
    <m/>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13"/>
    <x v="14"/>
    <x v="2"/>
    <n v="30"/>
    <s v="Número"/>
    <s v="MY. Manuel Armando Quintero Medina"/>
    <s v="Subdirector Técnico"/>
    <s v="Activo"/>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x v="57"/>
    <s v="Clasificar los ERON de acuerdo al tipo de construcción; primera, segunda y tercera generación."/>
    <x v="0"/>
    <d v="2016-07-01T00:00:00"/>
    <d v="2016-07-31T00:00:00"/>
    <x v="2"/>
    <s v="Carlos Melo Bonilla"/>
    <s v="Dragoneante"/>
    <x v="0"/>
    <m/>
    <m/>
    <m/>
    <m/>
    <m/>
    <m/>
    <n v="30"/>
    <x v="0"/>
    <s v="Mediante correo elecrronico se remite la matriz de la clasificación de los ERON, de acuerdo al trabajo realizado con la Unidad de Gestión del Riesgo"/>
    <s v=":\Users\JPBARRERAM\Desktop\PLANES DICUV\Plan de Acción 2016\Seguimiento PA 2016\Seguimiento III Trimestre"/>
  </r>
  <r>
    <x v="0"/>
    <s v="DIRECCIÓN CUSTODIA Y VIGILANCIA "/>
    <s v="DICUV"/>
    <s v="SUBDIRECCIÓN DE SEGURIDAD Y VIGILANCIA "/>
    <s v="O3"/>
    <s v="Generar condiciones permanentes de seguridad en los ERON."/>
    <s v="S20"/>
    <s v="SEGURIDAD Y VIGILANCIA "/>
    <s v="I13"/>
    <s v="Porcentaje de novedades que alteran el orden Interno y Externo de los ERON"/>
    <n v="0"/>
    <s v="Porcentaje"/>
    <x v="13"/>
    <x v="14"/>
    <x v="2"/>
    <n v="30"/>
    <s v="Número"/>
    <s v="MY. Manuel Armando Quintero Medina"/>
    <s v="Subdirector Técnico"/>
    <s v="Activo"/>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x v="58"/>
    <s v="Diseñar y validar matriz de riesgos de desastres."/>
    <x v="0"/>
    <d v="2016-08-01T00:00:00"/>
    <d v="2016-12-12T00:00:00"/>
    <x v="1"/>
    <s v="Carlos Melo Bonilla"/>
    <s v="Dragoneante"/>
    <x v="0"/>
    <m/>
    <m/>
    <m/>
    <m/>
    <m/>
    <m/>
    <n v="20"/>
    <x v="10"/>
    <s v="Mediante correo electronico se remiten documento de reuniones programadas y matrices de recopilación de datos"/>
    <s v=":\Users\JPBARRERAM\Desktop\PLANES DICUV\Plan de Acción 2016\Seguimiento PA 2016\Seguimiento III Trimestre"/>
  </r>
  <r>
    <x v="1"/>
    <s v="DIRECCIÓN DE ATENCIÓN Y TRATAMIENTO"/>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x v="15"/>
    <x v="7"/>
    <n v="6"/>
    <s v="Número"/>
    <s v="Ernesto Beltran "/>
    <s v="Profesional Especializado"/>
    <s v="Activo"/>
    <m/>
    <m/>
    <m/>
    <n v="2"/>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x v="59"/>
    <s v="Realizar seguimiento mensual a la alimentación de los 137 ERON Estaciones de Policía y Centros de Reclusión Militar"/>
    <x v="0"/>
    <d v="2016-01-01T00:00:00"/>
    <d v="2016-12-12T00:00:00"/>
    <x v="6"/>
    <s v="Coordinadora 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n v="67"/>
    <x v="3"/>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3"/>
  </r>
  <r>
    <x v="1"/>
    <s v="DIRECCIÓN DE ATENCIÓN Y TRATAMIENTO"/>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x v="15"/>
    <x v="7"/>
    <n v="6"/>
    <s v="Número"/>
    <s v="Ernesto Beltran "/>
    <s v="Profesional Especializado"/>
    <s v="Activo"/>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x v="60"/>
    <s v="Capacitar a los funcionarios de las 6 regionales en lo que concierne a las generalidades de los contratos de alimentación."/>
    <x v="0"/>
    <d v="2016-02-01T00:00:00"/>
    <d v="2016-12-12T00:00:00"/>
    <x v="6"/>
    <s v="PILAR VARGAS CARGO"/>
    <s v="Profesional Especializado"/>
    <x v="0"/>
    <m/>
    <m/>
    <m/>
    <m/>
    <m/>
    <m/>
    <n v="100"/>
    <x v="2"/>
    <s v="El 28/04/2016 se capacitó a funcionarios de Regional Occidente quedando registrada esta actividad en acta de la fecha en mención._x000a_ _x000a_Capacitación Regional Norte Acta No. 89 de fecha 22 de abril de 2016. _x000a_ _x000a_Se anexa acta 187 28/04/2016 capacitación Regional Noroeste. Se anexa acta 292 de fecha 31/03/2016 capacitación Regional Oriente. _x000a_ _x000a_El 30 de Junio se realizó videoconferencia a las Regionales Central y Viejo Caldas junto con sus establecimientos, se anexan los pantallazos."/>
    <s v="Drive- P256- Actividad 1153"/>
  </r>
  <r>
    <x v="1"/>
    <s v="DIRECCIÓN DE ATENCIÓN Y TRATAMIENTO"/>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x v="15"/>
    <x v="7"/>
    <n v="6"/>
    <s v="Número"/>
    <s v="Ernesto Beltran "/>
    <s v="Profesional Especializado"/>
    <s v="Activo"/>
    <m/>
    <m/>
    <m/>
    <m/>
    <s v="Mes de febrero: Se realiza el primer informe del 2016 correspondiente a enero y febrero 2016, con base en la información cargada al módulo SISIPEC y a los reportes de los establecimientos. Informe 8310-SUBAS-2903 del 28/03/2016."/>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x v="61"/>
    <s v="Capacitar a los internos en generalidades del manejo de dietas según lo establecido en  los contratos de alimentación"/>
    <x v="0"/>
    <d v="2016-02-01T00:00:00"/>
    <d v="2016-12-12T00:00:00"/>
    <x v="6"/>
    <s v="PILAR VARGAS CARGO"/>
    <s v="Profesional Especializado"/>
    <x v="0"/>
    <m/>
    <m/>
    <m/>
    <s v="67"/>
    <s v="Mes de abril: El 28/04/2016 se capacitó a funcionarios de Regional Occidente quedando registrada esta actividad en acta de la fecha en mención._x000a__x000a_Capacitación Regional Norte Acta No. 89 de fecha 22 de abril de 2016. _x000a__x000a_Mes de mayo: Se anexa acta 187 28/04/2016 capacitación Regional Noroeste. Se anexa acta 292 de fecha 31/03/2016 capacitación Regional Oriente."/>
    <s v="Drive- P256-Actividad 1154"/>
    <n v="70"/>
    <x v="2"/>
    <s v="Se capacitaron a los internos de los siguientes establecimientos: RM BOGOTÁ, actas 543 y 544 de fecha 03/06/2016. COMEB, acta 590 de fecha 7/06/2016. _x000a__x000a_ Mes de julio: El 22/07/2016 se realizó capacitación en normatividad sanitaria a los internos de las actividades productivas de panadería y asadero de pollos del EC Bogotá._x000a_ _x000a_ Mes de septiembre: Se anexa capacitación a internos en el control y seguimiento al suministro de alimentación, en acta N°938 del 27/09/2016 al establecimiento de Espinal."/>
    <s v="Drive- P256- Actividad 1154"/>
  </r>
  <r>
    <x v="1"/>
    <s v="DIRECCIÓN DE ATENCIÓN Y TRATAMIENTO"/>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x v="15"/>
    <x v="7"/>
    <n v="6"/>
    <s v="Número"/>
    <s v="Ernesto Beltran "/>
    <s v="Profesional Especializado"/>
    <s v="Activo"/>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x v="62"/>
    <s v="Monitoreo modulo de Alimentación SISIPEC "/>
    <x v="0"/>
    <d v="2016-01-01T00:00:00"/>
    <d v="2016-12-12T00:00:00"/>
    <x v="6"/>
    <s v="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_x000a_Mes de febrero: Se realiza el primer informe del 2016 correspondiente a enero y febrero 2016, con base en la información cargada al módulo SISIPEC y a los reportes de los establecimientos. Informe 8310-SUBAS-2903 del 28/03/2016._x000a__x000a_Mes de marzo: En el periodo marzo y abril se realizó monitoreo del módulo SISIPEC de alimentación, seguimiento a establecimientos, visitas y correos electrónicos y se elaboró el informe 8310-SUBAS-6732 del 27/05/2016._x000a__x000a__x000a_Mes de abril: En el periodo marzo y abril se realizó monitoreo del módulo SISIPEC de alimentación, seguimiento a establecimientos, visitas y correos electrónicos y se elaboró el informe 8310-SUBAS-6732 del 27/05/2016."/>
    <s v="P256- Actividad 764"/>
    <n v="67"/>
    <x v="3"/>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4"/>
  </r>
  <r>
    <x v="1"/>
    <s v="DIRECCIÓN DE ATENCIÓN Y TRATAMIENTO"/>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x v="16"/>
    <x v="7"/>
    <n v="10"/>
    <s v="Número"/>
    <s v="Concepcion Bernal Triviño"/>
    <s v="Profesional Especializado"/>
    <s v="Activo"/>
    <m/>
    <m/>
    <m/>
    <n v="8"/>
    <s v="Mes de marzo: En el periodo marzo y abril se realizó monitoreo del módulo SISIPEC de alimentación, seguimiento a establecimientos, visitas y correos electrónicos y se elaboró el informe 8310-SUBAS-6732 del 27/05/2016."/>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x v="63"/>
    <s v="Hacer seguimiento trimestral a los programas de tratamiento especial para internos de Justicia y Paz "/>
    <x v="1"/>
    <d v="2016-06-15T00:00:00"/>
    <d v="2016-12-12T00:00:00"/>
    <x v="0"/>
    <s v="Grupo Reintegración"/>
    <s v="Profesional Especializado"/>
    <x v="0"/>
    <m/>
    <m/>
    <m/>
    <s v="50"/>
    <s v="Mes de mayo: Mediante oficio No. 4261 de fecha 25 de abril de 2016 se realizado retroalimentación informe trimestre JyP 2016- COMEB. _x000a_Mediante oficio No. 4262 de fecha 25 de abril de 2016 se realizado retroalimentación informe trimestre JyP 2016- Espinal. _x000a_Mediante oficio No. 4263 de fecha 25 de abril de 2016 se realizado retroalimentación informe trimestre JyP 2016- Itagüí._x000a_Mediante oficio No. 4264 de fecha 25 de abril de 2016 se realizado retroalimentación informe trimestre JyP 2016- Palmira. _x000a_Mediante oficio No. 4265 de fecha 25 de abril de 2016 se realizado retroalimentación informe trimestre JyP 2016- Montería._x000a_Mediante oficio No. 4266 de fecha 25 de abril de 2016 se realizado retroalimentación informe trimestre JyP 2016- EC Barranquilla. _x000a_Mediante oficio No. 4267 de fecha 25 de abril de 2016 se realizado retroalimentación informe trimestre JyP 2016- Chiquinquirá.    _x000a_Mediante oficio No. 4268 de fecha 25 de abril de 2016 se realizado retroalimentación informe trimestre JyP 2016- RM Bucaramanga. _x000a_Mediante oficio No. 4269 de fecha 25 de abril de 2016 se realizado retroalimentación informe trimestre JyP 2016- RM Bogotá. _x000a_Mediante oficio No. 4270 de fecha 25 de abril de 2016 se realizado retroalimentación informe trimestre JyP 2016- EPMSC Bucaramanga. _x000a_Mediante oficio No. 4271 de fecha 25 de abril de 2016 se realizado retroalimentación informe trimestre JyP 2016- COCUC."/>
    <s v="Drive- P4- 765"/>
    <n v="50"/>
    <x v="11"/>
    <s v="Mes de agosto: se solicitaron, recibieron y estudiaron los informes del segundo trimestre -16 de los 11 establecimientos de Justicia y Paz los cuales se retroalimentaron._x000a_ - Oficio No. 8300 DIRAT- 83001- GRURE- 10247, del 11 de agosto de 2016. EPMSC Espinal. _x000a_ - Oficio No. 8300 DIRAT- 83001- GRURE- 10248, del 31 de agosto de 2016. EPMSC Bucaramanga. _x000a_ - Oficio No. 8300 DIRAT- 83001- GRURE- 10249, del 11 de agosto de 2016. EPC Itagüí. _x000a_ - Oficio No. 8300 DIRAT- 83001- GRURE- 10250, del 11 de agosto de 2016. EPAMSCAS Palmira. _x000a_ - Oficio No. 8300 DIRAT- 83001- GRURE- 10251, del 11 de agosto de 2016. EPAMSCAS Palmira. _x000a_ - Oficio No. 8300 DIRAT- 83001- GRURE- 10252, del 11 de agosto de 2016. EPC Montería. _x000a_ - Oficio No. 8300 DIRAT- 83001- GRURE- 10253, del 11 de agosto de 2016. EC Barranquilla. _x000a_ - Oficio No. 8300 DIRAT- 83001- GRURE- 10254, del 11 de agosto de 2016. COMEB. _x000a_ - Oficio No. 8300 DIRAT- 83001- GRURE- 10255, del 31 de agosto de 2016. RM Bogotá. _x000a_ - Oficio No. 8300 DIRAT- 83001- GRURE- 10256, del 11 de agosto de 2016. RM Bucaramanga. _x000a_ - Oficio No. 8300 DIRAT- 83001- GRURE- 10257, del 11 de agosto de 2016. COCUC."/>
    <s v="Drive- P4- Actividad 765"/>
  </r>
  <r>
    <x v="1"/>
    <s v="DIRECCIÓN DE ATENCIÓN Y TRATAMIENTO"/>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x v="16"/>
    <x v="7"/>
    <n v="10"/>
    <s v="Número"/>
    <s v="Concepcion Bernal Triviño"/>
    <s v="Profesional Especializado"/>
    <s v="Activo"/>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x v="64"/>
    <s v="Visitar 10 establecimientos con justicia y paz para hacer seguimiento a los programas de tratamiento especial "/>
    <x v="0"/>
    <d v="2016-02-01T00:00:00"/>
    <d v="2016-12-12T00:00:00"/>
    <x v="0"/>
    <s v="Grupo Reintegración"/>
    <s v="Profesional Universitario"/>
    <x v="0"/>
    <m/>
    <m/>
    <m/>
    <s v="80"/>
    <s v="Mes de marzo: Se han realizado visitas a los establecimientos de COMEB, RM Bogotá, EPMSC Chiquinquirá, EPMSC Itagüí, EPMSC Bucaramanga, RM Bucaramanga, Palmira y  COCUC. "/>
    <s v="Drive- P4- Actividad 766"/>
    <n v="100"/>
    <x v="2"/>
    <s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
    <s v="Drive- P4- Actividad 766"/>
  </r>
  <r>
    <x v="1"/>
    <s v="DIRECCIÓN DE ATENCIÓN Y TRATAMIENTO"/>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x v="16"/>
    <x v="7"/>
    <n v="10"/>
    <s v="Número"/>
    <s v="Concepcion Bernal Triviño"/>
    <s v="Profesional Especializado"/>
    <s v="Activo"/>
    <m/>
    <m/>
    <m/>
    <m/>
    <s v="Mes de abril: En el periodo marzo y abril se realizó monitoreo del módulo SISIPEC de alimentación, seguimiento a establecimientos, visitas y correos electrónicos y se elaboró el informe 8310-SUBAS-6732 del 27/05/2016."/>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x v="65"/>
    <s v="Estructurar el procedimiento &quot;programa resocializador&quot; y presentarlo a la oficina de planeación "/>
    <x v="0"/>
    <d v="2016-02-01T00:00:00"/>
    <d v="2016-12-12T00:00:00"/>
    <x v="0"/>
    <s v="Darío León"/>
    <s v="Profesional Especializado"/>
    <x v="0"/>
    <m/>
    <m/>
    <m/>
    <s v="100"/>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100"/>
    <x v="2"/>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r>
  <r>
    <x v="1"/>
    <s v="DIRECCIÓN DE ATENCIÓN Y TRATAMIENTO"/>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x v="16"/>
    <x v="7"/>
    <n v="10"/>
    <s v="Número"/>
    <s v="Concepcion Bernal Triviño"/>
    <s v="Profesional Especializado"/>
    <s v="Activo"/>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x v="66"/>
    <s v="Capacitar a los responsables del desarrollo de los programas especiales para internos de justicia y Paz mediante 6 video conferencias"/>
    <x v="0"/>
    <d v="2016-03-01T00:00:00"/>
    <d v="2016-12-12T00:00:00"/>
    <x v="0"/>
    <s v="Grupo Reintegración "/>
    <s v="Profesional Universitario"/>
    <x v="0"/>
    <m/>
    <m/>
    <m/>
    <s v="50"/>
    <s v="Mes de marzo: Acta No. 0263, de fecha 16 de marzo de 2016, mediante la cual se realiza articulación del Programa Palabras Justas 2016. _x000a__x000a_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_x000a__x000a_Mes de junio: Acta No. 0596, de fecha 20 de junio de 2016, mediante la cual se realiza capacitación programa resocializador."/>
    <s v="Drive- P4- Actividad 768"/>
    <n v="83"/>
    <x v="6"/>
    <s v="Mes de agosto: Se realizó cuarta video conferencia de la vigencia el 27/07/2016. Se adjunta acta 662. _x000a_Mes de septiembre: Acta No. 0868, del 31 de agosto de 2016, mediante la cual se realiza capacitación programa resocializador."/>
    <s v="Drive- P4- Actividad 768"/>
  </r>
  <r>
    <x v="1"/>
    <s v="DIRECCIÓN DE ATENCIÓN Y TRATAMIENTO"/>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x v="16"/>
    <x v="7"/>
    <n v="10"/>
    <s v="Número"/>
    <s v="Concepcion Bernal Triviño"/>
    <s v="Profesional Especializado"/>
    <s v="Activo"/>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x v="67"/>
    <s v="Hacer seguimiento bimensual a la ejecución de recursos asignados para los programas de tratamiento especial."/>
    <x v="1"/>
    <d v="2016-02-01T00:00:00"/>
    <d v="2016-12-12T00:00:00"/>
    <x v="0"/>
    <s v="Sara Oliva Blanco"/>
    <s v="Profesional Universitario"/>
    <x v="0"/>
    <m/>
    <m/>
    <m/>
    <s v="60"/>
    <s v="Mes de marzo: Se asignaron recursos para apoyar los programas de Justicia y Paz mediante Resolución 000680 de fecha 19-02-2016. _x000a_Mediante oficio No. 8300 DIRAT- 83001 GRURE- 1914 de fecha 24-02-2016, se imparten instrucciones para la ejecución presupuestal 2016 Población Justicia y Paz.  _x000a_Mediante oficio No. 8300 DIRAT- 83001 GRURE- 2530 de fecha 11 de marzo de 2016, se realiza seguimiento a la ejecución presupuestal 2016, Justicia y Paz, Resolución 000680-2016._x000a_  _x000a_Mes de mayo: Mediante oficio No. 8300 DIRAT- 83001 GRURE- 4797 de fecha 04 de mayo de 2016, se realiza seguimiento a la ejecución presupuestal 2016, Justicia y Paz, Resolución 000680-2016._x000a__x000a_Mes de junio: Mediante oficio No. 8300 DIRAT- 83001 GRURE- 8231 de fecha 23 de junio de 2016, se realiza seguimiento a la ejecución presupuestal 2016, Justicia y Paz, Resolución 000680-2016."/>
    <m/>
    <n v="80"/>
    <x v="2"/>
    <s v="Mes de agosto:Se realizó cuarto seguimiento a la ejecución de recursos asignados mediante Resolución 0680 de 2016. Se adjunta oficio No. 8300- DIRAT- 83001 GRURE- 10711, del 22 de agosto de 2016."/>
    <s v="Drive- P4- Actividad 769"/>
  </r>
  <r>
    <x v="1"/>
    <s v="DIRECCIÓN DE ATENCIÓN Y TRATAMIENTO"/>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6"/>
    <x v="17"/>
    <x v="8"/>
    <n v="4"/>
    <s v="Número"/>
    <s v="Maria Ines Guzman Correa"/>
    <s v="Subdirector Técnico"/>
    <s v="Activo"/>
    <m/>
    <m/>
    <m/>
    <n v="1"/>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x v="68"/>
    <s v="Exportar datos del Consejo de Evaluación y Tratamiento del aplicativo SISIPEC, cada trimestre"/>
    <x v="0"/>
    <d v="2016-01-02T00:00:00"/>
    <d v="2016-12-12T00:00:00"/>
    <x v="0"/>
    <s v="María Inés Guzmán Correa"/>
    <s v="Subdirector Técnico"/>
    <x v="0"/>
    <m/>
    <m/>
    <m/>
    <s v="25"/>
    <s v="Mes de marzo: Se exportaron datos del Consejo de Evaluación y Tratamiento del aplicativo SISIPEC, primer trimestre. "/>
    <s v="Drive- P109- Actividad 770"/>
    <n v="75"/>
    <x v="12"/>
    <s v="Mes de septiembre:Se exportaron datos del Consejo de Evaluación y Tratamiento del aplicativo SISIPEC, tercer trimestre."/>
    <s v="Drive- P109- Actividad 770"/>
  </r>
  <r>
    <x v="1"/>
    <s v="DIRECCIÓN DE ATENCIÓN Y TRATAMIENTO"/>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6"/>
    <x v="17"/>
    <x v="8"/>
    <n v="4"/>
    <s v="Número"/>
    <s v="Maria Ines Guzman Correa"/>
    <s v="Subdirector Técnico"/>
    <s v="Activo"/>
    <m/>
    <m/>
    <m/>
    <m/>
    <m/>
    <m/>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x v="69"/>
    <s v="Realizar informe de retroalimentación a las direcciones regionales"/>
    <x v="0"/>
    <d v="2016-01-02T00:00:00"/>
    <d v="2016-12-12T00:00:00"/>
    <x v="9"/>
    <s v="María Inés Guzmán Correa"/>
    <s v="Subdirector Técnico"/>
    <x v="0"/>
    <m/>
    <m/>
    <m/>
    <s v="25"/>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n v="50"/>
    <x v="12"/>
    <s v="Mediante oficio No. 8300 DIRAT- 8320 SUBAP- 83202 GRUTA- 08563, de fecha 06 de julio de 2016, se realiza informe de retroalimentación a la Dirección Regional Central._x000a_  Mediante oficio No. 8300 DIRAT- 8320 SUBAP- 83202 GRUTA- 08564, de fecha 06 de julio de 2016, se realiza informe de retroalimentación a la Dirección Regional Occidente._x000a_  Mediante oficio No. 8300 DIRAT- 8320 SUBAP- 83202 GRUTA- 08565, de fecha 06 de julio de 2016, se realiza informe de retroalimentación a la Dirección Regional Norte._x000a_  Mediante oficio No. 8300 DIRAT- 8320 SUBAP- 83202 GRUTA- 08566, de fecha 06 de julio de 2016, se realiza informe de retroalimentación a la Dirección Regional Oriente._x000a_  Mediante oficio No. 8300 DIRAT- 8320 SUBAP- 83202 GRUTA- 08567, de fecha 06 de julio de 2016, se realiza informe de retroalimentación a la Dirección Regional Noroeste._x000a_  Mediante oficio No. 8300 DIRAT- 8320 SUBAP- 83202 GRUTA- 08568, de fecha 06 de julio de 2016, se realiza informe de retroalimentación a la Dirección Regional Viejo Caldas."/>
    <s v="Drive- P109- Actividad 771"/>
  </r>
  <r>
    <x v="1"/>
    <s v="DIRECCIÓN DE ATENCIÓN Y TRATAMIENTO"/>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x v="17"/>
    <x v="18"/>
    <x v="8"/>
    <n v="4"/>
    <s v="Numero"/>
    <s v="Maria Ines Guzman Correa"/>
    <s v="Subdirector Técnico"/>
    <s v="Activo"/>
    <m/>
    <m/>
    <m/>
    <n v="1"/>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x v="70"/>
    <s v="Exportar datos de la junta de evaluación de trabajo, estudio y enseñanza del aplicativo SISIPEC, cada trimestre"/>
    <x v="0"/>
    <d v="2016-01-02T00:00:00"/>
    <d v="2016-12-12T00:00:00"/>
    <x v="0"/>
    <s v="María Inés Guzmán Correa"/>
    <s v="Subdirector Técnico"/>
    <x v="0"/>
    <m/>
    <m/>
    <m/>
    <s v="25"/>
    <s v="Mes de marzo: Se exportaron datos de la junta de evaluación de trabajo, estudio y enseñanza del aplicativo SISIPEC, primer trimestre. "/>
    <s v="Drive- P109- Actividad 772"/>
    <n v="75"/>
    <x v="12"/>
    <s v="Mes de septiembre: Se exportaron datos de la junta de evaluación de trabajo, estudio y enseñanza del aplicativo SISIPEC, tercer trimestre."/>
    <s v="Drive- P110- Actividad 772"/>
  </r>
  <r>
    <x v="1"/>
    <s v="DIRECCIÓN DE ATENCIÓN Y TRATAMIENTO"/>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x v="17"/>
    <x v="18"/>
    <x v="8"/>
    <n v="4"/>
    <s v="Numero"/>
    <s v="Maria Ines Guzman Correa"/>
    <s v="Subdirector Técnico"/>
    <s v="Activo"/>
    <m/>
    <m/>
    <m/>
    <m/>
    <m/>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x v="71"/>
    <s v="Realizar informe de retroalimentación a las direcciones regionales"/>
    <x v="0"/>
    <d v="2016-01-02T00:00:00"/>
    <d v="2016-12-12T00:00:00"/>
    <x v="9"/>
    <s v="María Inés Guzmán Correa"/>
    <s v="Subdirector Técnico"/>
    <x v="0"/>
    <m/>
    <m/>
    <m/>
    <s v="25"/>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s v="Drive- P109- Actividad 773"/>
    <n v="50"/>
    <x v="12"/>
    <s v="Mediante oficio No. 8300 DIRAT- 83200 SUBAP- 83202 GRUTA- 08682, de fecha 09 de julio de 2016, se realiza informe de retroalimentación a la Dirección Regional Central._x000a_  Mediante oficio No. 8300 DIRAT- 83200 SUBAP- 83202 GRUTA- 08684, de fecha 09 de julio de 2016, se realiza informe de retroalimentación a la Dirección Regional Norte._x000a_  Mediante oficio No. 8300 DIRAT- 83200 SUBAP- 83202 GRUTA- 08685, de fecha 09 de julio de 2016, se realiza informe de retroalimentación a la Dirección Regional Oriente_x000a_  Mediante oficio No. 8300 DIRAT- 83200 SUBAP- 83202 GRUTA- 08686, de fecha 09 de julio de 2016, se realiza informe de retroalimentación a la Dirección Regional Noroeste._x000a_  Mediante oficio No. 8300 DIRAT- 83200 SUBAP- 83202 GRUTA- 08687, de fecha 09 de julio de 2016, se realiza informe de retroalimentación a la Dirección Regional Viejo Caldas._x000a_  Mediante oficio No. 8300 DIRAT- 83200 SUBAP- 83202 GRUTA- 08683, de fecha 09 de julio de 2016, se realiza informe de retroalimentación a la Dirección Regional Occidente."/>
    <s v="Drive- P110- Actividad 773"/>
  </r>
  <r>
    <x v="1"/>
    <s v="DIRECCIÓN DE ATENCIÓN Y TRATAMIENTO"/>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8"/>
    <x v="19"/>
    <x v="5"/>
    <n v="25"/>
    <s v="Número"/>
    <s v="Maria Ines Guzman Correa"/>
    <s v="Subdirector Técnico"/>
    <s v="Activo"/>
    <m/>
    <m/>
    <m/>
    <n v="23"/>
    <s v="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_x000a_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_x000a_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
    <s v="P109"/>
    <n v="25"/>
    <s v="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_x000a_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_x000a_"/>
    <s v="Drive- P33"/>
    <n v="25"/>
    <s v="Mes de octubre: Mediante oficio No. 8300- DIRAT- 83200 SUBAP- 83202 GRUTA- 13003, del 15 de octubre de 2016, se presentó a la Dirección de Atención y Tratamiento informe de avance a la implementación de programas psicosociales con fines de tratamiento, mes de septiembre de 2016, el cual está siendo implementado en 34  ERON."/>
    <s v="Drive- P33"/>
    <x v="72"/>
    <s v="Realizar informe de seguimiento mensual a las Direcciones Regionales acerca de la implementación de los programas  psicosociales con fines de tratamiento penitenciario en los establecimientos de reclusión del orden nacional. "/>
    <x v="0"/>
    <d v="2016-01-02T00:00:00"/>
    <d v="2016-12-12T00:00:00"/>
    <x v="8"/>
    <s v="María Inés Guzmán Correa"/>
    <s v="Subdirector Técnico"/>
    <x v="0"/>
    <m/>
    <m/>
    <m/>
    <s v="27"/>
    <s v="Mes de febrero: Mediante oficio No. 8300 DIRAT- 83200 SUBAP- 83202 GRUTA- 2364, de fecha 09 de marzo de 2016, se realiza informe de seguimiento a la Regional Central sobre implementación programas de tratamiento penitenciario.  _x000a_Mediante oficio No. 8300 DIRAT- 83200 SUBAP- 83202 GRUTA- 2365, de fecha 09 de marzo de 2016, se realiza informe de seguimiento a la Regional Occidente sobre implementación programas de tratamiento penitenciario.  _x000a_Mediante oficio No. 8300 DIRAT- 83200 SUBAP- 83202 GRUTA- 2366, de fecha 09 de marzo de 2016, se realiza informe de seguimiento a la Regional Norte sobre implementación programas de tratamiento penitenciario.  _x000a_Mediante oficio No. 8300 DIRAT- 83200 SUBAP- 83202 GRUTA- 2367, de fecha 09 de marzo de 2016, se realiza informe de seguimiento a la Regional Oriente sobre implementación programas de tratamiento penitenciario.  _x000a_Mediante oficio No. 8300 DIRAT- 83200 SUBAP- 83202 GRUTA- 2368, de fecha 09 de marzo de 2016, se realiza informe de seguimiento a la Regional Noroeste sobre implementación programas de tratamiento penitenciario.  _x000a_Mediante oficio No. 8300 DIRAT- 83200 SUBAP- 83202 GRUTA- 2369, de fecha 09 de marzo de 2016, se realiza informe de seguimiento a la Regional Viejo Caldas sobre implementación programas de tratamiento penitenciario.  _x000a__x000a_Mes de marzo: Mediante oficio No. 8300 DIRAT- 83200 SUBAP- 83202 GRUTA- 3681, de fecha 25 de abril de 2016, se realiza informe de seguimiento a la Regional Central sobre implementación programas de tratamiento penitenciario.  _x000a_Mediante oficio No. 8300 DIRAT- 83200 SUBAP- 83202 GRUTA- 3682, de fecha 25 de abril de 2016, se realiza informe de seguimiento a la Regional Occidente sobre implementación programas de tratamiento penitenciario.  _x000a_Mediante oficio No. 8300 DIRAT- 83200 SUBAP- 83202 GRUTA- 3683, de fecha 25 de abril de 2016, se realiza informe de seguimiento a la Regional Norte sobre implementación programas de tratamiento penitenciario.  _x000a_Mediante oficio No. 8300 DIRAT- 83200 SUBAP- 83202 GRUTA- 3684, de fecha 25 de abril de 2016, se realiza informe de seguimiento a la Regional Oriente sobre implementación programas de tratamiento penitenciario.  _x000a_Mediante oficio No. 8300 DIRAT- 83200 SUBAP- 83202 GRUTA- 3685, de fecha 25 de abril de 2016, se realiza informe de seguimiento a la Regional Noroeste sobre implementación programas de tratamiento penitenciario.  _x000a_Mediante oficio No. 8300 DIRAT- 83200 SUBAP- 83202 GRUTA- 3686, de fecha 25 de abril de 2016, se realiza informe de seguimiento a la Regional Viejo Caldas sobre implementación programas de tratamiento penitenciario.  _x000a__x000a_Mes de mayo: Mediante oficio No. 8320 SUBAP- 83202 GRUTA- 06480, de fecha 24 de mayo de 2016, se realiza informe de retroalimentación a la Dirección Regional Central. _x000a_Mediante oficio No. 8320 SUBAP- 83202 GRUTA- 06481, de fecha 24 de mayo de 2016, se realiza informe de retroalimentación a la Dirección Regional Occidente. _x000a_Mediante oficio No. 8320 SUBAP- 83202 GRUTA- 06482, de fecha 24 de mayo de 2016, se realiza informe de retroalimentación a la Dirección Regional Norte. _x000a_Mediante oficio No. 8320 SUBAP- 83202 GRUTA- 06483, de fecha 24 de mayo de 2016, se realiza informe de retroalimentación a la Dirección Regional Oriente._x000a_Mediante oficio No. 8320 SUBAP- 83202 GRUTA- 06484, de fecha 24 de mayo de 2016, se realiza informe de retroalimentación a la Dirección Regional Noroeste._x000a_Mediante oficio No. 8320 SUBAP- 83202 GRUTA- 06485, de fecha 24 de mayo de 2016, se realiza informe de retroalimentación a la Dirección Regional Viejo Caldas."/>
    <s v="P109- Actividad 774"/>
    <n v="55"/>
    <x v="12"/>
    <s v="*Mediante oficio No. 8300 DIRAT- 83200 SUBAP- 83202 GRUTA- 089083, de fecha 19 de julio de 2016, se realiza informe de retroalimentación a la Dirección Regional Central. _x000a_ Mediante oficio No. 8300 DIRAT- 83200 SUBAP- 83202 GRUTA- 089084, de fecha 19 de julio de 2016, se realiza informe de retroalimentación a la Dirección Regional Occidente. _x000a_ Mediante oficio No. 8300 DIRAT- 83200 SUBAP- 83202 GRUTA- 089085, de fecha 19 de julio de 2016, se realiza informe de retroalimentación a la Dirección Regional Norte. _x000a_ Mediante oficio No. 8300 DIRAT- 83200 SUBAP- 83202 GRUTA- 089086, de fecha 19 de julio de 2016, se realiza informe de retroalimentación a la Dirección Regional Oriente._x000a_ Mediante oficio No. 8300 DIRAT- 83200 SUBAP- 83202 GRUTA- 089087, de fecha 19 de julio de 2016, se realiza informe de retroalimentación a la Dirección Regional Noroeste._x000a_ Mediante oficio No. 8300 DIRAT- 83200 SUBAP- 83202 GRUTA- 089088, de fecha 19 de julio de 2016, se realiza informe de retroalimentación a la Dirección Regional Viejo Caldas. _x000a_ _x000a_*Mediante oficio No. 8300 DIRAT- 83200 SUBAP- 83202 GRUTA- 10454, de fecha 19 de agosto de 2016, se realiza informe de retroalimentación a la Dirección Regional Central. _x000a_ Mediante oficio No. 8300 DIRAT- 83200 SUBAP- 83202 GRUTA- 10455, de fecha 19 de agosto de 2016, se realiza informe de retroalimentación a la Dirección Regional Occidente. _x000a_ Mediante oficio No. 8300 DIRAT- 83200 SUBAP- 83202 GRUTA- 10456, de fecha 19 de agosto de 2016, se realiza informe de retroalimentación a la Dirección Regional Norte. _x000a_ Mediante oficio No. 8300 DIRAT- 83200 SUBAP- 83202 GRUTA- 10457, de fecha 19 de agosto de 2016, se realiza informe de retroalimentación a la Dirección Regional Oriente._x000a_ Mediante oficio No. 8300 DIRAT- 83200 SUBAP- 83202 GRUTA- 10458, de fecha 19 de agosto de 2016, se realiza informe de retroalimentación a la Dirección Regional Noroeste._x000a_ Mediante oficio No. 8300 DIRAT- 83200 SUBAP- 83202 GRUTA- 10459, de fecha 19 de agosto de 2016, se realiza informe de retroalimentación a la Dirección Regional Viejo Caldas."/>
    <s v="Drive- P33- Actividad 774"/>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n v="40"/>
    <s v="Mes de febrero: Mediante Acta N° 0081 de fecha 01 de febrero de 2016 se determinan las actividades productivas a intervenir con recursos nación en la vigencia fiscal 2016. "/>
    <s v="Drive- P8"/>
    <m/>
    <s v="SIN REGISTRO DE SEGUIMIENTO"/>
    <m/>
    <n v="40"/>
    <s v="Mes de febrero: Mediante Acta N° 0081 de fecha 01 de febrero de 2016 se determinan las actividades productivas a intervenir con recursos nación en la vigencia fiscal 2016. "/>
    <s v="Drive- P8"/>
    <x v="73"/>
    <s v="Evaluar  las condiciones higiénico-sanitarias de las actividades productivas de  procesamiento y trasformación de alimentos a través de los diagnósticos realizados en los centros de reclusión del país. "/>
    <x v="0"/>
    <d v="2016-01-15T00:00:00"/>
    <d v="2016-02-15T00:00:00"/>
    <x v="10"/>
    <s v="José Raúl Montero Acero "/>
    <s v="Profesional Especializado"/>
    <x v="0"/>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x v="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4"/>
    <s v="Determinar  las 40 actividades productivas  de procesamiento y trasformación de alimentos a intervenir, especificando las acciones concretas a desarrollar. "/>
    <x v="0"/>
    <d v="2016-02-15T00:00:00"/>
    <d v="2016-02-28T00:00:00"/>
    <x v="10"/>
    <s v="José Raúl Montero Acero "/>
    <s v="Profesional Especializado"/>
    <x v="0"/>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x v="0"/>
    <s v="Mes de febrero: Mediante Acta N° 0081 de fecha 01 de febrero de 2016 se determinan las actividades productivas a intervenir con recursos nación en la vigencia fiscal 2016."/>
    <s v="Escritorio/Plan de acción/ 2016/ soportes/ productivas/ actividades productivas/ producto 1/ actividad 2"/>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5"/>
    <s v="Elaborar cronograma de visita de verificación y seguimiento a las 40 actividades productivas seleccionadas; las visitas serán realizadas por servidores de la SUBDA  y de las Direcciones Regionales de acuerdo a disponibilidad de personal y recursos económicos    "/>
    <x v="0"/>
    <d v="2016-03-01T00:00:00"/>
    <d v="2016-03-15T00:00:00"/>
    <x v="11"/>
    <s v="José Raúl Montero Acero "/>
    <s v="Profesional Especializado"/>
    <x v="0"/>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x v="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6"/>
    <s v="Realizar visitas según cronograma establecido."/>
    <x v="1"/>
    <d v="2016-03-15T00:00:00"/>
    <d v="2016-07-30T00:00:00"/>
    <x v="6"/>
    <s v="José Raúl Montero Acero "/>
    <s v="Profesional Especializado"/>
    <x v="0"/>
    <m/>
    <m/>
    <m/>
    <s v="88"/>
    <s v="Mes de marzo: Se realizó visita a las actividades productivas del EPC YOPAL, asadero y panadería y al EPMSC PAZ DE ARIPORO, panadería. _x000a__x000a_Mes de abril: Se realizó visita a las actividades productivas del EPMSC FLORENCIA, asadero y panadería.  _x000a_Se realizó visita a las actividades productivas del EP HELICONIAS, asadero y panadería. _x000a_Se realizó visita a las actividades productivas del EPMSC PITALITO, asadero y panadería. _x000a_Se realizó visita a las actividades productivas del EPMSC NEIVA, asadero y panadería. Se realizó visita a la actividad productiva del EPMSC PUERTO BERRIO, panadería.   _x000a_Se realizó visita a las actividades productivas del EP PUERTO TRIUNFO, asadero y panadería.   _x000a_Se realizó visita a las actividades productivas del EPAMS LA DORADA, asadero y panadería. _x000a_Se realizó visita a las actividades productivas del EP LA ESPERANZA DE GUADUAS, asadero y panadería._x000a_Se realizó visita a las actividades productivas del EPAMSCAS VALLEDUPAR, panadería y comidas rápidas. _x000a_Se realizó visita a las actividades productivas del EPMSC VALLEDUPAR, panadería. _x000a_Se realizó visita a las actividades productivas del EPMSC GIRARDOT, panadería y microempresa de alimentos.  _x000a_Se realizó visita a las actividades productivas del EPMSC ESPINAL, panadería.   _x000a__x000a_Mes de mayo: Se realizó visita a las actividades productivas del EPMSC DUITAMA, asadero y panadería. _x000a_Se realizó visita a las actividades productivas del EPMSC SOGAMOSO, asadero y panadería._x000a_Se realizó visita a las actividades productivas del EPMSC SANTA ROSA DE VITERBO, asadero y panadería.   _x000a_Se realizó visita a las actividades productivas del COCUC, asadero y panadería.   _x000a_Se realizó visita a las actividades productivas del EPMSC PAMPLONA, panadería.   _x000a__x000a_Mes de junio: Se realizó visita a las actividades productivas del EPMSC Choconta, panadería y asadero. _x000a_Se realizó visita a las actividades productivas del EPAMSCAS Combita, panadería y asadero. _x000a_Se realizó visita a las actividades productivas del EPMSC Chiquinquirá, panadería.  _x000a__x000a_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8- Actividad 778"/>
    <n v="100"/>
    <x v="0"/>
    <s v="Mes de julio: Se realizó visita a las actividades productivas del EPMSC Pasto, brosterizado y panadería._x000a_ Se realizó visita a las actividades productivas del EPAMSCAS Popayán, asadero de carnes y panadería. _x000a_ Se realizó visita a las actividades productivas de la RM Popayán, panadería."/>
    <s v="Drive- P8- Actividad 778"/>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7"/>
    <s v="Evaluar la documentación soporte allegada respecto de cada una de las actividades productivas a intervenir en cuanto a obras y adecuaciones menores,  maquinaria y equipo, muebles, enseres y herramientas, insumos (materia prima),  intangibles y otras inversiones."/>
    <x v="0"/>
    <d v="2016-03-30T00:00:00"/>
    <d v="2016-08-30T00:00:00"/>
    <x v="0"/>
    <s v="José Raúl Montero Acero "/>
    <s v="Profesional Especializado"/>
    <x v="0"/>
    <m/>
    <m/>
    <m/>
    <s v="80"/>
    <s v="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9- Actividad 779"/>
    <n v="100"/>
    <x v="0"/>
    <s v="Mes de julio:_x000a_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_x000a_  _x000a_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_x000a_  _x000a_  3. Se revisó y evaluó documentos de solicitud de recursos del EPMSC Neiva para fortalecimiento de las actividades productivas asadero y panadería con sus respectivas cotizaciones, asimismo se revisó oficio de aval remitido por la Regional Central a la SUBDA._x000a_  _x000a_  4. Se solicita vía correo electrónico(21-07-16) a la Dirección Regional Norte avalar requerimientos de actividades productivas que manipulan alimentos de los ERON EPMSC y EPAMSCAS Valledupar solicitados con oficios 8340-SUBDA-5300 y 5301 del 13 de mayo de 2016._x000a_  _x000a_  5. Revisión requerimiento necesidades actividades productivas del EPMSC Yopal por valor $2.785.000 el cual cuenta con aval de la Regional Central_x000a_  _x000a_  _x000a_  Mes de agosto:Se evaluó documentación soporte allegada por los siguientes ERON: EPMSC Neiva, EPMSC Puerto Berrío, EP Puerto Triunfo y EPAMS Dorada para el fortalecimiento de actividades productivas. Aprobación de recursos que costa en acta N° 0813 del 07-08-16._x000a_  _x000a_  Adicionalmente se envió correos electrónicos a los siguientes Establecimientos para que remitieran necesidades: EP Heliconias (23-08-16), EPMSC Pitalito, EP La Esperanza y EPMSC Florencia (29-08-16)._x000a_  _x000a_  Se evaluó solicitud y documentación soporte allegada por los siguientes ERON: EP Heliconias (oficio N° 157-EPHELIC-DIR-1550 del 24-08-16) y EPMSC Florencia (oficio N° 143-AFINEPMSCFLO del 31-08-16)._x000a_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_x000a_  _x000a_  Se evalúa los requerimientos de necesidades de los siguientes ERON: EPAMSCAS Valledupar ($11.400.000), EPMSC Valledupar ($29.472.295) y EPC Yopal ($2.800.000)."/>
    <s v="Drive- P8- Actividad 779"/>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8"/>
    <s v="Realizar Junta de aprobación de necesidades para asignación de recursos y proyectar el respectivo acto administrativo y los lineamientos de ejecución correspondientes. "/>
    <x v="0"/>
    <d v="2016-03-30T00:00:00"/>
    <d v="2016-09-30T00:00:00"/>
    <x v="10"/>
    <s v="José Raúl Montero Acero "/>
    <s v="Profesional Especializado"/>
    <x v="0"/>
    <m/>
    <m/>
    <m/>
    <m/>
    <s v="Aun no se han reportado avances para el cumplimiento de la actividad: Realizar Junta de aprobación de necesidades para asignación de recursos y proyectar el respectivo acto administrativo y los lineamientos de ejecución correspondientes."/>
    <m/>
    <n v="100"/>
    <x v="0"/>
    <s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_x000a_  _x000a_  Mes de septiembre:Mediante Resolución No. 004341 del 01 de septiembre de 2016, la Dirección General aprueba los recursos viabilizados según acta No. 0813 del 17 de agosto de 2016._x000a_  Mediante oficios 8340-DIRAT-SUBDA-11368 , 11369, 11370 y 11371 del 02 de septiembre de 2016; se emiten las pautas de ejecución de la Resolución No. 004341 del 01 de septiembre de 2016._x000a_  _x000a_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
    <s v="Drive- P8- Actividad 780"/>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x v="20"/>
    <x v="5"/>
    <n v="40"/>
    <s v="Número"/>
    <s v="My. Johanna Andrea Montoya Cifuentes"/>
    <s v="Subdirector Técnico"/>
    <s v="Activo"/>
    <m/>
    <m/>
    <m/>
    <m/>
    <m/>
    <m/>
    <m/>
    <s v="SIN REGISTRO DE SEGUIMIENTO"/>
    <m/>
    <n v="40"/>
    <s v="Mes de febrero: Mediante Acta N° 0081 de fecha 01 de febrero de 2016 se determinan las actividades productivas a intervenir con recursos nación en la vigencia fiscal 2016. "/>
    <s v="Drive- P8"/>
    <x v="79"/>
    <s v="Realizar seguimiento a la ejecución de recursos asignados a los Establecimientos de Reclusión verificando el estricto cumplimiento de los lineamientos impartidos. "/>
    <x v="0"/>
    <d v="2016-05-15T00:00:00"/>
    <d v="2016-11-30T00:00:00"/>
    <x v="0"/>
    <s v="José Raúl Montero Acero "/>
    <s v="Profesional Especializado"/>
    <x v="0"/>
    <m/>
    <m/>
    <m/>
    <m/>
    <s v="A la fecha no se han reportado avances para el cumplimiento de la actividad: Realizar seguimiento a la ejecución de recursos asignados a los Establecimientos de Reclusión verificando el estricto cumplimiento de los lineamientos impartidos."/>
    <m/>
    <n v="33"/>
    <x v="13"/>
    <s v="Mes de septiembre: Seguimiento ejecución presupuestal resolución 04341 del 01-09-16: EPAMSCAS Valledupar publicó invitación 323-160902 el 21-09-16, fecha de evaluación de propuesta el 27-09-16, pendiente comunicado de aceptación. _x000a_ _x000a_ EPMSC Valledupar y EPC Yopal no han publicado proceso en comunicación telefónica con los responsables de las actividades productivas mencionan que la invitación y estudios previos se publicarán a más tardar el 30-09-16._x000a_ _x000a_ EPMSC Espinal publicó invitación 145-MC-3716 el 27 de septiembre de 2016, comunicado de aceptación para el 06/10/2016. _x000a_ _x000a_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_x000a_ EPMSC Puerto Berrio: mediante oficio N° 515-PBE-PAG-2005 del 28-09-16, el director del ERON informa que ya se expidió el CDP N° 4319 y están adelantando el estudio de necesidades, esperando publicar en el SECOP el día 28-09-16. _x000a_ EP Puerto Triunfo: mediante oficio N° 535 EPPES del 28-09-16 el funcionario responsable de panadería y asadero informa que están adelantando estudios previos para la ejecución de los recursos asignados. _x000a_ EPMSC Neiva: mediante correo electrónico de fecha 29-09-16, el funcionario responsable de actividades productivas informa que se encuentran realizando cotizaciones para dar inicio a estudios previos. _x000a_ _x000a_ EPMSC Sogamoso mediante contrato 067/2016 adquirió 2 estibas plásticas quedando pendiente la adquisición de una mesa y un horno. _x000a_ Para el Epamscas Cómbita se evidencia en el Secop la iniciación (apertura) del proceso de contratación para compra de material necesario para las adecuaciones de las panaderías, con fecha 27-09-2016 y por valor de $9.433.646. _x000a_ Para los casos de Chiquinquirá y de Santa Rosa de Viterbo se verifica en la página Secop y se observa que aún no han iniciado procesos de contratación, al respecto se hará un llamado de atención y se les exigirá cumplimiento a la ejecución de los recursos asignados."/>
    <s v="Drive- P8- Actividad 781"/>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x v="21"/>
    <x v="6"/>
    <n v="100"/>
    <s v="Porcentaje"/>
    <s v="My. Johanna Andrea Montoya Cifuentes"/>
    <s v="Subdirector Técnico"/>
    <s v="Activo"/>
    <m/>
    <m/>
    <m/>
    <m/>
    <s v="A la fecha no se puede establecer el porcenataje de avance, toda vez que faltan por ejecutar 3 actividades de las 4 propuestas. "/>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x v="80"/>
    <s v="Dotar de uniforme de vestir al 100% de la  población interna condenada   de género femenino de todos establecimientos del país  "/>
    <x v="0"/>
    <d v="2016-01-05T00:00:00"/>
    <d v="2016-11-30T00:00:00"/>
    <x v="6"/>
    <s v="Mario Cárdenas Sánchez "/>
    <s v="Profesional Especializado"/>
    <x v="0"/>
    <m/>
    <m/>
    <m/>
    <m/>
    <s v="Aun no se han reportado avances para el cumplimiento de la actividad: Dotar de uniforme de vestir al 100% de la  población interna condenada   de género femenino de todos establecimientos del país   "/>
    <m/>
    <m/>
    <x v="14"/>
    <s v="Aun no se han reportado avances para el cumplimiento de la actividad: Dotar de uniforme de vestir al 100% de la población interna condenada de género femenino de todos establecimientos del paí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x v="21"/>
    <x v="6"/>
    <n v="100"/>
    <s v="Porcentaje"/>
    <s v="My. Johanna Andrea Montoya Cifuentes"/>
    <s v="Subdirector Técnico"/>
    <s v="Activo"/>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x v="81"/>
    <s v="Analizar la ubicación de la  población objetivo de dotación vs los establecimientos fabricantes y comunicar a estos la cantidad de uniformes a fabricar  "/>
    <x v="0"/>
    <d v="2016-01-05T00:00:00"/>
    <d v="2016-01-30T00:00:00"/>
    <x v="6"/>
    <s v="Mario Cárdenas Sánchez"/>
    <s v="Profesional Especializado"/>
    <x v="0"/>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x v="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x v="21"/>
    <x v="6"/>
    <n v="100"/>
    <s v="Porcentaje"/>
    <s v="My. Johanna Andrea Montoya Cifuentes"/>
    <s v="Subdirector Técnico"/>
    <s v="Activo"/>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x v="82"/>
    <s v="realizar seguimiento a la producción de uniformes a los establecimientos productores "/>
    <x v="0"/>
    <d v="2016-02-01T00:00:00"/>
    <d v="2016-11-30T00:00:00"/>
    <x v="6"/>
    <s v="Mario Cárdenas Sánchez "/>
    <s v="Profesional Especializado"/>
    <x v="0"/>
    <m/>
    <m/>
    <m/>
    <m/>
    <s v="Aun no se han reportado avances para el cumplimiento de la actividad: Realizar seguimiento a la producción de uniformes a los establecimientos productores  "/>
    <m/>
    <m/>
    <x v="15"/>
    <s v="Aun no se han reportado avances para el cumplimiento de la actividad: Realizar seguimiento a la producción de uniformes a los establecimientos productore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x v="21"/>
    <x v="6"/>
    <n v="100"/>
    <s v="Porcentaje"/>
    <s v="My. Johanna Andrea Montoya Cifuentes"/>
    <s v="Subdirector Técnico"/>
    <s v="Activo"/>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x v="83"/>
    <s v="realizar seguimiento a la distribución de uniformes a los establecimientos beneficiarios "/>
    <x v="0"/>
    <d v="2016-09-01T00:00:00"/>
    <d v="2016-11-30T00:00:00"/>
    <x v="6"/>
    <s v="Mario Cárdenas Sánchez "/>
    <s v="Profesional Especializado"/>
    <x v="0"/>
    <m/>
    <m/>
    <m/>
    <m/>
    <m/>
    <m/>
    <m/>
    <x v="16"/>
    <s v="Aun no se han reportado avances para el cumplimiento de la actividad: Realizar seguimiento a la distribución de uniformes a los establecimientos beneficiario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x v="22"/>
    <x v="8"/>
    <n v="1"/>
    <s v="Número"/>
    <s v="My. Johanna Andrea Montoya Cifuentes"/>
    <s v="Subdirector Técnico"/>
    <s v="Activo"/>
    <m/>
    <m/>
    <m/>
    <m/>
    <s v="A la fecha no se puede establecer el porcenataje de avance, toda vez que faltan por ejecutar 2 actividades de las 3 propuestas. "/>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x v="84"/>
    <s v="verificar la dotación de talleres y  áreas ocupacionales por parte de la USPEC de acuerdo a requerimientos realizados en 2015 una vez puesto en funcionamiento el establecimiento "/>
    <x v="0"/>
    <d v="2016-03-15T00:00:00"/>
    <d v="2016-06-30T00:00:00"/>
    <x v="0"/>
    <s v="Mario Cárdenas Sánchez "/>
    <s v="Profesional Especializado"/>
    <x v="0"/>
    <m/>
    <m/>
    <m/>
    <n v="100"/>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n v="100"/>
    <x v="0"/>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x v="22"/>
    <x v="8"/>
    <n v="1"/>
    <s v="Número"/>
    <s v="My. Johanna Andrea Montoya Cifuentes"/>
    <s v="Subdirector Técnico"/>
    <s v="Activo"/>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x v="85"/>
    <s v="determinar las posibles actividades ocupacionales, industriales y de servicios que pueden funcionar en los tres establecimientos objetivo de acuerdo a visitas  realizadas "/>
    <x v="0"/>
    <d v="2016-07-01T00:00:00"/>
    <d v="2016-08-31T00:00:00"/>
    <x v="12"/>
    <s v="Mario Cárdenas Sánchez "/>
    <s v="Profesional Especializado"/>
    <x v="0"/>
    <m/>
    <m/>
    <m/>
    <m/>
    <m/>
    <m/>
    <n v="100"/>
    <x v="0"/>
    <s v="Mes de agosto: Mediante oficio 150 DINFRA 13852 del 22 de julio de 2016 emitido por la USPEC informan del proceso de compra de maquinaria y herramientas para los talleres ya determinados con antelación."/>
    <s v="Drive- P187-Actividad 787"/>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x v="22"/>
    <x v="8"/>
    <n v="1"/>
    <s v="Número"/>
    <s v="My. Johanna Andrea Montoya Cifuentes"/>
    <s v="Subdirector Técnico"/>
    <s v="Activo"/>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x v="86"/>
    <s v="generar los planes ocupacionales base para cada uno de los establecimientos  de acuerdo a la población carcelaria  y actividades definidas"/>
    <x v="0"/>
    <d v="2016-09-01T00:00:00"/>
    <d v="2016-10-31T00:00:00"/>
    <x v="0"/>
    <s v="Mario Cárdenas Sánchez "/>
    <s v="Profesional Especializado"/>
    <x v="0"/>
    <m/>
    <m/>
    <m/>
    <m/>
    <m/>
    <m/>
    <m/>
    <x v="17"/>
    <s v="Aun no se han reportado avances para el cumplimiento de la actividad: Generar los planes ocupacionales base para cada uno de los establecimientos de acuerdo a la población carcelaria y actividades definida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n v="35"/>
    <s v="Mes de febrero: Mediante Acta N° 0179 de fecha 24 de febrero de 2016 se seleccionaron los 35 establecimientos de reclusión a evaluar de acuerdo a los criterios definidos. "/>
    <s v="Drive- 121"/>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87"/>
    <s v="Determinar los criterios de actualización y optimización de los planes ocupacionales en los Establecimientos de Reclusión "/>
    <x v="0"/>
    <d v="2016-01-15T00:00:00"/>
    <d v="2016-02-15T00:00:00"/>
    <x v="4"/>
    <s v="Mario Cárdenas Sánchez "/>
    <s v="Profesional Especializado"/>
    <x v="0"/>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x v="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88"/>
    <s v="Determinar  los 35 Establecimientos de Reclusión  a los cuales se evaluará el plan ocupacional para su actualización y optimización.  "/>
    <x v="0"/>
    <d v="2016-02-15T00:00:00"/>
    <d v="2016-02-28T00:00:00"/>
    <x v="4"/>
    <s v="Mario Cárdenas Sánchez "/>
    <s v="Profesional Especializado"/>
    <x v="0"/>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x v="0"/>
    <s v="Mes de febrero: Mediante Acta N° 0179 de fecha 24 de febrero de 2016 se seleccionaron los 35 establecimientos de reclusión a evaluar de acuerdo a los criterios definidos."/>
    <s v="Escritorio/Plan de acción/ 2016/ soportes/ productivas/ actividades ocup/ producto 3/ actividad 2"/>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89"/>
    <s v="Elaborar cronograma de seguimiento progresivo de los 35 Establecimientos de Reclusión     "/>
    <x v="0"/>
    <d v="2016-03-01T00:00:00"/>
    <d v="2016-03-10T00:00:00"/>
    <x v="4"/>
    <s v="Mario Cárdenas Sánchez "/>
    <s v="Profesional Especializado"/>
    <x v="0"/>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x v="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90"/>
    <s v="Solicitar por escrito el suministro de los registros de calidad necesarios a los Establecimientos de reclusión por intermedio de las Direcciones Regionales para la actualización y optimización de planes ocupacionales."/>
    <x v="0"/>
    <d v="2016-03-10T00:00:00"/>
    <d v="2016-03-30T00:00:00"/>
    <x v="4"/>
    <s v="Mario Cárdenas Sánchez "/>
    <s v="Profesional Especializado"/>
    <x v="0"/>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x v="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91"/>
    <s v="Evaluar la documentación soporte allegada por intermedio de las Direcciones Regionales en cuanto a modificaciones tanto en ampliación o disminución de cupos como en la creación, modificación o eliminación de  actividades laborales."/>
    <x v="0"/>
    <d v="2016-03-10T00:00:00"/>
    <d v="2016-08-30T00:00:00"/>
    <x v="0"/>
    <s v="Mario Cárdenas Sánchez "/>
    <s v="Profesional Especializado"/>
    <x v="0"/>
    <m/>
    <m/>
    <m/>
    <m/>
    <s v="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
    <m/>
    <n v="100"/>
    <x v="0"/>
    <s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
    <s v="Drive- P121- Actividad 793"/>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x v="23"/>
    <x v="5"/>
    <n v="50"/>
    <s v="Porcentaje"/>
    <s v="My. Johanna Andrea Montoya Cifuentes"/>
    <s v="Subdirector Técnico"/>
    <s v="Activo"/>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x v="92"/>
    <s v="Realizar las modificaciones aprobadas por la junta en el Aplicativo SISIPEC, retroalimentando a los establecimientos de Reclusión por intermedio de las Direcciones Regionales "/>
    <x v="0"/>
    <d v="2016-09-01T00:00:00"/>
    <d v="2016-11-30T00:00:00"/>
    <x v="0"/>
    <s v="Mario Cárdenas Sánchez "/>
    <s v="Profesional Especializado"/>
    <x v="0"/>
    <m/>
    <m/>
    <m/>
    <m/>
    <m/>
    <m/>
    <m/>
    <x v="16"/>
    <s v="Aun no se han reportado avances para el cumplimiento de la actividad: Realizar las modificaciones aprobadas por la junta en el Aplicativo SISIPEC, retroalimentando a los establecimientos de Reclusión por intermedio de las Direcciones Regionale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s v="A la fecha no se puede establecer el porcentaje de avance, toda vez que faltan por ejecutar 3 actividades de las 6 propuestas. "/>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3"/>
    <s v="realizar  comunicados a las regionales informando los criterios de solicitud  de recursos para los establecimientos "/>
    <x v="0"/>
    <d v="2016-02-01T00:00:00"/>
    <d v="2016-02-25T00:00:00"/>
    <x v="10"/>
    <s v="Mario Cárdenas Sánchez "/>
    <s v="Profesional Especializado"/>
    <x v="0"/>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x v="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4"/>
    <s v="recibir  y analizar solicitudes de los establecimientos interesados en recibir recursos "/>
    <x v="1"/>
    <d v="2016-02-26T00:00:00"/>
    <d v="2016-04-30T00:00:00"/>
    <x v="4"/>
    <s v="Mario Cárdenas Sánchez "/>
    <s v="Profesional Especializado"/>
    <x v="0"/>
    <m/>
    <m/>
    <m/>
    <s v="100"/>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100"/>
    <x v="0"/>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5"/>
    <s v="Realizar Junta de aprobación de necesidades para asignación de recursos y proyectar el respectivo acto administrativo y los lineamientos de ejecución correspondientes. "/>
    <x v="0"/>
    <d v="2016-05-01T00:00:00"/>
    <d v="2016-05-15T00:00:00"/>
    <x v="6"/>
    <s v="Mario Cárdenas Sánchez "/>
    <s v="Profesional Especializado"/>
    <x v="0"/>
    <m/>
    <m/>
    <m/>
    <n v="100"/>
    <s v="Mes de mayo: Mediante Acta No. 481 de fecha 13 de mayo de 2016 se realizó junta de aprobación de necesidades para asignación de recursos y se elaboró el respectivo acto administrativo."/>
    <s v="Drive- P122- Actividad 797"/>
    <n v="100"/>
    <x v="0"/>
    <s v="Mes de mayo: Mediante Acta No. 481 de fecha 13 de mayo de 2016 se realizó junta de aprobación de necesidades para asignación de recursos y se elaboró el respectivo acto administrativo."/>
    <s v="Drive- P122- Actividad 797"/>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6"/>
    <s v="recibir  y analizar solicitudes de los establecimientos interesados en recibir recursos "/>
    <x v="1"/>
    <d v="2016-05-16T00:00:00"/>
    <d v="2016-08-31T00:00:00"/>
    <x v="4"/>
    <s v="Mario Cárdenas Sánchez "/>
    <s v="Profesional Especializado"/>
    <x v="0"/>
    <m/>
    <m/>
    <m/>
    <s v="75"/>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8"/>
    <n v="100"/>
    <x v="0"/>
    <s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
    <s v="Drive- P122- Actividad 798"/>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7"/>
    <s v="Realizar Junta de aprobación de necesidades para asignación de recursos y proyectar el respectivo acto administrativo y los lineamientos de ejecución correspondientes. "/>
    <x v="0"/>
    <d v="2016-09-01T00:00:00"/>
    <d v="2016-09-15T00:00:00"/>
    <x v="6"/>
    <s v="Mario Cárdenas Sánchez "/>
    <s v="Profesional Especializado"/>
    <x v="0"/>
    <m/>
    <m/>
    <m/>
    <m/>
    <m/>
    <m/>
    <n v="100"/>
    <x v="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799"/>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x v="24"/>
    <x v="6"/>
    <n v="100"/>
    <s v="Porcentaje"/>
    <s v="My. Johanna Andrea Montoya Cifuentes"/>
    <s v="Subdirector Técnico"/>
    <s v="Activo"/>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x v="98"/>
    <s v="Realizar seguimiento a la ejecución de recursos asignados a los Establecimientos de Reclusión verificando el estricto cumplimiento de los lineamientos impartidos. "/>
    <x v="0"/>
    <d v="2016-09-16T00:00:00"/>
    <d v="2016-12-12T00:00:00"/>
    <x v="10"/>
    <s v="Mario Cárdenas Sánchez "/>
    <s v="Profesional Especializado"/>
    <x v="0"/>
    <m/>
    <m/>
    <m/>
    <m/>
    <m/>
    <m/>
    <m/>
    <x v="18"/>
    <s v="Aun no se han reportado avances para el cumplimiento de la actividad: Realizar seguimiento a la ejecución de recursos asignados a los Establecimientos de Reclusión verificando el estricto cumplimiento de los lineamientos impartidos."/>
    <m/>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4"/>
    <x v="25"/>
    <x v="6"/>
    <n v="25"/>
    <s v="Porcentaje"/>
    <s v="My. Johanna Andrea Montoya Cifuentes"/>
    <s v="Subdirector Técnico"/>
    <s v="Activo"/>
    <m/>
    <m/>
    <m/>
    <m/>
    <s v="A la fecha no se puede establecer el porcentaje de avance, toda vez que faltan los seguimientos del tercer y cuarto trimestre a los puntos de venta."/>
    <m/>
    <s v="80"/>
    <s v="Mes de junio: Se hizo seguimiento a los puntos de venta ubicados en la Dirección Regional Oriente en el EPMSC SAN GIL  ( 7 y 8 de abril ), Regional  Viejo Caldas en el EPMSC PEREIRA ( 14 de abril) y la Dirección Regional  Norte (21 de abril)."/>
    <s v="Drive- P123- Actividad 801"/>
    <n v="25"/>
    <s v="Mes de noviembre: Mediante Acta No. 01091 del 17 de noviembre de 2016, se realizó seguimiento al punto de venta identificado con la marca Institucional Libera Colombia dispuesto por la Regional Noroeste. "/>
    <s v="Drive- P123- Actividad 801"/>
    <x v="99"/>
    <s v="Realizar seguimiento a los  (5) puntos de ventas establecidos por la Direcciones  Regionales "/>
    <x v="0"/>
    <d v="2016-01-30T00:00:00"/>
    <d v="2016-11-30T00:00:00"/>
    <x v="8"/>
    <s v="Maryori Quiñones Núñez"/>
    <s v="Profesional Universitario"/>
    <x v="0"/>
    <m/>
    <m/>
    <m/>
    <s v="80"/>
    <s v="Mes de junio: Se hizo seguimiento a los puntos de venta ubicados en la Dirección Regional Oriente en el EPMSC SAN GIL  ( 7 y 8 de abril ), Regional  Viejo Caldas en el EPMSC PEREIRA ( 14 de abril) y la Dirección Regional  Norte (21 de abril) y Regional Central (13 de junio). "/>
    <s v="Drive- P123- Actividad 801"/>
    <n v="100"/>
    <x v="19"/>
    <s v="Mes de septiembre:Se hizo seguimiento a los puntos de venta ubicados en la Dirección Regional Occidente."/>
    <s v="Drive- P123- Actividad 801"/>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5"/>
    <x v="26"/>
    <x v="6"/>
    <n v="3"/>
    <s v="Numero"/>
    <s v="My. Johanna Andrea Montoya Cifuentes"/>
    <s v="Subdirector Técnico"/>
    <s v="Activo"/>
    <m/>
    <m/>
    <m/>
    <m/>
    <s v=" A la fecha no se puede establecer el porcentaje de avance, toda vez que las ferias se desarrollan en el tercer y cuarto trimestre del año "/>
    <m/>
    <m/>
    <s v="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s v="A la fecha no se cuenta con soportes que permitan evidenciar el avance de la actividad"/>
    <n v="3"/>
    <s v="Mediante oficio No. 8340- SUBDA- GUGEC- 9532 del 29 de julio de 2016, se presentó informe a la Subdirectora de Actividades Productivas, sobre la realización de la Feria de las Colonias del 14 al 24 de julio en CORFERIAS. _x000a__x000a_Mediante oficio No. 8340- SUBDA- GUGEC- 12392 del 22 de septiembre de 2016, se presentó informe a la Directora de Atención y Tratamiento, sobre la realización de la Feria del Hogar del 01 al 18 de septiembre en CORFERIAS._x000a__x000a_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_x000a_"/>
    <s v="Drive- P125 - Actividad 802"/>
    <x v="100"/>
    <s v="Participar  en la  Feria de las Colonias, Hogar y Expo artesanías , incluyendo la vinculación de las (6) regionales y eran del país "/>
    <x v="0"/>
    <d v="2016-01-30T00:00:00"/>
    <d v="2016-11-30T00:00:00"/>
    <x v="8"/>
    <s v="Maryori Quiñones Núñez"/>
    <s v="Profesional Universitario"/>
    <x v="0"/>
    <m/>
    <m/>
    <m/>
    <s v="60"/>
    <s v="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m/>
    <n v="67"/>
    <x v="19"/>
    <s v="Mes de julio:De acuerdo a la programación de CORFERIAS para la realización de los eventos a la fecha se cumplió con participación en la XIV Feria de Colonias del 14 al 24 de julio. Pendientes Feria del Hogar del 1 al 18 de septiembre y Expoartesanias (5 al 18 de diciembre)._x000a__x000a_Mes de agosto: Mediante oficio No. 8340- SUBDA- GUGEC- 9532 del 29 de julio de 2016, se presenta informe a la Subdirectora de Actividades Productivas, sobre la realización de la Feria de las Colonias del 14 al 24 de julio en CORFERIAS. _x000a__x000a_Mes de septiembre: Mediante oficio No. 8340- SUBDA- GUGEC- 12392 del 22 de septiembre de 2016, se presenta informe a la Directora de Atención y Tratamiento, sobre la realización de la Feria del Hogar del 01 al 18 de septiembre en CORFERIAS._x000a_"/>
    <s v="Drive P125- Actividad 802"/>
  </r>
  <r>
    <x v="1"/>
    <s v="DIRECCIÓN DE ATENCIÓN Y TRATAMIENTO"/>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26"/>
    <x v="27"/>
    <x v="7"/>
    <n v="100"/>
    <s v="Número"/>
    <s v="Ernesto Beltran "/>
    <s v="Profesional Especializado"/>
    <s v="Activo"/>
    <m/>
    <m/>
    <m/>
    <m/>
    <s v="A la fecha aun no se reportan avance para el cumplimiento del producto. "/>
    <m/>
    <s v="50"/>
    <s v="Mes de mayo:Se anexan los documentos soporte con la normatividad sanitaria relacionada con alimentos para ser aplicadas dentro de las actividades productivas (guías, instructivos, orientaciones)._x000a_  _x000a_  Mes de junio:Se anexa instructivo para capacitación en buenas prácticas de manifactura de alimentos y plan de saneamiento básico para adaptar a actividades productivas relacionadas con alimentos._x000a_  _x000a_  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n v="100"/>
    <s v="Mes de octubre: Se creó documento con los requisitos higiénico-sanitarios de las actividades productivas relacionadas con alimentos. "/>
    <s v="Drive- P179- Actividad 803"/>
    <x v="101"/>
    <s v="Documentar de los requisitos higiénico-sanitarios de las actividades productivas relacionadas con alimentos "/>
    <x v="0"/>
    <d v="2016-01-01T00:00:00"/>
    <d v="2016-12-12T00:00:00"/>
    <x v="8"/>
    <s v="Grupo Alimentación"/>
    <s v="Profesional Especializado"/>
    <x v="0"/>
    <m/>
    <m/>
    <m/>
    <s v="60"/>
    <s v="Mes de mayo: Se anexan los documentos soporte con la normatividad sanitaria relacionada con alimentos para ser aplicadas dentro de las actividades productivas (guías, instructivos, orientaciones)._x000a__x000a_Mes de junio: Se anexa instructivo para capacitación en buenas prácticas de manifactura de alimentos y plan de saneamiento básico para adaptar a actividades productivas relacionadas con alimentos."/>
    <s v="Drive- P179-803"/>
    <n v="50"/>
    <x v="3"/>
    <s v="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s v=" A la fecha no se puede establecer el porcentaje de avance, toda vez que faltan por ejecutar 6 actividades de las 6 propuestas.  "/>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2"/>
    <s v="Realizar diagnóstico sobre niveles de conflictividad y convivencia"/>
    <x v="0"/>
    <d v="2016-06-01T00:00:00"/>
    <d v="2016-12-15T00:00:00"/>
    <x v="10"/>
    <s v="Cesar Carrera"/>
    <s v="Profesional Universitario"/>
    <x v="0"/>
    <m/>
    <m/>
    <m/>
    <m/>
    <s v="A la fecha no se han reportado avances para el cumplimiento de la actividad: Realizar diagnóstico sobre niveles de conflictividad y convivencia"/>
    <m/>
    <m/>
    <x v="20"/>
    <s v="Mes de agosto: Oficio GATES 8430 del 05 de julio de 2016, mediante el cual se hace entrega de los estudios previos- Contrato interadministrativo “Cárceles para la paz vigencia 2016” dirigido a la Subdirectora de Gestión Contractual del Instituto. _x000a_ _x000a_ Oficio 2016IE0016763 del 18/07/2016 Respuesta OFICIO GATES 08430 Corrección estudios previos._x000a_ _x000a_ Oficio 09691 del 02 de agosto de 2016, mediante el cual se realizan ajustes a los estudios previos Contrato interadministrativo “Cárceles para la paz vigencia 2016”. _x000a_ _x000a_ Oficio GATES 11008 del 26 de agosto de 2016, mediante el cual se realizan ajustes a los estudios previos Contrato interadministrativo “Cárceles para la paz vigencia 2016”. _x000a_ _x000a_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
    <s v="Drive- P96- Actividad 804"/>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3"/>
    <s v="Diseñar de instrumento pre y post que permita medir los niveles de conflictividad al interior del establecimiento"/>
    <x v="0"/>
    <d v="2016-06-01T00:00:00"/>
    <d v="2016-12-15T00:00:00"/>
    <x v="0"/>
    <s v="Cesar Carrera"/>
    <s v="Profesional Universitario"/>
    <x v="0"/>
    <m/>
    <m/>
    <m/>
    <m/>
    <s v="A la fecha no se han reportado avances para el cumplimiento de la actividad:Diseñar instrumento pre y post que permita medir los niveles de conflictividad al interior del establecimiento"/>
    <m/>
    <m/>
    <x v="20"/>
    <s v="Mes de septiembre:Mediante Oficio No. 2016EE0007244 del 26 de septiembre de 2016, se remitió al Doctor Genaro Alfonso Sánchez Moncaleano, Decano de la Facultad de Derecho de la Universidad Nacional de Colombia."/>
    <s v="Drive- P96- Actividad 805"/>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4"/>
    <s v="Implementar estrategia de formación en MARC "/>
    <x v="0"/>
    <d v="2016-07-01T00:00:00"/>
    <d v="2016-12-15T00:00:00"/>
    <x v="4"/>
    <s v="Cesar Carrera"/>
    <s v="Profesional Universitario"/>
    <x v="0"/>
    <m/>
    <m/>
    <m/>
    <m/>
    <m/>
    <m/>
    <m/>
    <x v="21"/>
    <s v="A la fecha no se han reportado avances para el cumplimiento de la actividad:Implementar estrategia de formación en MARC"/>
    <m/>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5"/>
    <s v="Diseñar del Sistema de Mediación Penitenciaria "/>
    <x v="0"/>
    <d v="2016-07-01T00:00:00"/>
    <d v="2016-12-15T00:00:00"/>
    <x v="4"/>
    <s v="Cesar Carrera"/>
    <s v="Profesional Universitario"/>
    <x v="0"/>
    <m/>
    <m/>
    <m/>
    <m/>
    <m/>
    <m/>
    <m/>
    <x v="21"/>
    <s v="A la fecha no se han reportado avances para el cumplimiento de la actividad:Diseñar Sistema de Mediación Penitenciaria"/>
    <m/>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6"/>
    <s v="Construir un manual de convivencia para articular las prácticas formales y no formales de Resolución de Conflictos"/>
    <x v="0"/>
    <d v="2016-07-01T00:00:00"/>
    <d v="2016-12-15T00:00:00"/>
    <x v="0"/>
    <s v="Cesar Carrera"/>
    <s v="Profesional Universitario"/>
    <x v="0"/>
    <m/>
    <m/>
    <m/>
    <m/>
    <m/>
    <m/>
    <m/>
    <x v="21"/>
    <s v="A la fecha no se han reportado avances para el cumplimiento de la actividad: Construir un manual de convivencia para articular las prácticas formales y no formales de Resolución de Conflictos"/>
    <m/>
  </r>
  <r>
    <x v="1"/>
    <s v="DIRECCIÓN DE ATENCIÓN Y TRATAMIENTO"/>
    <s v="DIRAT"/>
    <s v="DIRECCIÓN DE ATENCIÓN Y TRATAMIENTO"/>
    <s v="O1"/>
    <s v="Sostener la Atención Social a la PPL, que les otorgue condiciones dignas en la  Prisionalización."/>
    <s v="S8"/>
    <s v="ATENCIÓN PSICOSOCIAL"/>
    <s v="I1"/>
    <n v="0"/>
    <n v="4"/>
    <s v="Número"/>
    <x v="27"/>
    <x v="28"/>
    <x v="5"/>
    <n v="30"/>
    <s v="Porcentaje"/>
    <s v="Maria Ines Guzman Correa"/>
    <s v="Subdirector Técnico"/>
    <s v="Activo"/>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x v="107"/>
    <s v="Diseñar una estrategia de formación en Cultura Ciudadana y Paz "/>
    <x v="0"/>
    <d v="2016-07-01T00:00:00"/>
    <d v="2016-12-12T00:00:00"/>
    <x v="0"/>
    <s v="Cesar Carrera"/>
    <s v="Profesional Universitario"/>
    <x v="0"/>
    <m/>
    <m/>
    <m/>
    <m/>
    <m/>
    <m/>
    <m/>
    <x v="22"/>
    <s v="A la fecha no se han reportado avances para el cumplimiento de la actividad: Construir un manual de convivencia para articular las prácticas formales y no formales de Resolución de Conflictos"/>
    <m/>
  </r>
  <r>
    <x v="1"/>
    <s v="DIRECCIÓN DE ATENCIÓN Y TRATAMIENTO"/>
    <s v="DIRAT"/>
    <s v="DIRECCIÓN DE ATENCIÓN Y TRATAMIENTO"/>
    <s v="O1"/>
    <s v="Sostener la Atención Social a la PPL, que les otorgue condiciones dignas en la  Prisionalización."/>
    <s v="S5"/>
    <s v="TRATAMIENTO PENITENCIARIO"/>
    <s v="I1"/>
    <n v="0"/>
    <n v="4"/>
    <s v="Número"/>
    <x v="28"/>
    <x v="29"/>
    <x v="5"/>
    <n v="40"/>
    <s v="Porcentaje"/>
    <s v="Maria Ines Guzman Correa"/>
    <s v="Subdirector Técnico"/>
    <s v="Activo"/>
    <m/>
    <m/>
    <m/>
    <m/>
    <s v=" A la fecha no se puede establecer el porcentaje de avance, toda vez que faltan por ejecutar 3 actividades de las 3 propuestas.  "/>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x v="108"/>
    <s v="Realizar proceso de revisión del instrumento"/>
    <x v="0"/>
    <d v="2016-02-01T00:00:00"/>
    <d v="2016-12-12T00:00:00"/>
    <x v="13"/>
    <s v="María Inés Guzmán Cuellar"/>
    <s v="Subdirector Técnico"/>
    <x v="0"/>
    <m/>
    <m/>
    <m/>
    <m/>
    <s v="A la fecha no se han reportado avances para el cumplimiento de la actividad:Realizar proceso de revisión del instrumento"/>
    <m/>
    <m/>
    <x v="2"/>
    <s v="A la fecha no se han reportado avances para el cumplimiento de la actividad:Realizar proceso de revisión del instrumento"/>
    <m/>
  </r>
  <r>
    <x v="1"/>
    <s v="DIRECCIÓN DE ATENCIÓN Y TRATAMIENTO"/>
    <s v="DIRAT"/>
    <s v="DIRECCIÓN DE ATENCIÓN Y TRATAMIENTO"/>
    <s v="O1"/>
    <s v="Sostener la Atención Social a la PPL, que les otorgue condiciones dignas en la  Prisionalización."/>
    <s v="S5"/>
    <s v="TRATAMIENTO PENITENCIARIO"/>
    <s v="I1"/>
    <n v="0"/>
    <n v="4"/>
    <s v="Número"/>
    <x v="28"/>
    <x v="29"/>
    <x v="5"/>
    <n v="40"/>
    <s v="Porcentaje"/>
    <s v="Maria Ines Guzman Correa"/>
    <s v="Subdirector Técnico"/>
    <s v="Activo"/>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x v="109"/>
    <s v="Realizar proceso de socialización "/>
    <x v="0"/>
    <d v="2016-02-01T00:00:00"/>
    <d v="2016-12-12T00:00:00"/>
    <x v="13"/>
    <s v="María Inés Guzmán Correa"/>
    <s v="Subdirector Técnico"/>
    <x v="0"/>
    <m/>
    <m/>
    <m/>
    <m/>
    <s v="A la fecha no se han reportado avances para el cumplimiento de la actividad: Realizar proceso de socialización  "/>
    <m/>
    <m/>
    <x v="2"/>
    <s v="A la fecha no se han reportado avances para el cumplimiento de la actividad: Realizar proceso de socialización"/>
    <m/>
  </r>
  <r>
    <x v="1"/>
    <s v="DIRECCIÓN DE ATENCIÓN Y TRATAMIENTO"/>
    <s v="DIRAT"/>
    <s v="DIRECCIÓN DE ATENCIÓN Y TRATAMIENTO"/>
    <s v="O1"/>
    <s v="Sostener la Atención Social a la PPL, que les otorgue condiciones dignas en la  Prisionalización."/>
    <s v="S5"/>
    <s v="TRATAMIENTO PENITENCIARIO"/>
    <s v="I1"/>
    <n v="0"/>
    <n v="4"/>
    <s v="Número"/>
    <x v="28"/>
    <x v="29"/>
    <x v="5"/>
    <n v="40"/>
    <s v="Porcentaje"/>
    <s v="Maria Ines Guzman Correa"/>
    <s v="Subdirector Técnico"/>
    <s v="Activo"/>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x v="110"/>
    <s v="Realizar proceso de actualización del instrumento"/>
    <x v="0"/>
    <d v="2016-02-01T00:00:00"/>
    <d v="2016-12-12T00:00:00"/>
    <x v="14"/>
    <s v="María Inés Guzmán Correa"/>
    <s v="Subdirector Técnico"/>
    <x v="0"/>
    <m/>
    <m/>
    <m/>
    <m/>
    <s v="A la fecha no se han reportado avances para el cumplimiento de la actividad: Realizar proceso de actualización del instrumento"/>
    <m/>
    <m/>
    <x v="2"/>
    <s v="A la fecha no se han reportado avances para el cumplimiento de la actividad: Realizar proceso de actualización del instrumento"/>
    <m/>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29"/>
    <x v="30"/>
    <x v="6"/>
    <n v="50"/>
    <s v="Porcentaje"/>
    <s v="Maria Ines Guzman Correa"/>
    <s v="Subdirector Técnico"/>
    <s v="Activo"/>
    <m/>
    <m/>
    <m/>
    <m/>
    <s v="A la fecha no se puede establecer el porcentaje de avance, toda vez que falta por ejecutar la actividad para dar cumplimiento. "/>
    <m/>
    <m/>
    <s v="A la fecha no se puede establecer el porcentaje de avance, toda vez que falta por ejecutar la actividad para dar cumplimiento."/>
    <m/>
    <n v="50"/>
    <s v="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
    <s v="Drive-P99- Actividad 813"/>
    <x v="111"/>
    <s v="Entregar producto a escuela penitenciaria nacional para su estudio y aprobación dentro del plan anual educativo. "/>
    <x v="0"/>
    <d v="2016-02-01T00:00:00"/>
    <d v="2016-10-31T00:00:00"/>
    <x v="8"/>
    <s v="María Inés Guzmán Correa"/>
    <s v="Subdirector Técnico"/>
    <x v="0"/>
    <m/>
    <m/>
    <m/>
    <s v="40"/>
    <s v="Mes de abril: Oficio GATES-04514 del 29/04/2016 Dirigido a la  Doctora Roselín Martínez Rosales. Directora de Atención y Tratamiento sobre Propuesta temáticas curso preservación de la vida._x000a__x000a_Mes de mayo: Oficio GATES- 6544, de fecha 25 de mayo de 2016,  solicitud concepto curso preservación de la vida dirigido a la Subdirección de Atención en Salud. _x000a__x000a_Mes de junio: Oficio 8310 SUBAS- 07313, de fecha 09 de junio de 2016, mediante el cual se da respuesta al  oficio 8300 DIRAT- 8320 SUBAP- 83201 GATES-6544, de fecha 25 de mayo de 2016, solicitud concepto curso preservación de la vida dirigido a la Subdirección de Atención en Salud."/>
    <s v="Drive: P99- Actividad 813"/>
    <m/>
    <x v="23"/>
    <s v="Mes de agosto:Seguimiento conductas suicidas segundo trimestre"/>
    <s v="Drive-P99- Actividad 813"/>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0"/>
    <x v="31"/>
    <x v="6"/>
    <n v="8"/>
    <s v="Número"/>
    <s v="Maria Ines Guzman Correa"/>
    <s v="Subdirector Técnico"/>
    <s v="Activo"/>
    <m/>
    <m/>
    <m/>
    <n v="1"/>
    <s v="Mes de abril: Oficio GATES-04517 del 29/04/2016 Retroalimentación primer trimestre programas atención psicosocial."/>
    <s v="Drive- P100- Actividad 816"/>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x v="112"/>
    <s v="Enviar lineamientos de programas de atención psicosocial."/>
    <x v="0"/>
    <d v="2016-01-04T00:00:00"/>
    <d v="2016-02-01T00:00:00"/>
    <x v="2"/>
    <s v="Myriam Silva "/>
    <s v="Profesional Especializado"/>
    <x v="0"/>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x v="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0"/>
    <x v="31"/>
    <x v="6"/>
    <n v="8"/>
    <s v="Número"/>
    <s v="Maria Ines Guzman Correa"/>
    <s v="Subdirector Técnico"/>
    <s v="Activo"/>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x v="113"/>
    <s v="Revisar informes trimestrales de programas de Atención Psicosocial presentados por cada Dirección Regional."/>
    <x v="0"/>
    <d v="2016-04-01T00:00:00"/>
    <d v="2016-12-12T00:00:00"/>
    <x v="3"/>
    <s v="Myriam Silva "/>
    <s v="Profesional Especializado"/>
    <x v="0"/>
    <m/>
    <m/>
    <m/>
    <s v="25"/>
    <s v="Mes de abril: Oficio GATES-04517 del 29/04/2016 Retroalimentación primer trimestre programas atención psicosocial."/>
    <s v="Drive- P100- Actividad 815"/>
    <n v="50"/>
    <x v="24"/>
    <s v="Mes de agosto: Seadjunta oficio GATES-11032 del 29/08/2016 se realizó retroalimentación segundo trimestre programas atención psicosocial."/>
    <s v="Drive-P100- Actividad 815"/>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0"/>
    <x v="31"/>
    <x v="6"/>
    <n v="8"/>
    <s v="Número"/>
    <s v="Maria Ines Guzman Correa"/>
    <s v="Subdirector Técnico"/>
    <s v="Activo"/>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x v="114"/>
    <s v="Enviar retroalimentación de la ejecución de los programas de atención psicosocial a cada Dirección Regional."/>
    <x v="0"/>
    <d v="2016-04-20T00:00:00"/>
    <d v="2016-12-12T00:00:00"/>
    <x v="3"/>
    <s v="Myriam Silva "/>
    <s v="Profesional Especializado"/>
    <x v="0"/>
    <m/>
    <m/>
    <m/>
    <s v="20"/>
    <s v="Mes de abril: Oficio GATES-04517 del 29/04/2016 Retroalimentación primer trimestre programas atención psicosocial."/>
    <s v="Drive- P100- Actividad 816"/>
    <n v="40"/>
    <x v="25"/>
    <s v="Mes de agosto: Se envió por correo electrónico el 30/08/2016 la retroalimentación del segundo trimestre programas de atención psicosocial."/>
    <s v="Drive-P100- Actividad 816"/>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1"/>
    <x v="32"/>
    <x v="6"/>
    <n v="100"/>
    <s v="Porcentaje"/>
    <s v="Maria Ines Guzman Correa"/>
    <s v="Subdirector Técnico"/>
    <s v="Activo"/>
    <n v="1"/>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x v="115"/>
    <s v="Revisar de datos de seguimiento del programa de asistencia espiritual y religiosa en la vigencia 2015 y demás documentos soporte."/>
    <x v="0"/>
    <d v="2016-01-04T00:00:00"/>
    <d v="2016-02-01T00:00:00"/>
    <x v="3"/>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1"/>
    <n v="100"/>
    <s v="Mes de enero: Elaboración lineamientos Subdirección de Atención Psicosocial- atención e intervención psicológica, vigencia 2016."/>
    <s v="Escritorio/Plan de acción/ 2016/ soportes/ psicosocial/ atención social/ producto 4/ actividad 1"/>
    <n v="100"/>
    <x v="0"/>
    <s v="Mes de enero: Elaboración lineamientos Subdirección de Atención Psicosocial- atención e intervención psicológica, vigencia 2016."/>
    <s v="Escritorio/Plan de acción/ 2016/ soportes/ psicosocial/ atención social/ producto 4/ actividad 1"/>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1"/>
    <x v="32"/>
    <x v="6"/>
    <n v="100"/>
    <s v="Porcentaje"/>
    <s v="Maria Ines Guzman Correa"/>
    <s v="Subdirector Técnico"/>
    <s v="Activo"/>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x v="116"/>
    <s v="Elaborar documento actualizado."/>
    <x v="0"/>
    <d v="2016-01-04T00:00:00"/>
    <d v="2016-02-01T00:00:00"/>
    <x v="3"/>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2"/>
    <n v="100"/>
    <s v="Mes de enero: Elaboración lineamientos Subdirección de Atención Psicosocial- atención e intervención psicológica, vigencia 2016."/>
    <s v="Escritorio/Plan de acción/ 2016/ soportes/ psicosocial/ atención social/ producto 4/ actividad 2"/>
    <n v="100"/>
    <x v="0"/>
    <s v="Mes de enero: Elaboración lineamientos Subdirección de Atención Psicosocial- atención e intervención psicológica, vigencia 2016."/>
    <s v="Escritorio/Plan de acción/ 2016/ soportes/ psicosocial/ atención social/ producto 4/ actividad 2"/>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1"/>
    <x v="32"/>
    <x v="6"/>
    <n v="100"/>
    <s v="Porcentaje"/>
    <s v="Maria Ines Guzman Correa"/>
    <s v="Subdirector Técnico"/>
    <s v="Activo"/>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x v="117"/>
    <s v="Revisar y enviar documento a las Direcciones Regionales para su socialización a ERON."/>
    <x v="0"/>
    <d v="2016-01-04T00:00:00"/>
    <d v="2016-02-01T00:00:00"/>
    <x v="2"/>
    <s v="Myriam Silva Beltrán"/>
    <s v="Profesional Especializado"/>
    <x v="0"/>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x v="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2"/>
    <x v="33"/>
    <x v="6"/>
    <n v="1"/>
    <s v="Número"/>
    <s v="Maria Ines Guzman Correa"/>
    <s v="Subdirector Técnico"/>
    <s v="Activo"/>
    <m/>
    <m/>
    <m/>
    <m/>
    <s v="A la fecha no se puede establecer el porcentaje de avance, toda vez que falta por ejecutar 1 actividad de las 2 propuestas. "/>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x v="118"/>
    <s v="Realizar visita de presentación e invitación a suscribir convenios "/>
    <x v="0"/>
    <d v="2016-02-01T00:00:00"/>
    <d v="2016-12-12T00:00:00"/>
    <x v="5"/>
    <s v="Sandra Lizarazo"/>
    <s v="Profesional Especializado"/>
    <x v="0"/>
    <m/>
    <m/>
    <m/>
    <s v="100"/>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s v="100"/>
    <x v="2"/>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2"/>
    <x v="33"/>
    <x v="6"/>
    <n v="1"/>
    <s v="Número"/>
    <s v="Maria Ines Guzman Correa"/>
    <s v="Subdirector Técnico"/>
    <s v="Activo"/>
    <m/>
    <m/>
    <m/>
    <m/>
    <m/>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x v="119"/>
    <s v="Suscribir convenios a fin de fortalecer los programas de tratamiento penitenciario y atención social. "/>
    <x v="0"/>
    <d v="2016-02-01T00:00:00"/>
    <d v="2016-12-12T00:00:00"/>
    <x v="5"/>
    <s v="Sandra Lizarazo"/>
    <s v="Profesional Especializado"/>
    <x v="0"/>
    <m/>
    <m/>
    <m/>
    <m/>
    <m/>
    <m/>
    <m/>
    <x v="2"/>
    <s v="A la fecha no se han reportado avances para el cumplimiento de la actividad: Suscribir convenio a fin de fortalecer los programas de tto penitenciario y atención social."/>
    <m/>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3"/>
    <x v="34"/>
    <x v="6"/>
    <n v="100"/>
    <s v="Porcentaje"/>
    <s v="Maria Ines Guzman Correa"/>
    <s v="Subdirector Técnico"/>
    <s v="Activo"/>
    <n v="1"/>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x v="120"/>
    <s v="Revisar de datos de seguimiento del programa de asistencia espiritual y religiosa en la vigencia 2015 y demás documentos soporte."/>
    <x v="0"/>
    <d v="2016-01-04T00:00:00"/>
    <d v="2016-02-01T00:00:00"/>
    <x v="3"/>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1"/>
    <n v="100"/>
    <s v="Mes de enero: Elaboración lineamientos Subdirección de Atención Psicosocial- asistencia espiritual y religiosa, vigencia 2016."/>
    <s v="Escritorio/Plan de acción/ 2016/ soportes/ psicosocial/ atención social/ producto 6/ actividad 1"/>
    <n v="100"/>
    <x v="0"/>
    <s v="Mes de enero: Elaboración lineamientos Subdirección de Atención Psicosocial- asistencia espiritual y religiosa, vigencia 2016."/>
    <s v="Escritorio/Plan de acción/ 2016/ soportes/ psicosocial/ atención social/ producto 6/ actividad 1"/>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3"/>
    <x v="34"/>
    <x v="6"/>
    <n v="100"/>
    <s v="Porcentaje"/>
    <s v="Maria Ines Guzman Correa"/>
    <s v="Subdirector Técnico"/>
    <s v="Activo"/>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x v="121"/>
    <s v="Elaborar documento actualizado."/>
    <x v="0"/>
    <d v="2016-01-04T00:00:00"/>
    <d v="2016-02-01T00:00:00"/>
    <x v="3"/>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2"/>
    <n v="100"/>
    <s v="Mes de enero: Elaboración lineamientos Subdirección de Atención Psicosocial- asistencia espiritual y religiosa, vigencia 2016."/>
    <s v="Escritorio/Plan de acción/ 2016/ soportes/ psicosocial/ atención social/ producto 6/ actividad 2"/>
    <n v="100"/>
    <x v="0"/>
    <s v="Mes de enero: Elaboración lineamientos Subdirección de Atención Psicosocial- asistencia espiritual y religiosa, vigencia 2016."/>
    <s v="Escritorio/Plan de acción/ 2016/ soportes/ psicosocial/ atención social/ producto 6/ actividad 2"/>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3"/>
    <x v="34"/>
    <x v="6"/>
    <n v="100"/>
    <s v="Porcentaje"/>
    <s v="Maria Ines Guzman Correa"/>
    <s v="Subdirector Técnico"/>
    <s v="Activo"/>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x v="122"/>
    <s v="Revisar y enviar documento a las Direcciones Regionales para su socialización a ERON."/>
    <x v="0"/>
    <d v="2016-01-04T00:00:00"/>
    <d v="2016-02-01T00:00:00"/>
    <x v="2"/>
    <s v="Myriam Silva Beltrán"/>
    <s v="Profesional Especializado"/>
    <x v="0"/>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x v="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4"/>
    <x v="35"/>
    <x v="6"/>
    <n v="100"/>
    <s v="Porcentaje"/>
    <s v="Maria Ines Guzman Correa"/>
    <s v="Subdirector Técnico"/>
    <s v="Activo"/>
    <m/>
    <m/>
    <m/>
    <m/>
    <s v="A la fecha no se puede establecer el porcentaje de avance, toda vez que falta por ejecutar 1 actividad  de las 3 propuestas. "/>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x v="123"/>
    <s v="Realizar asignación presupuestal a 20 establecimientos."/>
    <x v="0"/>
    <d v="2016-01-12T00:00:00"/>
    <d v="2016-03-31T00:00:00"/>
    <x v="0"/>
    <s v="Myriam Silva Beltrán"/>
    <s v="Profesional Especializado"/>
    <x v="0"/>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x v="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4"/>
    <x v="35"/>
    <x v="6"/>
    <n v="100"/>
    <s v="Porcentaje"/>
    <s v="Maria Ines Guzman Correa"/>
    <s v="Subdirector Técnico"/>
    <s v="Activo"/>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x v="124"/>
    <s v="Elaborar lineamientos para la estrategia Visitas Virtuales de internos a familiares."/>
    <x v="0"/>
    <d v="2016-01-07T00:00:00"/>
    <d v="2016-02-01T00:00:00"/>
    <x v="2"/>
    <s v="Myriam Silva Beltrán"/>
    <s v="Profesional Especializado"/>
    <x v="0"/>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x v="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34"/>
    <x v="35"/>
    <x v="6"/>
    <n v="100"/>
    <s v="Porcentaje"/>
    <s v="Maria Ines Guzman Correa"/>
    <s v="Subdirector Técnico"/>
    <s v="Activo"/>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x v="125"/>
    <s v="Realizar seguimiento a la implementación de la estrategia en ERON."/>
    <x v="0"/>
    <d v="2016-01-15T00:00:00"/>
    <d v="2016-12-12T00:00:00"/>
    <x v="5"/>
    <s v="Myriam Silva Beltrán"/>
    <s v="Profesional Especializado"/>
    <x v="0"/>
    <m/>
    <m/>
    <m/>
    <s v="25"/>
    <s v="Mes de abril: Oficio GATES-04517 Retroalimentación primer trimestre programas atención psicosocial. "/>
    <s v="Drive- P105- Actividad 827"/>
    <n v="50"/>
    <x v="26"/>
    <s v=" Mes de agosto:Mediante oficio GATES-11032 del 29/08/2016 Retroalimentación segundo trimestre programas atención psicosocial páginas 7 y 8."/>
    <s v="Drive- P105- Actividad 827"/>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x v="36"/>
    <x v="7"/>
    <n v="10"/>
    <s v="Porcentaje"/>
    <s v="Maricela Guevara"/>
    <s v="Subdirector Técnico"/>
    <s v="Activo"/>
    <m/>
    <m/>
    <m/>
    <m/>
    <s v="A la fecha no se puede establecer el porcentaje de avance, toda vez que faltan por ejecutar 3 actividades de las 3 propuestas. "/>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x v="126"/>
    <s v="Evaluar el Modelo Educativo INPEC"/>
    <x v="0"/>
    <d v="2016-01-01T00:00:00"/>
    <d v="2016-12-12T00:00:00"/>
    <x v="12"/>
    <s v="Enrique Castillo "/>
    <s v="Profesional Universitario"/>
    <x v="0"/>
    <m/>
    <m/>
    <m/>
    <m/>
    <s v="A la fecha no se han reportado avances para el cumplimiento de la actividad: Evaluar el Modelo Educativo INPEC"/>
    <m/>
    <m/>
    <x v="3"/>
    <s v="A la fecha no se han reportado avances para el cumplimiento de la actividad: Evaluar el Modelo Educativo INPEC"/>
    <m/>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x v="36"/>
    <x v="7"/>
    <n v="10"/>
    <s v="Porcentaje"/>
    <s v="Maricela Guevara"/>
    <s v="Subdirector Técnico"/>
    <s v="Activo"/>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x v="127"/>
    <s v="Socializar el estado actual del Modelo Educativo INPEC"/>
    <x v="0"/>
    <d v="2016-07-01T00:00:00"/>
    <d v="2016-12-12T00:00:00"/>
    <x v="10"/>
    <s v="Enrique Castillo "/>
    <s v="Profesional Universitario"/>
    <x v="0"/>
    <m/>
    <m/>
    <m/>
    <m/>
    <m/>
    <m/>
    <m/>
    <x v="22"/>
    <s v="A la fecha no se han reportado avances para el cumplimiento de la actividad: Socializar el estado actual del Modelo Educativo INPEC"/>
    <m/>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x v="36"/>
    <x v="7"/>
    <n v="10"/>
    <s v="Porcentaje"/>
    <s v="Maricela Guevara"/>
    <s v="Subdirector Técnico"/>
    <s v="Activo"/>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x v="128"/>
    <s v="Ajustar la estructura del Modelo Educativo INPEC"/>
    <x v="0"/>
    <d v="2016-08-01T00:00:00"/>
    <d v="2016-12-12T00:00:00"/>
    <x v="2"/>
    <s v="Enrique Castillo "/>
    <s v="Profesional Universitario"/>
    <x v="0"/>
    <m/>
    <m/>
    <m/>
    <m/>
    <m/>
    <m/>
    <m/>
    <x v="10"/>
    <s v="A la fecha no se han reportado avances para el cumplimiento de la actividad: Ajustar la estructura del Modelo Educativo INPEC"/>
    <m/>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6"/>
    <x v="37"/>
    <x v="5"/>
    <n v="10"/>
    <s v="Porcentaje"/>
    <s v="Maricela Guevara"/>
    <s v="Subdirector Técnico"/>
    <s v="Activo"/>
    <m/>
    <m/>
    <m/>
    <m/>
    <s v="A la fecha no se puede establecer el porcentaje de avance, toda vez que falta por ejecutar 1 actividad de las 2 propuestas. "/>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x v="129"/>
    <s v="Estructurar cursos de cualificación para bibliotecarios"/>
    <x v="0"/>
    <d v="2016-01-01T00:00:00"/>
    <d v="2016-06-30T00:00:00"/>
    <x v="10"/>
    <s v="Febe Lucía Ruiz "/>
    <s v="Profesional Especializado"/>
    <x v="0"/>
    <m/>
    <m/>
    <m/>
    <n v="100"/>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n v="100"/>
    <x v="0"/>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6"/>
    <x v="37"/>
    <x v="5"/>
    <n v="10"/>
    <s v="Porcentaje"/>
    <s v="Maricela Guevara"/>
    <s v="Subdirector Técnico"/>
    <s v="Activo"/>
    <m/>
    <m/>
    <m/>
    <m/>
    <m/>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x v="130"/>
    <s v="Adquirir elementos para dotación"/>
    <x v="0"/>
    <d v="2016-01-01T00:00:00"/>
    <d v="2016-12-12T00:00:00"/>
    <x v="15"/>
    <s v="Febe Lucía Ruiz "/>
    <s v="Profesional Especializado"/>
    <x v="0"/>
    <m/>
    <m/>
    <m/>
    <s v="50"/>
    <s v="Mes de mayo: Se solicitó CDP para la realización de tres procesos de contratación, de la siguiente manera:_x000a_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_x000a_Por recomendación de la oficina jurídica el proceso de compra de mobiliario se está adelantando conjuntamente con la Oficina de Atención al Ciudadano y salud ocupacional, se radicaron los estudios previos finales para dar inicio al proceso de convocatoria. _x000a__x000a_La compra de los equipos se realizó el 2 de junio a través de la tienda virtual de Colombia Compra Eficiente. _x000a__x000a_Para la compra de material bibliográfico se recibió la lista de libros por parte de la Biblioteca Nacional en la primera semana de junio, por lo que se dará inicio a  la realización del estudio de mercado."/>
    <s v="Drive- P199"/>
    <m/>
    <x v="3"/>
    <s v="Mes de julio:El proceso de compra de mobiliario se encuentra en proceso de adjudicación - Subasta N° 2 de 2016_x000a_  Orden de compra N° 8753 de 2016 – los elementos se recibieron el 10 de junio por un valor $ 7.266.597._x000a_  Orden de compra N° 8754 de 2016 – los elementos se recibieron el 9 de junio por un valor $ 11.617.845._x000a_  Queda pendiente realizar la compra de DVD e impresoras por un valor $ 6.115.558, teniendo en cuenta que fue necesario reversar una orden de compra porque el proveedor no contaba con los elementos comprados._x000a_  _x000a_  Se entregaron los estudios previos para la compra de mobiliario para revisión de la Subdirección contractual."/>
    <s v="No se cuenta con soportes que evidencien el avance"/>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7"/>
    <x v="38"/>
    <x v="5"/>
    <n v="34"/>
    <s v="Número"/>
    <s v="Maricela Guevara"/>
    <s v="Subdirector Técnico"/>
    <s v="Activo"/>
    <m/>
    <m/>
    <m/>
    <m/>
    <s v="A la fecha no se puede establecer el porcentaje de avance, toda vez que falta por ejecutar 1 actividad de las 2 propuestas. "/>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x v="131"/>
    <s v="Asignar recursos a los Establecimientos de Reclusión para el desarrollo  y fortalecimiento del MEI. "/>
    <x v="0"/>
    <d v="2016-01-01T00:00:00"/>
    <d v="2016-11-30T00:00:00"/>
    <x v="2"/>
    <s v="Enrique castillo"/>
    <s v="Profesional Universitario"/>
    <x v="0"/>
    <m/>
    <m/>
    <m/>
    <s v="100"/>
    <s v="Mes de junio: Se adjunta Resolución 1340 de 2016, mediante la cual se asignaron recursos a los 136 establecimientos de reclusión adscritos  para para el desarrollo  y fortalecimiento del MEI.  "/>
    <s v="Drive- P112-833"/>
    <s v="100"/>
    <x v="27"/>
    <s v="Mes de junio: Se adjunta Resolución 1340 de 2016, mediante la cual se asignaron recursos a los 136 establecimientos de reclusión adscritos  para para el desarrollo  y fortalecimiento del MEI.  "/>
    <s v="Drive- P112-833"/>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7"/>
    <x v="38"/>
    <x v="5"/>
    <n v="34"/>
    <s v="Número"/>
    <s v="Maricela Guevara"/>
    <s v="Subdirector Técnico"/>
    <s v="Activo"/>
    <m/>
    <m/>
    <m/>
    <m/>
    <m/>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x v="132"/>
    <s v="Realizar seguimiento a la ejecución de los recursos asignados a los ERON. "/>
    <x v="0"/>
    <d v="2016-06-01T00:00:00"/>
    <d v="2016-12-12T00:00:00"/>
    <x v="16"/>
    <s v="Enrique castillo"/>
    <s v="Profesional Universitario"/>
    <x v="0"/>
    <m/>
    <m/>
    <m/>
    <s v="50"/>
    <s v="Mes de junio: Se adjunta oficio No. 5332 de fecha 12 de mayo del 2016 y oficio No. 7615 de fecha 15 de junio del 2016  del 15 de junio del 2016, mediante el cual se solicitó seguimiento a la ejecución presupuestal de los recursos asignados a los ERON.  "/>
    <s v="Drive- P112-834"/>
    <n v="67"/>
    <x v="28"/>
    <s v="Mes de junio: Se adjunta oficio No. 5332 de fecha 12 de mayo del 2016 y oficio No. 7615 de fecha 15 de junio del 2016  del 15 de junio del 2016, mediante el cual se solicitó seguimiento a la ejecución presupuestal de los recursos asignados a los ERON.  "/>
    <s v="Drive- P112- Actividad 834"/>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8"/>
    <x v="39"/>
    <x v="5"/>
    <n v="617"/>
    <s v="Número"/>
    <s v="Maricela Guevara"/>
    <s v="Subdirector Técnico"/>
    <s v="Activo"/>
    <n v="970"/>
    <s v="Mes de marzo: El numero de internos,  inscritos en programas de educación superior es de 970."/>
    <s v="Escritorio/Plan de acción/ 2016/ soportes/ educación/ educación superior / producto 3/ actividad 1/ actividad 2"/>
    <m/>
    <m/>
    <m/>
    <m/>
    <s v="SIN REGISTRO DE SEGUIMIENTO"/>
    <m/>
    <n v="970"/>
    <s v="Mes de marzo: El numero de internos,  inscritos en programas de educación superior es de 970."/>
    <s v="Escritorio/Plan de acción/ 2016/ soportes/ educación/ educación superior / producto 3/ actividad 1/ actividad 2"/>
    <x v="133"/>
    <s v="Coordinar con las direcciones Regionales, las actividades de divulgación y socialización de información sobre Educación superior."/>
    <x v="0"/>
    <d v="2016-01-01T00:00:00"/>
    <d v="2016-03-01T00:00:00"/>
    <x v="12"/>
    <s v="Enrique Castillo "/>
    <s v="Profesional Universitario"/>
    <x v="0"/>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x v="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8"/>
    <x v="39"/>
    <x v="5"/>
    <n v="617"/>
    <s v="Número"/>
    <s v="Maricela Guevara"/>
    <s v="Subdirector Técnico"/>
    <s v="Activo"/>
    <m/>
    <m/>
    <m/>
    <m/>
    <m/>
    <m/>
    <m/>
    <s v="SIN REGISTRO DE SEGUIMIENTO"/>
    <m/>
    <n v="970"/>
    <s v="Mes de marzo: El numero de internos,  inscritos en programas de educación superior es de 970."/>
    <s v="Escritorio/Plan de acción/ 2016/ soportes/ educación/ educación superior / producto 3/ actividad 1/ actividad 2"/>
    <x v="134"/>
    <s v="Ajustar lineamientos de Educación Superior para el año 2016. "/>
    <x v="0"/>
    <d v="2016-01-01T00:00:00"/>
    <d v="2016-03-01T00:00:00"/>
    <x v="1"/>
    <s v="Enrique Castillo "/>
    <s v="Profesional Universitario"/>
    <x v="0"/>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x v="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x v="40"/>
    <x v="5"/>
    <n v="100"/>
    <s v="Porcentaje"/>
    <s v="Maricela Guevara"/>
    <s v="Subdirector Técnico"/>
    <s v="Activo"/>
    <m/>
    <m/>
    <m/>
    <m/>
    <s v="A la fecha no se puede establecer el porcentaje de avance, toda vez que faltan por ejecutar 2 actividades de las 3 propuestas. "/>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x v="135"/>
    <s v="Realizar los juegos penitenciarios carcelarios en los Establecimientos con más de 300 internos "/>
    <x v="0"/>
    <d v="2016-01-01T00:00:00"/>
    <d v="2016-12-12T00:00:00"/>
    <x v="0"/>
    <s v="Febe Lucía Ruiz "/>
    <s v="Profesional Especializado"/>
    <x v="0"/>
    <m/>
    <m/>
    <m/>
    <s v="50"/>
    <s v="Mes de mayo: Se llevó a cabo la asignación de recursos mediante la Resolución N° 2446/2016."/>
    <s v="Drive- P31-837"/>
    <n v="50"/>
    <x v="3"/>
    <s v="Mes de mayo:Se llevó a cabo la asignación de recursos mediante la Resolución N° 2446 de 2016."/>
    <s v="Drive- P31-Actividad 837"/>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x v="40"/>
    <x v="5"/>
    <n v="100"/>
    <s v="Porcentaje"/>
    <s v="Maricela Guevara"/>
    <s v="Subdirector Técnico"/>
    <s v="Activo"/>
    <m/>
    <m/>
    <m/>
    <m/>
    <m/>
    <m/>
    <m/>
    <m/>
    <m/>
    <m/>
    <m/>
    <m/>
    <x v="30"/>
    <s v="Realizar el concurso de pintura, escultura, cuento y poesía "/>
    <x v="0"/>
    <d v="2016-01-01T00:00:00"/>
    <d v="2016-12-12T00:00:00"/>
    <x v="7"/>
    <s v="Febe Lucía Ruiz "/>
    <s v="Profesional Especializado"/>
    <x v="1"/>
    <m/>
    <m/>
    <m/>
    <m/>
    <m/>
    <m/>
    <s v="100"/>
    <x v="1"/>
    <s v="Mes de mayo: Se llevó a cabo la asignación de recursos para la adquisición de elementos para el fortalecimiento de los programas, mediante Resolución N° 1625/2016."/>
    <s v="Drive- P31- Actividad 839"/>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x v="40"/>
    <x v="5"/>
    <n v="100"/>
    <s v="Porcentaje"/>
    <s v="Maricela Guevara"/>
    <s v="Subdirector Técnico"/>
    <s v="Activo"/>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x v="136"/>
    <s v="Asignar recursos para la adquisición de elementos para el fortalecimiento de los programas "/>
    <x v="0"/>
    <d v="2016-01-01T00:00:00"/>
    <d v="2016-12-12T00:00:00"/>
    <x v="17"/>
    <s v="Febe Lucía Ruiz "/>
    <s v="Profesional Especializado"/>
    <x v="0"/>
    <m/>
    <m/>
    <m/>
    <s v="100"/>
    <s v="Mes de mayo: Se llevó a cabo la asignación de recursos para la adquisición de elementos para el fortalecimiento de los programas, mediante Resolución N° 1625/2016."/>
    <s v="Drive- P31- Actividad 839"/>
    <s v="100"/>
    <x v="3"/>
    <s v="Mes de mayo: Se llevó a cabo la asignación de recursos para la adquisición de elementos para el fortalecimiento de los programas, mediante Resolución N° 1625/2016."/>
    <s v="Drive- P31- Actividad 839"/>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x v="40"/>
    <x v="5"/>
    <n v="100"/>
    <s v="Porcentaje"/>
    <s v="Maricela Guevara"/>
    <s v="Subdirector Técnico"/>
    <s v="Activo"/>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x v="137"/>
    <s v="Generar los lineamientos conceptuales y metodológicos para la implementación de un programa piloto en el que se articule el arte con el tratamiento penitenciario.  "/>
    <x v="0"/>
    <d v="2016-01-01T00:00:00"/>
    <d v="2016-12-12T00:00:00"/>
    <x v="6"/>
    <s v="Febe Lucía Ruiz "/>
    <s v="Profesional Especializado"/>
    <x v="0"/>
    <m/>
    <m/>
    <m/>
    <m/>
    <s v="A la fecha no se han reportado avances para el cumplimiento de la actividad: Generar los lineamientos conceptuales y metodológicos para la implementación de un programa piloto en el que se articule el arte con el tratamiento penitenciario.  "/>
    <m/>
    <m/>
    <x v="3"/>
    <s v="Mes de julio:Se entregó documento borrador de lineamientos los cuales serán retroalimentados en una mesa de trabajo con el Ministerio de Cultura, Idartes y otros aliados estratégicos."/>
    <s v="A la fecha no se cuenta con soportes que evidencien el avance de cumplimiento"/>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x v="41"/>
    <x v="5"/>
    <n v="100"/>
    <s v="Porcentaje"/>
    <s v="Maricela Guevara"/>
    <s v="Subdirector Técnico"/>
    <s v="Activo"/>
    <m/>
    <m/>
    <m/>
    <m/>
    <s v="A la fecha no se puede establecer el porcentaje de avance, toda vez que falta por ejecutar 1 actividad de las 3 propuestas. "/>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x v="138"/>
    <s v="Asignar recursos solicitados por los establecimientos para el desarrollo de cursos  para el trabajo y el desarrollo humano "/>
    <x v="0"/>
    <d v="2016-01-01T00:00:00"/>
    <d v="2016-12-12T00:00:00"/>
    <x v="2"/>
    <s v="Febe Lucía Ruíz Tirado"/>
    <s v="Profesional Especializado"/>
    <x v="0"/>
    <m/>
    <m/>
    <m/>
    <s v="100"/>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s v="100"/>
    <x v="3"/>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x v="41"/>
    <x v="5"/>
    <n v="100"/>
    <s v="Porcentaje"/>
    <s v="Maricela Guevara"/>
    <s v="Subdirector Técnico"/>
    <s v="Activo"/>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x v="139"/>
    <s v="Asignar recursos solicitados por los establecimientos para el desarrollo de los cursos de educación informal programados  "/>
    <x v="0"/>
    <d v="2016-01-01T00:00:00"/>
    <d v="2016-12-12T00:00:00"/>
    <x v="2"/>
    <s v="Febe Lucía Ruíz Tirado"/>
    <s v="Profesional Especializado"/>
    <x v="0"/>
    <m/>
    <m/>
    <m/>
    <s v="100"/>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s v="100"/>
    <x v="3"/>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x v="41"/>
    <x v="5"/>
    <n v="100"/>
    <s v="Porcentaje"/>
    <s v="Maricela Guevara"/>
    <s v="Subdirector Técnico"/>
    <s v="Activo"/>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x v="140"/>
    <s v="Realizar seguimiento a la ejecución de los recursos asignados a los ERON. "/>
    <x v="0"/>
    <d v="2016-01-01T00:00:00"/>
    <d v="2016-12-12T00:00:00"/>
    <x v="1"/>
    <s v="Febe Lucía Ruíz Tirado"/>
    <s v="Profesional Especializado"/>
    <x v="0"/>
    <m/>
    <m/>
    <m/>
    <s v="40"/>
    <s v="Mes de mayo: Se remitió oficio N° 5332, de fecha 12 de mayo de 2016,  solicitando envió de informes de seguimiento a la ejecución presupuestal, por parte de los establecimientos y las Direcciones regionales."/>
    <s v="Drive- P32-843"/>
    <n v="80"/>
    <x v="3"/>
    <s v="Mes de mayo:Se remitió oficio N° 5332, de fecha 12 de mayo de 2016, solicitando envió de informes de seguimiento a la ejecución presupuestal, por parte de los establecimientos y las Direcciones regionales._x000a_  _x000a_  Se han elaborado un (1) informe de seguimiento a la ejecución del presupuesto, mediante el cual se ha evidenciado que se ha ejecutado el 9% de los recursos asignados. Se anexa oficio No. 8300 DIRAT- 8330 SUBED- 2537 del 16 de agosto de 2016._x000a_  _x000a_  Se realizó una video conferencia con las direcciones regionales en las que se hicieron recomendaciones generales sobre la ejecución del presupuesto. Se anexa acta 0714 de 2016 y acta 837 del 26 de agosto de 2016."/>
    <s v="Drive- P32- Actividad 843"/>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1"/>
    <x v="42"/>
    <x v="8"/>
    <n v="3"/>
    <s v="Número"/>
    <s v="Maricela Guevara"/>
    <s v="Subdirector Técnico"/>
    <s v="Activo"/>
    <m/>
    <m/>
    <m/>
    <m/>
    <s v="A la fecha no se cuenta con soportes que evidencien el avance del producto, toda vez que las pruebas se llevan a cabo en el mes de noviembre."/>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x v="141"/>
    <s v="Elaboración y celebración del contrato. "/>
    <x v="0"/>
    <d v="2016-01-01T00:00:00"/>
    <d v="2016-06-30T00:00:00"/>
    <x v="16"/>
    <s v="Maricela Guevara"/>
    <s v="Subdirector Técnico"/>
    <x v="0"/>
    <m/>
    <m/>
    <m/>
    <n v="100"/>
    <s v="Mes de abril: El contrato entre el ICFES y el INPEC fue celebrado el 19 de Abril bajo el N° 015 de 2016."/>
    <s v="Drive- P115- 844 "/>
    <n v="100"/>
    <x v="0"/>
    <s v="Mes de abril: El contrato entre el ICFES y el INPEC fue celebrado el 19 de Abril bajo el N° 015 de 2016."/>
    <s v="Drive- P115- 844 "/>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1"/>
    <x v="42"/>
    <x v="8"/>
    <n v="3"/>
    <s v="Número"/>
    <s v="Maricela Guevara"/>
    <s v="Subdirector Técnico"/>
    <s v="Activo"/>
    <m/>
    <m/>
    <m/>
    <m/>
    <m/>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x v="142"/>
    <s v="Realizar dos informes de seguimiento por pruebas presentadas. "/>
    <x v="0"/>
    <d v="2016-07-01T00:00:00"/>
    <d v="2016-11-30T00:00:00"/>
    <x v="2"/>
    <s v="Maricela Guevara"/>
    <s v="Subdirector Técnico"/>
    <x v="0"/>
    <m/>
    <m/>
    <m/>
    <m/>
    <m/>
    <m/>
    <n v="50"/>
    <x v="29"/>
    <s v="*Se elaboró y envió un instructivo para llevar a cabo el cargue a la plataforma de todas las personas que aspiran a presentar las pruebas, de igual forma se hizo la consolidación de todas las novedades reportadas para su finalizar el cargue de información exitosamente._x000a_  Para SABER 11 se inscribieron aproximadamente 2,550 personas y para validación general 1.420._x000a_  Por su parte, los establecimientos llevaron a cabo el proceso de inscripción que finalizó el 28 de mayo._x000a_  Las pruebas SABER 11 y Validación General se presentan el 1 de agosto, después de esta fecha se elaborarán los informes correspondientes._x000a_  Las pruebas SABER PRO serán presentadas el 21 de noviembre._x000a_  _x000a_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
    <s v="A la fecha no se cuenta con soportes que evidencien el avance de cumplimiento"/>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x v="43"/>
    <x v="5"/>
    <n v="1"/>
    <s v="Número"/>
    <s v="Maricela Guevara"/>
    <s v="Subdirector Técnico"/>
    <s v="Activo"/>
    <m/>
    <m/>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x v="143"/>
    <s v="Construir  mapa de necesidades. "/>
    <x v="0"/>
    <d v="2016-01-01T00:00:00"/>
    <d v="2016-03-01T00:00:00"/>
    <x v="10"/>
    <s v="Enrique Castillo "/>
    <s v="Profesional Universitario"/>
    <x v="0"/>
    <n v="100"/>
    <s v="Mes de marzo: Se construye mapa de necesidades para fortalecer el programa de educación superior a distancia."/>
    <s v="Escritorio/Plan de acción/ 2016/ soportes/ educación/ educación superior/ producto 4/ actividad 1"/>
    <n v="100"/>
    <s v="Mes de marzo: Se construye mapa de necesidades para fortalecer el programa de educación superior a distancia."/>
    <s v="Escritorio/Plan de acción/ 2016/ soportes/ educación/ educación superior/ producto 4/ actividad 1"/>
    <n v="100"/>
    <x v="0"/>
    <s v="Mes de marzo: Se construye mapa de necesidades para fortalecer el programa de educación superior a distancia."/>
    <s v="Escritorio/Plan de acción/ 2016/ soportes/ educación/ educación superior/ producto 4/ actividad 1"/>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x v="43"/>
    <x v="5"/>
    <n v="1"/>
    <s v="Número"/>
    <s v="Maricela Guevara"/>
    <s v="Subdirector Técnico"/>
    <s v="Activo"/>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x v="144"/>
    <s v="Elaborar propuestas para alianzas "/>
    <x v="0"/>
    <d v="2016-01-01T00:00:00"/>
    <d v="2016-12-12T00:00:00"/>
    <x v="5"/>
    <s v="Enrique Castillo "/>
    <s v="Profesional Universitario"/>
    <x v="0"/>
    <m/>
    <m/>
    <m/>
    <s v="100"/>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s v="100"/>
    <x v="3"/>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r>
  <r>
    <x v="1"/>
    <s v="DIRECCIÓN DE ATENCIÓN Y TRATAMIENTO"/>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x v="43"/>
    <x v="5"/>
    <n v="1"/>
    <s v="Número"/>
    <s v="Maricela Guevara"/>
    <s v="Subdirector Técnico"/>
    <s v="Activo"/>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x v="145"/>
    <s v="Gestionar alianzas. "/>
    <x v="0"/>
    <d v="2016-01-01T00:00:00"/>
    <d v="2016-12-12T00:00:00"/>
    <x v="1"/>
    <s v="Enrique Castillo "/>
    <s v="Profesional Universitario"/>
    <x v="0"/>
    <m/>
    <m/>
    <m/>
    <s v="100"/>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s v="100"/>
    <x v="3"/>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r>
  <r>
    <x v="1"/>
    <s v="DIRECCIÓN DE ATENCIÓN Y TRATAMIENTO"/>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43"/>
    <x v="44"/>
    <x v="6"/>
    <n v="1"/>
    <s v="Número"/>
    <s v="My Johanna Andrea Montoya Cifuentes"/>
    <s v="Subdirector Técnico"/>
    <s v="Activo"/>
    <m/>
    <m/>
    <m/>
    <m/>
    <s v="A la fecha no se cuenta con soportes que evidencien el avance del producto. "/>
    <m/>
    <s v="100"/>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n v="1"/>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x v="146"/>
    <s v="Producto incluido en el producto &quot;Casa Libertad creada como primer centro de atención, orientación y apoyo, en coordinación con el Injusticia, Min Trabajo, Colsubsidio y Fundación Teatro Interno&quot;"/>
    <x v="0"/>
    <d v="2016-01-15T00:00:00"/>
    <d v="2016-12-12T00:00:00"/>
    <x v="8"/>
    <s v="Maryori Quiñones Núñez"/>
    <s v="Profesional Universitario"/>
    <x v="0"/>
    <m/>
    <m/>
    <m/>
    <s v="45"/>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
    <s v="Drive- P188-849"/>
    <n v="100"/>
    <x v="26"/>
    <s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
    <s v="Drive- P188- Actividad 849"/>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Número"/>
    <x v="44"/>
    <x v="45"/>
    <x v="5"/>
    <n v="11"/>
    <s v="Numero"/>
    <s v="Ernesto Beltran "/>
    <s v="Profesional Especializado"/>
    <s v="Activo"/>
    <m/>
    <m/>
    <m/>
    <m/>
    <s v="A la fecha no se cuenta con soportes que evidencien el avance del producto. "/>
    <m/>
    <s v="9"/>
    <s v="Mes de julio:Medianteoficio No. 8310-SUBAS-09525 del 02 de agosto de 2016 a las Direcciones Regionales. Se identifican los establecimientos que durante el periodo epidemiológico 7 no realizaron notificación para su respectivo seguimiento._x000a_  _x000a_  Mes de agosto:Mediante oficio No. 8310-SUBAS-011222 del 12 de septiembre de 2016 a las Direcciones Regionales. Se identifican los establecimientos que durante el periodo epidemiológico 8 no realizaron notificación para su respectivo seguimiento._x000a_  _x000a_  Mes de septiembre:FALTA SOPORTE"/>
    <s v="Drive- ERON con seguimiento a la notificación de eventos de interés en Salud Pública realizados- Actividad 850"/>
    <n v="11"/>
    <s v="Mes de septiembre: Mediante oficio No. 8310-SUBAS-12388 del 12 de octubre de 2016 a las Direcciones Regionales. Se identifican los establecimientos  que durante el periodo epidemiológico  9 no realizaron notificación para su respectivo seguimiento. _x000a__x000a_Mes de octubre: Mediante oficio No. 8310-SUBAS-13973 del 03 de noviembre de 2016 a las Direcciones Regionales. Se identifican los establecimientos  que durante el periodo epidemiológico  10 no realizaron notificación para su respectivo seguimiento._x000a_"/>
    <s v="Drive- ERON con seguimiento a la notificación de eventos de interés en Salud Pública realizados- Actividad 850"/>
    <x v="147"/>
    <s v="Realizar seguimientos a la notificaciones de eventos de interés en  Salud Pública a los ERON."/>
    <x v="0"/>
    <d v="2016-01-15T00:00:00"/>
    <d v="2016-12-12T00:00:00"/>
    <x v="8"/>
    <s v="Grupo de salud pública"/>
    <s v="Profesional Especializado"/>
    <x v="0"/>
    <m/>
    <m/>
    <m/>
    <s v="45"/>
    <s v="Mes de enero: Se realiza recolección de los datos aportados por el SIVIGILA para su depuración, análisis y toma de decisiones frente al comportamiento de los EISP periodo 13. Oficio No. 00844 de fecha 28 de enero de 2016. _x000a__x000a_Mes de febrero: Se realiza recolección de los datos aportados por el SIVIGILA para su depuración, análisis y toma de decisiones frente al comportamiento de los EISP periodo 1. Oficio No. 02669 de fecha 18 de marzo de 2016. _x000a__x000a_Mes de marzo: Se realiza recolección de los datos aportados por el SIVIGILA para su depuración, análisis y toma de decisiones frente al comportamiento de los EISP periodo 2. Oficio 8310-SUBAS-03243 de fecha 01 de abril de 2016.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_x000a__x000a_Mes de mayo: Se radica informe a las Regionales  mediante oficio No. 8310-SUBAS-06583 de fecha 25 de mayo de 2016. Se identifican los establecimientos  que durante el periodo epidemiológico 4 no realizaron notificación para su respectivo seguimiento."/>
    <s v="Drive- P89-850"/>
    <n v="82"/>
    <x v="26"/>
    <s v="*Mediante oficio No. 8310-SUBAS-07750 del 17 de junio de 2016 a las Direcciones Regionales. Se identifican los establecimientos que durante el periodo epidemiológico 5 no realizaron notificación para su respectivo seguimiento. _x000a_ _x000a_*Mediante oficio No. 8310-SUBAS-08819 del 12 de julio de 2016 a las Direcciones Regionales. Se identifican los establecimientos que durante el periodo epidemiológico 6 no realizaron notificación para su respectivo seguimiento. _x000a_ _x000a_ Mes de julio: Mediante oficio No. 8310-SUBAS-09525 del 02 de agosto de 2016 a las Direcciones Regionales. Se identifican los establecimientos que durante el periodo epidemiológico 7 no realizaron notificación para su respectivo seguimiento. _x000a_ _x000a_ Mes de agosto: Mediante oficio No. 8310-SUBAS-011222 del 12 de septiembre de 2016 a las Direcciones Regionales. Se identifican los establecimientos que durante el periodo epidemiológico 8 no realizaron notificación para su respectivo seguimiento."/>
    <s v="Drive- ERON con seguimiento a la notificación de eventos de interés en Salud Pública realizados- Actividad 850"/>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x v="46"/>
    <x v="7"/>
    <n v="10"/>
    <s v="Número"/>
    <s v="Ernesto Beltran "/>
    <s v="Profesional Especializado"/>
    <s v="Activo"/>
    <m/>
    <m/>
    <m/>
    <n v="9"/>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x v="148"/>
    <s v="Determinar mediante informe de notificación de EISP,  los establecimientos de reclusión con mayor número de eventos durante el año 2015  como criterio para definir los ERON a realizar las jornadas  cívicas penitenciarias incluyendo los establecimientos que la DIRAT ordene"/>
    <x v="0"/>
    <d v="2016-01-01T00:00:00"/>
    <d v="2016-01-31T00:00:00"/>
    <x v="2"/>
    <s v="Grupo de salud pública"/>
    <s v="Profesional Especializado"/>
    <x v="0"/>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x v="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x v="46"/>
    <x v="7"/>
    <n v="10"/>
    <s v="Número"/>
    <s v="Ernesto Beltran "/>
    <s v="Profesional Especializado"/>
    <s v="Activo"/>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x v="149"/>
    <s v="Elaborar cronograma aproximado de ejecución de las jornadas cívicas penitenciarias para el 2016"/>
    <x v="0"/>
    <d v="2016-01-01T00:00:00"/>
    <d v="2016-01-31T00:00:00"/>
    <x v="2"/>
    <s v="Grupo de salud pública"/>
    <s v="Profesional Especializado"/>
    <x v="0"/>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x v="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x v="46"/>
    <x v="7"/>
    <n v="10"/>
    <s v="Número"/>
    <s v="Ernesto Beltran "/>
    <s v="Profesional Especializado"/>
    <s v="Activo"/>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x v="150"/>
    <s v="Elaborar informe mensual de las jornadas cívicas ejecutadas"/>
    <x v="0"/>
    <d v="2016-02-01T00:00:00"/>
    <d v="2016-11-30T00:00:00"/>
    <x v="1"/>
    <s v="Grupo de salud pública"/>
    <s v="Profesional Especializado"/>
    <x v="0"/>
    <m/>
    <m/>
    <m/>
    <s v="90"/>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853"/>
    <n v="100"/>
    <x v="15"/>
    <s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  _x000a_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_x000a_  _x000a_  Mes de septiembre:Se realizó jornada cívica en salud en el establecimiento d Espinal."/>
    <s v="Drive- P198- Actividad 853"/>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6"/>
    <x v="47"/>
    <x v="7"/>
    <n v="96"/>
    <s v="Porcentaje"/>
    <s v="Ernesto Beltran "/>
    <s v="Profesional Especializado"/>
    <s v="Activo"/>
    <m/>
    <m/>
    <m/>
    <m/>
    <s v="A la fecha no se cuenta con soportes que evidencien el avance del producto. "/>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x v="151"/>
    <s v="Elaborar el listado censal en los formato de la Resolución 2232 de  2015  y notificación al Consorcio SAYP  en los períodos establecidos para tal fin."/>
    <x v="0"/>
    <d v="2016-01-01T00:00:00"/>
    <d v="2016-07-15T00:00:00"/>
    <x v="5"/>
    <s v="Grupo aseguramiento"/>
    <s v="Profesional Universitario"/>
    <x v="0"/>
    <m/>
    <m/>
    <m/>
    <s v="90"/>
    <s v="Mes de enero: Mediante oficio 8310-SUBAS-1030 se informa de las novedades realizadas a corte 31 de enero de 2016. _x000a_Mes de abril: Para el mes de abril, se entregaron 4 Certificaciones de los siguientes Listados Censales al Consorcio SAYP:_x000a_1°   1 de abril 2016=ME 2737, NE 1617_x000a_2°   8 de abril 2016 = ME 2400, NE 1285_x000a_3°  15 de abril 2016 = ME 1744, NE 3105_x000a_4°  22 de abril 2016 = ME 5422, NE 3948_x000a__x000a_Mes de mayo: Se entregaron 3 Certificaciones de los siguientes Listados Censales al Consorcio SAYP:_x000a_1°     6 de mayo  2016=ME 5422, NE 3948_x000a_2°   13 de mayo 2016 = ME 2454, NE 5538_x000a_3°  19 de mayo 2016 = ME 2389, NE 1889._x000a__x000a_Mes de junio: Se entregaron 3 Certificaciones de los siguientes Listados Censales al Consorcio SAYP:_x000a_1°     10 de junio  2016 = ME 3902, NE 3267_x000a_2°   17 de junio 2016 = ME 1775, NE 1215_x000a_3°  24 de JUNIO 2016 = ME 2122, NE 1631"/>
    <s v="Drive- P90-854"/>
    <n v="100"/>
    <x v="0"/>
    <s v="Mes de julio:Se elaboraron 3 listados censales en los formatos de la Resolución 2232 de 2015 y notificación al Consorcio SAYP en las siguientes fechas:_x000a_  1. 08/07/2016 : ME 2942 , NE 2209 internos_x000a_  2. 15/07/2016 : ME 12528 , NE 19119 internos_x000a_  3. 22/07/2016 : ME 977 , NE 590 internos_x000a_  _x000a_  Mes de agosto:Para el mes de agosto, se entregaron 3 Certificaciones de los siguientes Listados Censales al Consorcio SAYP:_x000a_  1. 25 de agosto 2016 NE 907_x000a_  2. 12 de agosto 2016 = ME 4182 , NE 3161_x000a_  3. 5 de agosto 2016 = ME 3595 , NE 2312_x000a_  _x000a_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
    <s v="Drive- P90- Actividad 854"/>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6"/>
    <x v="47"/>
    <x v="7"/>
    <n v="96"/>
    <s v="Porcentaje"/>
    <s v="Ernesto Beltran "/>
    <s v="Profesional Especializado"/>
    <s v="Activo"/>
    <m/>
    <m/>
    <m/>
    <m/>
    <m/>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x v="152"/>
    <s v="Notificar el listado censal de la PPL y las novedades que lo afectan al Fondo Nacional de Salud para la PPL"/>
    <x v="0"/>
    <d v="2016-01-01T00:00:00"/>
    <d v="2016-12-12T00:00:00"/>
    <x v="5"/>
    <s v="Grupo aseguramiento"/>
    <s v="Profesional Universitario"/>
    <x v="0"/>
    <m/>
    <m/>
    <m/>
    <s v="42"/>
    <s v="Mes de enero: _x000a_SE remite al Consorcio CD con listado censal con corte a 31 de diciembre de 2015 mediante oficio 8310-SUBAS-000046._x000a__x000a_Mes de febrero: SE remite al Consorcio CD con listado censal con corte Al 27  de febrero de 2016 mediante oficio 8310-SUBAS-002005._x000a__x000a_Mes de abril: Para el mes de abril, se entregaron 6 Listados Censales al Fondo Nacional de Salud PPL-2015 y a la Unidad de Servicios Penitenciarios y Carcelarios en los siguientes oficios:_x000a_8310-SUBAS-03514_x000a_8310-SUBAS-03515_x000a_8310-SUBAS-03847_x000a_8310-SUBAS-03846_x000a_8310-SUBAS-04174_x000a_8310-SUBAS-04175_x000a__x000a_Mes de mayo: Para el mes de mayo, se entregaron 8 Listados Censales al Fondo Nacional de Salud PPL-2015 y a la Unidad de Servicios Penitenciarios y Carcelarios en los siguientes oficios:_x000a_8310-SUBAS-04925_x000a_8310-SUBAS-05348_x000a_8310-SUBAS-06235_x000a_8310-SUBAS-06609_x000a_8310-SUBAS-06610_x000a_8310-SUBAS-05349_x000a_8310-SUBAS-06236_x000a_8310-SUBAS-04924_x000a__x000a_Mes de junio: Se entregaron 7 Listados Censales al Fondo Nacional de Salud PPL-2015 y a la Unidad de Servicios Penitenciarios y Carcelarios en los siguientes oficios:_x000a_8310-SUBAS-06996_x000a_8310-SUBAS-07931_x000a_8310-SUBAS-08232_x000a_8310-SUBAS-06997_x000a_8310-SUBAS-07390_x000a_8310-SUBAS-07663_x000a_8310-SUBAS-08233"/>
    <s v="Drive- P90-855"/>
    <n v="67"/>
    <x v="3"/>
    <s v="Mes de julio:Se notificó el listado censal de la PPL y las novedades que lo afectan al Fondo Nacional de Salud mediante los siguientes oficios:_x000a_  * 8310 SUBAS 09389_x000a_  * 8310 SUBAS 09141_x000a_  * 8310 SUBAS 09388_x000a_  * 8310 SUBAS 09142_x000a_  * 8310 SUBAS 08891_x000a_  _x000a_  Mes de agosto:Se entregaron los Listados Censales al Fondo Nacional de Salud PPL-2015 y a la Unidad de Servicios Penitenciarios y Carcelarios en los siguientes oficios:_x000a_  8310-SUBAS-10924_x000a_  8310-SUBAS-10467 8310-SUBAS-10236_x000a_  8310-SUBAS-09779_x000a_  8310-SUBAS-10923_x000a_  8310-SUBAS-10468_x000a_  8310-SUBAS-10233_x000a_  8310-SUBAS-09778_x000a_  _x000a_  Mes de septiembre:Para el mes de septiembre, se entregaron los Listados Censales al Fondo Nacional de Salud PPL-2015 y a la Unidad de Servicios Penitenciarios y Carcelarios en los siguientes oficios:_x000a_  8310-SUBAS-12459_x000a_  8310-SUBAS-12458 8310-SUBAS-12236_x000a_  8310-SUBAS-12235_x000a_  8310-SUBAS-11975_x000a_  8310-SUBAS-11976_x000a_  8310-SUBAS-11586_x000a_  8310-SUBAS-11587"/>
    <s v="Drive- P90- Actividad 855"/>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7"/>
    <x v="48"/>
    <x v="5"/>
    <n v="12"/>
    <s v="Número"/>
    <s v="Ernesto Beltran "/>
    <s v="Profesional Especializado"/>
    <s v="Activo"/>
    <m/>
    <m/>
    <m/>
    <n v="6"/>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 Actividad 856"/>
    <s v="8"/>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Actividad 856"/>
    <n v="12"/>
    <s v="Mes de  octubre: Mediante oficio 8310-SUBAS-13541, del 21 de octubre de 2016, se remite a la USPEC informe técnico de prestación de servicios de salud correspondientes al mes de septiembre de 2016._x000a__x000a_Mes de  noviembre: Mediante oficio 8100- DINPE- 003778 del 16 de diciembre de 2016, se remite a la USPEC informe técnico de prestación de servicios de salud correspondientes al mes de noviembre de 2016._x000a__x000a_Mes de diciembre: Mediante oficio 8310-SUBAS-19072, del 13 de diciembre de 2016, se remite a la USPEC informe técnico de prestación de servicios de salud correspondientes al mes de diciembre de 2016._x000a_"/>
    <s v="Drive- P77-Actividad 856"/>
    <x v="153"/>
    <s v="Consolidar la información suministrada por los grupos de la SUBAS, previamente analizada por estos, para la realización y presentación del informe de seguimiento y control al aseguramiento y prestación de los servicios de salud a la PPL"/>
    <x v="0"/>
    <d v="2016-01-01T00:00:00"/>
    <d v="2016-12-12T00:00:00"/>
    <x v="8"/>
    <s v="Grupo aseguramiento"/>
    <s v="Profesional Universitario"/>
    <x v="0"/>
    <m/>
    <m/>
    <m/>
    <s v="55"/>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856"/>
    <n v="82"/>
    <x v="3"/>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 Actividad 856"/>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8"/>
    <x v="49"/>
    <x v="8"/>
    <n v="1"/>
    <s v="Número"/>
    <s v="Ernesto Beltran "/>
    <s v="Profesional Especializado"/>
    <s v="Activo"/>
    <m/>
    <m/>
    <m/>
    <m/>
    <s v="A la fecha no se cuenta con soportes que evidencien el avance del producto. "/>
    <m/>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x v="154"/>
    <s v="Elaborar conjuntamente con la Unidad de Servicios Penitenciarios y Carcelarios-USPEC manual técnico administrativo En cumplimiento al numeral 2.2.1.11.3.4 del Decreto 2245 de 2015 "/>
    <x v="0"/>
    <d v="2016-01-01T00:00:00"/>
    <d v="2016-12-12T00:00:00"/>
    <x v="8"/>
    <s v="Grupo de servicios de salud"/>
    <s v="Profesional Especializado"/>
    <x v="0"/>
    <m/>
    <m/>
    <m/>
    <s v="45"/>
    <s v="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_x000a_Se elaboró formato de registro y procedimiento de referencia y contrarreferencia en urgencias para ser incluido en el manual técnico de prestación de servicios registrada en el acta 0148_x000a_se adjunta manual técnico para la prestación de servicios de salud y el manual técnico de salud pública. _x000a__x000a_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_x000a__x000a_Mes de mayo: Para la adopción de los manuales técnicos por parte del INPEC la Oficina Asesora de Planeación solicitó remitir oficio en el cual se solicite la eliminación de la ruta virtual de los que deroga los manuales técnicos._x000a__x000a_Mes de junio: Mediante resolución 2897 de fecha 10 de junio de 2016 fueron adoptados los manuales técnicos por el INPEC. Se anexa copia de la Resolución."/>
    <s v="Drive- P180-857"/>
    <n v="100"/>
    <x v="3"/>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x v="50"/>
    <x v="7"/>
    <n v="1"/>
    <s v="Número"/>
    <s v="Ernesto Beltran "/>
    <s v="Profesional Especializado"/>
    <s v="Activo"/>
    <m/>
    <m/>
    <m/>
    <m/>
    <s v="A la fecha no se puede establecer el porcentaje de avance, toda vez que faltan por ejecutar 2 actividades de las 4 propuestas."/>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x v="155"/>
    <s v="Elaborar  documento que contenga la adaptación al contexto penitenciario de los componentes del Sistema Obligatorio de Garantía de la Calidad"/>
    <x v="0"/>
    <d v="2016-01-01T00:00:00"/>
    <d v="2016-08-30T00:00:00"/>
    <x v="1"/>
    <s v="Grupo de servicios de salud"/>
    <s v="Profesional Especializado"/>
    <x v="0"/>
    <m/>
    <m/>
    <m/>
    <s v="70"/>
    <s v="Mes de enero: En acta 0075 de fecha 29 de enero de 2016 se realizaron ajustes al manual del SOGC penitenciario.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_x000a__x000a_Mes de marzo: El 4 de marzo mediante correo electrónico la USPEC informa que los manuales fueron publicados en la página web de la entidad_x000a_el 11 de marzo mediante correo electrónico se solicita remitir documentos para proceder a la adopción de los manuales por parte del INPEC. _x000a__x000a_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_x000a__x000a_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_x000a__x000a_Mes de junio: Mediante resolución 2897 de fecha 10 de junio de 2016 fueron adoptados los manuales técnicos por el INPEC. Se anexa copia de la Resolución."/>
    <s v="Drive- P181-858"/>
    <n v="100"/>
    <x v="0"/>
    <s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_x000a_  _x000a_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x v="50"/>
    <x v="7"/>
    <n v="1"/>
    <s v="Número"/>
    <s v="Ernesto Beltran "/>
    <s v="Profesional Especializado"/>
    <s v="Activo"/>
    <m/>
    <m/>
    <m/>
    <m/>
    <m/>
    <m/>
    <m/>
    <s v="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x v="156"/>
    <s v="Elaborar   instrumentos de seguimiento al cumplimiento del SOGCS "/>
    <x v="0"/>
    <d v="2016-01-01T00:00:00"/>
    <d v="2016-08-31T00:00:00"/>
    <x v="0"/>
    <s v="Grupo de servicios de salud"/>
    <s v="Profesional Especializado"/>
    <x v="0"/>
    <m/>
    <m/>
    <m/>
    <s v="100"/>
    <s v="Mes de abril: Mediante correo electrónico del 16 de febrero se remiten instrumentos de seguimiento al cumplimiento del SOGC para ser revisados por la Oficina asesora de Planeación del INPEC."/>
    <s v="Drive: P181- Actividad 859"/>
    <s v="100"/>
    <x v="0"/>
    <s v="Mes de abril: Mediante correo electrónico del 16 de febrero se remiten instrumentos de seguimiento al cumplimiento del SOGC para ser revisados por la Oficina asesora de Planeación del INPEC."/>
    <s v="Drive: P181- Actividad 859"/>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x v="50"/>
    <x v="7"/>
    <n v="1"/>
    <s v="Número"/>
    <s v="Ernesto Beltran "/>
    <s v="Profesional Especializado"/>
    <s v="Activo"/>
    <m/>
    <m/>
    <m/>
    <m/>
    <m/>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x v="157"/>
    <s v="Elaborar  instructivos de los instrumentos de seguimiento al SOGC"/>
    <x v="0"/>
    <d v="2016-01-01T00:00:00"/>
    <d v="2016-08-31T00:00:00"/>
    <x v="0"/>
    <s v="Grupo de servicios de salud"/>
    <s v="Profesional Especializado"/>
    <x v="0"/>
    <m/>
    <m/>
    <m/>
    <s v="100"/>
    <s v="Mes de abril: Se elaboraron los 12 instructivos a los instrumentos de seguimiento al SOGC los cuales fueron remitidos a la Oficina Asesora de Planeación para su revisión."/>
    <s v="Drive: P181- Actividad 860"/>
    <s v="100"/>
    <x v="0"/>
    <s v="Mes de abril: Se elaboraron los 12 instructivos a los instrumentos de seguimiento al SOGC los cuales fueron remitidos a la Oficina Asesora de Planeación para su revisión."/>
    <s v="Drive: P181- Actividad 860"/>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x v="50"/>
    <x v="7"/>
    <n v="1"/>
    <s v="Número"/>
    <s v="Ernesto Beltran "/>
    <s v="Profesional Especializado"/>
    <s v="Activo"/>
    <m/>
    <m/>
    <m/>
    <m/>
    <m/>
    <m/>
    <m/>
    <s v="Mes de septiembre:Se realizó jornada cívica en salud en el establecimiento d Espinal."/>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x v="158"/>
    <s v="Elaborar un procedimiento relacionado con los procesos de bioseguridad de las áreas de sanidad"/>
    <x v="0"/>
    <d v="2016-01-01T00:00:00"/>
    <d v="2016-08-31T00:00:00"/>
    <x v="0"/>
    <s v="Grupo de servicios de salud"/>
    <s v="Grupo de servicios de salud"/>
    <x v="0"/>
    <m/>
    <m/>
    <m/>
    <s v="70"/>
    <s v="Mes de abril: En reunión realizada en el grupo de servicios de salud se definen los temas que incluirá la guía para el seguimiento de los procesos de bioseguridad en las áreas de sanidad de los ERON que quedó consignada en el acta 02494 del 4 de abril de 2016. "/>
    <s v="Drive- P181-861"/>
    <n v="100"/>
    <x v="0"/>
    <s v="Mes de julio:Se definen elaborar procedimiento para el lavado y desinfección de instrumental y limpieza y desinfección de áreas y superficies. Soporte acta No. 0723 del 7 de julio de 2016._x000a_Mes de agosto:Se realiza procedimiento relacionado con los procesos de bioseguridad. Se anexa como soporte el documento"/>
    <s v="Drive- P181- Actividad 861"/>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0"/>
    <x v="51"/>
    <x v="7"/>
    <n v="1"/>
    <s v="Número"/>
    <s v="Ernesto Beltran "/>
    <s v="Profesional Especializado"/>
    <s v="Activo"/>
    <m/>
    <m/>
    <m/>
    <m/>
    <s v="A la fecha no se cuenta con soportes que evidencien el avance del producto. "/>
    <m/>
    <s v="90"/>
    <s v="Mes de septiembre: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n v="1"/>
    <s v="Mes de octubre: Durante la primera semana de octubre fue aprobado por la Oficina de Planeación y la DIRAT, el documento &quot;Lineamiento Visita Íntima ERON&quot; que contiene acciones en salud pública (Promoción de la Salud y Prevención de la Enfermedad y acciones para el Saneamiento Ambiental)._x000a_Dicho documento se encuentra en la plataforma ISOLUCION. "/>
    <s v="Drive- P94- Actividad 862"/>
    <x v="159"/>
    <s v="Presentar  a la Oficina Asesora de Planeación  documento que den lineamientos al seguimiento y mejoramiento continuo de las acciones de salud pública y prevención del riesgo"/>
    <x v="0"/>
    <d v="2016-01-01T00:00:00"/>
    <d v="2016-10-30T00:00:00"/>
    <x v="8"/>
    <s v="Grupo de salud pública"/>
    <s v="Grupo de servicios de salud"/>
    <x v="0"/>
    <m/>
    <m/>
    <m/>
    <m/>
    <s v="A la fecha no se han reportado avances para el cumplimiento de la actividad: Presentar  a la Oficina Asesora de Planeación  documento que den lineamientos al seguimiento y mejoramiento continuo de las acciones de salud pública y prevención del riesgo "/>
    <m/>
    <n v="90"/>
    <x v="30"/>
    <s v="Mes de septiembre: 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x v="50"/>
    <x v="52"/>
    <x v="7"/>
    <n v="1"/>
    <s v="Número"/>
    <s v="Ernesto Beltran "/>
    <s v="Profesional Especializado"/>
    <s v="Activo"/>
    <m/>
    <m/>
    <m/>
    <m/>
    <m/>
    <m/>
    <m/>
    <m/>
    <m/>
    <m/>
    <m/>
    <m/>
    <x v="30"/>
    <s v="Desarrollar de lineamientos enfocados al fomento de la lactancia materna y hábitos saludables"/>
    <x v="0"/>
    <d v="2016-03-01T00:00:00"/>
    <d v="2016-07-30T00:00:00"/>
    <x v="5"/>
    <s v="Grupo de servicios de salud"/>
    <s v="Grupo de servicios de salud"/>
    <x v="1"/>
    <m/>
    <m/>
    <m/>
    <m/>
    <m/>
    <m/>
    <n v="67"/>
    <x v="1"/>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x v="50"/>
    <x v="52"/>
    <x v="7"/>
    <n v="1"/>
    <s v="Número"/>
    <s v="Ernesto Beltran "/>
    <s v="Profesional Especializado"/>
    <s v="Activo"/>
    <m/>
    <m/>
    <m/>
    <m/>
    <m/>
    <m/>
    <m/>
    <m/>
    <m/>
    <m/>
    <m/>
    <m/>
    <x v="30"/>
    <s v="Elaborar Folleto relacionado con lactancia materna y hábitos saludables"/>
    <x v="0"/>
    <d v="2016-08-10T00:00:00"/>
    <d v="2016-12-12T00:00:00"/>
    <x v="5"/>
    <s v="Grupo de servicios de salud"/>
    <s v="Profesional Especializado"/>
    <x v="1"/>
    <m/>
    <m/>
    <m/>
    <m/>
    <m/>
    <m/>
    <n v="100"/>
    <x v="1"/>
    <s v="Mes de septiembre:Se realizó la socialización a las 6 regionales y los ERON adscritos a ellos mediante las actas No. 0873, 0784 Y 0875."/>
    <s v="Drive- P7- Actividad 866"/>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1"/>
    <x v="53"/>
    <x v="7"/>
    <n v="6"/>
    <s v="Número"/>
    <s v="Ernesto Beltran "/>
    <s v="Profesional Especializado"/>
    <s v="Activo"/>
    <m/>
    <m/>
    <m/>
    <n v="2"/>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 Actividad 865"/>
    <s v="4"/>
    <s v="Mes de julio:Mediante informe 8310-SUBAS-11208 se presenta informe de gestión de los servicios de salud de la PPL._x000a_  _x000a_  Mes de agosto:Mediante informe 8310-SUBAS-11208 se presenta informe de gestión de los servicios de salud de la PPL."/>
    <s v="Drive- P78- Actividad 865"/>
    <n v="6"/>
    <s v="_x000a_Mes de septiembre: Mediante informe 8310-SUBAS-13832,  se presenta informe de gestión de los servicios de salud de la PPL._x000a__x000a_Mes de octubre: Mediante informe 8310-SUBAS-13832,  se presenta informe de gestión de los servicios de salud de la PPL._x000a__x000a_Mes de noviembre: Mediante informe 8310-SUBAS-19351,  se presenta informe de gestión de los servicios de salud de la PPL._x000a__x000a_Mes de diciembre: Mediante informe 8310-SUBAS-19351,  se presenta informe de gestión de los servicios de salud de la PPL._x000a_"/>
    <s v="Drive- P78- Actividad 865"/>
    <x v="160"/>
    <s v="Consolidar la información suministrada por los grupos de las SUBAS, previamente analizada por estos, para la realización y presentación del informe de gestión de los servicios de salud a la PPL"/>
    <x v="0"/>
    <d v="2016-01-01T00:00:00"/>
    <d v="2016-12-12T00:00:00"/>
    <x v="8"/>
    <s v="Grupo aseguramiento"/>
    <s v="Profesional Universitario"/>
    <x v="0"/>
    <m/>
    <m/>
    <m/>
    <s v="33"/>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865"/>
    <n v="67"/>
    <x v="3"/>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2"/>
    <x v="54"/>
    <x v="5"/>
    <n v="6"/>
    <s v="Número"/>
    <s v="Ernesto Beltran "/>
    <s v="Profesional Especializado"/>
    <s v="Activo"/>
    <m/>
    <m/>
    <m/>
    <m/>
    <s v="A la fecha no se cuenta con soportes que evidencien el avance del producto. "/>
    <m/>
    <s v="6"/>
    <s v="Mes de septiembre:Se realizó la socialización a las 6 regionales y los ERON adscritos a ellos mediante las actas No. 0873, 0784 Y 0875."/>
    <s v="Drive- P7- Actividad 866"/>
    <s v="6"/>
    <s v="Mes de septiembre:Se realizó la socialización a las 6 regionales y los ERON adscritos a ellos mediante las actas No. 0873, 0784 Y 0875."/>
    <s v="Drive- P7- Actividad 866"/>
    <x v="161"/>
    <s v="Presentar Videoconferencia ala Direcciones regionales y sus establecimientos adscritos sobre temas relacionados con el seguimiento al cumplimiento del SOGCS"/>
    <x v="0"/>
    <d v="2016-01-01T00:00:00"/>
    <d v="2016-12-12T00:00:00"/>
    <x v="8"/>
    <s v="Grupo de servicios de salud"/>
    <s v="Profesional Especializado"/>
    <x v="0"/>
    <m/>
    <m/>
    <m/>
    <s v="30"/>
    <s v="Mes de junio: Mediante oficio 8310-SUBAS-08121 de fecha 22 de junio de 2016 se solicita espacio en el CEDIP para socializar el SOGCS a los ERON para el día para el día 2 de septiembre de 2016. _x000a_Con oficio 8310-SUBAS-08128 se informa a los directores de las regionales a fin de informar a sus establecimientos."/>
    <m/>
    <n v="100"/>
    <x v="3"/>
    <s v="Mes de septiembre:Se realizó la socialización a las 6 regionales y los ERON adscritos a ellos mediante las actas No. 0873, 0784 Y 0875."/>
    <s v="Drive- P7- Actividad 866"/>
  </r>
  <r>
    <x v="1"/>
    <s v="DIRECCIÓN DE ATENCIÓN Y TRATAMIENTO"/>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3"/>
    <x v="55"/>
    <x v="7"/>
    <n v="10"/>
    <s v="Número"/>
    <s v="Ernesto Beltran "/>
    <s v="Profesional Especializado"/>
    <s v="Activo"/>
    <m/>
    <m/>
    <m/>
    <n v="1"/>
    <s v="Mes de abril: Se realizó videoconferencia a las Regionales Viejo Caldas, Oriente y Norte el día 19 de abril de 2016 quedando consignada en el acta 0420."/>
    <s v="Drive. Carpeta P87- Actividad 867"/>
    <m/>
    <s v="SIN REGISTRO DE SEGUIMIENTO"/>
    <m/>
    <s v="10"/>
    <s v="Mes de abril: Se realizó videoconferencia a las Regionales Viejo Caldas, Oriente y Norte el día 19 de abril de 2016 quedando consignada en el acta 0420."/>
    <s v="Drive. P87- Actividad 867"/>
    <x v="162"/>
    <s v="  Realizar Videoconferencia dirigida a las regionales viejo caldas y oriente  "/>
    <x v="0"/>
    <d v="2016-04-01T00:00:00"/>
    <d v="2016-04-30T00:00:00"/>
    <x v="8"/>
    <s v="Grupo salud pública"/>
    <s v="Profesional Especializado"/>
    <x v="0"/>
    <m/>
    <m/>
    <m/>
    <s v="100"/>
    <s v="Mes de abril: Se realizó videoconferencia a las Regionales Viejo Caldas, Oriente y Norte el día 19 de abril de 2016 quedando consignada en el acta 0420."/>
    <s v="Drive. Carpeta P87- Actividad 867"/>
    <s v="100"/>
    <x v="0"/>
    <s v="Mes de abril: Se realizó videoconferencia a las Regionales Viejo Caldas, Oriente y Norte el día 19 de abril de 2016 quedando consignada en el acta 0420."/>
    <s v="Drive. Carpeta P87- Actividad 867"/>
  </r>
  <r>
    <x v="1"/>
    <s v="DIRECCIÓN DE ATENCIÓN Y TRATAMIENTO"/>
    <s v="DIRAT"/>
    <s v="DIRECCIÓN DE ATENCIÓN Y TRATAMIENTO"/>
    <s v="O2"/>
    <s v="Sostener la Atención Social a la PPL, que les otorgue condiciones dignas en la  Prisionalización."/>
    <s v="S11"/>
    <s v="SALUD"/>
    <s v="I2"/>
    <s v="Porcentaje de población asegurada al sistema de salud en las condiciones exigidas al instituto por normatividad vigente (para personas privadas de libertad PPL)*"/>
    <n v="98"/>
    <s v="Porcentaje"/>
    <x v="54"/>
    <x v="56"/>
    <x v="7"/>
    <n v="100"/>
    <s v="Porcentaje"/>
    <s v="Ernesto Beltran "/>
    <s v="Profesional Especializado"/>
    <s v="Activo"/>
    <m/>
    <m/>
    <m/>
    <m/>
    <s v="A la fecha no se cuenta con soportes que evidencien el avance del producto. "/>
    <m/>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x v="163"/>
    <s v="Definir las acciones de prácticas de salubridad e higiene pertinentes para las condiciones de la población privada de la libertad y los ERON."/>
    <x v="0"/>
    <d v="2016-01-01T00:00:00"/>
    <d v="2016-07-30T00:00:00"/>
    <x v="8"/>
    <s v="Nancy Uscategui"/>
    <s v="Profesional Especializado"/>
    <x v="0"/>
    <m/>
    <m/>
    <m/>
    <s v="90"/>
    <s v="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_x000a__x000a_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_x000a_Se anexa copia de Actas No. 462 del 10 de mayo y 503 del 23 de Mayo del presente._x000a__x000a_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
    <s v="Drive- P257-1155"/>
    <n v="100"/>
    <x v="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r>
  <r>
    <x v="1"/>
    <s v="DIRECCIÓN DE ATENCIÓN Y TRATAMIENTO"/>
    <s v="DIRAT"/>
    <s v="DIRECCIÓN DE ATENCIÓN Y TRATAMIENTO"/>
    <s v="O1"/>
    <s v="Sostener la Atención Social a la PPL, que les otorgue condiciones dignas en la  Prisionalización."/>
    <s v="S6"/>
    <s v="SALUD"/>
    <s v="I2"/>
    <s v="Porcentaje de PPL a cargo del INPEC con cobertura en salud."/>
    <n v="11"/>
    <s v="Porcentaje"/>
    <x v="55"/>
    <x v="57"/>
    <x v="7"/>
    <n v="65"/>
    <s v="Porcentaje"/>
    <s v="Ernesto Beltran "/>
    <s v="Profesional Especializado"/>
    <s v="Activo"/>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x v="164"/>
    <s v="Definir mediante informe a la DIRAT los ERON caracterizados como  unidades primarias generadoras de datos -UPGD"/>
    <x v="0"/>
    <d v="2016-01-01T00:00:00"/>
    <d v="2016-01-30T00:00:00"/>
    <x v="6"/>
    <s v="Grupo salud pública"/>
    <s v="Profesional Especializado"/>
    <x v="0"/>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x v="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r>
  <r>
    <x v="1"/>
    <s v="DIRECCIÓN DE ATENCIÓN Y TRATAMIENTO"/>
    <s v="DIRAT"/>
    <s v="DIRECCIÓN DE ATENCIÓN Y TRATAMIENTO"/>
    <s v="O1"/>
    <s v="Sostener la Atención Social a la PPL, que les otorgue condiciones dignas en la  Prisionalización."/>
    <s v="S6"/>
    <s v="SALUD"/>
    <s v="I2"/>
    <s v="Porcentaje de PPL a cargo del INPEC con cobertura en salud."/>
    <n v="11"/>
    <s v="Porcentaje"/>
    <x v="55"/>
    <x v="57"/>
    <x v="7"/>
    <n v="65"/>
    <s v="Porcentaje"/>
    <s v="Ernesto Beltran "/>
    <s v="Profesional Especializado"/>
    <s v="Activo"/>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x v="165"/>
    <s v="Realizar videoconferencia para la socialización de los lineamientos del manejo de la notificación de los eventos de interés en salud pública- EISP"/>
    <x v="0"/>
    <d v="2016-01-01T00:00:00"/>
    <d v="2016-11-30T00:00:00"/>
    <x v="6"/>
    <s v="Grupo salud pública"/>
    <s v="Profesional Especializado"/>
    <x v="0"/>
    <m/>
    <m/>
    <m/>
    <s v="82"/>
    <s v="Mes de marzo: Los días 07 y 08 de marzo de 2016, se realizaron  videoconferencias para la socialización de los lineamientos del manejo de la notificación de los eventos de interés en salud pública- EISP a las regionales y los establecimientos. _x000a__x000a_Mes de abril: Las videoconferencias se realizaron los días 4 y 5 de Abril del presente año (actas 299 y 305). La temática tratada fue &quot;Enfermedades Crónicas no Transmisibles y Enfermedades Transmitidas por vectores&quot;. Se contextualizaron conceptos como su diagnóstico, factores de riesgo, manejo farmacológico y recomendaciones, haciendo énfasis en la educación como pilar importante para la prevención y manejo de dichas patologías. _x000a__x000a__x000a_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_x000a__x000a_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
    <s v="Drive-P16-869"/>
    <n v="100"/>
    <x v="27"/>
    <s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_x000a_  Como evidencia, se soportan las Actas No. 635 y 636."/>
    <s v="Drive-P89- Actividad 869"/>
  </r>
  <r>
    <x v="1"/>
    <s v="DIRECCIÓN DE ATENCIÓN Y TRATAMIENTO"/>
    <s v="DIRAT"/>
    <s v="DIRECCIÓN DE ATENCIÓN Y TRATAMIENTO"/>
    <s v="O1"/>
    <s v="Sostener la Atención Social a la PPL, que les otorgue condiciones dignas en la  Prisionalización."/>
    <s v="S6"/>
    <s v="SALUD"/>
    <s v="I2"/>
    <s v="Porcentaje de PPL a cargo del INPEC con cobertura en salud."/>
    <n v="11"/>
    <s v="Porcentaje"/>
    <x v="55"/>
    <x v="57"/>
    <x v="7"/>
    <n v="65"/>
    <s v="Porcentaje"/>
    <s v="Ernesto Beltran "/>
    <s v="Profesional Especializado"/>
    <s v="Activo"/>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x v="166"/>
    <s v="Definir mediante informe por “periodo epidemiológico año 2016 ”  cumplido, los ERON que no reportan o se encuentra en &quot;silencio epidemiológico&quot; "/>
    <x v="0"/>
    <d v="2016-01-01T00:00:00"/>
    <d v="2016-12-12T00:00:00"/>
    <x v="6"/>
    <s v="Grupo salud pública"/>
    <s v="Profesional Especializado"/>
    <x v="0"/>
    <m/>
    <m/>
    <m/>
    <m/>
    <s v="Mes de abril: Mediante informe 8310-SUBAS-04731 se presenta informe de gestión de los servicios de salud de la PPL."/>
    <m/>
    <n v="67"/>
    <x v="3"/>
    <s v="Mes de julio: Se adjunta informe ante la DIRAT mediante oficio No. 8310-SUBAS-9524, de fecha 02 de agosto de 2016,  los establecimientos que durante el periodo epidemiológico 7 no realizaron notificación o se encuentran en silencio epidemiológico._x000a__x000a_Mes de agosto: Se adjunta informe ante la DIRAT mediante oficio No. 8310-SUBAS-11221, de fecha 31 de agosto de 2016,  los establecimientos que durante el periodo epidemiológico 8 no realizaron notificación o se encuentran en silencio epidemiológico._x000a_"/>
    <s v="Drive- P89- Actividad 870"/>
  </r>
  <r>
    <x v="1"/>
    <s v="DIRECCIÓN DE ATENCIÓN Y TRATAMIENTO"/>
    <s v="DIRAT"/>
    <s v="DIRECCIÓN DE ATENCIÓN Y TRATAMIENTO"/>
    <s v="O1"/>
    <s v="Sostener la Atención Social a la PPL, que les otorgue condiciones dignas en la  Prisionalización."/>
    <s v="S6"/>
    <s v="SALUD"/>
    <s v="I2"/>
    <s v="Porcentaje de PPL a cargo del INPEC con cobertura en salud."/>
    <n v="65"/>
    <s v="Porcentaje"/>
    <x v="55"/>
    <x v="57"/>
    <x v="7"/>
    <n v="65"/>
    <s v="Porcentaje"/>
    <s v="Ernesto Beltran "/>
    <s v="Profesional Especializado"/>
    <s v="Activo"/>
    <m/>
    <m/>
    <m/>
    <m/>
    <m/>
    <m/>
    <m/>
    <m/>
    <m/>
    <m/>
    <m/>
    <m/>
    <x v="167"/>
    <s v="Evidenciar mediante oficio a las regionales,  la situación de la notificación para el seguimiento a los establecimientos de su jurisdicción"/>
    <x v="0"/>
    <d v="2016-01-01T00:00:00"/>
    <d v="2016-12-12T00:00:00"/>
    <x v="0"/>
    <s v="Grupo salud pública"/>
    <s v="Profesional Especializado"/>
    <x v="1"/>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1"/>
    <n v="75"/>
    <x v="1"/>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r>
  <r>
    <x v="1"/>
    <s v="DIRECCIÓN DE ATENCIÓN Y TRATAMIENTO"/>
    <s v="DIRAT"/>
    <s v="DIRECCIÓN DE ATENCIÓN Y TRATAMIENTO"/>
    <s v="O1"/>
    <s v="Sostener la Atención Social a la PPL, que les otorgue condiciones dignas en la  Prisionalización."/>
    <s v="S6"/>
    <s v="SALUD"/>
    <s v="I2"/>
    <s v="Porcentaje de PPL a cargo del INPEC con cobertura en salud."/>
    <n v="11"/>
    <s v="Porcentaje"/>
    <x v="55"/>
    <x v="57"/>
    <x v="7"/>
    <n v="65"/>
    <s v="Porcentaje"/>
    <s v="Ernesto Beltran "/>
    <s v="Profesional Especializado"/>
    <s v="Activo"/>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x v="168"/>
    <s v="Mediante oficio a las regionales, evidenciar la situación de la notificación para el seguimiento a los establecimientos de su jurisdicción"/>
    <x v="0"/>
    <d v="2016-01-01T00:00:00"/>
    <d v="2016-12-12T00:00:00"/>
    <x v="6"/>
    <s v="Grupo salud pública"/>
    <s v="Profesional Especializado"/>
    <x v="0"/>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2"/>
    <n v="75"/>
    <x v="3"/>
    <s v="*Se adjunta informe a las Regionales mediante oficio No. 8310-SUBAS-7749, de fecha 17 de junio de 2016. Se identifican los establecimientos que durante el periodo epidemiológico 5 no realizaron notificación para su respectivo seguimiento._x000a_ _x000a_*Se adjunta informe a las Regionales mediante oficio No. 8310-SUBAS-7750, de fecha 17 de junio de 2016. Se identifican los establecimientos que durante el periodo epidemiológico 6 no realizaron notificación para su respectivo seguimiento._x000a_ _x000a_ Mes de julio: Se adjunta informe a las Regionales mediante oficio No. 8310-SUBAS-9525, de fecha 02 de agosto de 2016. Se identifican los establecimientos que durante el periodo epidemiológico 7 no realizaron notificación para su respectivo seguimiento._x000a_ _x000a_ Mes de agosto: Mediante oficio No. 8310-SUBAS-011222 del 12 de septiembre de 2016 a las Direcciones Regionales. Se identifican los establecimientos que durante el periodo epidemiológico 8 no realizaron notificación para su respectivo seguimiento."/>
    <s v="Drive- P89- Actividad 872"/>
  </r>
  <r>
    <x v="1"/>
    <s v="DIRECCIÓN DE ATENCIÓN Y TRATAMIENTO"/>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56"/>
    <x v="58"/>
    <x v="6"/>
    <n v="2"/>
    <s v="Numero"/>
    <s v="My. Johanna Andrea Montoya Cifuentes"/>
    <s v="Subdirector Técnico"/>
    <s v="Activo"/>
    <m/>
    <m/>
    <m/>
    <n v="100"/>
    <s v="Mes de junio: Según el seguimiento efectuado a las Direcciones Regionales a la fecha se ha participado en la XII feria de jóvenes empresarios  realizada en Corferias  (19 al 22 de mayo) y la feria de Tunja.  "/>
    <s v="Drive-P124- Actividad 873"/>
    <m/>
    <s v="SIN REGISTRO DE SEGUIMIENTO"/>
    <m/>
    <n v="2"/>
    <s v="Mes de junio: Según el seguimiento efectuado a las Direcciones Regionales a la fecha se ha participado en la XII feria de jóvenes empresarios  realizada en Corferias  (19 al 22 de mayo) y la feria de Tunja.  "/>
    <s v="Drive-P124- Actividad 873"/>
    <x v="169"/>
    <s v="Seguimiento a las Direcciones Regionales en la participación de ferias de exposición regional "/>
    <x v="0"/>
    <d v="2016-01-30T00:00:00"/>
    <d v="2016-12-12T00:00:00"/>
    <x v="8"/>
    <s v="Maryori Quiñones Núñez"/>
    <s v="Profesional Universitario"/>
    <x v="0"/>
    <m/>
    <m/>
    <m/>
    <m/>
    <s v="Mes de junio: Según el seguimiento efectuado a las Direcciones Regionales a la fecha se ha participado en la XII feria de jóvenes empresarios  realizada en Corferias  (19 al 22 de mayo) y la feria de Tunja.  "/>
    <s v="Drive- P124- Actividad 873"/>
    <n v="100"/>
    <x v="31"/>
    <s v="Según el seguimiento efectuado a las Direcciones Regionales a la fecha se ha participado en la XII feria de jóvenes empresarios realizada en Corferias (19 al 22 de mayo) y la feria de Tunja."/>
    <s v="Drive- P124- Actividad 873"/>
  </r>
  <r>
    <x v="1"/>
    <s v="DIRECCIÓN DE ATENCIÓN Y TRATAMIENTO"/>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57"/>
    <x v="59"/>
    <x v="5"/>
    <n v="1"/>
    <s v="Número"/>
    <s v="My. Johanna Andrea Montoya Cifuentes"/>
    <s v="Subdirector Técnico"/>
    <s v="Activo"/>
    <n v="100"/>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x v="170"/>
    <s v="Verificar el diagnostico real de los servicios que presta la casa Libertad para el personal pos penado."/>
    <x v="0"/>
    <d v="2016-01-15T00:00:00"/>
    <d v="2016-02-15T00:00:00"/>
    <x v="5"/>
    <s v="Maryori Quiñones Núñez"/>
    <s v="Profesional Universitario"/>
    <x v="0"/>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x v="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r>
  <r>
    <x v="1"/>
    <s v="DIRECCIÓN DE ATENCIÓN Y TRATAMIENTO"/>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57"/>
    <x v="59"/>
    <x v="5"/>
    <n v="1"/>
    <s v="Número"/>
    <s v="My. Johanna Andrea Montoya Cifuentes"/>
    <s v="Subdirector Técnico"/>
    <s v="Activo"/>
    <m/>
    <m/>
    <m/>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x v="171"/>
    <s v="Determinar las actividades a realizar en beneficio del pos penado."/>
    <x v="0"/>
    <d v="2016-02-16T00:00:00"/>
    <d v="2016-03-15T00:00:00"/>
    <x v="5"/>
    <s v="Maryori Quiñones Núñez"/>
    <s v="Profesional Universitario"/>
    <x v="0"/>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x v="0"/>
    <s v="Mes de marzo: Mediante oficio 8340 SUBDA 03256, presentó informe a la DIRAT, donde se indica las actividades a realizar en beneficio del pospenado para la presente vigencia."/>
    <s v="Escritorio/Plan de acción/ 2016/ soportes/ productivas/ comercialización/ producto 5/ actividad 2"/>
  </r>
  <r>
    <x v="1"/>
    <s v="DIRECCIÓN DE ATENCIÓN Y TRATAMIENTO"/>
    <s v="DIRAT"/>
    <s v="DIRECCIÓN DE ATENCIÓN Y TRATAMIENTO"/>
    <s v="O1"/>
    <s v="Sostener la Atención Social a la PPL, que les otorgue condiciones dignas en la  Prisionalización."/>
    <s v="S8"/>
    <s v="ATENCIÓN PSICOSOCIAL"/>
    <s v="I3"/>
    <s v="Porcentaje de PPL con elementos de dotación de ingreso."/>
    <n v="97"/>
    <s v="Porcentaje"/>
    <x v="58"/>
    <x v="60"/>
    <x v="5"/>
    <n v="100"/>
    <s v="Porcentaje"/>
    <s v="Maria Ines Guzman Correa"/>
    <s v="Subdirector Técnico"/>
    <s v="Activo"/>
    <m/>
    <m/>
    <m/>
    <m/>
    <s v="A la fecha no se cuenta con soportes que evidencien el avance del producto. "/>
    <m/>
    <m/>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 Actividad 876"/>
    <n v="100"/>
    <s v="Mes de octubre: Mediante oficio No. 500 DIREG- ARTRA- 7130 del 20 de octubre de 2016, se presentó a la Doctora Roselin Martínez Rosales, Directora de Atención y Tratamiento, informe sobre el encuentro de enfoque diferencial en la Regional Noroeste. _x000a__x000a_Mediante oficio No. 400 DRORI- ARTRA- 6298 del 19 de octubre de 2016, se presentó a la Doctora Roselin Martínez Rosales, Directora de Atención y Tratamiento, informe sobre el encuentro de enfoque diferencial en la Regional Oriente.  _x000a__x000a_Mes de noviembre: Mediante radicado No. 2016IE029665 se presentó a la Doctora Roselin Martínez Rosales, Directora de Atención y Tratamiento, informe sobre el primer encuentro de enfoque diferencial en la Regional Central. _x000a__x000a_Mediante oficio No. 300 DIREG- ARTRA- 006121 del 01 de noviembre de 2016, se presentó a la Doctora Roselin Martínez Rosales, Directora de Atención y Tratamiento, informe sobre el encuentro de enfoque diferencial en la Regional Norte. _x000a__x000a_Mes de diciembre: Mediante oficio 200- DROCC- 6981 del 09 de diciembre se presentó a la Doctora Roselin Martínez Rosales, Directora de Atención y Tratamiento, informe sobre el encuentro de enfoque diferencial en la Regional Occidente._x000a__x000a_Se elaboró política para la atención de población excepcional con enfoque diferencial. _x000a_"/>
    <s v="Drive- P104- Actividad 876"/>
    <x v="172"/>
    <s v="Elaborar política para grupos con condiciones excepcionales"/>
    <x v="0"/>
    <d v="2016-01-11T00:00:00"/>
    <d v="2016-11-30T00:00:00"/>
    <x v="8"/>
    <s v="Myriam Silva "/>
    <s v="Profesional Especializado"/>
    <x v="0"/>
    <m/>
    <m/>
    <m/>
    <s v="60"/>
    <s v="Mes de abril: Acta No 076 del 29/01/2016 Seguimiento proceso pasantías en INPEC - Contribución a política penitenciaria y carcelaria con enfoque diferencial._x000a__x000a_Acta No 0391 del 21/04/2016 Revisión del cronograma de trabajo y proyecto de caracterización sociocultural Indígenas, Afrodescendientes y sectores LGBTI en ERON. _x000a__x000a_Mes de mayo: Acta No 0495 del 18/03/2016. Objetivos de la pasantía estudiantes de antropología Universidad Nacional. _x000a_Primer documento de trabajo caracterización población Indígenas 28/04/2016. _x000a_Primer documento de trabajo caracterización población en condición de Discapacidad. _x000a_Tabulación información Afrocolombianos. _x000a_Acta No 0461 del 19/05/2016 Reunión verificación segundo informe caracterización población Indígena. _x000a__x000a_Mes de junio: Se adjunta oficio GATES 06168, de fecha 26 de mayo de 2016, mediante el cual se envían los lineamientos de encuentros regionales de enfoque diferencial, resolución 1339 de 2016, a los Directores Regionales. _x000a__x000a_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_x000a__x000a_Se adjunta acta No 0584 de fecha 16 de junio de 2016, mediante la cual se realiza trabajo de campo caracterización política diferencial en EC Bogotá. _x000a__x000a_Se adjunta acta No 0605 de fecha 22 de junio de 2016, mediante la cual se realiza reunión de seguimiento política diferencial."/>
    <s v="Drive- P104-876"/>
    <m/>
    <x v="32"/>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876"/>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x v="61"/>
    <x v="1"/>
    <n v="100"/>
    <s v="Porcentaje"/>
    <s v="Sandra Patricia Cárdenas Briceño"/>
    <s v="Subdirector Técnico"/>
    <s v="Activo"/>
    <n v="50"/>
    <s v="DE 40 FUNCIONRES QUE SE DEBEN CUBRI R SE HAN RECIBIDO #### "/>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x v="173"/>
    <s v="1.  Documento manual de contratación INPEC aprobado. "/>
    <x v="0"/>
    <d v="2016-01-01T00:00:00"/>
    <d v="2016-05-31T00:00:00"/>
    <x v="1"/>
    <s v="Alba Lucy Correa"/>
    <s v="Profesional Especializado"/>
    <x v="0"/>
    <n v="30"/>
    <s v="LA SUBDIRECCION DE GESTION CONTRACTUAL, ELABORO EL MANUAL DE CONRATACIÓN Y LO PRESENTO MEDIANTEOFICIO  A LA OFICINA ASESORA DE PLANEACIÓN."/>
    <s v="EN PC CARPERTA PLANES, PLAN DE ACCION 2016,SEGUIMIENTO 1ER TRIMESTRE - AVANCE PROCESO CONTRACTUAL."/>
    <n v="100"/>
    <s v="La subdirección de Gestión Contractual elaboró el manual de contratacion, fue aprobado mediante Resolución 003000 de julio 16 de 2016"/>
    <s v="http://www.inpec.gov.co/portal/page/portal/Inpec/SeccionContratacion/manualcontratacion"/>
    <n v="100"/>
    <x v="0"/>
    <s v="La subdirección de Gestión Contractual elaboró el manual de contratacion, fue aprobado mediante Resolución 003000 de julio 16 de 2016"/>
    <s v="http://www.inpec.gov.co/portal/page/portal/Inpec/SeccionContratacion/manualcontratacion"/>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x v="61"/>
    <x v="1"/>
    <n v="100"/>
    <s v="Porcentaje"/>
    <s v="Sandra Patricia Cárdenas Briceño"/>
    <s v="Subdirector Técnico"/>
    <s v="Activo"/>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x v="174"/>
    <s v="2. Diseñar el  Programa de socialización manual de contratación INPEC a desarrollar. "/>
    <x v="0"/>
    <d v="2016-01-01T00:00:00"/>
    <d v="2016-05-31T00:00:00"/>
    <x v="2"/>
    <s v="Alba Lucy Correa"/>
    <s v="Profesional Especializado"/>
    <x v="0"/>
    <n v="30"/>
    <s v="LA SUBDIRECCION DE GESTION CONTRACTUAL, DISEÑO ELPROGRAMA DE SOCIALIZACIÓN DELMANUAL DE CONTRATACIÓN."/>
    <s v="EN PC CARPETA PLANES,PLAN DE ACCION 2016,SEGUIMIENTO 1er TRIMESTRE AVANCE  SUBDIRECCION DE  GESTION CONTRACTUAL."/>
    <n v="100"/>
    <s v="La Subdirección de Gestión Contractual  diseño el Programa de socialización del manual de contratación de Inpec y realizó una socialización "/>
    <s v="en PC DIGEC : Carpeta Planes: Carpeta PLAN DE ACCION 2016: Carpeta avance Plan acción 2o. Trimestre 2016"/>
    <n v="100"/>
    <x v="0"/>
    <s v="La Subdirección de Gestión Contractual  diseño el Programa de socialización del manual de contratación de Inpec y realizó una socialización "/>
    <s v="en PC DIGEC : Carpeta Planes: Carpeta PLAN DE ACCION 2016: Carpeta avance Plan acción 2o. Trimestre 2016"/>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x v="61"/>
    <x v="1"/>
    <n v="100"/>
    <s v="Porcentaje"/>
    <s v="Sandra Patricia Cárdenas Briceño"/>
    <s v="Subdirector Técnico"/>
    <s v="Activo"/>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x v="175"/>
    <s v="3. Ejecutar el Programa "/>
    <x v="0"/>
    <d v="2016-01-01T00:00:00"/>
    <d v="2016-12-12T00:00:00"/>
    <x v="2"/>
    <s v="Alba Lucy Correa"/>
    <s v="Profesional Especializado"/>
    <x v="0"/>
    <n v="15"/>
    <s v="LA SUBDIRECCION DE GESTION CONTRACTUAL, HA REALIZADO VIDEOCON FERENCIAS CON EL FIN DE SOCIALIZAR LOS TEMAS DE CONTRATACION CONTEMPLADOS EN EL MANUAL DE CONTRATACIÓN"/>
    <s v="EN PC CARPETA PLANES,PLAN DE ACCION 2016,SEGUIMIENTO 1er TRIMESTRE AVANCE  SUBDIRECCION DE  GESTION CONTRACTUAL."/>
    <n v="7"/>
    <s v="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
    <s v="En PC:  DIGEC carpeta PLANES.PLAN ACCION 2016 Avance  Plan acción 2o. Trimestre de 2016 contractual"/>
    <n v="79"/>
    <x v="3"/>
    <s v="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0"/>
    <x v="62"/>
    <x v="1"/>
    <n v="1"/>
    <s v="Número"/>
    <s v="Sandra Ávila Moreno"/>
    <s v="Profesional Universitario"/>
    <s v="Activo"/>
    <m/>
    <m/>
    <m/>
    <m/>
    <m/>
    <m/>
    <m/>
    <s v="SIN REGISTRO DE SEGUIMIENTO"/>
    <m/>
    <n v="1"/>
    <s v="Se elaboró el programa amual mensualizado de caja - PAC"/>
    <s v="Pendiente ruta de ubicación de la evidencia"/>
    <x v="176"/>
    <s v="Proyección ejecución PAC año 2016"/>
    <x v="0"/>
    <d v="2016-01-01T00:00:00"/>
    <d v="2016-01-31T00:00:00"/>
    <x v="8"/>
    <s v="Sandra Ávila Moreno"/>
    <s v="Profesional Universitario"/>
    <x v="0"/>
    <n v="100"/>
    <s v="EL GRUPO DE TESORERIA ELABORO EL PLAN  MENSUALIZADO  DE CAJA PAC PARA  LA VIGENCIA FISCAL 2016"/>
    <s v="EN PC CARPETA PLANES,PLAN ACCION 2016-SEGUIMIENTO 1ER TRIMESTRE- AVANCE PROCESO GESTION FINANCIERA"/>
    <m/>
    <m/>
    <m/>
    <n v="0"/>
    <x v="0"/>
    <n v="0"/>
    <n v="0"/>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1"/>
    <x v="63"/>
    <x v="1"/>
    <n v="1"/>
    <s v="Número"/>
    <s v="Sandra Patricia Cárdenas Briceño"/>
    <s v="Subdirector Técnico"/>
    <s v="Activo"/>
    <m/>
    <m/>
    <m/>
    <m/>
    <m/>
    <m/>
    <m/>
    <s v="SIN REGISTRO DE SEGUIMIENTO"/>
    <m/>
    <n v="1"/>
    <s v="Se realizaron las modificaciones con las necesidades del Instituto en las fechas establecidas las cuales fueron aprobadas y ejecutadas en su totalidad"/>
    <s v="Pendiente ruta de ubicación de la evidencia"/>
    <x v="177"/>
    <s v="Plan Anual de Adquisiciones elaborado y aprobado"/>
    <x v="0"/>
    <d v="2016-01-01T00:00:00"/>
    <d v="2016-01-31T00:00:00"/>
    <x v="5"/>
    <s v="Sandra Patricia Cárdenas Briceño"/>
    <s v="Subdirector Técnico"/>
    <x v="0"/>
    <n v="50"/>
    <s v="LA OFICINA DE PLANEACION,  ELABORO EL PLAN ANUAL DE ADQUISISICION."/>
    <s v="EN PC CARPETA PLANES,PLAN ACCION 2016-SEGUIMIENTO 1ER TRIMESTRE- AVANCE  PROCESO GESTION  FINANCIERA."/>
    <m/>
    <m/>
    <m/>
    <n v="100"/>
    <x v="0"/>
    <s v="Se cuenta con el plan anual de adquisiciones aprobado en el mes de enero de 2016, el cual fue modificado y actualizado en el mes de julio de 2016 "/>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1"/>
    <x v="63"/>
    <x v="1"/>
    <n v="1"/>
    <s v="Número"/>
    <s v="Sandra Patricia Cárdenas Briceño"/>
    <s v="Subdirector Técnico"/>
    <s v="Activo"/>
    <m/>
    <m/>
    <m/>
    <m/>
    <m/>
    <m/>
    <m/>
    <s v="SIN REGISTRO DE SEGUIMIENTO"/>
    <m/>
    <n v="1"/>
    <s v="Se realizaron las modificaciones con las necesidades del Instituto en las fechas establecidas las cuales fueron aprobadas y ejecutadas en su totalidad"/>
    <s v="Pendiente ruta de ubicación de la evidencia"/>
    <x v="178"/>
    <s v="Publicación en pagina WEB INPEC Plan Anual de adquisiciones aprobado"/>
    <x v="0"/>
    <d v="2016-02-01T00:00:00"/>
    <d v="2016-12-12T00:00:00"/>
    <x v="5"/>
    <s v="Sandra Patricia Cárdenas Briceño"/>
    <s v="Subdirector Técnico"/>
    <x v="0"/>
    <n v="50"/>
    <s v="LA OFICINA DE PLANEACION,  PUBLICO EN PAGINA WEB INPEC PLAN ANUAL DE  ADQUISICIONES APROBADO."/>
    <s v="EN PC CARPETA PLANES,PLAN ACCION 2016- SEGUIMIENTO 1ER TRIMESTRE AVANCE  PROCESO GESTION FINANCIERA."/>
    <n v="100"/>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n v="100"/>
    <x v="2"/>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r>
  <r>
    <x v="2"/>
    <s v="DIRECCIÓN DE GESTIÓN CORPORATIVA"/>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x v="64"/>
    <x v="0"/>
    <n v="30"/>
    <s v="Porcentaje"/>
    <s v="María Nelly Fajardo"/>
    <s v="Profesional Universitario"/>
    <s v="Activo"/>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x v="179"/>
    <s v="Adquirir herramientas tecnológicas (Compra de equipos)"/>
    <x v="0"/>
    <d v="2016-02-28T00:00:00"/>
    <d v="2016-04-30T00:00:00"/>
    <x v="5"/>
    <s v="Luis Eduardo Prieto"/>
    <s v="Técnico Administrativo"/>
    <x v="0"/>
    <n v="10"/>
    <s v="EL GRUPO DE GESTION DOCUMENTAL  SOLICITO EL CDP Y EL CONCEPTO DE VIABILIDAD  JURIDICA PARA ADELANTAR  EL PROCESO  DE CONTRATACION PARA LA COMPRA DE EQUIPOS "/>
    <s v="EN PC CARPETA PLANES,PLAN ACCION 2016-SEGUIMIENTO 1ER TRIMESTRE- AVANCE PROCESO GESTION DOCUMENTAL"/>
    <n v="30"/>
    <s v="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
    <s v="En PC:  DIGEC carpeta PLANES.PLAN ACCION 2016 Avance  Plan acción 2o. Trimestre de 2016 Gdtal."/>
    <n v="100"/>
    <x v="0"/>
    <s v="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_x000a_"/>
    <s v="Se pueden ubicar en el computador del Profesional Especializado de la Dirección de Gestión Corporativa "/>
  </r>
  <r>
    <x v="2"/>
    <s v="DIRECCIÓN DE GESTIÓN CORPORATIVA"/>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x v="64"/>
    <x v="0"/>
    <n v="30"/>
    <s v="Porcentaje"/>
    <s v="María Nelly Fajardo"/>
    <s v="Profesional Universitario"/>
    <s v="Activo"/>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x v="180"/>
    <s v="Realizar capacitaciones a los establecimientos objetivo y a las regionales "/>
    <x v="0"/>
    <d v="2016-06-01T00:00:00"/>
    <d v="2016-11-15T00:00:00"/>
    <x v="3"/>
    <s v="Luis Eduardo Prieto"/>
    <s v="Técnico Administrativo"/>
    <x v="0"/>
    <m/>
    <s v="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
    <s v="Carpeta fisica Archivo de Gestión, y electronica  en el Computador de la Coordinacion de Gestion Documental, con los documentos del tramite respectivo."/>
    <n v="50"/>
    <s v="Se Desarrollara el cronograma de capacitaciones, acorde con la Adquisición de equipos tecnológicos para el desarrollo de la Gestión Documental."/>
    <s v="Carpeta fisica Archivo de Gestión, y electronica  en el Computador de la Coordinacion de Gestion Documental, con los documentos del tramite respectivo."/>
    <n v="72"/>
    <x v="33"/>
    <s v="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s v="Se pueden ubicar en el computador del Profesional Especializado de la Dirección de Gestión Corporativa "/>
  </r>
  <r>
    <x v="2"/>
    <s v="DIRECCIÓN DE GESTIÓN CORPORATIVA"/>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x v="64"/>
    <x v="0"/>
    <n v="30"/>
    <s v="Porcentaje"/>
    <s v="María Nelly Fajardo"/>
    <s v="Profesional Universitario"/>
    <s v="Activo"/>
    <m/>
    <m/>
    <m/>
    <m/>
    <m/>
    <m/>
    <m/>
    <m/>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x v="181"/>
    <s v="Generar un (1) informe anual de solicitudes de acceso a información. (No. Solicitudes recibidas, trasladadas a otra institución, tiempos de respuesta y solicitudes a las que se les negó acceso a la información)"/>
    <x v="0"/>
    <d v="2016-12-01T00:00:00"/>
    <d v="2016-12-12T00:00:00"/>
    <x v="4"/>
    <s v="Luis Eduardo Prieto"/>
    <s v="Técnico Administrativo"/>
    <x v="0"/>
    <m/>
    <m/>
    <m/>
    <m/>
    <m/>
    <m/>
    <m/>
    <x v="7"/>
    <m/>
    <m/>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3"/>
    <x v="65"/>
    <x v="1"/>
    <n v="45"/>
    <s v="Porcentaje"/>
    <s v="Maria Nelly Fajardoi"/>
    <s v="Profesional Universitario"/>
    <s v="Activo"/>
    <m/>
    <m/>
    <m/>
    <m/>
    <m/>
    <m/>
    <m/>
    <s v="SIN REGISTRO DE SEGUIMIENTO"/>
    <m/>
    <n v="22.5"/>
    <s v="Se elabró el Programa de Gestión Documental y esta en proceso de subirlo a la herramienta Isolusión y aprobación del Comité Institucional"/>
    <s v="Pendiente ruta de ubicación de la evidencia"/>
    <x v="182"/>
    <s v="Obtener las convalidación de las tablas de valoración en el archivo central."/>
    <x v="0"/>
    <d v="2016-01-01T00:00:00"/>
    <d v="2016-04-30T00:00:00"/>
    <x v="12"/>
    <s v="Luis Eduardo Prieto"/>
    <s v="Técnico Administrativo"/>
    <x v="0"/>
    <m/>
    <m/>
    <m/>
    <n v="30"/>
    <s v="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
    <s v="En PC:  DIGEC carpeta PLANES.PLAN ACCION 2016 Avance  Plan acción 2o. Trimestre de 2016 Gdtal."/>
    <n v="80"/>
    <x v="0"/>
    <s v="Se requierió al Archivo General de la Nación el pronunciamiento respecto de la convalidación de las TRV y TRD;  El archivo General de la Nación citó al comité preevaluador para la aprobación de las TVD y se esta a la espera del comité evaluador de la AGN"/>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3"/>
    <x v="65"/>
    <x v="1"/>
    <n v="45"/>
    <s v="Porcentaje"/>
    <s v="Maria Nelly Fajardoi"/>
    <s v="Profesional Universitario"/>
    <s v="Activo"/>
    <m/>
    <m/>
    <m/>
    <m/>
    <m/>
    <m/>
    <m/>
    <s v="SIN REGISTRO DE SEGUIMIENTO"/>
    <m/>
    <n v="22.5"/>
    <s v="Se elabró el Programa de Gestión Documental y esta en proceso de subirlo a la herramienta Isolusión y aprobación del Comité Institucional"/>
    <s v="Pendiente ruta de ubicación de la evidencia"/>
    <x v="183"/>
    <s v="Organizar el fondo acumulado, archivo central con la aplicación de tablas de valoración"/>
    <x v="0"/>
    <d v="2016-05-01T00:00:00"/>
    <d v="2016-12-12T00:00:00"/>
    <x v="1"/>
    <s v="Luis Eduardo Prieto"/>
    <s v="Técnico Administrativo"/>
    <x v="0"/>
    <m/>
    <m/>
    <m/>
    <n v="0"/>
    <s v="Se expidió Cdp. No,33416 del 15/03/2016, Para el proceso de contratación, cuyo objeto es la Adquisición de equipos tecnológicos para el desarrollo de la Gestión Documental."/>
    <s v="Carpeta física Archivo de Gestión, y electrónica  en el Computador de la Coordinación de Gestión Documental, con los documentos del tramite realizado en la Organización del Fondo Acumulado, Archivo Central y el desarrollo de las Tablas de Valoración Documental."/>
    <n v="50"/>
    <x v="34"/>
    <s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4"/>
    <x v="66"/>
    <x v="0"/>
    <n v="45"/>
    <s v="Porcentaje"/>
    <s v="Maria Nelly Fajardo"/>
    <s v="Profesional Universitario"/>
    <s v="Activo"/>
    <m/>
    <m/>
    <m/>
    <m/>
    <m/>
    <m/>
    <m/>
    <s v="SIN REGISTRO DE SEGUIMIENTO"/>
    <m/>
    <n v="45"/>
    <s v="Se elaboró la politica de Eficiencia Administrativa Cero Papel_x000a__x000a_¿Ojo: LA IMPLEMENTACIÓN?"/>
    <n v="0"/>
    <x v="184"/>
    <s v="Realizar 10 capacitaciones: frente al uso racional del papel  (Separación del papel  utilizado, Uso adecuado del GESDOC, Manejo de impresoras)"/>
    <x v="0"/>
    <d v="2016-01-20T00:00:00"/>
    <d v="2016-12-12T00:00:00"/>
    <x v="12"/>
    <s v="Luis Eduardo Prieto"/>
    <s v="Técnico Administrativo"/>
    <x v="0"/>
    <m/>
    <m/>
    <m/>
    <n v="30"/>
    <s v="El Grupo de Gestión documental  realizó estadistica consumo papel en Regionales, ERON, Escuela de Formación, Sede Central, "/>
    <s v="en PC:  DIGEC carpeta PLANES.PLAN ACCION 2016 Avance  Plan acción 2o. Trimestre de 2016 Gdtal."/>
    <n v="100"/>
    <x v="35"/>
    <s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4"/>
    <x v="66"/>
    <x v="0"/>
    <n v="45"/>
    <s v="Porcentaje"/>
    <s v="Maria Nelly Fajardo"/>
    <s v="Profesional Universitario"/>
    <s v="Activo"/>
    <m/>
    <m/>
    <m/>
    <m/>
    <m/>
    <m/>
    <m/>
    <s v="SIN REGISTRO DE SEGUIMIENTO"/>
    <m/>
    <n v="45"/>
    <s v="Se elaboró la politica de Eficiencia Administrativa Cero Papel_x000a__x000a_¿Ojo: LA IMPLEMENTACIÓN?"/>
    <n v="0"/>
    <x v="185"/>
    <s v="Referenciar mediante Tips, las  buenas prácticas en los procesos, para reducir el consumo de papel."/>
    <x v="0"/>
    <d v="2016-02-01T00:00:00"/>
    <d v="2016-11-30T00:00:00"/>
    <x v="1"/>
    <s v="Luis Eduardo Prieto"/>
    <s v="Técnico Administrativo"/>
    <x v="0"/>
    <m/>
    <m/>
    <m/>
    <n v="0"/>
    <s v="Se presentara al Comité de Desarrollo Administrativo  la campaña para su aprobación."/>
    <s v="Carpeta física Archivo de Gestión, y Electrónica en el Computador de la Coordinación de Gestión Documental, con los documentos referente a la campaña realizada."/>
    <m/>
    <x v="15"/>
    <m/>
    <s v="en PC:  DIGEC carpeta PLANES.PLAN ACCION 2016 Avance  Plan acción 2o. Trimestre de 2016 Gdtal."/>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86"/>
    <s v="Realizar los ajustes al documento de acuerdo con las orientaciones u observaciones de Planeación"/>
    <x v="0"/>
    <d v="2016-02-02T00:00:00"/>
    <d v="2016-03-30T00:00:00"/>
    <x v="10"/>
    <s v="Luis Eduardo Prieto"/>
    <s v="Técnico Administrativo"/>
    <x v="0"/>
    <m/>
    <m/>
    <m/>
    <n v="15"/>
    <s v="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
    <s v="en PC:  DIGEC carpeta PLANES.PLAN ACCION 2016 Avance  Plan acción 2o. Trimestre de 2016 Gdtal."/>
    <n v="100"/>
    <x v="0"/>
    <s v="Se atendieron las recomendaciones dadas por la Oficina Asesora de Planeación al documento de PGD y se presentará al Comité Institucional de Desarrollo Administrativo para su aprobación."/>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87"/>
    <s v="Verificar que se incluya dentro del Programa de Gestión Documental los instrumentos de gestión de información (Registro inventario de activos; esquema de publicación de información; y el índice de información clasificada y reservada) "/>
    <x v="0"/>
    <d v="2016-02-02T00:00:00"/>
    <d v="2016-03-30T00:00:00"/>
    <x v="0"/>
    <s v="Luis Eduardo Prieto"/>
    <s v="Técnico Administrativo"/>
    <x v="0"/>
    <m/>
    <m/>
    <m/>
    <n v="100"/>
    <s v="El Grupo de Gestión documental incluyó los instrumentos de gestión de Información  en  el Programa Integrado de Gestión Documental . "/>
    <s v="en PC:  DIGEC carpeta PLANES.PLAN ACCION 2016 Avance  Plan acción 2o. Trimestre de 2016 Gdtal."/>
    <n v="100"/>
    <x v="0"/>
    <s v="El Grupo de Gestión documental incluyó los instrumentos de gestión de Información  en  el Programa Integrado de Gestión Documental . "/>
    <s v="en PC:  DIGEC carpeta PLANES.PLAN ACCION 2016 Avance  Plan acción 2o. Trimestre de 2016 Gdtal."/>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88"/>
    <s v="Presentar ante el comité para aprobación "/>
    <x v="0"/>
    <d v="2016-04-02T00:00:00"/>
    <d v="2016-06-30T00:00:00"/>
    <x v="10"/>
    <s v="Luis Eduardo Prieto"/>
    <s v="Técnico Administrativo"/>
    <x v="0"/>
    <m/>
    <m/>
    <m/>
    <n v="0"/>
    <s v="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
    <s v="en PC:  DIGEC carpeta PLANES.PLAN ACCION 2016 Avance  Plan acción 2o. Trimestre de 2016 Gdtal."/>
    <n v="0"/>
    <x v="0"/>
    <s v="Se esta en el proceso de subir a la herramienta ISOlusión el PGD y presentarlo al Comité Institucional de Desarrollo Administrativo"/>
    <s v="No aplica"/>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89"/>
    <s v="Socializar en la Regionales el Programa  Integrado de Gestión Documental  Institucional "/>
    <x v="0"/>
    <d v="2016-07-02T00:00:00"/>
    <d v="2016-12-12T00:00:00"/>
    <x v="0"/>
    <s v="Luis Eduardo Prieto"/>
    <s v="Técnico Administrativo"/>
    <x v="0"/>
    <m/>
    <m/>
    <m/>
    <n v="0"/>
    <n v="0"/>
    <n v="0"/>
    <n v="0"/>
    <x v="36"/>
    <s v="Toda vez que no se ha aprobado por el Comité el PGD no se puede cumplir con esta actividad"/>
    <s v="No aplica"/>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90"/>
    <s v="Actualizar el inventario de activos de información de acuerdo a lineamientos de la matriz GEL "/>
    <x v="0"/>
    <d v="2016-07-01T00:00:00"/>
    <d v="2016-12-12T00:00:00"/>
    <x v="0"/>
    <s v="Luis Eduardo Prieto"/>
    <s v="Técnico Administrativo"/>
    <x v="0"/>
    <m/>
    <m/>
    <m/>
    <m/>
    <m/>
    <m/>
    <n v="0"/>
    <x v="22"/>
    <s v="Esta actividad esta sujeta a la aprobación de las Tablas de Retención Documental por parte del Archivo General de la Nación, el cual se espera que las apruebe antes de finalizar el año."/>
    <s v="No aplica"/>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x v="67"/>
    <x v="1"/>
    <n v="45"/>
    <s v="Porcentaje"/>
    <s v="Maria Nelly Fajardo"/>
    <s v="Profesional Universitario"/>
    <s v="Activo"/>
    <m/>
    <m/>
    <m/>
    <m/>
    <m/>
    <m/>
    <m/>
    <s v="SIN REGISTRO DE SEGUIMIENTO"/>
    <m/>
    <n v="23"/>
    <s v="Se elabró el Programa de Gestión Documental y esta en proceso de subirlo a la herramienta Isolusión y aprobación del Comité Institucional"/>
    <s v="Pendiente ruta de ubicación de la evidencia"/>
    <x v="190"/>
    <s v="Presentar al Archivo General de la Nación las tablas de retención documental 2016 de la entidad para posterior aval. "/>
    <x v="0"/>
    <d v="2016-07-01T00:00:00"/>
    <d v="2016-07-31T00:00:00"/>
    <x v="0"/>
    <s v="Luis Eduardo Prieto"/>
    <s v="Técnico Administrativo"/>
    <x v="0"/>
    <m/>
    <m/>
    <m/>
    <m/>
    <m/>
    <m/>
    <n v="100"/>
    <x v="0"/>
    <s v="Se presentaron las Tablas de Retención Documental al Archivo General de la Nación con las recomendaciones realizadas por ese organismo el 15 de julio de 2016 con radicado interno 2016IE005020."/>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6"/>
    <x v="68"/>
    <x v="1"/>
    <n v="1"/>
    <s v="Número"/>
    <s v="Cristina Diaz Martinez"/>
    <s v="Profesional Universitario"/>
    <s v="Activo"/>
    <m/>
    <m/>
    <m/>
    <m/>
    <m/>
    <m/>
    <m/>
    <s v="SIN REGISTRO DE SEGUIMIENTO"/>
    <m/>
    <n v="1"/>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DRIVE P83_x000a_Ruta:https://drive.google.com/drive/folders/0Bz9BU3gKMyzAOU1nMENCU014bnM"/>
    <x v="191"/>
    <s v="Socialización del manual a nivel nacional."/>
    <x v="0"/>
    <d v="2016-01-01T00:00:00"/>
    <d v="2016-12-12T00:00:00"/>
    <x v="8"/>
    <s v="Cristina Díaz Martínez"/>
    <s v="Profesional Universitario"/>
    <x v="0"/>
    <m/>
    <m/>
    <m/>
    <m/>
    <m/>
    <m/>
    <n v="100"/>
    <x v="3"/>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Se pueden ubicar en el computador del Profesional Especializado de la Dirección de Gestión Corporativa "/>
  </r>
  <r>
    <x v="2"/>
    <s v="DIRECCIÓN DE GESTIÓN CORPORATIVA"/>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67"/>
    <x v="69"/>
    <x v="1"/>
    <n v="1"/>
    <s v="Número"/>
    <s v="Cristina Diaz Martinez"/>
    <s v="Profesional Universitario"/>
    <s v="Activo"/>
    <m/>
    <m/>
    <m/>
    <m/>
    <m/>
    <m/>
    <m/>
    <s v="SIN REGISTRO DE SEGUIMIENTO"/>
    <m/>
    <n v="1"/>
    <s v="Se organizó y se cumplió con el Día de la Transparencia "/>
    <s v="DRIVE P158_x000a_Ruta:https://drive.google.com/drive/folders/0Bz9BU3gKMyzAOU1nMENCU014bnM"/>
    <x v="192"/>
    <s v="Organizar y realizar el día de la transparencia "/>
    <x v="0"/>
    <d v="2016-09-01T00:00:00"/>
    <d v="2016-12-12T00:00:00"/>
    <x v="8"/>
    <s v="Cristina Díaz Martínez"/>
    <s v="Profesional Universitario"/>
    <x v="0"/>
    <m/>
    <m/>
    <m/>
    <m/>
    <m/>
    <m/>
    <m/>
    <x v="4"/>
    <m/>
    <m/>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x v="70"/>
    <x v="1"/>
    <n v="2400"/>
    <s v="Número"/>
    <s v="Omaria Moreno Cortes"/>
    <s v="Subdirector Técnico"/>
    <s v="Activo"/>
    <m/>
    <m/>
    <m/>
    <n v="1180"/>
    <s v="Se realizó la instrucción básica para 1,180 auxiliares bachilleres del primer contingente 2016 que prestarán el servicio militar en el INPEC"/>
    <s v="Grupo formción: Carpeta Auxiliares Bachilleres I - 2016"/>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3"/>
    <s v="Diseñar el curso de instrucción"/>
    <x v="0"/>
    <d v="2016-03-01T00:00:00"/>
    <d v="2016-03-15T00:00:00"/>
    <x v="10"/>
    <s v="Carlos Antonio Peñaloza Contreras"/>
    <s v="Teniente de Prisiones"/>
    <x v="0"/>
    <n v="100"/>
    <s v="Se elaboró la orden de servicios , cronograma de actividades y horarios para el desarrollo del curso de instrucción"/>
    <s v="Grupo Formación:_x000a__x000a_Carpeta Auxiliares Primer Contingente 2016"/>
    <n v="100"/>
    <s v="Se elaboró la orden de servicios , cronograma de actividades y horarios para el desarrollo del curso de instrucción"/>
    <s v="Grupo Formación:_x000a__x000a_Carpeta Auxiliares Primer Contingente 2016"/>
    <n v="100"/>
    <x v="0"/>
    <s v="Se elaboró la orden de servicios , cronograma de actividades y horarios para el desarrollo del curso de instrucción"/>
    <s v="Grupo Formación:_x000a__x000a_Carpeta Auxiliares Primer Contingente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x v="70"/>
    <x v="1"/>
    <n v="2400"/>
    <s v="Número"/>
    <s v="Omaria Moreno Cortes"/>
    <s v="Subdirector Técnico"/>
    <s v="Activo"/>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4"/>
    <s v="Desarrollar el curso de instrucción"/>
    <x v="0"/>
    <d v="2016-03-15T00:00:00"/>
    <d v="2016-12-12T00:00:00"/>
    <x v="9"/>
    <s v="Carlos Antonio Peñaloza Contreras"/>
    <s v="Teniente de Prisiones"/>
    <x v="0"/>
    <m/>
    <m/>
    <m/>
    <n v="50"/>
    <s v="Se realizó la instrucción básica para 1,180 auxiliares bachilleres del primer contingente 2016 que prestarán el servicio militar en el INPEC._x000a_El 09 de Junio de 2016, se incorporaron 453 auxiliares bachilleres para el II contingente de 2016, los cuales se encuentran en su etapa de instrucción."/>
    <s v=" Grupo Formación:_x000a__x000a_Carpeta Auxiliares Primer Contingente 2016._x000a__x000a_Carpeta Auxiliares Primer Contingente 2016. "/>
    <n v="75"/>
    <x v="37"/>
    <s v="Se realizó la instrucción básica para 1,625 auxiliares bachilleres de los contingentes I y II de 2016 que prestarán el servicio militar en el INPEC._x000a_El 05 de Septiembre, se incorporaron 599 auxiliares bachilleres para el III contingente de 2016, los cuales se encuentran en su etapa de instrucción."/>
    <s v="Grupo Formación:_x000a__x000a_Carpeta Auxiliares Primer, Segundo y Tercer  Contingente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x v="70"/>
    <x v="1"/>
    <n v="2400"/>
    <s v="Número"/>
    <s v="Omaria Moreno Cortes"/>
    <s v="Subdirector Técnico"/>
    <s v="Activo"/>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5"/>
    <s v="Evaluar el desarrollo curso de instrucción"/>
    <x v="0"/>
    <d v="2016-12-12T00:00:00"/>
    <d v="2016-12-15T00:00:00"/>
    <x v="10"/>
    <s v="Carlos Antonio Peñaloza Contreras"/>
    <s v="Teniente de Prisiones"/>
    <x v="0"/>
    <m/>
    <m/>
    <m/>
    <n v="50"/>
    <s v="Se realizó la evaluación del curso de Instrucción Básica de Auxiliares Bachilleres del Primer Contingente 2016."/>
    <s v=" Grupo Formación:_x000a__x000a_Carpeta Auxiliares Primer Contingente 2016. "/>
    <n v="75"/>
    <x v="7"/>
    <s v="Se realizó la evaluación de los cursos de Instrucción Básica de Auxiliares Bachilleres del Primer y Segundo Contingente 2016."/>
    <s v="Grupo Formación:_x000a__x000a_Carpeta Auxiliares Primer y Segundo Contingente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x v="71"/>
    <x v="2"/>
    <n v="5000"/>
    <s v="Número"/>
    <s v="Omaria Moreno Cortes"/>
    <s v="Subdirector Técnico"/>
    <s v="Activo"/>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6"/>
    <s v="Socializar los lineamientos para las Direcciones Regionales y de ERON  con el fin que se gestione su vinculación a los programas de capacitación ofertados por la Red de Apoyo"/>
    <x v="0"/>
    <d v="2016-02-01T00:00:00"/>
    <d v="2016-02-28T00:00:00"/>
    <x v="2"/>
    <s v="Doris Gerena Parra"/>
    <s v="Profesional Especializado"/>
    <x v="0"/>
    <m/>
    <m/>
    <m/>
    <n v="100"/>
    <s v="El 05-04-2016, se socializó mediante mail a las seis Regionales, oficio con los lineamientos para la vinculación a la Red de Apoyo."/>
    <s v="Grupo Educación Continuada:_x000a__x000a_Carpeta Red de Apoyo 2016 "/>
    <n v="100"/>
    <x v="0"/>
    <s v="El 05-04-2016, se socializó mediante mail a las seis Regionales, oficio con los lineamientos para la vinculación a la Red de Apoyo."/>
    <s v="Grupo Educación Continuada:_x000a__x000a_C:\Users\EPNACADEMICA11\Desktop\Soporters RED APOYO OCT 2016\Informe parcial PLAN. Agosto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x v="71"/>
    <x v="2"/>
    <n v="5000"/>
    <s v="Número"/>
    <s v="Omaria Moreno Cortes"/>
    <s v="Subdirector Técnico"/>
    <s v="Activo"/>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7"/>
    <s v="Realizar seguimiento mensual a la ejecución de programas de capacitación gestionados  por los ERON, las Direcciones Regionales y dependencias de la Sede Central, con entidades vinculadas a la Red de Apoyo."/>
    <x v="0"/>
    <d v="2016-02-01T00:00:00"/>
    <d v="2016-12-12T00:00:00"/>
    <x v="5"/>
    <s v="Doris Gerena Parra"/>
    <s v="Profesional Especializado"/>
    <x v="0"/>
    <m/>
    <m/>
    <m/>
    <n v="30"/>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
    <s v="Grupo Educación Continuada:_x000a__x000a_Carpeta Red de Apoyo 2016 "/>
    <n v="75"/>
    <x v="2"/>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_x000a__x000a_TERCER TRIMESTRE: Se replantearon los lineamientos de Red de Apoyo mediante DINPE 002493 del 04-08-2016, los cuales fueron socializados a las Direcciones Regionales a través de correo electrónico._x000a_Adicionalmente, se enviaron mails de recordatorio de los compromisos adquiridos por las Direcciones Regionales con respecto a la línea de acción._x000a_Se socializó oferta académica en convenio con el SENA a los funcionarios del INPEC. De acuerdo con el informe del Grupo Educación Continuada, a la fecha se encuentran certificados 132 funcionarios y en 886 en formación. "/>
    <s v="Grupo Educación Continuada:_x000a__x000a_C:\Users\EPNACADEMICA11\Desktop\Soporters RED APOYO OCT 2016\Informe parcial PLAN. Agosto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x v="71"/>
    <x v="2"/>
    <n v="5000"/>
    <s v="Número"/>
    <s v="Omaria Moreno Cortes"/>
    <s v="Subdirector Técnico"/>
    <s v="Activo"/>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198"/>
    <s v="Capacitar a 35 servidores penitenciarios en norma de competencia laboral en atención al ciudadano"/>
    <x v="0"/>
    <d v="2016-08-06T00:00:00"/>
    <d v="2016-11-30T00:00:00"/>
    <x v="0"/>
    <s v="Doris Gerena Parra"/>
    <s v="Profesional Universitario"/>
    <x v="0"/>
    <m/>
    <m/>
    <m/>
    <m/>
    <m/>
    <m/>
    <n v="100"/>
    <x v="38"/>
    <s v="A través del SENA, se certificó a 29 funcionarios del INPEC en la Norma de Competencia Laboral 210601010 &quot;Facilitar el servicio a los clientes de acuerdo con las políticas de la organización&quot;"/>
    <s v="F:\Mis documentos\Anyela Ortiz\2016\Plan de Acción 2016\Evidencias\Tercer Trimestre\Edcontinuada\NCL SERVICIO AL CLIENT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x v="72"/>
    <x v="2"/>
    <n v="120"/>
    <s v="Número"/>
    <s v="Omaria Moreno Cortes"/>
    <s v="Subdirector Técnico"/>
    <s v="Activo"/>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x v="199"/>
    <s v="Desarrollar el proceso precontractual"/>
    <x v="0"/>
    <d v="2016-02-15T00:00:00"/>
    <d v="2016-07-29T00:00:00"/>
    <x v="10"/>
    <s v="Doris Gerena Parra"/>
    <s v="Profesional Especializado"/>
    <x v="0"/>
    <m/>
    <m/>
    <m/>
    <n v="60"/>
    <s v="Con respecto a la etapa precontractual, se han desarrollado los siguientes pasos:_x000a_- Certificado de Disponibilidad Presupuestal._x000a_- Concepto Financiero._x000a_- Concepto Jurídico._x000a_- Estudios Previos para aprobación"/>
    <s v="Grupo Educación Continuada:_x000a__x000a_Carpeta Contratación 2016"/>
    <n v="100"/>
    <x v="0"/>
    <s v="Se suscribió contrato interadministrativo No. 193 de 2016 entre la UNAD y el INPEC por valor de $380,000,000 cuyo objeto es contratar servicios de capacitación a través de diplomados virtuales con el fin de capacitar 546 servidores penitenciarios adscritos al INPEC."/>
    <s v="Grupo Educación Continuada:_x000a__x000a_-Carpeta Contrato Interadministrativo INPEC - UNAD."/>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x v="72"/>
    <x v="2"/>
    <n v="120"/>
    <s v="Número"/>
    <s v="Omaria Moreno Cortes"/>
    <s v="Subdirector Técnico"/>
    <s v="Activo"/>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x v="200"/>
    <s v="Diseñar y validar los contenidos de los programas de capacitación."/>
    <x v="0"/>
    <d v="2016-08-01T00:00:00"/>
    <d v="2016-08-15T00:00:00"/>
    <x v="10"/>
    <s v="Doris Gerena Parra"/>
    <s v="Profesional Especializado"/>
    <x v="0"/>
    <m/>
    <m/>
    <m/>
    <m/>
    <m/>
    <m/>
    <n v="100"/>
    <x v="0"/>
    <s v="El diseño y validación de los contenidos de los diplomados contratados se evidencia en la cláusula tercera - Especificaciones técnicas del Contrato Interadministrativo No. 193 de 2016"/>
    <s v="Grupo Educación Continuada:_x000a__x000a_-Carpeta Contrato Interadministrativo INPEC - UNAD."/>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x v="72"/>
    <x v="2"/>
    <n v="120"/>
    <s v="Número"/>
    <s v="Omaria Moreno Cortes"/>
    <s v="Subdirector Técnico"/>
    <s v="Activo"/>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x v="201"/>
    <s v="Convocar e inscribir los funcionarios interesados"/>
    <x v="0"/>
    <d v="2016-08-15T00:00:00"/>
    <d v="2016-08-31T00:00:00"/>
    <x v="10"/>
    <s v="Doris Gerena Parra"/>
    <s v="Profesional Especializado"/>
    <x v="0"/>
    <m/>
    <m/>
    <m/>
    <m/>
    <m/>
    <m/>
    <n v="100"/>
    <x v="0"/>
    <s v="Los funcionarios adscritos al INPEC fueron convocados a participar en los diplomados objeto del contrato mediante correo masivo y publicación en las páginas web del INPEC y de la EPN._x000a__x000a_La inscripción se realizó a través del mail edcontinuada.escuela@inpec.gov.co la cual fue finiquitada el 26 de septiembre de 2016, pendiente la publicación del personal admitido en los diferentes diplomados. "/>
    <s v="Grupo Educación Continuada:_x000a__x000a_-Carpeta Contrato Interadministrativo INPEC - UNAD."/>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x v="72"/>
    <x v="2"/>
    <n v="120"/>
    <s v="Número"/>
    <s v="Omaria Moreno Cortes"/>
    <s v="Subdirector Técnico"/>
    <s v="Activo"/>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x v="202"/>
    <s v="Ejecutar los programas de capacitación"/>
    <x v="0"/>
    <d v="2016-09-01T00:00:00"/>
    <d v="2016-11-30T00:00:00"/>
    <x v="12"/>
    <s v="Doris Gerena Parra"/>
    <s v="Profesional Especializado"/>
    <x v="0"/>
    <m/>
    <m/>
    <m/>
    <m/>
    <m/>
    <m/>
    <m/>
    <x v="16"/>
    <s v="Luego de la publicación de los aspirantes admitidos a los diplomados se dará inicio a la ejecución de los mismos."/>
    <m/>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x v="72"/>
    <x v="2"/>
    <n v="120"/>
    <s v="Número"/>
    <s v="Omaria Moreno Cortes"/>
    <s v="Subdirector Técnico"/>
    <s v="Activo"/>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x v="203"/>
    <s v="Evaluar los programas de capacitación contratados"/>
    <x v="0"/>
    <d v="2016-12-01T00:00:00"/>
    <d v="2016-12-12T00:00:00"/>
    <x v="10"/>
    <s v="Doris Gerena Parra"/>
    <s v="Profesional Especializado"/>
    <x v="0"/>
    <m/>
    <m/>
    <m/>
    <m/>
    <m/>
    <m/>
    <m/>
    <x v="7"/>
    <s v="SIN REGISTRO DE SEGUIMIENTO"/>
    <m/>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x v="73"/>
    <x v="9"/>
    <n v="1272"/>
    <s v="Número"/>
    <s v="Omaria Moreno Cortes"/>
    <s v="Subdirector Técnico"/>
    <s v="Activo"/>
    <n v="50"/>
    <s v="Se ejecutaron los cursos virtuales que se relacionan con los siguientes resultados:_x000a__x000a_-Tratamiento Penitenciario (48)_x000a_-Administración Penitenciaria (2)"/>
    <s v="Grupo Educación Virtual:_x000a__x000a_-Carpeta de  cada uno de los Cursos Virtuales 2016"/>
    <n v="453"/>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04"/>
    <s v="Elaborar la programación académica"/>
    <x v="0"/>
    <d v="2016-01-25T00:00:00"/>
    <d v="2016-01-31T00:00:00"/>
    <x v="10"/>
    <s v="Jimy Ballares Sanchez"/>
    <s v="Inspector"/>
    <x v="0"/>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x v="0"/>
    <s v="Se elaboró la programación académica de los cursos virtuales ofertados por la Escuela Penitenciaria, de acuerdo con el diagnóstico de necesidades reportadas por la Subdirección de talento humano"/>
    <s v="Grupo Educación Virtual:_x000a__x000a_-Carpeta Programación Académic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x v="73"/>
    <x v="9"/>
    <n v="1272"/>
    <s v="Número"/>
    <s v="Omaria Moreno Cortes"/>
    <s v="Subdirector Técnico"/>
    <s v="Activo"/>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05"/>
    <s v="Diseñar y virtualizar los cursos de la programación académica"/>
    <x v="0"/>
    <d v="2016-02-01T00:00:00"/>
    <d v="2016-11-30T00:00:00"/>
    <x v="10"/>
    <s v="Jimy Ballares Sanchez"/>
    <s v="Inspector"/>
    <x v="0"/>
    <m/>
    <m/>
    <m/>
    <n v="100"/>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 Grupo Educación Virtual:_x000a__x000a_-Carpeta Programación Académica "/>
    <n v="100"/>
    <x v="15"/>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Grupo Educación Virtual:_x000a__x000a_-Carpeta Programación Académic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x v="73"/>
    <x v="9"/>
    <n v="1272"/>
    <s v="Número"/>
    <s v="Omaria Moreno Cortes"/>
    <s v="Subdirector Técnico"/>
    <s v="Activo"/>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06"/>
    <s v="Ejecutar los cursos virtuales programados"/>
    <x v="0"/>
    <d v="2016-02-01T00:00:00"/>
    <d v="2016-12-12T00:00:00"/>
    <x v="16"/>
    <s v="Jimy Ballares Sanchez"/>
    <s v="Inspector"/>
    <x v="0"/>
    <m/>
    <m/>
    <m/>
    <n v="50"/>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x v="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x v="73"/>
    <x v="9"/>
    <n v="1272"/>
    <s v="Número"/>
    <s v="Omaria Moreno Cortes"/>
    <s v="Subdirector Técnico"/>
    <s v="Activo"/>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07"/>
    <s v="Evaluar los cursos virtuales ejecutados"/>
    <x v="0"/>
    <d v="2016-02-01T00:00:00"/>
    <d v="2016-12-12T00:00:00"/>
    <x v="10"/>
    <s v="Jimy Ballares Sanchez"/>
    <s v="Inspector"/>
    <x v="0"/>
    <m/>
    <m/>
    <m/>
    <n v="50"/>
    <s v="Se evalu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x v="2"/>
    <s v="Se evaluaron los cursos virtuales que se relacionan: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x v="74"/>
    <x v="1"/>
    <n v="300"/>
    <s v="Número"/>
    <s v="Omaria Moreno Cortes"/>
    <s v="Subdirector Técnico"/>
    <s v="Activo"/>
    <n v="29"/>
    <s v="Se realizarón los cursos de especializacion con los siguientes resultados:_x000a__x000a_- Seminario Método MERC para caninos (13)._x000a_- Curso Instructores COPAN (16)"/>
    <s v="Grupo de Formación:_x000a__x000a_- Carpeta correspondiente a cada uno de los cursos diseñados."/>
    <n v="128"/>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x v="208"/>
    <s v="Diseñar los cursos de especialización"/>
    <x v="0"/>
    <d v="2016-01-15T00:00:00"/>
    <d v="2016-12-12T00:00:00"/>
    <x v="4"/>
    <s v="Carlos Antonio Peñaloza Contreras"/>
    <s v="Teniente de Prisiones"/>
    <x v="0"/>
    <m/>
    <m/>
    <m/>
    <n v="50"/>
    <s v="Se diseñarón los cursos de especializacion con los siguientes resultados:_x000a__x000a_- Seminario Método MERC para caninos ._x000a_- Curso Instructores COPAN._x000a_- Dactiloscopia Ibague._x000a_- Dactiloscopia Establecimientos Bogotá._x000a_- Seminario Centro Estratégico de Información Penitenciaria CEDIP._x000a_- Curso de Traslado y Transporte de Internos."/>
    <s v=" Grupo de Formación:_x000a__x000a_- Carpeta correspondiente a cada uno de los cursos diseñados. "/>
    <n v="95"/>
    <x v="26"/>
    <s v="Se diseñaron los cursos de especializacion que se relacionan:_x000a__x000a_- Seminario Método MERC para caninos._x000a_- Curso Instructores COPAN._x000a_- Dactiloscopia _x000a_- Seminario Centro Estratégico de Información Penitenciaria CEDIP._x000a_- Curso de Traslado y Transporte de Internos_x000a_- Curso Avanzado de Trabajo en Alturas_x000a_- Curso Operadores Dispositivo Electrónico TASER _x000a_- Tecnico Laboral en Investigador Criminalístico y Judicial._x000a_-Tecnico Laboral en Adiestramiento y Manejo de Caninos._x000a_-Atencion Prehospitalaria_x000a_-Enfermeria de Caninos"/>
    <s v="Grupo de Formación:_x000a__x000a_- Carpeta correspondiente a cada uno de los cursos diseñados."/>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x v="74"/>
    <x v="1"/>
    <n v="300"/>
    <s v="Número"/>
    <s v="Omaria Moreno Cortes"/>
    <s v="Subdirector Técnico"/>
    <s v="Activo"/>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x v="209"/>
    <s v="Desarrollar los cursos de especialización"/>
    <x v="0"/>
    <d v="2016-01-15T00:00:00"/>
    <d v="2016-12-12T00:00:00"/>
    <x v="16"/>
    <s v="Carlos Antonio Peñaloza Contreras"/>
    <s v="Teniente de Prisiones"/>
    <x v="0"/>
    <m/>
    <m/>
    <m/>
    <n v="50"/>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x v="26"/>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x v="74"/>
    <x v="1"/>
    <n v="300"/>
    <s v="Número"/>
    <s v="Omaria Moreno Cortes"/>
    <s v="Subdirector Técnico"/>
    <s v="Activo"/>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x v="210"/>
    <s v="Evaluar el desarrollo de los cursos de especialización"/>
    <x v="0"/>
    <d v="2016-02-01T00:00:00"/>
    <d v="2016-12-12T00:00:00"/>
    <x v="4"/>
    <s v="Carlos Antonio Peñaloza Contreras"/>
    <s v="Teniente de Prisiones"/>
    <x v="0"/>
    <m/>
    <m/>
    <m/>
    <n v="50"/>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x v="2"/>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3"/>
    <x v="75"/>
    <x v="1"/>
    <n v="100"/>
    <s v="Porcentaje"/>
    <s v="Omaria Moreno Cortes"/>
    <s v="Subdirector Técnico"/>
    <s v="Activo"/>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1"/>
    <s v="Desarrollar los cursos de ascenso a Inspector e Inspector Jefe"/>
    <x v="0"/>
    <d v="2016-01-01T00:00:00"/>
    <d v="2016-03-11T00:00:00"/>
    <x v="9"/>
    <s v="Carlos Antonio Peñaloza Contreras"/>
    <s v="Teniente de Prisiones"/>
    <x v="0"/>
    <n v="100"/>
    <s v="Se desarrollaron los cursos de ascenso a Inspector e Inspector Jefe."/>
    <s v="Grupo de Formación:_x000a__x000a_- Carpeta curso Inspector._x000a_- Carpeta curso Inspector Jefe."/>
    <n v="100"/>
    <s v="Se desarrollaron los cursos de ascenso a Inspector e Inspector Jefe."/>
    <s v="Grupo de Formación:_x000a__x000a_- Carpeta curso Inspector._x000a_- Carpeta curso Inspector Jefe."/>
    <n v="100"/>
    <x v="0"/>
    <s v="Se desarrollaron los cursos de ascenso a Inspector e Inspector Jefe."/>
    <s v="Grupo de Formación:_x000a__x000a_- Carpeta curso Inspector._x000a_- Carpeta curso Inspector Jef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3"/>
    <x v="75"/>
    <x v="1"/>
    <n v="100"/>
    <s v="Porcentaje"/>
    <s v="Omaria Moreno Cortes"/>
    <s v="Subdirector Técnico"/>
    <s v="Activo"/>
    <m/>
    <m/>
    <m/>
    <m/>
    <m/>
    <m/>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2"/>
    <s v="Evaluar el desarrollo de los cursos de ascenso a Inspector e Inspector Jefe"/>
    <x v="0"/>
    <d v="2016-04-01T00:00:00"/>
    <d v="2016-04-08T00:00:00"/>
    <x v="0"/>
    <s v="Carlos Antonio Peñaloza Contreras"/>
    <s v="Teniente de Prisiones"/>
    <x v="0"/>
    <n v="100"/>
    <s v="Se evaluaron los cursos de ascenso a Inspector e Inspector Jefe."/>
    <s v="Grupo de Formación:_x000a__x000a_- Carpeta curso Inspector._x000a_- Carpeta curso Inspector Jefe."/>
    <n v="100"/>
    <s v="Se evaluaron los cursos de ascenso a Inspector e Inspector Jefe."/>
    <s v="Grupo de Formación:_x000a__x000a_- Carpeta curso Inspector._x000a_- Carpeta curso Inspector Jefe."/>
    <n v="100"/>
    <x v="0"/>
    <s v="Se evaluaron los cursos de ascenso a Inspector e Inspector Jefe."/>
    <s v="Grupo de Formación:_x000a__x000a_- Carpeta curso Inspector._x000a_- Carpeta curso Inspector Jef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x v="76"/>
    <x v="7"/>
    <n v="100"/>
    <s v="Porcentaje"/>
    <s v="Omaria Moreno Cortes"/>
    <s v="Subdirector Técnico"/>
    <s v="Activo"/>
    <n v="100"/>
    <s v="Se desarrolló un curso de Administración Penitenciaria en modalidad presencial, solicitado por la Subdirección de Talento Humano, para un total de 23 personas."/>
    <s v="Grupo de Formación:_x000a__x000a_-Carpeta Curso de Administración Penitenciaria."/>
    <n v="100"/>
    <s v="Se recibieron tres (3) requerimientos para el desarrollo del Curso en Administración Penitenciaria, los cuales fueron atendidos mediante la modalidad virtual, capacitandose a un total de 56 personas"/>
    <s v=" Grupo Educación Virtual:_x000a__x000a_-Carpeta Administración Penitenciaria "/>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3"/>
    <s v="Diseñar el diplomado en Gerencia de Administración Penitenciaria"/>
    <x v="1"/>
    <d v="2016-02-01T00:00:00"/>
    <d v="2016-11-30T00:00:00"/>
    <x v="10"/>
    <s v="Carlos Antonio Peñaloza Contreras"/>
    <s v="Teniente de Prisiones"/>
    <x v="0"/>
    <n v="100"/>
    <s v="Se elaboró la orden de servicios para el desarrollo de los Cursos de Administración Penitenciaria."/>
    <s v="Grupo de Formación:_x000a__x000a_-Carpeta Curso de Administración Penitenciaria."/>
    <n v="100"/>
    <s v="Se elaboró la orden de servicios para el desarrollo de los Cursos de Administración Penitenciaria."/>
    <s v="Grupo de Formación:_x000a__x000a_-Carpeta Curso de Administración Penitenciaria."/>
    <n v="100"/>
    <x v="15"/>
    <s v="Se elaboró la orden de servicios para el desarrollo de los Cursos de Administración Penitenciaria."/>
    <s v="Grupo de Formación:_x000a__x000a_-Carpeta Curso de Administración Penitenciari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x v="76"/>
    <x v="7"/>
    <n v="100"/>
    <s v="Porcentaje"/>
    <s v="Omaria Moreno Cortes"/>
    <s v="Subdirector Técnico"/>
    <s v="Activo"/>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4"/>
    <s v="Desarrollar el diplomado en Gerencia de Administración Penitenciaria"/>
    <x v="1"/>
    <d v="2016-02-01T00:00:00"/>
    <d v="2016-12-12T00:00:00"/>
    <x v="16"/>
    <s v="Carlos Antonio Peñaloza Contreras"/>
    <s v="Teniente de Prisiones"/>
    <x v="0"/>
    <n v="100"/>
    <s v="Se desarrolló un curso de Administración Penitenciaria en modalidad presencial, solicitado por la Subdirección de Talento Humano."/>
    <s v="Grupo de Formación:_x000a__x000a_-Carpeta Curso de Administración Penitenciaria."/>
    <n v="100"/>
    <s v="Se desarrollaron tres cursos de Administración Penitenciaria correspondientes a tres requerimientos formulados por la Subdirección de Talento Humano"/>
    <s v=" Grupo de Educación Virtual_x000a__x000a_-Carpeta Curso de Administración Penitenciaria. "/>
    <n v="100"/>
    <x v="2"/>
    <s v="Se desarrollaron dos cursos de Administración Penitenciaria correspondientes a igual número de requerimientos formulados por la Subdirección de Talento Humano"/>
    <s v="Grupo de Formación:_x000a__x000a_-Carpeta Curso de Administración Penitenciari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x v="76"/>
    <x v="7"/>
    <n v="100"/>
    <s v="Porcentaje"/>
    <s v="Omaria Moreno Cortes"/>
    <s v="Subdirector Técnico"/>
    <s v="Activo"/>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5"/>
    <s v="Evaluar el desarrollo diplomado en Gerencia de Administración Penitenciaria"/>
    <x v="1"/>
    <d v="2016-02-01T00:00:00"/>
    <d v="2016-12-12T00:00:00"/>
    <x v="4"/>
    <s v="Carlos Antonio Peñaloza Contreras"/>
    <s v="Teniente de Prisiones"/>
    <x v="0"/>
    <n v="100"/>
    <s v="Se evaluó un curso de Administración Penitenciaria en modalidad presencial, solicitado por la Subdirección de Talento Humano."/>
    <s v="Grupo de Formación:_x000a__x000a_-Carpeta Curso de Administración Penitenciaria."/>
    <n v="100"/>
    <s v="Se evaluaron tres cursos de Administración Penitenciaria correspondientes a tres requerimientos formulados por la Subdirección de Talento Humano"/>
    <s v=" Grupo de Educación Virtual_x000a__x000a_-Carpeta Curso de Administración Penitenciaria. "/>
    <n v="100"/>
    <x v="2"/>
    <s v="Se evaluaron dos cursos de Administración Penitenciaria correspondientes a igual número de requerimientos formulados por la Subdirección de Talento Humano"/>
    <s v="Grupo de Formación:_x000a__x000a_-Carpeta Curso de Administración Penitenciari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x v="76"/>
    <x v="7"/>
    <n v="100"/>
    <s v="Porcentaje"/>
    <s v="Omaria Moreno Cortes"/>
    <s v="Subdirector Técnico"/>
    <s v="Activo"/>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6"/>
    <s v="Incluir temática de Rendición de Cuentas en el curso de administración penitenciaria"/>
    <x v="0"/>
    <d v="2016-08-06T00:00:00"/>
    <d v="2016-11-30T00:00:00"/>
    <x v="11"/>
    <s v="Jimy Ballares Sanchez"/>
    <s v="Inspector"/>
    <x v="0"/>
    <m/>
    <m/>
    <m/>
    <m/>
    <m/>
    <m/>
    <n v="50"/>
    <x v="38"/>
    <s v="Se estructuró la ficha técnica del Curso Administración Penitenciaria, en la cual se incluye la temática de rendición de cuentas en la asignatura de Planeación Estratégica.  Queda pendiente aprobación por parte del Consejo Académico"/>
    <s v="Grupo de Formación:_x000a__x000a_-Carpeta Curso de Administración Penitenciaria."/>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x v="77"/>
    <x v="1"/>
    <n v="1700"/>
    <s v="Número"/>
    <s v="Omaria Moreno Cortes"/>
    <s v="Subdirector Técnico"/>
    <s v="Activo"/>
    <n v="321"/>
    <s v="Se desarrollaron cursos de reentrenamiento para el siguiente personal:_x000a__x000a_- Ejército: 96_x000a_- Cuerpo de Custodia y Vigilancia: 225"/>
    <s v="Grupo de Formación:_x000a__x000a_-Carpeta Reentrenamientos correspondiente."/>
    <n v="1086"/>
    <s v=" Se desarrollaron cursos de reentrenamiento para el siguiente personal:_x000a__x000a_- Ejército: 158_x000a_- Policia: 6_x000a_- Cuerpo de Custodia y Vigilancia: 922 "/>
    <s v=" Grupo de Formación:_x000a__x000a_-Carpeta Reentrenamientos correspondiente. "/>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7"/>
    <s v="Diseñar los programas de entrenamiento y reentrenamiento."/>
    <x v="0"/>
    <d v="2016-01-15T00:00:00"/>
    <d v="2016-11-30T00:00:00"/>
    <x v="4"/>
    <s v="Carlos Antonio Peñaloza Contreras"/>
    <s v="Teniente de Prisiones"/>
    <x v="0"/>
    <n v="100"/>
    <s v="Se elaboró la orden de servicios para el desarrollo de los Cursos de Reentrenamiento"/>
    <s v="Grupo de Formación:_x000a__x000a_-Carpeta Reentrenamientos correspondiente."/>
    <n v="100"/>
    <s v="Se elaboró la orden de servicios para el desarrollo de los Cursos de Reentrenamiento"/>
    <s v="Grupo de Formación:_x000a__x000a_-Carpeta Reentrenamientos correspondiente."/>
    <n v="100"/>
    <x v="39"/>
    <s v="Se elaboró la orden de servicios para el desarrollo de los Cursos de Reentrenamiento"/>
    <s v="Grupo de Formación:_x000a__x000a_-Carpeta Reentrenamientos correspondient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x v="77"/>
    <x v="1"/>
    <n v="1700"/>
    <s v="Número"/>
    <s v="Omaria Moreno Cortes"/>
    <s v="Subdirector Técnico"/>
    <s v="Activo"/>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8"/>
    <s v="Desarrollar los programas de entrenamiento y reentrenamiento."/>
    <x v="0"/>
    <d v="2016-02-01T00:00:00"/>
    <d v="2016-12-12T00:00:00"/>
    <x v="16"/>
    <s v="Carlos Antonio Peñaloza Contreras"/>
    <s v="Teniente de Prisiones"/>
    <x v="0"/>
    <m/>
    <m/>
    <m/>
    <n v="50"/>
    <s v=" Se desarrollaron cursos de reentrenamiento para el siguiente personal:_x000a__x000a_- Ejército: 158_x000a_- Policia: 6_x000a_- Cuerpo de Custodia y Vigilancia: 922 "/>
    <s v=" Grupo de Formación:_x000a__x000a_-Carpeta Reentrenamientos correspondiente. "/>
    <n v="98"/>
    <x v="2"/>
    <s v="Se desarrollaron cursos de reentrenamiento para el siguiente personal:_x000a__x000a_- Ejército: 329_x000a_- Policia: 6_x000a_- Cuerpo de Custodia y Vigilancia: 1,454"/>
    <s v="Grupo de Formación:_x000a__x000a_-Carpeta Reentrenamientos correspondient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x v="77"/>
    <x v="1"/>
    <n v="1700"/>
    <s v="Número"/>
    <s v="Omaria Moreno Cortes"/>
    <s v="Subdirector Técnico"/>
    <s v="Activo"/>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19"/>
    <s v="Evaluar los programas de entrenamiento y reentrenamiento"/>
    <x v="0"/>
    <d v="2016-02-01T00:00:00"/>
    <d v="2016-12-12T00:00:00"/>
    <x v="4"/>
    <s v="Carlos Antonio Peñaloza Contreras"/>
    <s v="Teniente de Prisiones"/>
    <x v="0"/>
    <m/>
    <m/>
    <m/>
    <n v="50"/>
    <s v=" Se evaluaron cursos de reentrenamiento para el siguiente personal:_x000a__x000a_- Ejército: 158_x000a_- Policia: 6_x000a_- Cuerpo de Custodia y Vigilancia: 922 "/>
    <s v=" Grupo de Formación:_x000a__x000a_-Carpeta Reentrenamientos correspondiente. "/>
    <n v="98"/>
    <x v="2"/>
    <s v="Se evaluaron cursos de reentrenamiento para el siguiente personal:_x000a__x000a_- Ejército: 329_x000a_- Policia: 6_x000a_- Cuerpo de Custodia y Vigilancia: 1,454"/>
    <s v="Grupo de Formación:_x000a__x000a_-Carpeta Reentrenamientos correspondiente."/>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x v="78"/>
    <x v="1"/>
    <n v="2"/>
    <s v="Número"/>
    <s v="Omaria Moreno Cortes"/>
    <s v="Subdirector Técnico"/>
    <s v="Activo"/>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0"/>
    <s v="Estructurar los Programas de Profundización Técnica acorde a los parámetros establecidos. "/>
    <x v="0"/>
    <d v="2016-02-01T00:00:00"/>
    <d v="2016-11-30T00:00:00"/>
    <x v="2"/>
    <s v="Carlos Antonio Peñaloza Contreras"/>
    <s v="Teniente de Prisiones"/>
    <x v="0"/>
    <m/>
    <m/>
    <m/>
    <n v="30"/>
    <s v="Se convocó un grupo interdisciplinario conformado por funcionarios INPEC de diferentes dependencias con el fin de estructurar el Plan de Estudios de los Programas de Ascenso para Teniente y Capitan._x000a_Se cuenta con la primera versión del Plan de Estudios de los cursos de ascenso para Teniente y Capitan.  Así mismo, se diseñó la propuesta de perfiles para los cursos mencionados."/>
    <s v=" Grupo Formación:_x000a__x000a_Carpeta Cursos de Ascenso para Teniente y Capitán "/>
    <n v="100"/>
    <x v="15"/>
    <s v="Se estructuraron los Programas de Profundización Técnica de Ascenso a Teniente y Capitán"/>
    <s v="Grupo Formación_x000a__x000a_- Carpeta cursos teniente y capitán"/>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x v="78"/>
    <x v="1"/>
    <n v="2"/>
    <s v="Número"/>
    <s v="Omaria Moreno Cortes"/>
    <s v="Subdirector Técnico"/>
    <s v="Activo"/>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1"/>
    <s v=" Validar los Programas de Profundización Técnica por parte del Comité Curricular. "/>
    <x v="0"/>
    <d v="2016-02-01T00:00:00"/>
    <d v="2016-11-30T00:00:00"/>
    <x v="10"/>
    <s v="Carlos Antonio Peñaloza Contreras"/>
    <s v="Teniente de Prisiones"/>
    <x v="0"/>
    <m/>
    <m/>
    <m/>
    <s v="-"/>
    <s v="La validación de los programas de profundización técnica solamente procede cuando se cuente con el documento consolidado de los mismos."/>
    <s v="No aplica"/>
    <n v="100"/>
    <x v="15"/>
    <s v="En sesión del 01 de Septiembre de 2016, el Comité Curricular validó el Plan de Estudio de los Programas de Profundización Técnica de Ascenso a Teniente y Capitán"/>
    <s v="Grupo Formación_x000a__x000a_- Carpeta cursos teniente y capitán"/>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x v="78"/>
    <x v="1"/>
    <n v="2"/>
    <s v="Número"/>
    <s v="Omaria Moreno Cortes"/>
    <s v="Subdirector Técnico"/>
    <s v="Activo"/>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2"/>
    <s v="Aprobar los Programas de Profundización Técnica por parte del Consejo Académico."/>
    <x v="0"/>
    <d v="2016-02-01T00:00:00"/>
    <d v="2016-11-30T00:00:00"/>
    <x v="12"/>
    <s v="Carlos Antonio Peñaloza Contreras"/>
    <s v="Teniente de Prisiones"/>
    <x v="0"/>
    <m/>
    <m/>
    <m/>
    <s v="-"/>
    <s v="La aprobación de los programas de profundización técnica solamente procede cuando se cuente con el documento consolidado de los mismos."/>
    <s v="No aplica"/>
    <m/>
    <x v="15"/>
    <s v="Está pendiente la aprobación de los Programas por parte del Consejo Académico, gestión programada para el mes de Octubre"/>
    <s v="Grupo Formación_x000a__x000a_- Carpeta cursos teniente y capitán"/>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x v="77"/>
    <x v="79"/>
    <x v="1"/>
    <n v="2"/>
    <s v="Número"/>
    <s v="Omaria Moreno Cortes"/>
    <s v="Subdirector Técnico"/>
    <s v="Activo"/>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3"/>
    <s v="Realizar las correcciones formuladas por la Secretaría de Educación de Cundinamarca a los documentos radicados"/>
    <x v="1"/>
    <d v="2016-01-11T00:00:00"/>
    <d v="2016-11-30T00:00:00"/>
    <x v="10"/>
    <s v="Carlos Antonio Peñaloza Contreras"/>
    <s v="Teniente de Prisiones"/>
    <x v="0"/>
    <n v="100"/>
    <s v="La Secretaría de Educación de Cundinamarca no formuló correcciones al documento radicado."/>
    <s v="No aplica"/>
    <n v="100"/>
    <s v="La Secretaría de Educación de Cundinamarca no formuló correcciones al documento radicado."/>
    <s v="No aplica"/>
    <n v="100"/>
    <x v="32"/>
    <s v="La Secretaría de Educación de Cundinamarca no formuló correcciones al documento radicado."/>
    <s v="Grupo Formación:_x000a__x000a_-Carpeta de cada uno de los programas técnico labores renovados."/>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x v="77"/>
    <x v="79"/>
    <x v="1"/>
    <n v="2"/>
    <s v="Número"/>
    <s v="Omaria Moreno Cortes"/>
    <s v="Subdirector Técnico"/>
    <s v="Activo"/>
    <m/>
    <m/>
    <m/>
    <m/>
    <m/>
    <m/>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4"/>
    <s v="Recibir los actos administrativos de renovación de los programas técnico labores de servicios penitenciarios y caninos "/>
    <x v="1"/>
    <d v="2016-01-11T00:00:00"/>
    <d v="2016-11-30T00:00:00"/>
    <x v="15"/>
    <s v="Carlos Antonio Peñaloza Contreras"/>
    <s v="Teniente de Prisiones"/>
    <x v="0"/>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x v="32"/>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8"/>
    <x v="80"/>
    <x v="1"/>
    <n v="23"/>
    <s v="Número"/>
    <s v="Omaria Moreno Cortes"/>
    <s v="Subdirector Técnico"/>
    <s v="Activo"/>
    <n v="4"/>
    <s v="Se realizaron programs de Reentrenamiento al CCV en los siguientes establecimientos de la Regional Norte:_x000a__x000a_- Barranquilla (2)_x000a_- Santa Martha (1)_x000a_- Valledupar (1)"/>
    <s v="Grupo de Formación:_x000a__x000a_-Carpeta Reentrenamientos CCV."/>
    <n v="12"/>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x v="225"/>
    <s v="Programar de acuerdo a las necesidades, los ERON que recibirán programas de reentrenamiento "/>
    <x v="0"/>
    <d v="2016-01-11T00:00:00"/>
    <d v="2016-01-30T00:00:00"/>
    <x v="0"/>
    <s v="Carlos Antonio Peñaloza Contreras"/>
    <s v="Teniente de Prisiones"/>
    <x v="0"/>
    <n v="100"/>
    <s v="Dentro de la Orden de Servicios del Programa de Reentrenamiento al CCV, se definieron los establecimientos y fechas para el desarrollo de los mismos."/>
    <s v="Grupo de Formación:_x000a__x000a_-Carpeta Reentrenamientos CCV."/>
    <n v="100"/>
    <s v="Dentro de la Orden de Servicios del Programa de Reentrenamiento al CCV, se definieron los establecimientos y fechas para el desarrollo de los mismos."/>
    <s v="Grupo de Formación:_x000a__x000a_-Carpeta Reentrenamientos CCV."/>
    <n v="100"/>
    <x v="0"/>
    <s v="Dentro de la Orden de Servicios del Programa de Reentrenamiento al CCV, se definieron los establecimientos y fechas para el desarrollo de los mismos."/>
    <s v="Grupo de Formación:_x000a__x000a_-Carpeta Reentrenamientos CCV."/>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8"/>
    <x v="80"/>
    <x v="1"/>
    <n v="23"/>
    <s v="Número"/>
    <s v="Omaria Moreno Cortes"/>
    <s v="Subdirector Técnico"/>
    <s v="Activo"/>
    <m/>
    <m/>
    <m/>
    <m/>
    <m/>
    <m/>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x v="226"/>
    <s v="Ejecutar los programas de reentrenamiento al personal del CCV en los ERON programados"/>
    <x v="0"/>
    <d v="2016-02-01T00:00:00"/>
    <d v="2016-12-12T00:00:00"/>
    <x v="9"/>
    <s v="Carlos Antonio Peñaloza Contreras"/>
    <s v="Teniente de Prisiones"/>
    <x v="0"/>
    <m/>
    <m/>
    <m/>
    <n v="50"/>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n v="83"/>
    <x v="2"/>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79"/>
    <x v="81"/>
    <x v="7"/>
    <n v="1"/>
    <s v="Número"/>
    <s v="Omaria Moreno Cortes"/>
    <s v="Subdirector Técnico"/>
    <s v="Activo"/>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7"/>
    <s v="Elaborar el Plan de Reinducción del INPEC"/>
    <x v="0"/>
    <d v="2016-06-30T00:00:00"/>
    <d v="2016-07-15T00:00:00"/>
    <x v="16"/>
    <m/>
    <m/>
    <x v="0"/>
    <m/>
    <m/>
    <m/>
    <n v="100"/>
    <s v="Se elaboró el Plan de Reinducción por parte de la Dirección Escuela de Formación, el cual fue enviado en versión final a la OFPLA para aprobación el 15 de Junio de 2016"/>
    <s v="Grupo Educación Continuada:_x000a__x000a_-Carpeta Programa de Reinducción 2016"/>
    <n v="100"/>
    <x v="0"/>
    <s v="Se elaboró el Plan de Reinducción por parte de la Dirección Escuela de Formación, el cual fue enviado en versión final a la OFPLA para aprobación el 15 de Junio de 2016"/>
    <s v="Grupo Educación Continuada:_x000a__x000a_-Carpeta Programa de Reinducción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79"/>
    <x v="81"/>
    <x v="7"/>
    <n v="1"/>
    <s v="Número"/>
    <s v="Omaria Moreno Cortes"/>
    <s v="Subdirector Técnico"/>
    <s v="Activo"/>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28"/>
    <s v="Aprobar el Plan de Reinducción de la vigencia"/>
    <x v="0"/>
    <d v="2016-07-15T00:00:00"/>
    <d v="2016-07-31T00:00:00"/>
    <x v="2"/>
    <m/>
    <m/>
    <x v="0"/>
    <m/>
    <m/>
    <m/>
    <m/>
    <m/>
    <m/>
    <n v="100"/>
    <x v="0"/>
    <s v="Mediante Resolución No. 003340 del 05 de Julio de 2016, se aprueba y adopta el Programa de Reinducción del INPEC."/>
    <s v="Grupo Educación Continuada:_x000a__x000a_-Carpeta Programa de Reinducción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80"/>
    <x v="82"/>
    <x v="5"/>
    <n v="1"/>
    <s v="Número"/>
    <s v="Omaria Moreno Cortes"/>
    <s v="Subdirector Técnico"/>
    <s v="Activo"/>
    <m/>
    <m/>
    <m/>
    <m/>
    <m/>
    <m/>
    <m/>
    <s v="SIN REGISTRO DE SEGUIMIENTO"/>
    <m/>
    <n v="0"/>
    <s v="El producto no fue cumplido en su totalidad."/>
    <n v="0"/>
    <x v="229"/>
    <s v="Implementar el Plan de Reinducción aprobado para la vigencia"/>
    <x v="0"/>
    <d v="2016-08-16T00:00:00"/>
    <d v="2016-11-30T00:00:00"/>
    <x v="9"/>
    <m/>
    <m/>
    <x v="0"/>
    <m/>
    <m/>
    <m/>
    <m/>
    <m/>
    <m/>
    <n v="30"/>
    <x v="40"/>
    <s v="Se elevó solicitud a OFPLA con el fin que preste su colaboración en la estructuración del módulo del Programa de Reinducción y a la Subdirección de Talento Humano con el fin que aporte el listado de los funcionarios objeto de Reinducción"/>
    <s v="Grupo Educación Continuada:_x000a__x000a_-Carpeta Programa de Reinducción 2016"/>
  </r>
  <r>
    <x v="3"/>
    <s v="DIRECCIÓN ESCUELA DE FORMACIÓN  "/>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80"/>
    <x v="82"/>
    <x v="5"/>
    <n v="1"/>
    <s v="Número"/>
    <s v="Omaria Moreno Cortes"/>
    <s v="Subdirector Técnico"/>
    <s v="Activo"/>
    <m/>
    <m/>
    <m/>
    <m/>
    <m/>
    <m/>
    <m/>
    <s v="SIN REGISTRO DE SEGUIMIENTO"/>
    <m/>
    <n v="0"/>
    <s v="El producto no fue cumplido en su totalidad."/>
    <n v="0"/>
    <x v="230"/>
    <s v="Evaluar la implementación del Plan de Reinducción aprobado para la vigencia"/>
    <x v="0"/>
    <d v="2016-12-01T00:00:00"/>
    <d v="2016-12-12T00:00:00"/>
    <x v="0"/>
    <m/>
    <m/>
    <x v="0"/>
    <m/>
    <m/>
    <m/>
    <m/>
    <m/>
    <m/>
    <m/>
    <x v="7"/>
    <s v="SIN REGISTRO DE SEGUIMIENTO"/>
    <m/>
  </r>
  <r>
    <x v="3"/>
    <s v="DIRECCIÓN ESCUELA DE FORMACIÓN  "/>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x v="83"/>
    <x v="2"/>
    <n v="1"/>
    <s v="Número"/>
    <s v="LUZ MIRAM TIERRADENTRO CACHAYA"/>
    <s v="Subdirector Técnico"/>
    <s v="Activo"/>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x v="231"/>
    <s v="Designar las responsabilidades a las diferentes dependencias con respecto a la elaboración del Plan Estratégico de Seguridad Vial, acorde con la normatividad vigente."/>
    <x v="0"/>
    <d v="2016-01-15T00:00:00"/>
    <d v="2016-01-31T00:00:00"/>
    <x v="0"/>
    <s v="Leonardo Tellez"/>
    <s v="Técnico Operativo"/>
    <x v="0"/>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x v="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r>
  <r>
    <x v="3"/>
    <s v="DIRECCIÓN ESCUELA DE FORMACIÓN  "/>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x v="83"/>
    <x v="2"/>
    <n v="1"/>
    <s v="Número"/>
    <s v="LUZ MIRAM TIERRADENTRO CACHAYA"/>
    <s v="Subdirector Técnico"/>
    <s v="Activo"/>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x v="232"/>
    <s v="Consolidar el Plan Estratégico de Seguridad Vial acorde con los aportes realizados por cada dependencia del Instituto."/>
    <x v="0"/>
    <d v="2016-02-01T00:00:00"/>
    <d v="2016-06-20T00:00:00"/>
    <x v="12"/>
    <s v="Leonardo Tellez"/>
    <s v="Técnico Operativo"/>
    <x v="0"/>
    <m/>
    <m/>
    <m/>
    <n v="100"/>
    <s v="Se consolidó el documento del Plan Estratégico de Seguridad Vial con los aportes de las diferentes dependencias y los realizados por el equipo de trabajo"/>
    <s v="F:\Mis documentos\Anyela Ortiz\2016\PESV"/>
    <n v="100"/>
    <x v="0"/>
    <s v="Se consolidó el documento del Plan Estratégico de Seguridad Vial con los aportes de las diferentes dependencias y los realizados por el equipo de trabajo"/>
    <s v="F:\Mis documentos\Anyela Ortiz\2016\PESV"/>
  </r>
  <r>
    <x v="3"/>
    <s v="DIRECCIÓN ESCUELA DE FORMACIÓN  "/>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x v="83"/>
    <x v="2"/>
    <n v="1"/>
    <s v="Número"/>
    <s v="LUZ MIRAM TIERRADENTRO CACHAYA"/>
    <s v="Subdirector Técnico"/>
    <s v="Activo"/>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x v="233"/>
    <s v="Aprobar el Plan Estratégico de Seguridad Vial por parte de la Dirección General del Inpec."/>
    <x v="0"/>
    <d v="2016-06-20T00:00:00"/>
    <d v="2016-06-27T00:00:00"/>
    <x v="0"/>
    <s v="Leonardo Tellez"/>
    <s v="Técnico Operativo"/>
    <x v="0"/>
    <m/>
    <m/>
    <m/>
    <n v="100"/>
    <s v="El Plan Estratégico de Seguridad Vial fue aprobado por la Dirección General del INPEC mediante Resolución No. 003113 del 21 de Junio de 2016"/>
    <s v="http://rutavirtual.inpec.gov.co/moodle/file.php/1454/R003113_21062016.PDF"/>
    <n v="100"/>
    <x v="0"/>
    <s v="El Plan Estratégico de Seguridad Vial fue aprobado por la Dirección General del INPEC mediante Resolución No. 003113 del 21 de Junio de 2016"/>
    <s v="http://rutavirtual.inpec.gov.co/moodle/file.php/1454/R003113_21062016.PDF"/>
  </r>
  <r>
    <x v="3"/>
    <s v="DIRECCIÓN ESCUELA DE FORMACIÓN  "/>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x v="84"/>
    <x v="6"/>
    <n v="1"/>
    <s v="Número"/>
    <s v="CT. (RA) Adriana Patricia Hernández Marín"/>
    <s v="Directora Escuela de Formación"/>
    <s v="Activo"/>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34"/>
    <s v="Elaborar y aprobar el Plan Institucional de Capacitación. "/>
    <x v="0"/>
    <d v="2016-01-01T00:00:00"/>
    <d v="2016-03-30T00:00:00"/>
    <x v="2"/>
    <s v="Doris Gerena Parra"/>
    <s v="Coordinadora Grupo de Educación Continuada"/>
    <x v="0"/>
    <n v="100"/>
    <s v="Se elaboró el Plan Institucional de Capacitación de acuerdo con la metodología de la Función Pública, el cual fue aprobado mediante Resolución No. 001402 del 30 de marzo de 2016"/>
    <s v="Grupo de Educación Continuada:_x000a__x000a_Carpeta PIC"/>
    <n v="100"/>
    <s v="Se elaboró el Plan Institucional de Capacitación de acuerdo con la metodología de la Función Pública, el cual fue aprobado mediante Resolución No. 001402 del 30 de marzo de 2016"/>
    <s v="Grupo de Educación Continuada:_x000a__x000a_Carpeta PIC"/>
    <n v="100"/>
    <x v="0"/>
    <s v="Se elaboró el Plan Institucional de Capacitación de acuerdo con la metodología de la Función Pública, el cual fue aprobado mediante Resolución No. 001402 del 30 de marzo de 2016"/>
    <s v="Grupo de Educación Continuada:_x000a__x000a_Carpeta PIC"/>
  </r>
  <r>
    <x v="3"/>
    <s v="DIRECCIÓN ESCUELA DE FORMACIÓN  "/>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x v="84"/>
    <x v="6"/>
    <n v="1"/>
    <s v="Número"/>
    <s v="CT. (RA) Adriana Patricia Hernández Marín"/>
    <s v="Directora Escuela de Formación"/>
    <s v="Activo"/>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35"/>
    <s v="Socializar el Plan Institucional de Capacitación PIC"/>
    <x v="0"/>
    <d v="2016-04-01T00:00:00"/>
    <d v="2016-04-30T00:00:00"/>
    <x v="10"/>
    <s v="Doris Gerena Parra"/>
    <s v="Coordinadora Grupo de Educación Continuada"/>
    <x v="0"/>
    <m/>
    <m/>
    <m/>
    <n v="100"/>
    <s v="El PIC fue socializado mediante publicación en la página web de la Escuela Penitenciaria Nacional."/>
    <s v="http://epn.gov.co/index.php/item/442-pic-2016"/>
    <n v="100"/>
    <x v="0"/>
    <s v="El PIC fue socializado mediante publicación en la página web de la Escuela Penitenciaria Nacional."/>
    <s v="http://epn.gov.co/index.php/item/442-pic-2016"/>
  </r>
  <r>
    <x v="3"/>
    <s v="DIRECCIÓN ESCUELA DE FORMACIÓN  "/>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x v="84"/>
    <x v="6"/>
    <n v="1"/>
    <s v="Número"/>
    <s v="CT. (RA) Adriana Patricia Hernández Marín"/>
    <s v="Directora Escuela de Formación"/>
    <s v="Activo"/>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36"/>
    <s v="Ejecutar el Plan Institucional de Capacitación PIC"/>
    <x v="0"/>
    <d v="2016-05-01T00:00:00"/>
    <d v="2016-12-12T00:00:00"/>
    <x v="5"/>
    <s v="Doris Gerena Parra"/>
    <s v="Coordinadora Grupo de Educación Continuada"/>
    <x v="0"/>
    <m/>
    <m/>
    <m/>
    <n v="50"/>
    <s v="El PIC se ha ejecutado de acuerdo con la programación académica publicada desde los ejes de formación, reentrenamiento y capacitación (Red de apoyo, Educación virtual, Educación Contratada)"/>
    <s v="F:\Mis documentos\Anyela Ortiz\2016\Requerimiento Control Interno"/>
    <n v="75"/>
    <x v="34"/>
    <s v="El PIC se ha ejecutado de acuerdo con la programación académica publicada desde los ejes de formación, reentrenamiento y capacitación (Red de apoyo, Educación virtual, Educación Contratada)"/>
    <s v="F:\Mis documentos\Anyela Ortiz\2016\Requerimiento Control Interno"/>
  </r>
  <r>
    <x v="3"/>
    <s v="DIRECCIÓN ESCUELA DE FORMACIÓN  "/>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x v="84"/>
    <x v="6"/>
    <n v="1"/>
    <s v="Número"/>
    <s v="CT. (RA) Adriana Patricia Hernández Marín"/>
    <s v="Directora Escuela de Formación"/>
    <s v="Activo"/>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x v="237"/>
    <s v="Evaluar el Plan Institucional de Capacitación PIC"/>
    <x v="0"/>
    <d v="2016-12-12T00:00:00"/>
    <d v="2016-12-15T00:00:00"/>
    <x v="10"/>
    <s v="Doris Gerena Parra"/>
    <s v="Coordinadora Grupo de Educación Continuada"/>
    <x v="0"/>
    <m/>
    <m/>
    <m/>
    <m/>
    <m/>
    <m/>
    <m/>
    <x v="7"/>
    <s v="SIN REGISTRO DE SEGUIMIENTO"/>
    <m/>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3"/>
    <x v="85"/>
    <x v="10"/>
    <n v="50"/>
    <s v="Número"/>
    <s v="PADRE ANDRES FERNANDEZ"/>
    <s v="Asesor"/>
    <s v="Activo"/>
    <n v="25"/>
    <s v="En el desarrollo de la campaña se han realizado diferentes actividades encaminadas al fortalecimiento de la &quot;Unión Familiar&quot; tanto a internos como a funcionarios de 25 establecimientos. Las solicitudes se han realizado de manera libre y voluntaria brindándose todo el acompañamiento por parte del líder religioso (Capellán)."/>
    <s v="P29-Grupo de Apoyo Espiritual. Carpeta de matrimonios, programa software libros parroquiales Gapoe."/>
    <s v="33"/>
    <s v="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
    <s v="P29-GAPOE. Carpeta de matrimonios, programa software libros parroquiales Gapoe."/>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x v="238"/>
    <s v="Divulgar las actividades que desarrolla GAPOE con respecto a la asistencia espiritual de los funcionarios del INPEC"/>
    <x v="0"/>
    <d v="2016-02-01T00:00:00"/>
    <d v="2016-12-12T00:00:00"/>
    <x v="5"/>
    <s v="FREDY CARDONA "/>
    <s v="Profesional Universitario"/>
    <x v="0"/>
    <n v="25"/>
    <s v="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
    <s v="Grupo de Apoyo Espiritual. Carpeta de matrimonios, libro de matrimonios, carpeta de notificaciones, programa software libros parroquiales Gapoe. Carpeta digital 2016"/>
    <s v="50"/>
    <s v="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
    <s v="Gapoe/Carpeta de matrimonios, libro de matrimonios, carpeta de notificaciones, programa software libros parroquiales. Carpeta digital 2016"/>
    <n v="77"/>
    <x v="2"/>
    <s v="En este trimestre los lideres religiosos han divulgado las actividades que desarrollan en la prestacion de su servicio, los encuentros nacionales realizados con los capellanes de las regionales Norte, Occidente y Viejo Caldas sirvieron para socializar la campaña de fortalecimiento de Unión Familiar y las actividades del Grupo de Apoyo Espiritual que se brinda a los funcionarios del instituto. Como resultado se realizo 01 matrimonio reportado en Bogotá celebrado en la Parroquia Santa María de la Libertad, además se realizaron 08 Bautizos de hijos de funcionarios, se realizaron Confirmaciones a 17 Auxiliares Bachilleres de la EPN, se promovió encuentro de parejas/curso prematrimonial, divulgado por correo institucional y vivenciado el 25 y 26 de Junio en las instalaciones de la Fundación Caminos de Libertad en Bogotá. El acompañamiento a los funcionarios se ha venido fortaleciendo, debido a la prestacion del servicio de los Capellanes en los diferentes establecimientos, asi mismo el trabajo conjunto con los representantes de otras confesiones religiosas para que se presten los servicios segun las actividades que estas celebren."/>
    <s v="Gapoe/Carpeta de matrimonios, libro de matrimonios, carpeta de notificaciones, programa software libros parroquiales. Carpeta digital 2016"/>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3"/>
    <x v="85"/>
    <x v="10"/>
    <n v="50"/>
    <s v="Número"/>
    <s v="PADRE ANDRES FERNANDEZ"/>
    <s v="Asesor"/>
    <s v="Activo"/>
    <m/>
    <m/>
    <m/>
    <m/>
    <m/>
    <m/>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x v="239"/>
    <s v="Divulgar las actividades que desarrolla GAPOE con respecto a la asistencia espiritual de los internos y sus familias"/>
    <x v="0"/>
    <d v="2016-02-01T00:00:00"/>
    <d v="2016-12-12T00:00:00"/>
    <x v="5"/>
    <s v="FREDY CARDONA "/>
    <s v="Profesional Universitario"/>
    <x v="0"/>
    <n v="25"/>
    <s v="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
    <s v="Carpeta Digital PA GAPOE 2016"/>
    <s v="50"/>
    <s v="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
    <s v="Gapoe/Carpeta de matrimonios, libro de matrimonios, carpeta de notificaciones, programa software libros parroquiales. Archivo fisico/carpeta establecimientos/informes mensuales"/>
    <n v="77"/>
    <x v="2"/>
    <s v="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
    <s v="Gapoe/Carpeta de matrimonios-libro de matrimonios-carpeta de notificaciones- programa software libros parroquiales. Archivo fisico/carpeta establecimientos/informes mensuales"/>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4"/>
    <x v="86"/>
    <x v="10"/>
    <n v="100"/>
    <s v="Porcentaje"/>
    <s v="PADRE ANDRES FERNANDEZ"/>
    <s v="Asesor"/>
    <s v="Activo"/>
    <n v="100"/>
    <s v="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
    <s v="Grupo de Apoyo Espiritual. AZ DOCUMENTOS 2016, PC/Mis documentos/Carpeta Digital/PA GAPOE 2016/Consolidado de informes"/>
    <s v="100"/>
    <s v="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
    <s v="Archivo fisico Gapoe, carpetas por establecimientos, informes mensuales. Drive/carpeta Gapoe/archivos digitales de informes."/>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x v="240"/>
    <s v="Entregar Estudios previos y requisitos correspondientes para iniciar trámite de elaboración del contrato."/>
    <x v="0"/>
    <d v="2016-01-15T00:00:00"/>
    <d v="2016-12-12T00:00:00"/>
    <x v="5"/>
    <s v="RUTH MARY LOZADA"/>
    <s v="Profesional Universitario"/>
    <x v="0"/>
    <n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s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n v="100"/>
    <x v="26"/>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4"/>
    <x v="86"/>
    <x v="10"/>
    <n v="100"/>
    <s v="Porcentaje"/>
    <s v="PADRE ANDRES FERNANDEZ"/>
    <s v="Asesor"/>
    <s v="Activo"/>
    <m/>
    <m/>
    <m/>
    <m/>
    <m/>
    <m/>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x v="241"/>
    <s v="Realizar seguimiento, evaluación y retroalimentación del desarrollo del contrato, elaborando  informe trimestral de los resultados obtenidos."/>
    <x v="0"/>
    <d v="2016-01-15T00:00:00"/>
    <d v="2016-12-12T00:00:00"/>
    <x v="5"/>
    <s v="RUTH MARY LOZADA"/>
    <s v="Profesional Universitario"/>
    <x v="0"/>
    <n v="25"/>
    <s v="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
    <s v="Grupo de Apoyo Espiritual. - PC/Mis documentos/Carpeta Digital/Capellanes Gapoe 2016"/>
    <s v="50"/>
    <s v="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
    <s v="https://drive.google.com/drive/folders/0Bz9BU3gKMyzARC0tWFJPOWlIZzA-"/>
    <n v="75"/>
    <x v="26"/>
    <s v="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
    <s v="https://drive.google.com/drive/folders/0Bz9BU3gKMyzAYUV5dlk3V3JMdEk"/>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5"/>
    <x v="87"/>
    <x v="10"/>
    <n v="1"/>
    <s v="Número"/>
    <s v="PADRE ANDRES FERNANDEZ"/>
    <s v="Asesor"/>
    <s v="Activo"/>
    <n v="1"/>
    <s v="Se han desarrollado los diferentes temas y actividades del programa de asistencia espiritual a traves del lider religioso, dando cumplimiento a la normatividad vigente velendo por el respecto a la libertad religiosa."/>
    <s v="Grupo de Apoyo Espiritual. Archivo/carpetas establecimientos. PC/Mis documentos/Carpeta Digital/PA GAPOE 2016/Consolidado de informes"/>
    <s v="1"/>
    <s v="El programa de asistencia espiritual y religiosa se ha desarrollado mediante la solicitud de los beneficiarios, atendidos por el líder espiritual, garantizando el derecho a la libertad religiosa y la celebración de cultos en los establecimientos."/>
    <s v="Grupo de Apoyo Espiritual. Archivo/carpetas establecimientos. PC/Mis documentos/Carpeta Digital/PA GAPOE 2016/Consolidado de informes"/>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x v="242"/>
    <s v="Brindar asistencia espiritual y religiosa a los funcionarios que lo soliciten, sin importar su confesión religiosa"/>
    <x v="0"/>
    <d v="2016-02-01T00:00:00"/>
    <d v="2016-12-12T00:00:00"/>
    <x v="5"/>
    <s v="ANDRES FERNANDEZ"/>
    <s v="Asesor"/>
    <x v="0"/>
    <n v="25"/>
    <s v="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
    <s v="Grupo de Apoyo Espiritual. PC/Mis documentos/Carpeta Digital/PA GAPOE 2016/Consolidado de informes"/>
    <s v="50"/>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
    <s v="Grupo de Apoyo Espiritual. PC/Mis documentos/Carpeta Digital/PA GAPOE 2016/Consolidado de informes"/>
    <n v="77"/>
    <x v="2"/>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
    <s v="Grupo de Apoyo Espiritual. PC/Mis documentos/Carpeta Digital/PA GAPOE 2016/Consolidado de informes"/>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5"/>
    <x v="87"/>
    <x v="10"/>
    <n v="1"/>
    <s v="Número"/>
    <s v="PADRE ANDRES FERNANDEZ"/>
    <s v="Asesor"/>
    <s v="Activo"/>
    <m/>
    <m/>
    <m/>
    <m/>
    <m/>
    <m/>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x v="243"/>
    <s v="Brindar asistencia espiritual y religiosa a los internos que lo soliciten, sin importar su confesión  religiosa."/>
    <x v="0"/>
    <d v="2016-02-01T00:00:00"/>
    <d v="2016-12-12T00:00:00"/>
    <x v="5"/>
    <s v="ANDRES FERNANDEZ"/>
    <s v="Asesor"/>
    <x v="0"/>
    <n v="25"/>
    <s v="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
    <s v="Grupo de Apoyo Espiritual. Carpeta Digital PA GAPOE 2016/Consolidado de informes"/>
    <s v="50"/>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
    <s v="Grupo de Apoyo Espiritual. Carpeta Digital PA GAPOE 2016/Consolidado de informes"/>
    <n v="75"/>
    <x v="2"/>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quot;Para vivir el Jubileo de la Misericordia&quot;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
    <s v="Grupo de Apoyo Espiritual. Carpeta Digital PA GAPOE 2016/Consolidado de informes"/>
  </r>
  <r>
    <x v="4"/>
    <s v="GRUPO DE APOYO ESPIRITUAL"/>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6"/>
    <x v="88"/>
    <x v="10"/>
    <n v="50"/>
    <s v="Número"/>
    <s v="PADRE ANDRES FERNANDEZ"/>
    <s v="Asesor"/>
    <s v="Activo"/>
    <n v="50"/>
    <s v="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
    <s v="Archivo/ejemplar.PC/Mis documentos/PA GAPOE 2016/Modulos"/>
    <n v="50"/>
    <s v="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
    <s v="Archivo/ejemplar.PC/Mis documentos/PA GAPOE 2016/Modulos. Drive seguimiento 1 trimestre."/>
    <n v="50"/>
    <s v="Se ha adelantado el Modulo 3 y 4 de las cartillas de PAZ Y RECONCILIACION para ser trabajadas por todos los lideres religiosos y equipo pastoral con la PPL. "/>
    <s v="Archivo/ejemplar.PC/Mis documentos/PA GAPOE 2016/Modulos. Drive seguimiento 1 trimestre."/>
    <s v="50"/>
    <s v="Se socializaron las cartillas de PAZ Y RECONCILIACION modulos 1 y 2, a nivel nacional con los lideres espirituales  y equipo pastoral, talleres que fueron desarrollados con la PPL y que como continuidad para la siguiente vigencia 2017 se desarrollaran los modulos 3 y 4. "/>
    <s v="Archivo/ejemplar.PC/Mis documentos/PA GAPOE 2016/Modulos 1 y 2. Drive seguimiento 1 trimestre."/>
    <x v="244"/>
    <s v="Iniciar la divulgación de los módulos en los establecimientos "/>
    <x v="0"/>
    <d v="2016-02-01T00:00:00"/>
    <d v="2016-12-12T00:00:00"/>
    <x v="8"/>
    <s v="DTE NELSON CESPEDES"/>
    <s v="Dragoneante"/>
    <x v="0"/>
    <n v="100"/>
    <s v="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
    <s v="Archivo Fisico de GAPOE AZ/Actas"/>
    <s v="100"/>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n v="100"/>
    <x v="2"/>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n v="0"/>
    <s v="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0"/>
    <s v="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45"/>
    <s v="1.  Concertar  mesa de trabajo con la Oficina de Sistemas de Información para la  elaboración del cronograma de apoyo técnico que permita lograr la implementación del módulo de traslados en SISIPEC Web."/>
    <x v="0"/>
    <d v="2016-01-19T00:00:00"/>
    <d v="2016-02-19T00:00:00"/>
    <x v="4"/>
    <s v="Kelly Johanna Santafé Guerrero, Patrik Lorena Camayo , Laura Natalia Rivera, Martha Liliana Flórez, Sistemas de Información"/>
    <s v="Técnico Administrativo"/>
    <x v="0"/>
    <n v="50"/>
    <s v="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x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46"/>
    <s v="2. solicitar a la oficina de sistemas de información los ajustes requeridos al módulo de traslados en SISIPEC Web  para el buen funcionamiento del mismo, y realizar verificación."/>
    <x v="0"/>
    <d v="2016-01-19T00:00:00"/>
    <d v="2016-12-12T00:00:00"/>
    <x v="10"/>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x v="41"/>
    <s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47"/>
    <s v="3. Solicitar a la oficina de sistemas de información realizar prueba funcional del módulo de traslados en SISIPEC Web, y aprobarla."/>
    <x v="0"/>
    <d v="2016-02-22T00:00:00"/>
    <d v="2016-04-04T00:00:00"/>
    <x v="4"/>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90"/>
    <x v="0"/>
    <s v="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48"/>
    <s v="4. solicitar a la oficina de sistemas de información la socialización y capacitación del aplicativo a los integrantes del Grupo Asuntos Penitenciarios; establecer y aclarar inquietudes al respecto."/>
    <x v="0"/>
    <d v="2016-06-30T00:00:00"/>
    <d v="2016-07-14T00:00:00"/>
    <x v="4"/>
    <s v="Kelly Johanna Santafé Guerrero, Patrik Lorena Camayo , Laura Natalia Rivera, Martha Liliana Flórez, Sistemas de Información"/>
    <s v="Técnico Administrativo"/>
    <x v="0"/>
    <m/>
    <m/>
    <m/>
    <s v="0"/>
    <s v="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
    <s v="NO SE HA DADO INICIO A LA ACTIVIDAD NO HAY EVIDENCIAS"/>
    <n v="0"/>
    <x v="0"/>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
    <s v="no hay evidencias, teniendo en cuenta que la actividad no ha podido ser iniciada."/>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49"/>
    <s v="5. solicitar a la oficina de sistemas de información la socialización y capacitación del aplicativo a la Regional NorOeste y los 5 establecimientos que hacen parte de esta. "/>
    <x v="0"/>
    <d v="2016-07-15T00:00:00"/>
    <d v="2016-08-14T00:00:00"/>
    <x v="4"/>
    <s v="Kelly Johanna Santafé Guerrero, Patrik Lorena Camayo , Laura Natalia Rivera, Martha Liliana Flórez, Sistemas de Información"/>
    <s v="Técnico Administrativo"/>
    <x v="0"/>
    <m/>
    <m/>
    <m/>
    <s v="0"/>
    <s v="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
    <s v="NO SE HA DADO INICIO A LA ACTIVIDAD NO HAY EVIDENCIAS"/>
    <n v="0"/>
    <x v="0"/>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
    <s v="no hay evidencias, teniendo en cuenta que la actividad no ha podido ser iniciada."/>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50"/>
    <s v="6.Solicitar a la oficina de sistemas de información la asignación de roles para  el uso del  módulo, y crear las solicitudes de traslado de internos en esta herramienta."/>
    <x v="0"/>
    <d v="2016-08-15T00:00:00"/>
    <d v="2016-09-14T00:00:00"/>
    <x v="4"/>
    <s v="Kelly Johanna Santafé Guerrero, Patrik Lorena Camayo , Laura Natalia Rivera, Martha Liliana Flórez, Sistemas de Información"/>
    <s v="Técnico Administrativo"/>
    <x v="0"/>
    <m/>
    <m/>
    <m/>
    <s v="0"/>
    <s v="NO HA INICIADO LA ACTIVIDAD, COMIENZA EL 8/15/16"/>
    <s v="NO SE HA DADO INICIO A LA ACTIVIDAD NO HAY EVIDENCIAS"/>
    <n v="0"/>
    <x v="0"/>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
    <s v="no hay evidencias, teniendo en cuenta que la actividad no ha podido ser iniciada."/>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7"/>
    <x v="89"/>
    <x v="11"/>
    <n v="6"/>
    <s v="Número"/>
    <s v="Gloria Esperanza Maldonado"/>
    <s v="Jefe de Oficina"/>
    <s v="Activo"/>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x v="251"/>
    <s v="7. Realizar seguimiento a las solicitudes de traslado de internos creadas en el módulo SISIPEC Web."/>
    <x v="0"/>
    <d v="2016-09-15T00:00:00"/>
    <d v="2016-12-12T00:00:00"/>
    <x v="4"/>
    <s v="Kelly Johanna Santafé Guerrero, Patrik Lorena Camayo , Laura Natalia Rivera, Martha Liliana Flórez, Sistemas de Información"/>
    <s v="Técnico Administrativo"/>
    <x v="0"/>
    <m/>
    <m/>
    <m/>
    <s v="0"/>
    <s v="NO HA INICIADO LA ACTIVIDAD COMIENZA EL 9/15/2016"/>
    <s v="NO SE HA DADO INICIO A LA ACTIVIDAD NO HAY EVIDENCIAS"/>
    <n v="0"/>
    <x v="42"/>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
    <s v="no hay evidencias, teniendo en cuenta que la actividad no ha podido ser iniciada."/>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s v="85.2"/>
    <s v="se recibierón en total 5908 documentos distribuidos asi: 3875 solicitudes de traslados, 80 asignaciones de establecimeinto, y 1953 remisiones, y se tramitaron 5034."/>
    <s v="físicamente se encuentran en el Arvhivo General de La Oficina de Asuntos Penitenciarios;  digitalizadas se encuentran en la siguiente ruta de acceso: C:\Users\MAFONSECAM\Desktop\plan de accion 2016, y en el Drive del correo electrónico kelly.santafe@inpec.gov.co"/>
    <s v="94"/>
    <s v="se recibieron en total 10952 documentos distribuidos así: 7556 solicitudes de traslados, 122 asignaciones de establecimiento, 2877 remisiones, y 397 tutelas se tramitaron 10320."/>
    <s v="físicamente se encuentran en el Arvhivo General de La Oficina de Asuntos Penitenciarios; digitalizadas se encuentran en la siguiente ruta de acceso: C:\Users\MAFONSECAM\Desktop\plan de accion 2016, y en el Drive del correo electrónico kelly.santafe@inpec.gov.co"/>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2"/>
    <s v="1.Recibir, clasificar, asignar y distribuir las diferentes solicitudes de asignación de establecimientos, traslados y/o remisiones."/>
    <x v="1"/>
    <d v="2016-01-01T00:00:00"/>
    <d v="2016-12-12T00:00:00"/>
    <x v="4"/>
    <s v="Alejandra Aragón"/>
    <s v="Dragoneante"/>
    <x v="0"/>
    <n v="100"/>
    <s v="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
    <s v="Usuario GESDOC Gloria Esperanza Maldonado, planillas de correspondencia ubicadas en AZ correspondencia año 2016 enero-febrero, marzo en el archivo de la ofcina del Grupo Asuntos Penitenciarios.Consolidado reposa digital en Drive de la Funcionaria Kelly Santafé."/>
    <n v="100"/>
    <s v="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n v="100"/>
    <x v="3"/>
    <s v="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3"/>
    <s v="2.Recibir las solicitudes de asignación  y fijación de establecimiento de la población  privada de la libertad y elaborar los actos administrativos "/>
    <x v="1"/>
    <d v="2016-01-01T00:00:00"/>
    <d v="2016-12-12T00:00:00"/>
    <x v="4"/>
    <s v="Cristina Mejía "/>
    <s v="Técnico Operativo"/>
    <x v="0"/>
    <n v="100"/>
    <s v="En el primer trimestre se recibieron en total 80 solicitudes de asignación de establecimiento y entregas de internos , las cuales fueron trámitadas en su totalidad mediante actos administrativos."/>
    <s v="Archivo genral de la Oficina del Grupo Asuntos Penitenciarios, digitaliados los actos administrativos en la carpeta e2016(Dirección59)-Acceso directo ubicada en C:\Users\MAFONSECAM\Desktop, Consolidado se descarga del rol estadístico en Sisipec Web I del usuario RB79905535."/>
    <n v="100"/>
    <s v="En el segundo trimestre se recibieron 32 solicitudes de asignación de establecimiento y entrega para 50 internos las cuales se tramitarón en su totalidad mediante acto administrativo. el acumulado para los dos trimestres es de 122 solicitudes para 130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100"/>
    <x v="3"/>
    <s v="En el Tercer  trimestre se recibieron 106 solicitudes de asignación de establecimiento y entrega para 201 internos las cuales se tramitarón en su totalidad mediante acto administrativo. el acumulado para los tres trimestres es de 228 solicitudes para 323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4"/>
    <s v="3.Recibir las solicitudes de remisión para diligencias judiciales y/o médicas de la población privada de la libertad, clasificar, comunicar a los establecimientos y entregar para proyección de actos administrativos"/>
    <x v="1"/>
    <d v="2016-01-01T00:00:00"/>
    <d v="2016-12-12T00:00:00"/>
    <x v="10"/>
    <s v="Kelly Johanna Santafé Guerrero"/>
    <s v="Técnico Operativo"/>
    <x v="0"/>
    <n v="94.91"/>
    <s v="En el primer trimestre se recibierón 1356 solicitudes de remisión de diferentes establecimientos, de las cuales estan pendientes de trámite 69 soliciutdes por ser para los meses de mayo-junio y julio. "/>
    <s v="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
    <n v="100"/>
    <s v="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
    <s v="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
    <n v="100"/>
    <x v="3"/>
    <s v="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
    <s v="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5"/>
    <s v="4.Recibir las solicitudes de remisión para diligencias judiciales y/o médicas de internos de connotación nacional categorizados en alta seguridad nivel uno y los reclusos que son miembros representantes de la ley de Justicia y Paz."/>
    <x v="1"/>
    <d v="2016-01-01T00:00:00"/>
    <d v="2016-12-12T00:00:00"/>
    <x v="4"/>
    <s v="Cristina Mejía , Katerin Molina"/>
    <s v="Técnico Operativo"/>
    <x v="0"/>
    <n v="100"/>
    <s v="En el primer trimestre se recibieron  solicitudes de remisión médicas y judicales para 1953 internos considerados de alto nivel para los cuales se proyectaron 883 actos administrativos, se considera cumplido en 100% cada solicitud recibida se le proyecto acto administrativo"/>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
    <n v="100"/>
    <s v="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100"/>
    <x v="3"/>
    <s v="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6"/>
    <s v="5. Buscar antecedentes que permitan dar respuesta a tutelas relacionadas con traslado de internos."/>
    <x v="1"/>
    <d v="2016-01-01T00:00:00"/>
    <d v="2016-12-12T00:00:00"/>
    <x v="10"/>
    <s v="Luis Carlos "/>
    <s v="Auxiliar Administrativo"/>
    <x v="0"/>
    <n v="11"/>
    <s v="En el primer trimestre se recibierón 169 tutelas relacionadas con solicitudes de traslados  para busqueda de antecedentes los cuales bueron debidamente localizados y entregados a los respectivos abogados de GASUP para su respectiva respuesta."/>
    <s v="Usuario Gesdoc Fabio Grajales; archivo general de GASUP."/>
    <n v="100"/>
    <s v="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
    <s v="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
    <n v="100"/>
    <x v="3"/>
    <s v="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
    <s v="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x v="257"/>
    <s v="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
    <x v="1"/>
    <d v="2016-01-01T00:00:00"/>
    <d v="2016-12-12T00:00:00"/>
    <x v="3"/>
    <s v="Grupo de Abogados que laboran en el GASUP"/>
    <s v="Profesional Universitario"/>
    <x v="0"/>
    <n v="77.44"/>
    <s v="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81.8"/>
    <s v="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94.75"/>
    <x v="3"/>
    <s v="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r>
  <r>
    <x v="5"/>
    <s v="GRUPO DE ASUNTOS PENITENCIARIOS"/>
    <s v="GASUP"/>
    <s v="GRUPO DE ASUNTOS PENITENCIARIOS"/>
    <s v="O1"/>
    <s v="Sostener la Atención Social a la PPL, que les otorgue condiciones dignas en la  Prisionalización."/>
    <s v="S7"/>
    <s v="ASISTENCIA JURIDICA"/>
    <s v="I5"/>
    <s v="Porcentaje de demanda atendida con asistencia jurídica"/>
    <n v="100"/>
    <s v="Porcentaje"/>
    <x v="88"/>
    <x v="90"/>
    <x v="12"/>
    <n v="90"/>
    <s v="Porcentaje"/>
    <s v="Gloria Esperanza Maldonado"/>
    <s v="Jefe de Oficina"/>
    <s v="Activo"/>
    <m/>
    <m/>
    <m/>
    <m/>
    <m/>
    <m/>
    <m/>
    <m/>
    <m/>
    <m/>
    <m/>
    <m/>
    <x v="30"/>
    <s v="7. Sustanciar la documentación de traslados de la  población privada de la libertad, para el estudio y recomendación de la Junta Asesora de Traslados; ejercer la secretaría técnica de esta junta ."/>
    <x v="1"/>
    <d v="2016-01-01T00:00:00"/>
    <d v="2016-12-12T00:00:00"/>
    <x v="0"/>
    <s v="Martha Liliana Flórez"/>
    <s v="Profesional Universitario"/>
    <x v="1"/>
    <m/>
    <m/>
    <m/>
    <m/>
    <m/>
    <m/>
    <m/>
    <x v="1"/>
    <m/>
    <m/>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n v="1"/>
    <s v="Se realiza la implementación de la Encuesta en los siguientes establecimientos: Sede Central, las 6 Direcciones Regionales y  66 establecimientos de las regionales."/>
    <s v="https://drive.google.com/drive/folders/0B0L5M60Ztye_ZmpnWVphdXVJNTQ"/>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58"/>
    <s v="Implementar las encuestas en 11 establecimientos de cada regional  y la Regional del INPEC y sede central"/>
    <x v="0"/>
    <d v="2016-02-01T00:00:00"/>
    <d v="2016-04-01T00:00:00"/>
    <x v="10"/>
    <s v="GEIDY CRISTINA CARDENAS LOPEZ  - ESTEFANY CUITIVA URREGO"/>
    <s v="Profesional Universitario"/>
    <x v="0"/>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x v="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59"/>
    <s v="Aplicar 120 encuestas  en  la  Dirección General  y  280  por  parte de los establecimientos seleccionados de las regionales"/>
    <x v="0"/>
    <d v="2016-04-15T00:00:00"/>
    <d v="2016-07-29T00:00:00"/>
    <x v="4"/>
    <s v="GEIDY CRISTINA CARDENAS LOPEZ  - ESTEFANY CUITIVA URREGO"/>
    <s v="Profesional Universitario"/>
    <x v="0"/>
    <m/>
    <m/>
    <m/>
    <s v="100"/>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s v="100"/>
    <x v="0"/>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60"/>
    <s v="Tabular los resultados de las encuestas de los ERON y la sede central"/>
    <x v="0"/>
    <d v="2016-08-01T00:00:00"/>
    <d v="2016-09-30T00:00:00"/>
    <x v="4"/>
    <s v="GEIDY CRISTINA CARDENAS LOPEZ  - ESTEFANY CUITIVA URREGO"/>
    <s v="Profesional Universitario"/>
    <x v="0"/>
    <m/>
    <m/>
    <m/>
    <m/>
    <m/>
    <m/>
    <n v="100"/>
    <x v="0"/>
    <s v="Se realizo la tabulacion de la aplicación de la Sede Central, Regionales y Eron seleccionados "/>
    <s v="PDF Tabulacion de encuestas por regional - Plan de Accion"/>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m/>
    <m/>
    <m/>
    <m/>
    <m/>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61"/>
    <s v="Presentar el informe de la evaluación del impacto de las encuestas  aplicadas . "/>
    <x v="0"/>
    <d v="2016-10-01T00:00:00"/>
    <d v="2016-10-31T00:00:00"/>
    <x v="2"/>
    <s v="GEIDY CRISTINA CARDENAS LOPEZ  - ESTEFANY CUITIVA URREGO"/>
    <s v="Profesional Universitario"/>
    <x v="0"/>
    <m/>
    <m/>
    <m/>
    <m/>
    <m/>
    <m/>
    <m/>
    <x v="7"/>
    <m/>
    <m/>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62"/>
    <s v="Realizar un diagnóstico de los espacios físicos de las oficinas de atención al ciudadano a nivel Nacional."/>
    <x v="0"/>
    <d v="2016-03-01T00:00:00"/>
    <d v="2016-11-30T00:00:00"/>
    <x v="4"/>
    <s v="GEIDY CRISTINA CARDENAS LOPEZ  - ESTEFANY CUITIVA URREGO"/>
    <s v="Profesional Universitario"/>
    <x v="0"/>
    <n v="5"/>
    <s v="Se le remitio el oficio por correo electronico a las Direcciones regionales y responsables de la oficina de Atencion al ciudadano los Establecimientos Seleccionados Para Aplicar la Encuesta Espacios Físic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Oficio 000946 del 29/03/16 Diligenciamiento Formato espacios fisicos y Correo electronico Direcciones Regionales."/>
    <n v="70"/>
    <s v="Está en proceso de recopilación de la información de la lista de chequeo y encuesta."/>
    <s v="Formato de encuesta y Lista de Chequeo (Por Regional y ERON Seleccionado)"/>
    <n v="80"/>
    <x v="43"/>
    <s v="Presento el diagnostico regional noroeste y occidente"/>
    <s v="* R. Noroeste - Oficio 500-DIREG-ATECI-DDHH 3941 del 17/06/16 - Informe Chequeo Oficinas     * R. Occidente - Oficio 200-DROCC-DH-ATC 03985 Y 03986 del 02/08/16 - Informe Espacios fisicos.    *R. Viejo Caldas - Oficio 600-DIREG-ATECI- 4483 del 01/09/16 - Informe analisis lista deChequeo y espacios fisicos.  "/>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x v="91"/>
    <x v="13"/>
    <n v="1"/>
    <s v="Número"/>
    <s v="LEYDA MILENA MEDINA LOZANO"/>
    <s v="Profesional Especializado"/>
    <s v="Activo"/>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x v="263"/>
    <s v="Implementar el protocolo de servicio al ciudadano en todos los canales para garantizar la calidad y cordialidad en la atención al ciudadano."/>
    <x v="0"/>
    <d v="2016-03-15T00:00:00"/>
    <d v="2016-08-31T00:00:00"/>
    <x v="4"/>
    <s v="GEIDY CRISTINA CARDENAS LOPEZ  - ESTEFANY CUITIVA URREGO"/>
    <s v="Profesional Universitario"/>
    <x v="0"/>
    <n v="100"/>
    <s v="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_x000a_Regional Occidente, Epmsc Santander de Quilichao, Epmsc Bolívar, Complejo COJAM – Jamundí, Epmsc Puerto tejada, Epmsc Caloto, Epmsc Tuquerres, RM Popayán, Epmsc El Bordo, Epmsc Silvia, Epmsc Cali, Epmsc Buga, Epmsc Tuluá, Epmsc Caicedonia, Epmsc Roldanillo.  _x000a_Regional Norte, EC Barranquilla. Epmsc Magangué, Epmsc Santa Marta, Epmsc Valledupar, Epmsc Barranquilla, Epmsc Valledupar, Epmsc Rio Hacha, Epmsc Corozal, Epmsc Sabanalarga._x000a_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_x000a_Regional Oriente, Epmsc y RM Bucaramanga (Ere), Pamplona, Epmsc Barrancabermeja, Epmsc Socorro, Epmsc Girón, Epmsc San Vicente de Chucuri, Epmsc Arauca, Complejo Cyp Metropolitano Cúcuta, Epmsc Ocaña, Epmsc San Gil, Epmsc Vélez, Epmsc Málaga._x000a_Regional Viejo Caldas, Epmsc Calarcá, Epmsc Pacora, Epmsc y Rm Manizales, Epmsc Pereira, Epmsc Líbano, Epmsc Honda, Epmsc Armero, Epmsc Santa Rosa de Cabal, Epmsc Aguadas, Epmsc Pensilvania, Epmsc Salamina, RM Armenia, Epmsc Puerto Boyacá."/>
    <s v="* Oficio 000513 del 19/02/16 *Oficio 000925 del 22/03/16 Protocolo de Atencion al ciudadano y Correo electronico a las Direcciones Regionales del 28/03/16."/>
    <n v="100"/>
    <s v="1. Regional CENTRAL: EPASCAS Combita, EP Guaduas."/>
    <s v="* Oficio 000513 del 19/02/16 *Oficio 000925 del 22/03/16 Protocolo de Atencion al ciudadano y Correo electronico a las Direcciones Regionales del 28/03/16."/>
    <n v="100"/>
    <x v="0"/>
    <s v="1. Regional CENTRAL: EPASCAS Combita, EP Guaduas."/>
    <s v="* Oficio 000513 del 19/02/16 *Oficio 000925 del 22/03/16 Protocolo de Atencion al ciudadano y Correo electronico a las Direcciones Regionales del 28/03/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x v="92"/>
    <x v="13"/>
    <n v="1"/>
    <s v="Número"/>
    <s v="LEYDA MILENA MEDINA LOZANO"/>
    <s v="Profesional Especializado"/>
    <s v="Activo"/>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x v="264"/>
    <s v="Presentar a la Oficina de sistemas los ajustes necesarios para la adecuación del aplicativo quejas web"/>
    <x v="0"/>
    <d v="2016-02-01T00:00:00"/>
    <d v="2016-02-20T00:00:00"/>
    <x v="10"/>
    <s v="GEIDY CRISTINA CARDENAS LOPEZ  - ESTEFANY CUITIVA URREGO"/>
    <s v="Profesional Universitario"/>
    <x v="0"/>
    <n v="100"/>
    <s v="Se remitio oficios y correo electronico al area de sistemas para la solicitud de ajustes al aplicativo quejas web."/>
    <s v="81002-DINPE-000187 del 27/01/16 - adicion Aplicativo Quejas Web, 81002 - DINPE GATEC-0484 del 17/02/16 y Correo electronico del 29/02/16 solicitud modificacion del Aplicativo Quejas web."/>
    <n v="100"/>
    <s v="2. Regional OCCIDENTE: Epmsc Bolívar, Epams Popayán"/>
    <s v="81002-DINPE-000187 del 27/01/16 - adicion Aplicativo Quejas Web, 81002 - DINPE GATEC-0484 del 17/02/16 y Correo electronico del 29/02/16 solicitud modificacion del Aplicativo Quejas web."/>
    <n v="100"/>
    <x v="0"/>
    <s v="2. Regional OCCIDENTE: Epmsc Bolívar, Epams Popayán"/>
    <s v="81002-DINPE-000187 del 27/01/16 - adicion Aplicativo Quejas Web, 81002 - DINPE GATEC-0484 del 17/02/16 y Correo electronico del 29/02/16 solicitud modificacion del Aplicativo Quejas web."/>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x v="92"/>
    <x v="13"/>
    <n v="1"/>
    <s v="Número"/>
    <s v="LEYDA MILENA MEDINA LOZANO"/>
    <s v="Profesional Especializado"/>
    <s v="Activo"/>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x v="265"/>
    <s v="Seleccionar   11 ERONES por  cada  Dirección Regional y cada regional."/>
    <x v="0"/>
    <d v="2016-03-01T00:00:00"/>
    <d v="2016-03-20T00:00:00"/>
    <x v="10"/>
    <s v="GEIDY CRISTINA CARDENAS LOPEZ  - ESTEFANY CUITIVA URREGO"/>
    <s v="Profesional Universitario"/>
    <x v="0"/>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x v="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x v="92"/>
    <x v="13"/>
    <n v="1"/>
    <s v="Número"/>
    <s v="LEYDA MILENA MEDINA LOZANO"/>
    <s v="Profesional Especializado"/>
    <s v="Activo"/>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x v="266"/>
    <s v="informar y  Realizar seguimiento a la utilización del aplicativo quejas web a los 11 establecimientos seleccionados de cada regional "/>
    <x v="0"/>
    <d v="2016-04-01T00:00:00"/>
    <d v="2016-11-30T00:00:00"/>
    <x v="6"/>
    <s v="GEIDY CRISTINA CARDENAS LOPEZ  - ESTEFANY CUITIVA URREGO"/>
    <s v="Profesional Universitario"/>
    <x v="0"/>
    <m/>
    <m/>
    <m/>
    <s v="70"/>
    <s v="Se envió oficios de seguimiento de la UTILIZACION DEL APLICATIVO QUEJAS WEB a las 6 Direcciones Regionales y establecimientos Seleccionados de las regionales.  "/>
    <s v="* 81002 DINPE-001489 del 16/05/16, 81002 DINPE- 00859, 00860, 00861, 00862, 00863, 00864 del 16/03/16."/>
    <m/>
    <x v="8"/>
    <s v="Oficios Control de la UTILIZACION DEL APLICATIVO QUEJAS WEB 2016 a las 6 Direcciones Regionales."/>
    <s v="* 81002 DINPE 81002 - 002386, 002387, 002388, 002389, 002390, 002391 del 28/07/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x v="92"/>
    <x v="13"/>
    <n v="1"/>
    <s v="Número"/>
    <s v="LEYDA MILENA MEDINA LOZANO"/>
    <s v="Profesional Especializado"/>
    <s v="Activo"/>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x v="267"/>
    <s v="evaluar  la información del seguimiento realizado a la utilización del aplicativo quejas web."/>
    <x v="0"/>
    <d v="2016-06-01T00:00:00"/>
    <d v="2016-07-22T00:00:00"/>
    <x v="6"/>
    <s v="GEIDY CRISTINA CARDENAS LOPEZ  - ESTEFANY CUITIVA URREGO"/>
    <s v="Profesional Universitario"/>
    <x v="0"/>
    <m/>
    <m/>
    <m/>
    <n v="60"/>
    <s v="* se recibio informes 6 Direcciones Regionales de los seguimientos."/>
    <s v="informes de las seis (6) Regionales"/>
    <n v="100"/>
    <x v="0"/>
    <s v="informe de las seis (6) Regiones Aplicativo Quejas Web 1er Semestre 2016"/>
    <s v="oficio  81002 DINPE-GATEC-2543 del 22/07/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x v="92"/>
    <x v="13"/>
    <n v="1"/>
    <s v="Número"/>
    <s v="LEYDA MILENA MEDINA LOZANO"/>
    <s v="Profesional Especializado"/>
    <s v="Activo"/>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x v="268"/>
    <s v="Presentar informe de conclusiones y recomendaciones a la Dirección General, con copia a las direcciones regionales."/>
    <x v="0"/>
    <d v="2016-12-01T00:00:00"/>
    <d v="2016-12-12T00:00:00"/>
    <x v="2"/>
    <s v="GEIDY CRISTINA CARDENAS LOPEZ  - ESTEFANY CUITIVA URREGO"/>
    <s v="Profesional Universitario"/>
    <x v="0"/>
    <m/>
    <m/>
    <m/>
    <m/>
    <m/>
    <m/>
    <m/>
    <x v="7"/>
    <m/>
    <m/>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1"/>
    <x v="93"/>
    <x v="1"/>
    <n v="40"/>
    <s v="Número"/>
    <s v="LEYDA MILENA MEDINA LOZANO"/>
    <s v="Profesional Especializado"/>
    <s v="Activo"/>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x v="269"/>
    <s v="Diseñar y remitir estudios Previos  de elementos de oficina  áreas de atención."/>
    <x v="0"/>
    <d v="2016-03-15T00:00:00"/>
    <d v="2016-06-30T00:00:00"/>
    <x v="0"/>
    <s v="GEIDY CRISTINA CARDENAS LOPEZ"/>
    <s v="Profesional Universitario"/>
    <x v="0"/>
    <n v="70"/>
    <s v="se envio oficio al area de Gestion contractual para la entrega de estudios previos de los elementos de oficina areas de atencion."/>
    <s v="* Oficio 81002 DINPE-GATEC- 0825 del 14/03/16 Entrega estudiosprevios de atencion al ciudadano 2016."/>
    <n v="100"/>
    <s v="se envio oficio al area de Gestion contractual solicitud de los procesos de Contratacion."/>
    <s v="* Oficio 81002 DINPE-GATEC-2001 del 03/06/16 Solicitud de Procesos de Contratacion."/>
    <n v="100"/>
    <x v="0"/>
    <s v="se envio oficio al area de Gestion contractual solicitud de los procesos de Contratacion."/>
    <s v="* Oficio 81002 DINPE-GATEC-2001 del 03/06/16 Solicitud de Procesos de Contratacion."/>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1"/>
    <x v="93"/>
    <x v="1"/>
    <n v="40"/>
    <s v="Número"/>
    <s v="LEYDA MILENA MEDINA LOZANO"/>
    <s v="Profesional Especializado"/>
    <s v="Activo"/>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x v="270"/>
    <s v="Elaborar relación de establecimientos que recibirán los elementos de oficina"/>
    <x v="0"/>
    <d v="2016-10-20T00:00:00"/>
    <d v="2016-12-12T00:00:00"/>
    <x v="5"/>
    <s v="GEIDY CRISTINA CARDENAS LOPEZ  - ESTEFANY CUITIVA URREGO"/>
    <s v="Profesional Universitario"/>
    <x v="0"/>
    <m/>
    <m/>
    <m/>
    <m/>
    <m/>
    <m/>
    <m/>
    <x v="7"/>
    <m/>
    <m/>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x v="94"/>
    <x v="1"/>
    <n v="2"/>
    <s v="Número"/>
    <s v="LEYDA MILENA MEDINA LOZANO"/>
    <s v="Profesional Especializado"/>
    <s v="Activo"/>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x v="271"/>
    <s v="Informar a los Grupos focales de participación ciudadana, los  servicios  que  ofrece atención al ciudadano "/>
    <x v="0"/>
    <d v="2016-02-01T00:00:00"/>
    <d v="2016-10-30T00:00:00"/>
    <x v="10"/>
    <s v="GEIDY CRISTINA CARDENAS LOPEZ"/>
    <s v="Profesional Universitario"/>
    <x v="0"/>
    <n v="50"/>
    <s v="se entrego informacion a los grupos focales, los servicios que ofrece atencion al ciudadano."/>
    <s v="Acta No. 001,002,004,005,006 - Participacion ciudadana."/>
    <s v="100"/>
    <s v="se entrego informacion a los grupos focales, los servicios que ofrece atencion al ciudadano."/>
    <s v="Acta No. 0048, 0050 - Participacion ciudadana."/>
    <s v="100"/>
    <x v="44"/>
    <s v="se entrego informacion a los grupos focales, los servicios que ofrece atencion al ciudadano."/>
    <s v="Acta No. 0048, 0050 - Participacion ciudadana."/>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x v="95"/>
    <x v="13"/>
    <n v="4"/>
    <s v="Número"/>
    <s v="LEYDA MILENA MEDINA LOZANO"/>
    <s v="Profesional Especializado"/>
    <s v="Activo"/>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x v="272"/>
    <s v="Realizar directiva ferias de servicio"/>
    <x v="0"/>
    <d v="2016-02-01T00:00:00"/>
    <d v="2016-11-30T00:00:00"/>
    <x v="10"/>
    <s v="GEIDY CRISTINA CARDENAS LOPEZ  - ESTEFANY CUITIVA URREGO"/>
    <s v="Profesional Universitario"/>
    <x v="0"/>
    <n v="100"/>
    <s v="Presentacion Directiva Transitoria para aprobacion oficina asesora de Planeacion."/>
    <s v="* Directiva Transitoria 000007 del 18/03/16 - Participacion Ferias Nacionales Vigencia 2016."/>
    <n v="100"/>
    <s v="Presentacion Directiva Transitoria para aprobacion oficina asesora de Planeacion."/>
    <s v="* Directiva Transitoria 000007 del 18/03/16 - Participacion Ferias Nacionales Vigencia 2016."/>
    <n v="100"/>
    <x v="15"/>
    <s v="Presentacion Directiva Transitoria para aprobacion oficina asesora de Planeacion."/>
    <s v="* Directiva Transitoria 000007 del 18/03/16 - Participacion Ferias Nacionales Vigencia 20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x v="95"/>
    <x v="13"/>
    <n v="4"/>
    <s v="Número"/>
    <s v="LEYDA MILENA MEDINA LOZANO"/>
    <s v="Profesional Especializado"/>
    <s v="Activo"/>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x v="273"/>
    <s v="Participar de Feria de Atención al ciudadano"/>
    <x v="0"/>
    <d v="2016-03-01T00:00:00"/>
    <d v="2016-12-12T00:00:00"/>
    <x v="2"/>
    <s v="GEIDY CRISTINA CARDENAS LOPEZ  - ESTEFANY CUITIVA URREGO"/>
    <s v="Profesional Universitario"/>
    <x v="0"/>
    <n v="5"/>
    <s v="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
    <s v="* Oficio 81002 DINPE-GATEC- 0919 del 28/03/16 Directiva Transitoria 000007 del 18/03/16 - Participacion Ferias Nacionales Vigencia 2016."/>
    <n v="70"/>
    <s v="Participacion de la Feria en la ciudad de Quibdo - choco."/>
    <s v="Informe Feria Quibdo - choco oficio 81002-DINPE-GATEC-1529 DEL 02/05/16."/>
    <n v="80"/>
    <x v="6"/>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x v="95"/>
    <x v="13"/>
    <n v="4"/>
    <s v="Número"/>
    <s v="LEYDA MILENA MEDINA LOZANO"/>
    <s v="Profesional Especializado"/>
    <s v="Activo"/>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x v="274"/>
    <s v="Elaborar informe de la  participación a ferias"/>
    <x v="0"/>
    <d v="2016-04-01T00:00:00"/>
    <d v="2016-12-12T00:00:00"/>
    <x v="10"/>
    <s v="GEIDY CRISTINA CARDENAS LOPEZ  - ESTEFANY CUITIVA URREGO"/>
    <s v="Profesional Universitario"/>
    <x v="0"/>
    <m/>
    <m/>
    <m/>
    <m/>
    <m/>
    <m/>
    <n v="80"/>
    <x v="24"/>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x v="95"/>
    <x v="13"/>
    <n v="4"/>
    <s v="Número"/>
    <s v="LEYDA MILENA MEDINA LOZANO"/>
    <s v="Profesional Especializado"/>
    <s v="Activo"/>
    <m/>
    <m/>
    <m/>
    <m/>
    <m/>
    <m/>
    <m/>
    <m/>
    <m/>
    <m/>
    <m/>
    <m/>
    <x v="275"/>
    <s v="Elaborar informe final de participación en ferias"/>
    <x v="0"/>
    <d v="2016-12-12T00:00:00"/>
    <d v="2016-12-15T00:00:00"/>
    <x v="0"/>
    <s v="GEIDY CRISTINA CARDENAS LOPEZ  - ESTEFANY CUITIVA URREGO"/>
    <s v="Profesional Universitario"/>
    <x v="1"/>
    <m/>
    <m/>
    <m/>
    <m/>
    <m/>
    <m/>
    <m/>
    <x v="7"/>
    <m/>
    <m/>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x v="94"/>
    <x v="1"/>
    <n v="2"/>
    <s v="Número"/>
    <s v="LEYDA MILENA MEDINA LOZANO"/>
    <s v="Profesional Especializado"/>
    <s v="Activo"/>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x v="276"/>
    <s v="Socializar  estrategias de  comunicación de atención al ciudadano a 12 Establecimientos de Reclusión del Orden Nacional."/>
    <x v="0"/>
    <d v="2016-02-15T00:00:00"/>
    <d v="2016-07-31T00:00:00"/>
    <x v="10"/>
    <s v="GEIDY CRISTINA CARDENAS LOPEZ  - ESTEFANY CUITIVA URREGO"/>
    <s v="Profesional Universitario"/>
    <x v="0"/>
    <n v="50"/>
    <s v="Se envio correo electronico de las estrategias  a la Direccion Regional Central y ERON EC Bogotá (Modelo),  EPC Yopal, EPMSC Gacheta, Epamscas Combita, Epmsc Ramiriqui, EPMSC Caqueza, Epmsc Guateque, CAMIS, Epmsc Girardot.  _x000a_Regional Occidente, Epmsc Buga, Epmsc Tuluá, Complejo COJAM – Jamundí, Epmsc Puerto tejada, Epmsc La Unión, Epmsc Tuquerres, RM Popayán, Epmsc Tumaco, Epmsc Buenaventura.  _x000a_Regional Norte, EC Barranquilla. Epmsc Montería, Epmsc Santa Marta, Epmsc Cartagena, Epmsc Sincelejo, Epmsc Valledupar, Epmsc Barranquilla, Epmsc Corozal, Epmsc Sabanalarga, Epmsc Magangué._x000a_Regional Noroeste, Epmsc Itagüí, Epmsc Santa Rosa de Osos, Epmsc Sonson, Epmsc Apartado, Epmsc Santa fe de Antioquia, Epmsc Titiribí, Epmsc Jericó, Epmsc Puerto Berrio, Epmsc Pedregal._x000a_Regional Oriente, RM Bucaramanga (Ere), Epmsc Pamplona, Epmsc Barrancabermeja, Epmsc Socorro, Epmsc Girón, Epmsc San Vicente de Chucuri, Epmsc Arauca, Complejo Cyp Metropolitano Cúcuta, Epmsc Ocaña, Epmsc San Gil._x000a_Regional Viejo Caldas, Epmsc Calarcá, Epmsc Pacora, Rm Manizales, Epmsc Pereira, Epmsc Líbano, Epmsc Honda, Epmsc Armero, Epmsc Santa rosa de Cabal, Epmsc Aguadas."/>
    <s v="*Oficio 81002 DINPE 000512 del 19/02/16 Estrategias de Comunicacion de Atencion al ciudadano 2016 Dependencias * Oficio 81002 DINPE 000928 del 22/03/16 *Estrategias de Comunicacion de Atencion al ciudadano 2016 y Correo electronico a las Direcciones Regionales del 28/03/16."/>
    <s v="100"/>
    <s v="mediante Actas se recibio de los ERON la socializacion de las estrategias dando cumplimiento a lo solicitado."/>
    <s v="Soporte de Actas"/>
    <s v="100"/>
    <x v="0"/>
    <s v="mediante Actas se recibio de los ERON la socializacion de las estrategias dando cumplimiento a lo solicitado."/>
    <s v="Google Drive"/>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x v="94"/>
    <x v="1"/>
    <n v="2"/>
    <s v="Número"/>
    <s v="LEYDA MILENA MEDINA LOZANO"/>
    <s v="Profesional Especializado"/>
    <s v="Activo"/>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x v="277"/>
    <s v="Elaborar y publicar en los canales de atención la carta de trato digno."/>
    <x v="0"/>
    <d v="2016-02-01T00:00:00"/>
    <d v="2016-04-30T00:00:00"/>
    <x v="10"/>
    <s v="GEIDY CRISTINA CARDENAS LOPEZ  - ESTEFANY CUITIVA URREGO"/>
    <s v="Profesional Universitario"/>
    <x v="0"/>
    <n v="50"/>
    <s v="Se publico en la pagina web, envio oficio a las Direcciones Regionales y correo electronico para su socializacion y publicacion."/>
    <s v="*Oficio 81002 DINPE-GATEC- 0176 del 26/01/16 - Carta del Trato digno a las direcciones regionales. *Oficio 81002 DINPE 000195, 000196, 000197, 000201, 000202, del 27/01/16 Carta del Trato digno al ciudadano 2016 y Correo electronico a las Direcciones Regionales del 28/03/16."/>
    <s v="100"/>
    <s v="De acuerdo al oficio  81002 DINPE-GATEC-1467 del 27/04/16. se dio cumplimiento a esta meta"/>
    <s v="oficio  81002 DINPE-GATEC-1467 del 27/04/16"/>
    <s v="100"/>
    <x v="0"/>
    <s v="De acuerdo al oficio  81002 DINPE-GATEC-1467 del 27/04/16. se dio cumplimiento a esta meta"/>
    <s v="oficio  81002 DINPE-GATEC-1467 del 27/04/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x v="96"/>
    <x v="13"/>
    <n v="30"/>
    <s v="Porcentaje"/>
    <s v="LEYDA MILENA MEDINA LOZANO"/>
    <s v="Profesional Especializado"/>
    <s v="Activo"/>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x v="278"/>
    <s v="Realizar un diagnóstico de estado actual del servicio al ciudadano que presta la entidad."/>
    <x v="0"/>
    <d v="2016-03-01T00:00:00"/>
    <d v="2016-11-30T00:00:00"/>
    <x v="1"/>
    <s v="GEIDY CRISTINA CARDENAS LOPEZ  - ESTEFANY CUITIVA URREGO"/>
    <s v="Profesional Universitario"/>
    <x v="0"/>
    <n v="5"/>
    <s v="se esta revisando la docmentacion e informacion existente."/>
    <m/>
    <n v="60"/>
    <s v="Se remitio por correo electronico el oficio y el formato de encuesta para ser aplicada a los ERON seleccionad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Se envio el oficio 81002-DINPE-GATEC-001672 DEL 25/05/16 y el formato de Encuesta."/>
    <n v="80"/>
    <x v="43"/>
    <s v="Regional Viejo Caldas - informe estado actual servicio al ciudadano"/>
    <s v="oficio 600-DIREG-3197 del 27/06/16"/>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x v="96"/>
    <x v="13"/>
    <n v="30"/>
    <s v="Porcentaje"/>
    <s v="LEYDA MILENA MEDINA LOZANO"/>
    <s v="Profesional Especializado"/>
    <s v="Activo"/>
    <m/>
    <m/>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x v="279"/>
    <s v="Concertar con el nivel directivo los compromisos con respecto a el servicio al ciudadano, para ser incluidos en el código de buen gobierno."/>
    <x v="0"/>
    <d v="2016-05-01T00:00:00"/>
    <d v="2016-08-01T00:00:00"/>
    <x v="1"/>
    <s v="GEIDY CRISTINA CARDENAS LOPEZ  - ESTEFANY CUITIVA URREGO"/>
    <s v="Profesional Universitario"/>
    <x v="0"/>
    <n v="5"/>
    <s v="se esta revisando la documentacion e informacion existente."/>
    <m/>
    <n v="10"/>
    <s v="se esta revisando la docmentacion e informacion existente."/>
    <m/>
    <n v="100"/>
    <x v="0"/>
    <s v="Informe Compromisos"/>
    <s v="Informe Compromisos codigo del buen Gobierno."/>
  </r>
  <r>
    <x v="6"/>
    <s v="GRUPO DE ATENCIÓN AL CIUDADANO"/>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x v="96"/>
    <x v="13"/>
    <n v="30"/>
    <s v="Porcentaje"/>
    <s v="LEYDA MILENA MEDINA LOZANO"/>
    <s v="Profesional Especializado"/>
    <s v="Activo"/>
    <m/>
    <s v="ESTA ACTIVIDAD NO CORRESPONDE AL PLAN DE ACCION"/>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x v="280"/>
    <s v="Realizar la autoevaluación del proceso de Derechos Humanos y Atención al cliente que permita  su actualización  incluyendo su normograma"/>
    <x v="0"/>
    <d v="2016-09-01T00:00:00"/>
    <d v="2016-12-12T00:00:00"/>
    <x v="0"/>
    <m/>
    <m/>
    <x v="0"/>
    <m/>
    <m/>
    <m/>
    <m/>
    <m/>
    <m/>
    <n v="80"/>
    <x v="4"/>
    <s v="Informe autoevaluacion"/>
    <s v="Autoevaluacion del 22/07/16 (del 01/04/16 al 30/06/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5"/>
    <x v="97"/>
    <x v="2"/>
    <n v="1"/>
    <s v="Número"/>
    <s v="Pedro Elias Castañeda Quitian"/>
    <s v="Jefe de Oficina"/>
    <s v="Activo"/>
    <m/>
    <m/>
    <m/>
    <m/>
    <m/>
    <m/>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x v="281"/>
    <s v="Definir las estrategias a realizar y los establecimientos en donde se van a implementar"/>
    <x v="0"/>
    <d v="2016-02-01T00:00:00"/>
    <d v="2016-03-30T00:00:00"/>
    <x v="1"/>
    <s v="Johanna García"/>
    <s v="Instructor "/>
    <x v="0"/>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x v="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5"/>
    <x v="97"/>
    <x v="2"/>
    <n v="1"/>
    <s v="Número"/>
    <s v="Pedro Elias Castañeda Quitian"/>
    <s v="Jefe de Oficina"/>
    <s v="Activo"/>
    <m/>
    <m/>
    <m/>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x v="282"/>
    <s v="Elaborar documento guía de las actividades propuestas "/>
    <x v="0"/>
    <d v="2016-04-01T00:00:00"/>
    <d v="2016-05-31T00:00:00"/>
    <x v="12"/>
    <s v="Diana Huertas"/>
    <s v="Profesional Especializado"/>
    <x v="0"/>
    <m/>
    <m/>
    <m/>
    <n v="100"/>
    <s v="Se elaboró el Anexo 7 de la Directiva 12 de 2011"/>
    <s v="Anexo 7 de la Directiva 12 de 2011_x000a__x000a_https://drive.google.com/drive/folders/0Bz9BU3gKMyzAcDZXNnpTSS1pZlU_x000a__x000a_C:\Users\DXHUERTASR\Desktop\GRUPO DDHH\PLAN DE ACCIÓN 2016"/>
    <n v="100"/>
    <x v="0"/>
    <s v="Se elaboró el Anexo 7 de la Directiva 12 de 2011"/>
    <s v="Anexo 7 de la Directiva 12 de 2011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x v="98"/>
    <x v="1"/>
    <n v="8"/>
    <s v="Número"/>
    <s v="Pedro Elias Castañeda Quitian"/>
    <s v="Jefe de Oficina"/>
    <s v="Activo"/>
    <n v="2"/>
    <s v="Cápsula 66 Dignidad Humana_x000a_Cápsula 67 Derecho a la Vida"/>
    <s v="https://drive.google.com/drive/folders/0Bz9BU3gKMyzAcDZXNnpTSS1pZlU C:\Users\DXHUERTASR\Desktop\GRUPO DDHH\PLAN DE ACCIÓN 2016"/>
    <n v="1"/>
    <s v="Cápsula 69 Derecho a la Vida"/>
    <s v="https://drive.google.com/drive/folders/0Bz9BU3gKMyzAcDZXNnpTSS1pZlU C:\Users\DXHUERTASR\Desktop\GRUPO DDHH\PLAN DE ACCIÓN 2016"/>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x v="283"/>
    <s v="Definir las temáticas de difusión"/>
    <x v="0"/>
    <d v="2016-01-01T00:00:00"/>
    <d v="2016-12-12T00:00:00"/>
    <x v="10"/>
    <s v="Johanna García"/>
    <s v="Instructor "/>
    <x v="0"/>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x v="3"/>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x v="98"/>
    <x v="1"/>
    <n v="8"/>
    <s v="Número"/>
    <s v="Pedro Elias Castañeda Quitian"/>
    <s v="Jefe de Oficina"/>
    <s v="Activo"/>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x v="284"/>
    <s v="Diseñar y elaborar la cápsulas informativas"/>
    <x v="0"/>
    <d v="2016-01-01T00:00:00"/>
    <d v="2016-12-12T00:00:00"/>
    <x v="16"/>
    <s v="Noraine Rentería"/>
    <s v="Auxiliar Administrativo"/>
    <x v="0"/>
    <n v="25"/>
    <s v="Se elaboraron dos cápsulas durante estos meses, una relacionada con la dignidad humana y otra el derecho a la vida. El porcentaje de avance se determinó considerando la meta que es 8, pues las 2 equivalen al 25% de esta."/>
    <s v="Cápsula 66 Dignidad Humana_x000a_Cápsula 67 Derecho a la Vida_x000a__x000a_C:\Users\DXHUERTASR\Desktop\GRUPO DDHH\PLAN DE ACCIÓN 2016"/>
    <n v="37.5"/>
    <s v="Se elaboró una cápsula relacionada con el derecho a la igualdad.  El porcentaje de avance se determinó considerando la meta que es 8, pues las 3 (dos del trimestre anterior y una de este) equivalen al 37.5% de esta"/>
    <s v="Cápsula 69 Derecho a la Vida_x000a__x000a_https://drive.google.com/drive/folders/0Bz9BU3gKMyzAcDZXNnpTSS1pZlU_x000a__x000a_C:\Users\DXHUERTASR\Desktop\GRUPO DDHH\PLAN DE ACCIÓN 2016"/>
    <n v="75"/>
    <x v="3"/>
    <s v="Se elaboraron tres cápsulas relacionadas con el derecho a la Integridad, el Día de DDHH y el  Derecho a la Paz El porcentaje de avance se determinó considerando la meta que es 8, pues las 6 (dos del I trimestre, una del II trimestre y tres del III trimestre) equivalen al 75% de esta"/>
    <s v="Cápsula 72 Derecho a la Integridad_x000a_Cápsula 74 Día de DDHH_x000a_Cápsula 75 Derecho a la Paz_x000a__x000a_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x v="98"/>
    <x v="1"/>
    <n v="8"/>
    <s v="Número"/>
    <s v="Pedro Elias Castañeda Quitian"/>
    <s v="Jefe de Oficina"/>
    <s v="Activo"/>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x v="285"/>
    <s v="Difundir la cápsulas "/>
    <x v="0"/>
    <d v="2016-01-01T00:00:00"/>
    <d v="2016-12-12T00:00:00"/>
    <x v="0"/>
    <s v="Noraine Rentería"/>
    <s v="Auxiliar Administrativo"/>
    <x v="0"/>
    <n v="25"/>
    <s v="Se difundieron las dos cápsulas de DDHH. El porcentaje de avance se determinó considerando la meta que es 8, pues las 2 equivalen al 25% de esta."/>
    <s v="Correo electrónico_x000a__x000a_C:\Users\DXHUERTASR\Desktop\GRUPO DDHH\PLAN DE ACCIÓN 2016"/>
    <n v="37.5"/>
    <s v="Se difundió la cápsula de DDHH. El porcentaje de avance se determinó considerando la meta que es 8, pues las 3 (dos del trimestre anterior y una de este) equivalen al 37.5% de esta"/>
    <s v="Correo electrónico_x000a__x000a_https://drive.google.com/drive/folders/0Bz9BU3gKMyzAcDZXNnpTSS1pZlU_x000a__x000a_C:\Users\DXHUERTASR\Desktop\GRUPO DDHH\PLAN DE ACCIÓN 2016"/>
    <n v="75"/>
    <x v="3"/>
    <s v="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
    <s v="Correos electrónicos_x000a__x000a_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x v="99"/>
    <x v="2"/>
    <n v="1"/>
    <s v="Número"/>
    <s v="Pedro Elias Castañeda Quitian"/>
    <s v="Jefe de Oficina"/>
    <s v="Activo"/>
    <n v="1"/>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x v="286"/>
    <s v="Solicitar y consolidar material"/>
    <x v="0"/>
    <d v="2016-03-01T00:00:00"/>
    <d v="2016-06-30T00:00:00"/>
    <x v="16"/>
    <s v="Johanna García"/>
    <s v="Instructor "/>
    <x v="0"/>
    <n v="100"/>
    <s v="Con base en los registros de las actividades de la Campaña Inpec unido por los Derechos Humanos, se consolidó material y se envío a la Oficina Asesora de Comunicaciones"/>
    <s v="Correo electrónico_x000a__x000a_C:\Users\DXHUERTASR\Desktop\GRUPO DDHH\PLAN DE ACCIÓN 2016"/>
    <n v="100"/>
    <s v="Con base en los registros de las actividades de la Campaña Inpec unido por los Derechos Humanos, se consolidó material y se envío a la Oficina Asesora de Comunicaciones"/>
    <s v="Correo electrónico_x000a__x000a_C:\Users\DXHUERTASR\Desktop\GRUPO DDHH\PLAN DE ACCIÓN 2016"/>
    <n v="100"/>
    <x v="0"/>
    <s v="Con base en los registros de las actividades de la Campaña Inpec unido por los Derechos Humanos, se consolidó material y se envío a la Oficina Asesora de Comunicaciones"/>
    <s v="Correo electrónico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x v="99"/>
    <x v="2"/>
    <n v="1"/>
    <s v="Número"/>
    <s v="Pedro Elias Castañeda Quitian"/>
    <s v="Jefe de Oficina"/>
    <s v="Activo"/>
    <m/>
    <m/>
    <m/>
    <m/>
    <m/>
    <m/>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x v="287"/>
    <s v="Gestionar la elaboración con la Oficina Asesora de Comunicaciones"/>
    <x v="0"/>
    <d v="2016-07-01T00:00:00"/>
    <d v="2016-09-30T00:00:00"/>
    <x v="0"/>
    <s v="Johanna García"/>
    <s v="Instructor "/>
    <x v="0"/>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x v="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x v="99"/>
    <x v="2"/>
    <n v="1"/>
    <s v="Número"/>
    <s v="Pedro Elias Castañeda Quitian"/>
    <s v="Jefe de Oficina"/>
    <s v="Activo"/>
    <m/>
    <m/>
    <m/>
    <m/>
    <m/>
    <m/>
    <m/>
    <m/>
    <m/>
    <n v="1"/>
    <s v="Se diseñó, elaboró y difundió el video para el lanzamiento de la campaña Inpec Unido por los Derechos Humanos-2016"/>
    <s v="https://drive.google.com/drive/folders/0Bz9BU3gKMyzAcDZXNnpTSS1pZlU_x000a__x000a_C:\Users\DXHUERTASR\Desktop\GRUPO DDHH\PLAN DE ACCIÓN 2016"/>
    <x v="288"/>
    <s v="Difundir el vídeo sobre Derechos Humanos"/>
    <x v="0"/>
    <d v="2016-10-01T00:00:00"/>
    <d v="2016-12-12T00:00:00"/>
    <x v="10"/>
    <s v="Johanna García"/>
    <s v="Instructor "/>
    <x v="0"/>
    <n v="100"/>
    <s v="En el lanzamiento de la campaña Inpec unido por los Derechos HUmanos que tuvo lugar el día 25 de febrero, se difundió el video en mención"/>
    <s v="Video _x000a_Notinpec No. 356_x000a__x000a_C:\Users\DXHUERTASR\Desktop\GRUPO DDHH\PLAN DE ACCIÓN 2016"/>
    <n v="100"/>
    <s v="En el lanzamiento de la campaña Inpec unido por los Derechos HUmanos que tuvo lugar el día 25 de febrero, se difundió el video en mención"/>
    <s v="Video _x000a_Notinpec No. 356_x000a__x000a_C:\Users\DXHUERTASR\Desktop\GRUPO DDHH\PLAN DE ACCIÓN 2016"/>
    <n v="100"/>
    <x v="7"/>
    <s v="En el lanzamiento de la campaña Inpec unido por los Derechos HUmanos que tuvo lugar el día 25 de febrero, se difundió el video en mención"/>
    <s v="Video _x000a_Notinpec No. 356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x v="100"/>
    <x v="2"/>
    <n v="1"/>
    <s v="Número"/>
    <s v="Pedro Elias Castañeda Quitian"/>
    <s v="Jefe de Oficina"/>
    <s v="Activo"/>
    <m/>
    <m/>
    <m/>
    <n v="1"/>
    <s v="Se diseñó en su totalidad el curso en derechos humanos en el sistema penitenciario, el cual da inicio el 5 de julio de 2016"/>
    <s v="https://drive.google.com/drive/folders/0Bz9BU3gKMyzAcDZXNnpTSS1pZlU_x000a__x000a_C:\Users\DXHUERTASR\Desktop\GRUPO DDHH\PLAN DE ACCIÓN 2016"/>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x v="289"/>
    <s v="Recolectar información para los módulos del curso"/>
    <x v="0"/>
    <d v="2016-01-01T00:00:00"/>
    <d v="2016-04-30T00:00:00"/>
    <x v="2"/>
    <s v="Johanna García"/>
    <s v="Instructor "/>
    <x v="0"/>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x v="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x v="100"/>
    <x v="2"/>
    <n v="1"/>
    <s v="Número"/>
    <s v="Pedro Elias Castañeda Quitian"/>
    <s v="Jefe de Oficina"/>
    <s v="Activo"/>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x v="290"/>
    <s v="Elaborar los módulos del curso"/>
    <x v="0"/>
    <d v="2016-05-01T00:00:00"/>
    <d v="2016-06-30T00:00:00"/>
    <x v="5"/>
    <s v="Diana Huertas"/>
    <s v="Profesional Especializado"/>
    <x v="0"/>
    <m/>
    <m/>
    <m/>
    <n v="100"/>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n v="100"/>
    <x v="0"/>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x v="100"/>
    <x v="2"/>
    <n v="1"/>
    <s v="Número"/>
    <s v="Pedro Elias Castañeda Quitian"/>
    <s v="Jefe de Oficina"/>
    <s v="Activo"/>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x v="291"/>
    <s v="Gestionar con la Escuela Penitenciaria Nacional el montaje del curso"/>
    <x v="0"/>
    <d v="2016-07-01T00:00:00"/>
    <d v="2016-12-12T00:00:00"/>
    <x v="0"/>
    <s v="Diana Huertas"/>
    <s v="Profesional Especializado"/>
    <x v="0"/>
    <m/>
    <m/>
    <m/>
    <n v="100"/>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n v="100"/>
    <x v="22"/>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x v="101"/>
    <x v="2"/>
    <n v="69"/>
    <s v="Número"/>
    <s v="Pedro Elias Castañeda Quitian"/>
    <s v="Jefe de Oficina"/>
    <s v="Activo"/>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x v="292"/>
    <s v="Socializar documento guía a los ERON"/>
    <x v="0"/>
    <d v="2016-06-01T00:00:00"/>
    <d v="2016-06-30T00:00:00"/>
    <x v="0"/>
    <s v="Diana Huertas"/>
    <s v="Profesional Especializado"/>
    <x v="0"/>
    <m/>
    <m/>
    <m/>
    <n v="100"/>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n v="100"/>
    <x v="0"/>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x v="101"/>
    <x v="2"/>
    <n v="69"/>
    <s v="Número"/>
    <s v="Pedro Elias Castañeda Quitian"/>
    <s v="Jefe de Oficina"/>
    <s v="Activo"/>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x v="293"/>
    <s v="Realizar seguimiento a la ejecución de las estrategias"/>
    <x v="0"/>
    <d v="2016-07-01T00:00:00"/>
    <d v="2016-12-12T00:00:00"/>
    <x v="12"/>
    <s v="Diana Huertas"/>
    <s v="Profesional Especializado"/>
    <x v="0"/>
    <m/>
    <m/>
    <m/>
    <m/>
    <m/>
    <m/>
    <n v="55"/>
    <x v="22"/>
    <s v="Se ha realizado el seguimiento a los establecimientos por regional"/>
    <s v="Seguimientos a establecimientos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x v="101"/>
    <x v="2"/>
    <n v="69"/>
    <s v="Número"/>
    <s v="Pedro Elias Castañeda Quitian"/>
    <s v="Jefe de Oficina"/>
    <s v="Activo"/>
    <m/>
    <m/>
    <m/>
    <m/>
    <m/>
    <m/>
    <m/>
    <m/>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x v="294"/>
    <s v="Certificar a los establecimientos que realicen las actividades"/>
    <x v="0"/>
    <d v="2016-12-01T00:00:00"/>
    <d v="2016-12-12T00:00:00"/>
    <x v="0"/>
    <s v="Diana Huertas"/>
    <s v="Profesional Especializado"/>
    <x v="0"/>
    <m/>
    <m/>
    <m/>
    <m/>
    <m/>
    <m/>
    <m/>
    <x v="7"/>
    <m/>
    <m/>
  </r>
  <r>
    <x v="7"/>
    <s v="GRUPO DE DERECHOS HUMANOS"/>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0"/>
    <x v="102"/>
    <x v="1"/>
    <n v="12"/>
    <s v="Número"/>
    <s v="Pedro Elias Castañeda Quitian"/>
    <s v="Jefe de Oficina"/>
    <s v="Activo"/>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x v="295"/>
    <s v="Realizar autorización de ingreso para el  ERON donde se va a realizar la actividad"/>
    <x v="0"/>
    <d v="2016-01-01T00:00:00"/>
    <d v="2016-12-12T00:00:00"/>
    <x v="2"/>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Permisos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Permisos_x000a__x000a_https://drive.google.com/drive/folders/0Bz9BU3gKMyzAcDZXNnpTSS1pZlU_x000a__x000a_C:\Users\DXHUERTASR\Desktop\GRUPO DDHH\PLAN DE ACCIÓN 2016"/>
    <n v="92"/>
    <x v="3"/>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Permisos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0"/>
    <x v="102"/>
    <x v="1"/>
    <n v="12"/>
    <s v="Número"/>
    <s v="Pedro Elias Castañeda Quitian"/>
    <s v="Jefe de Oficina"/>
    <s v="Activo"/>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x v="296"/>
    <s v="Gestionar los registros de la actividad con los ERON"/>
    <x v="0"/>
    <d v="2016-01-01T00:00:00"/>
    <d v="2016-12-12T00:00:00"/>
    <x v="16"/>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Listados de asistencia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Listados de asistencia_x000a__x000a_https://drive.google.com/drive/folders/0Bz9BU3gKMyzAcDZXNnpTSS1pZlU_x000a__x000a_C:\Users\DXHUERTASR\Desktop\GRUPO DDHH\PLAN DE ACCIÓN 2016"/>
    <n v="92"/>
    <x v="3"/>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Listados de asistencia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1"/>
    <x v="103"/>
    <x v="1"/>
    <n v="4"/>
    <s v="Número"/>
    <s v="Pedro Elias Castañeda Quitian"/>
    <s v="Jefe de Oficina"/>
    <s v="Activo"/>
    <n v="1"/>
    <s v="Cápsula 68. Mujer"/>
    <s v="Cápsula 68. Día de la mujer _x000a__x000a_C:\Users\DXHUERTASR\Desktop\GRUPO DDHH\PLAN DE ACCIÓN 2016"/>
    <n v="2"/>
    <s v="Cápsula 70 capacidades excepionales y 71 LGBTI"/>
    <s v="https://drive.google.com/drive/folders/0Bz9BU3gKMyzAcDZXNnpTSS1pZlU_x000a__x000a_C:\Users\DXHUERTASR\Desktop\GRUPO DDHH\PLAN DE ACCIÓN 2016"/>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x v="297"/>
    <s v="Diseñar y elaborar la cápsulas informativas"/>
    <x v="0"/>
    <d v="2016-01-01T00:00:00"/>
    <d v="2016-12-12T00:00:00"/>
    <x v="16"/>
    <s v="Noraine Rentería"/>
    <s v="Auxiliar Administrativo"/>
    <x v="0"/>
    <n v="25"/>
    <s v="Se elaboró una cápsula informativa. El porcentaje de avance se determinó considerando la meta que es 4, pues 1 equivalen al 25% de esta."/>
    <s v="Cápsula 68. Día de la mujer _x000a__x000a_C:\Users\DXHUERTASR\Desktop\GRUPO DDHH\PLAN DE ACCIÓN 2016"/>
    <n v="75"/>
    <s v="Se elaboraron dos cápsulas informativas.  El porcentaje de avance se determinó considerando la meta que es 4, pues las 3 (una del trimestre anterior y dos de este) equivalen al 75% de esta"/>
    <s v="Cápsula 70 capacidades excepionales y 71 LGBTI_x000a__x000a_https://drive.google.com/drive/folders/0Bz9BU3gKMyzAcDZXNnpTSS1pZlU_x000a__x000a_C:\Users\DXHUERTASR\Desktop\GRUPO DDHH\PLAN DE ACCIÓN 2016"/>
    <m/>
    <x v="3"/>
    <s v="Se elaboró una cápsula informativa.  El porcentaje de avance se determinó considerando la meta que es 4, pues las 4 (una del I trimestre,  dos del II trimestre y una del III trimestre) equivalen al 100% de esta"/>
    <s v="Cápsula 73 Grupos étnicos_x000a__x000a_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1"/>
    <x v="103"/>
    <x v="1"/>
    <n v="4"/>
    <s v="Número"/>
    <s v="Pedro Elias Castañeda Quitian"/>
    <s v="Jefe de Oficina"/>
    <s v="Activo"/>
    <m/>
    <m/>
    <m/>
    <m/>
    <m/>
    <m/>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x v="298"/>
    <s v="Difundir la cápsulas "/>
    <x v="0"/>
    <d v="2016-01-01T00:00:00"/>
    <d v="2016-12-12T00:00:00"/>
    <x v="2"/>
    <s v="Noraine Rentería"/>
    <s v="Auxiliar Administrativo"/>
    <x v="0"/>
    <n v="25"/>
    <s v="Se difundió una cápsula relacionada con el tema de mujer.  El porcentaje de avance se determinó considerando la meta que es 4, pues 1 equivalen al 25% de esta."/>
    <s v="Correo electrónico_x000a__x000a_C:\Users\DXHUERTASR\Desktop\GRUPO DDHH\PLAN DE ACCIÓN 2016"/>
    <n v="75"/>
    <s v="Se difundieron las cápsulas de capacidades excepcionales y LGBTI. El porcentaje de avance se determinó considerando la meta que es 4, pues las 3 (una del trimestre anterior y dos de este) equivalen al 75% de esta"/>
    <s v="Correo electrónico_x000a__x000a_https://drive.google.com/drive/folders/0Bz9BU3gKMyzAcDZXNnpTSS1pZlU_x000a__x000a_C:\Users\DXHUERTASR\Desktop\GRUPO DDHH\PLAN DE ACCIÓN 2016"/>
    <n v="100"/>
    <x v="3"/>
    <s v="Se difundieron una cápsula informativa.  El porcentaje de avance se determinó considerando la meta que es 4, pues las 4 (una del I trimestre,  dos del II trimestre y una del III trimestre) equivalen al 100% de esta"/>
    <s v="Correo electrónico_x000a__x000a_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2"/>
    <x v="104"/>
    <x v="2"/>
    <n v="12"/>
    <s v="Número"/>
    <s v="Pedro Elias Castañeda Quitian"/>
    <s v="Jefe de Oficina"/>
    <s v="Activo"/>
    <n v="3"/>
    <s v="Reuniones para gestionar temáticas pertinentes a Derechos Humanos: Con la Fundación Crecer Colombia, la Comisión de Derechos Humanos del Senado y la Red Comunitaria Trans."/>
    <s v="C:\Users\DXHUERTASR\Desktop\GRUPO DDHH\PLAN DE ACCIÓN 2016"/>
    <n v="2"/>
    <s v="Reuniones para gestionar temáticas pertinentes a Derechos Humanos: Con la Fundación Crecer Colombia y la Personería de Bogotá"/>
    <s v="C:\Users\DXHUERTASR\Desktop\GRUPO DDHH\PLAN DE ACCIÓN 2016"/>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x v="299"/>
    <s v="Asistir a la reunión convocada, bien sea por el Grupo o por otra entidad y/o dependencia"/>
    <x v="0"/>
    <d v="2016-01-01T00:00:00"/>
    <d v="2016-12-12T00:00:00"/>
    <x v="2"/>
    <s v="Diana Huertas"/>
    <s v="Profesional Especializado"/>
    <x v="0"/>
    <n v="25"/>
    <s v="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
    <s v="Listas de asistencia_x000a__x000a_C:\Users\DXHUERTASR\Desktop\GRUPO DDHH\PLAN DE ACCIÓN 2016"/>
    <n v="42"/>
    <s v="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
    <s v="Listados de asistencia_x000a__x000a_https://drive.google.com/drive/folders/0Bz9BU3gKMyzAcDZXNnpTSS1pZlU_x000a__x000a_C:\Users\DXHUERTASR\Desktop\GRUPO DDHH\PLAN DE ACCIÓN 2016"/>
    <n v="58"/>
    <x v="3"/>
    <s v="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
    <s v="Listados de asistencia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2"/>
    <x v="104"/>
    <x v="2"/>
    <n v="12"/>
    <s v="Número"/>
    <s v="Pedro Elias Castañeda Quitian"/>
    <s v="Jefe de Oficina"/>
    <s v="Activo"/>
    <m/>
    <m/>
    <m/>
    <m/>
    <m/>
    <m/>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x v="300"/>
    <s v="Gestionar documento soporte de la reunión (acta, listado de asistencia, oficio)"/>
    <x v="0"/>
    <d v="2016-01-01T00:00:00"/>
    <d v="2016-12-12T00:00:00"/>
    <x v="16"/>
    <s v="Diana Huertas"/>
    <s v="Profesional Especializado"/>
    <x v="0"/>
    <n v="25"/>
    <s v="Se elaboraron las actas de las tres reuniones mencionadas.  El porcentaje de avance se determinó considerando la meta que es 12, pues 3 equivalen al 25% de esta."/>
    <s v="Actas No. 5, 6 y 9 del Grupo de Derechos Humanos_x000a__x000a_C:\Users\DXHUERTASR\Desktop\GRUPO DDHH\PLAN DE ACCIÓN"/>
    <n v="42"/>
    <s v="Se elaboraron las dos acta de las reuniones mencionadas.  El porcentaje de avance se determinó considerando la meta que es 12, pues 5 (tres del trimestre anterior y dos de este)  equivalen al 42% de esta."/>
    <s v="Actas No. 13 y 14 del Grupo de Derechos Humanos_x000a__x000a_https://drive.google.com/drive/folders/0Bz9BU3gKMyzAcDZXNnpTSS1pZlU_x000a__x000a_C:\Users\DXHUERTASR\Desktop\GRUPO DDHH\PLAN DE ACCIÓN 2016"/>
    <n v="58"/>
    <x v="3"/>
    <s v="Se elaboraron las dos acta de las reuniones mencionadas.  El porcentaje de avance se determinó considerando la meta que es 12, pues 5 (tres del trimestre anterior y dos de este)  equivalen al 42% de esta."/>
    <s v="Actas No. 16 y 18 del Grupo de Derechos Humanos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x v="105"/>
    <x v="13"/>
    <n v="1"/>
    <s v="Número"/>
    <s v="Pedro Elias Castañeda Quitian"/>
    <s v="Jefe de Oficina"/>
    <s v="Activo"/>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x v="301"/>
    <s v="Recopilar la información existente del tema"/>
    <x v="0"/>
    <d v="2016-01-01T00:00:00"/>
    <d v="2016-04-30T00:00:00"/>
    <x v="2"/>
    <s v="Diana Huertas"/>
    <s v="Profesional Especializado"/>
    <x v="0"/>
    <n v="100"/>
    <s v="Se compiló una carpeta de la doctrina institucional en el tema, relacionando las directivas, circulares y documentos en el tema."/>
    <s v="C:\Users\DXHUERTASR\Desktop\GRUPO DDHH\PLAN DE ACCIÓN 2016"/>
    <n v="100"/>
    <s v="Se compiló una carpeta de la doctrina institucional en el tema, relacionando las directivas, circulares y documentos en el tema."/>
    <s v="C:\Users\DXHUERTASR\Desktop\GRUPO DDHH\PLAN DE ACCIÓN 2016"/>
    <n v="100"/>
    <x v="0"/>
    <s v="Se compiló una carpeta de la doctrina institucional en el tema, relacionando las directivas, circulares y documentos en el tema."/>
    <s v="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x v="105"/>
    <x v="13"/>
    <n v="1"/>
    <s v="Número"/>
    <s v="Pedro Elias Castañeda Quitian"/>
    <s v="Jefe de Oficina"/>
    <s v="Activo"/>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x v="302"/>
    <s v="Solicitar la información que se considere faltante"/>
    <x v="0"/>
    <d v="2016-05-01T00:00:00"/>
    <d v="2016-07-31T00:00:00"/>
    <x v="10"/>
    <s v="Diana Huertas"/>
    <s v="Profesional Especializado"/>
    <x v="0"/>
    <m/>
    <m/>
    <m/>
    <n v="100"/>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n v="100"/>
    <x v="0"/>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x v="105"/>
    <x v="13"/>
    <n v="1"/>
    <s v="Número"/>
    <s v="Pedro Elias Castañeda Quitian"/>
    <s v="Jefe de Oficina"/>
    <s v="Activo"/>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x v="303"/>
    <s v="Elaborar documento de política institucional"/>
    <x v="0"/>
    <d v="2016-08-01T00:00:00"/>
    <d v="2016-11-30T00:00:00"/>
    <x v="1"/>
    <s v="Diana Huertas"/>
    <s v="Profesional Especializado"/>
    <x v="0"/>
    <m/>
    <m/>
    <m/>
    <m/>
    <m/>
    <m/>
    <n v="50"/>
    <x v="45"/>
    <s v="Se aprobó el documento de política en el Comité de Desarrollo Administrativa, en acta 11 del 8 de septiembre"/>
    <s v="Isolution"/>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x v="105"/>
    <x v="13"/>
    <n v="1"/>
    <s v="Número"/>
    <s v="Pedro Elias Castañeda Quitian"/>
    <s v="Jefe de Oficina"/>
    <s v="Activo"/>
    <m/>
    <m/>
    <m/>
    <m/>
    <m/>
    <m/>
    <m/>
    <m/>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x v="304"/>
    <s v="Socializar el documento de política institucional"/>
    <x v="0"/>
    <d v="2016-12-01T00:00:00"/>
    <d v="2016-12-12T00:00:00"/>
    <x v="0"/>
    <s v="Diana Huertas"/>
    <s v="Profesional Especializado"/>
    <x v="0"/>
    <m/>
    <m/>
    <m/>
    <m/>
    <m/>
    <m/>
    <m/>
    <x v="7"/>
    <m/>
    <m/>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x v="106"/>
    <x v="13"/>
    <n v="2"/>
    <s v="Número"/>
    <s v="Pedro Elias Castañeda Quitian"/>
    <s v="Jefe de Oficina"/>
    <s v="Activo"/>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x v="305"/>
    <s v="Recopilar la información existente del tema"/>
    <x v="0"/>
    <d v="2016-01-01T00:00:00"/>
    <d v="2016-04-30T00:00:00"/>
    <x v="2"/>
    <s v="Oscar Ardila"/>
    <s v="Auxiliar Administrativo"/>
    <x v="0"/>
    <n v="100"/>
    <s v="Se realizó la consolidación de las estadísticas de las dos regionales a trabajar: Noroeste y Norte."/>
    <s v="C:\Users\DXHUERTASR\Desktop\GRUPO DDHH\PLAN DE ACCIÓN 2016"/>
    <n v="100"/>
    <s v="Se realizó la consolidación de las estadísticas de las dos regionales a trabajar: Noroeste y Norte."/>
    <s v="C:\Users\DXHUERTASR\Desktop\GRUPO DDHH\PLAN DE ACCIÓN 2016"/>
    <n v="100"/>
    <x v="0"/>
    <s v="Se realizó la consolidación de las estadísticas de las dos regionales a trabajar: Noroeste y Norte."/>
    <s v="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x v="106"/>
    <x v="13"/>
    <n v="2"/>
    <s v="Número"/>
    <s v="Pedro Elias Castañeda Quitian"/>
    <s v="Jefe de Oficina"/>
    <s v="Activo"/>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x v="306"/>
    <s v="Solicitar la información que se considere faltante"/>
    <x v="0"/>
    <d v="2016-05-01T00:00:00"/>
    <d v="2016-07-31T00:00:00"/>
    <x v="10"/>
    <s v="Oscar Ardila"/>
    <s v="Auxiliar Administrativo"/>
    <x v="0"/>
    <m/>
    <m/>
    <m/>
    <n v="100"/>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n v="100"/>
    <x v="0"/>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x v="106"/>
    <x v="13"/>
    <n v="2"/>
    <s v="Número"/>
    <s v="Pedro Elias Castañeda Quitian"/>
    <s v="Jefe de Oficina"/>
    <s v="Activo"/>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x v="307"/>
    <s v="Elaborar documentos de diagnósticos regionales"/>
    <x v="0"/>
    <d v="2016-08-01T00:00:00"/>
    <d v="2016-11-30T00:00:00"/>
    <x v="1"/>
    <s v="Oscar Ardila"/>
    <s v="Auxiliar Administrativo"/>
    <x v="0"/>
    <m/>
    <m/>
    <m/>
    <m/>
    <m/>
    <m/>
    <n v="100"/>
    <x v="45"/>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x v="106"/>
    <x v="13"/>
    <n v="2"/>
    <s v="Número"/>
    <s v="Pedro Elias Castañeda Quitian"/>
    <s v="Jefe de Oficina"/>
    <s v="Activo"/>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x v="308"/>
    <s v="Socializar diagnósticos"/>
    <x v="0"/>
    <d v="2016-12-01T00:00:00"/>
    <d v="2016-12-12T00:00:00"/>
    <x v="0"/>
    <s v="Oscar Ardila"/>
    <s v="Auxiliar Administrativo"/>
    <x v="0"/>
    <m/>
    <m/>
    <m/>
    <m/>
    <m/>
    <m/>
    <m/>
    <x v="7"/>
    <m/>
    <m/>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5"/>
    <x v="107"/>
    <x v="2"/>
    <n v="1"/>
    <s v="Número"/>
    <s v="Pedro Elias Castañeda Quitian"/>
    <s v="Jefe de Oficina"/>
    <s v="Activo"/>
    <m/>
    <m/>
    <m/>
    <m/>
    <m/>
    <m/>
    <m/>
    <s v="SIN REGISTRO DE SEGUIMIENTO"/>
    <m/>
    <n v="1"/>
    <s v="Se consolidaron las respuestas a informes y requerimientos del Ministerio de Relaciones Exteriores-Cancillería"/>
    <s v="https://drive.google.com/drive/folders/0Bz9BU3gKMyzAMXdIM2JxY2N0TFE_x000a_C:\Users\DXHUERTASR\Desktop\GRUPO DDHH\PLAN DE ACCIÓN 2016"/>
    <x v="309"/>
    <s v="Recopilar la información en relación al tema"/>
    <x v="0"/>
    <d v="2016-07-01T00:00:00"/>
    <d v="2016-11-15T00:00:00"/>
    <x v="1"/>
    <s v="Diana Huertas"/>
    <s v="Profesional Especializado"/>
    <x v="0"/>
    <m/>
    <m/>
    <m/>
    <m/>
    <m/>
    <m/>
    <n v="66"/>
    <x v="46"/>
    <s v="Se han consolidado las respuestas a informes y requerimientos del Ministerio de Relaciones Exteriores-Cancillería"/>
    <s v="https://drive.google.com/drive/folders/0Bz9BU3gKMyzAMXdIM2JxY2N0TFE_x000a_C:\Users\DXHUERTASR\Desktop\GRUPO DDHH\PLAN DE ACCIÓN 2016"/>
  </r>
  <r>
    <x v="7"/>
    <s v="GRUPO DE DERECHOS HUMANOS"/>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5"/>
    <x v="107"/>
    <x v="2"/>
    <n v="1"/>
    <s v="Número"/>
    <s v="Pedro Elias Castañeda Quitian"/>
    <s v="Jefe de Oficina"/>
    <s v="Activo"/>
    <m/>
    <m/>
    <m/>
    <m/>
    <m/>
    <m/>
    <m/>
    <m/>
    <m/>
    <n v="1"/>
    <s v="Se consolidaron las respuestas a informes y requerimientos del Ministerio de Relaciones Exteriores-Cancillería"/>
    <s v="https://drive.google.com/drive/folders/0Bz9BU3gKMyzAMXdIM2JxY2N0TFE_x000a_C:\Users\DXHUERTASR\Desktop\GRUPO DDHH\PLAN DE ACCIÓN 2016"/>
    <x v="310"/>
    <s v="Elaborar Documento"/>
    <x v="0"/>
    <d v="2016-12-01T00:00:00"/>
    <d v="2016-12-12T00:00:00"/>
    <x v="12"/>
    <s v="Diana Huertas"/>
    <s v="Profesional Especializado"/>
    <x v="0"/>
    <m/>
    <m/>
    <m/>
    <m/>
    <m/>
    <m/>
    <m/>
    <x v="7"/>
    <m/>
    <m/>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s v="SIN REGISTRO DE SEGUIMIENTO"/>
    <m/>
    <n v="1"/>
    <s v="Se cumplio con la gestión para las alianzas estratégicas."/>
    <s v="Sin ruta de ubicación de la evidencia"/>
    <x v="311"/>
    <s v="Realizar contactos con posibles entidades cooperantes para el intercambio de experiencias y capacidades en el marco del Sistema Penitenciario"/>
    <x v="1"/>
    <d v="2016-02-14T00:00:00"/>
    <d v="2016-09-30T00:00:00"/>
    <x v="0"/>
    <s v="OSCAR ARIAS "/>
    <s v="Dragoneante"/>
    <x v="0"/>
    <n v="33"/>
    <s v="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_x000a_Se retomo comunicación con francia para coordinar tramite de convenio para el intercambio de experiencias y capacidades en el marco del Sistema Penitenciario."/>
    <s v="C:\SOPORTES PLAN DE GESTION\ SOPORTE COMISION ARGENTINA     C:\SOPORTES PLAN DE GESTION\SOPORTE VISITA PERU     C:\SOPORTES PLAN DE GESTION\Correo de Instituto Nacional Penitenciario y Carcelario - Fwd_ RV_ Solicitud coordinación interintitucional.html"/>
    <n v="100"/>
    <x v="0"/>
    <s v="1).Se atendio Invitación para el Director del Inpec del coordinador del Programa de Prisiones Sección Internacional de Asuntos Antinárcoticos y Aplicación a la Ley. Del 5 al 10 de agosto de 2016 _x000a_2).Se atendio la Oficina de asuntos Antinarcoticos y aplicaciones de la Ley (INL), de la Embajada de los Estados Unidos de America en Panamá, para asistir como Expositor dentro del Programa del Sistema Penal Acusatorio al Sistema Penitenciario de Panamá. del 18 al 19 de julio de 2016_x000a_3).Se atendio Invitación Embajda de Estados Unidos para 28 miembros del Instituto al curso Correccional Gestión Institución, CIM100, que se llevo a cabo del 28 de agosto al 11 de septiembre de 2016 en colorado y Nuevo mexico, EU."/>
    <s v="C:\Users\CMCASTROC\Desktop\PLAN DE ACCION 2016_x000a_CARPETA PRODUCTO P9 ACTIVIDAD 939"/>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s v="SIN REGISTRO DE SEGUIMIENTO"/>
    <m/>
    <n v="1"/>
    <s v="Se cumplio con la gestión para las alianzas estratégicas."/>
    <s v="Sin ruta de ubicación de la evidencia"/>
    <x v="312"/>
    <s v="Coordinar reuniones y/o eventos con entidades gubernamentales y/o no gubernamentales de índole nacional e internacional para el intercambio de experiencias y capacidades en materia penitenciaria y carcelaria."/>
    <x v="1"/>
    <d v="2016-02-25T00:00:00"/>
    <d v="2016-12-12T00:00:00"/>
    <x v="1"/>
    <s v="OSCAR ARIAS "/>
    <s v="Dragoneante"/>
    <x v="0"/>
    <n v="33"/>
    <s v="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
    <s v="C:\SOPORTES PLAN DE GESTION\OFICIO DE PRESENTACION APC"/>
    <n v="100"/>
    <x v="47"/>
    <s v="1).Se recibio visita de la Delegación de Mexico a fin de conocer el Sistema Penitenciario Colombiano, organización y funcionamiento del INPEC, funcionamiento de los sistemas de Vigilancia electronica. (acta 011 del 13 de julio de 2106)_x000a_2).Se apoyo al Grupo de Derechos Humanos en la realización del VI Simposio Nacional de Derechos Humanos, según Directiva Transitoria No. 14 del 12 de agosto de 2016._x000a_3(.Visita delegación del Buro Municipal de Administración de Carceles de Shanghai Republica Popular de China los días 21 y 22 de septiembre. (Directiva Transitoria 0018 del 16 de septiembre de 2016)"/>
    <s v="C:\Users\CMCASTROC\Desktop\PLAN DE ACCION 2016_x000a_CARPETA PRODUCTO P9 ACTIVIDAD 940"/>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s v="SIN REGISTRO DE SEGUIMIENTO"/>
    <m/>
    <n v="1"/>
    <s v="Se cumplio con la gestión para las alianzas estratégicas."/>
    <s v="Sin ruta de ubicación de la evidencia"/>
    <x v="313"/>
    <s v="Apoyar la suscripción de tres acuerdos de cooperación con entidades gubernamentales y/o no gubernamentales de índole internacional."/>
    <x v="0"/>
    <d v="2016-07-07T00:00:00"/>
    <d v="2016-12-12T00:00:00"/>
    <x v="0"/>
    <s v="OSCAR ARIAS "/>
    <s v="Dragoneante"/>
    <x v="0"/>
    <m/>
    <m/>
    <m/>
    <m/>
    <m/>
    <m/>
    <n v="60"/>
    <x v="48"/>
    <s v="Se esta gestionando posible alianza con Honduras para intercambio en ley de bloqueo de telefonía móvil en cárceles adoptada por ese gobierno. Mediante correo electronico del 05 de septiembre de 2016."/>
    <s v="C:\Users\CMCASTROC\Desktop\PLAN DE ACCION 2016_x000a_CARPETA PRODUCTO P9 ACTIVIDAD 941"/>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s v="SIN REGISTRO DE SEGUIMIENTO"/>
    <m/>
    <n v="1"/>
    <s v="Se cumplio con la gestión para las alianzas estratégicas."/>
    <s v="Sin ruta de ubicación de la evidencia"/>
    <x v="314"/>
    <s v="Utilizar los mecanismos de comunicación disponibles para la divulgación socialización de las actividades realizadas por el Grupo de Relaciones Internacionales."/>
    <x v="1"/>
    <d v="2016-03-03T00:00:00"/>
    <d v="2016-12-12T00:00:00"/>
    <x v="10"/>
    <s v="OSCAR ARIAS "/>
    <s v="Dragoneante"/>
    <x v="0"/>
    <n v="33"/>
    <s v="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33"/>
    <s v="Debido a que desde el mes de febrero no se cuenta con coordinador del Grupo de relaciones Internacionales se ha dificultado las diferentes actividades y en especial la coordinación de divulgación de medios de comunicación."/>
    <m/>
    <n v="100"/>
    <x v="49"/>
    <s v="1).Se divulgo a través del Notinpec 376, página 8 la Viista de la delegación del Comisionado de Mexico al INPEC. _x000a_2).Se divulgo a tráves de la pagina del INPEC la asistencia de funcionario del INPEC a Colorado Estados Unidos, fecha 30 de Agosto de 2016._x000a_3).A través de la pagina del Inpec con fecha 22 de septiembre de 2016 se informo sobre la visita de la Delegación de China."/>
    <s v="C:\Users\CMCASTROC\Desktop\PLAN DE ACCION 2016_x000a_CARPETA PRODUCTO P9 ACTIVIDAD 942"/>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m/>
    <m/>
    <n v="1"/>
    <s v="Se cumplio con la gestión para las alianzas estratégicas."/>
    <s v="Sin ruta de ubicación de la evidencia"/>
    <x v="315"/>
    <s v="Coordinar el seguimiento a las alianzas establecidas"/>
    <x v="0"/>
    <d v="2016-10-07T00:00:00"/>
    <d v="2016-11-28T00:00:00"/>
    <x v="11"/>
    <s v="OSCAR ARIAS "/>
    <s v="Dragoneante"/>
    <x v="0"/>
    <m/>
    <m/>
    <m/>
    <m/>
    <m/>
    <m/>
    <m/>
    <x v="7"/>
    <m/>
    <m/>
  </r>
  <r>
    <x v="8"/>
    <s v="GRUPO DE RELACIONES INTERNACIONALES"/>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x v="108"/>
    <x v="14"/>
    <n v="1"/>
    <s v="Número"/>
    <s v="Yolanda Paredes Salazar"/>
    <s v="Profesional Universitario"/>
    <s v="Activo"/>
    <m/>
    <m/>
    <m/>
    <m/>
    <m/>
    <m/>
    <m/>
    <m/>
    <m/>
    <n v="1"/>
    <s v="Se cumplio con la gestión para las alianzas estratégicas."/>
    <s v="Sin ruta de ubicación de la evidencia"/>
    <x v="316"/>
    <s v="Presentar informe de resultados a la Dirección General del Instituto"/>
    <x v="0"/>
    <d v="2016-12-04T00:00:00"/>
    <d v="2016-12-12T00:00:00"/>
    <x v="11"/>
    <s v="OSCAR ARIAS "/>
    <s v="Dragoneante"/>
    <x v="0"/>
    <m/>
    <m/>
    <m/>
    <m/>
    <m/>
    <m/>
    <m/>
    <x v="7"/>
    <m/>
    <m/>
  </r>
  <r>
    <x v="9"/>
    <s v="GRUPO DE RELACIONES PUBLICAS Y PROTOCOLO"/>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x v="109"/>
    <x v="13"/>
    <n v="1"/>
    <s v="Número"/>
    <s v="Adriana Villanueva Arcila "/>
    <s v="Dragoneante"/>
    <s v="Activo"/>
    <m/>
    <m/>
    <m/>
    <m/>
    <m/>
    <m/>
    <m/>
    <s v="SIN REGISTRO DE SEGUIMIENTO"/>
    <m/>
    <n v="1"/>
    <n v="0"/>
    <n v="0"/>
    <x v="317"/>
    <s v="Organizar la logística  previa para realizar el Taller (definir cronograma, locación, participantes, conferencista, temática, programa etc.)."/>
    <x v="0"/>
    <d v="2016-05-02T00:00:00"/>
    <d v="2016-05-31T00:00:00"/>
    <x v="0"/>
    <s v="Martha Lilian Niño "/>
    <s v="Auxiliar Administrativo"/>
    <x v="0"/>
    <m/>
    <m/>
    <m/>
    <m/>
    <m/>
    <m/>
    <m/>
    <x v="0"/>
    <s v="SIN REGISTRO DE SEGUIMIENTO"/>
    <m/>
  </r>
  <r>
    <x v="9"/>
    <s v="GRUPO DE RELACIONES PUBLICAS Y PROTOCOLO"/>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x v="109"/>
    <x v="13"/>
    <n v="1"/>
    <s v="Número"/>
    <s v="Adriana Villanueva Arcila "/>
    <s v="Dragoneante"/>
    <s v="Activo"/>
    <m/>
    <m/>
    <m/>
    <m/>
    <m/>
    <m/>
    <m/>
    <s v="SIN REGISTRO DE SEGUIMIENTO"/>
    <m/>
    <n v="1"/>
    <n v="0"/>
    <n v="0"/>
    <x v="318"/>
    <s v="Realizar el Taller: Estrategias para la buena gestión de las Relaciones Públicas y Protocolo Institucional -  Sede Central. "/>
    <x v="0"/>
    <d v="2016-06-20T00:00:00"/>
    <d v="2016-06-24T00:00:00"/>
    <x v="12"/>
    <s v="Martha Lilian Niño "/>
    <s v="Auxiliar Administrativo"/>
    <x v="0"/>
    <m/>
    <m/>
    <m/>
    <m/>
    <m/>
    <m/>
    <m/>
    <x v="0"/>
    <s v="SIN REGISTRO DE SEGUIMIENTO"/>
    <m/>
  </r>
  <r>
    <x v="9"/>
    <s v="GRUPO DE RELACIONES PUBLICAS Y PROTOCOLO"/>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x v="109"/>
    <x v="13"/>
    <n v="1"/>
    <s v="Número"/>
    <s v="Adriana Villanueva Arcila "/>
    <s v="Dragoneante"/>
    <s v="Activo"/>
    <m/>
    <m/>
    <m/>
    <m/>
    <m/>
    <m/>
    <m/>
    <s v="SIN REGISTRO DE SEGUIMIENTO"/>
    <m/>
    <n v="1"/>
    <n v="0"/>
    <n v="0"/>
    <x v="319"/>
    <s v="Elaborar un informe de evaluación del Taller"/>
    <x v="0"/>
    <d v="2016-07-02T00:00:00"/>
    <d v="2016-12-12T00:00:00"/>
    <x v="0"/>
    <s v="Martha Lilian Niño "/>
    <s v="Auxiliar Administrativo"/>
    <x v="0"/>
    <m/>
    <m/>
    <m/>
    <m/>
    <m/>
    <m/>
    <m/>
    <x v="36"/>
    <s v="SIN REGISTRO DE SEGUIMIENTO"/>
    <m/>
  </r>
  <r>
    <x v="9"/>
    <s v="GRUPO DE RELACIONES PUBLICAS Y PROTOCOLO"/>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x v="110"/>
    <x v="15"/>
    <n v="100"/>
    <s v="Porcentaje "/>
    <s v="Adriana Villanueva Arcila "/>
    <s v="Dragoneante"/>
    <s v="Activo"/>
    <m/>
    <m/>
    <m/>
    <n v="100"/>
    <s v="se elaboraron  tarjetas entre invitaciones, felicitaciones, agradecimientos y otras. Se realizaron  eventos "/>
    <s v="Las evidencias de las actividades realizadas están en el DRIVE en la carpeta Grepu II Trimestre, y en cada una de las actividades realizadas estan las planillas de confirmación de asistencia."/>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x v="320"/>
    <s v="Atender y enviar tarjetas para eventos asociadas con Invitaciones, cumpleaños, felicitaciones, condolencias, agradecimientos y otras.  "/>
    <x v="3"/>
    <d v="2016-01-02T00:00:00"/>
    <d v="2016-12-12T00:00:00"/>
    <x v="13"/>
    <s v="Martha Lilian Niño "/>
    <s v="Auxiliar Administrativo"/>
    <x v="0"/>
    <n v="100"/>
    <s v="Se hicieron y enviaron tarjetas de agradecimiento, invitación y felicitación"/>
    <s v="carpeta A-Z archivo protocolo y matríz digital"/>
    <n v="100"/>
    <s v="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
    <s v="Las evidencias de las actividades realizadas están en el DRIVE en la carpeta Grepu II Trimestre, y en cada una de las actividades realizadas estan las planillas de confirmación de asistencia."/>
    <n v="100"/>
    <x v="12"/>
    <s v="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
    <s v="Las evidencias de las actividades realizadas están en el DRIVE en la carpeta Grepu III Trimestre y en cada una de las actividades realizadas están las planillas de confirmación de asistencia "/>
  </r>
  <r>
    <x v="9"/>
    <s v="GRUPO DE RELACIONES PUBLICAS Y PROTOCOLO"/>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x v="110"/>
    <x v="15"/>
    <n v="100"/>
    <s v="Porcentaje "/>
    <s v="Adriana Villanueva Arcila "/>
    <s v="Dragoneante"/>
    <s v="Activo"/>
    <m/>
    <m/>
    <m/>
    <n v="100"/>
    <s v="Se verificó la asistencia de cada uno de los invitados a las actividades realizadas por la Dirección Gen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x v="321"/>
    <s v="Realizar el seguimiento necesario para la verificación de asistencia a eventos u otros. "/>
    <x v="3"/>
    <d v="2016-01-02T00:00:00"/>
    <d v="2016-12-12T00:00:00"/>
    <x v="13"/>
    <s v="Martha Lilian Niño "/>
    <s v="Auxiliar Administrativo"/>
    <x v="0"/>
    <m/>
    <s v="confirmación de asistencia mediante llamadas telefónicas, y firmas en actas de los eventos reralizados"/>
    <s v="Carpeta evento 2016 del archivo de protocolo"/>
    <n v="100"/>
    <s v="Se verificó la asistencia de cada uno de los invitados a las actividades realizadas por la Dirección Genral del Instituto Nacional Penitenciario y Carcelario Inpec "/>
    <m/>
    <n v="100"/>
    <x v="12"/>
    <s v="Se verificó la asistencia de cada uno de los invitados a las actividades realizadas por la Dirección Genral del Instituto Nacional Penitenciario y Carcelario Inpec "/>
    <s v="confirmación de asistencia mediante llamadas telefónicas, y firmas en actas de los eventos reralizados"/>
  </r>
  <r>
    <x v="9"/>
    <s v="GRUPO DE RELACIONES PUBLICAS Y PROTOCOLO"/>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x v="110"/>
    <x v="15"/>
    <n v="100"/>
    <s v="Porcentaje "/>
    <s v="Adriana Villanueva Arcila "/>
    <s v="Dragoneante"/>
    <s v="Activo"/>
    <m/>
    <m/>
    <m/>
    <n v="100"/>
    <s v="Se cuenta con suficiente reserva de esquelas para atender los requerimientos delSeñor Director Gene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x v="322"/>
    <s v="Tramitar la elaboración de papelería requerida para atender los eventos de logística de la Dirección General."/>
    <x v="3"/>
    <d v="2016-01-02T00:00:00"/>
    <d v="2016-12-12T00:00:00"/>
    <x v="14"/>
    <s v="Martha Lilian Niño "/>
    <s v="Auxiliar Administrativo"/>
    <x v="0"/>
    <m/>
    <s v="Se realizó cotización y compra de bases para invitación repujada y sobres para invitación"/>
    <s v="Carpeta de suministros"/>
    <n v="100"/>
    <s v="Se cuenta con suficiente reserva de esquelas para atender los requerimientos delSeñor Director General del Instituto Nacional Penitenciario y Carcelario INPEC "/>
    <m/>
    <n v="100"/>
    <x v="12"/>
    <s v="Se compraron 100 sobres para las Tarjetas utilizadas por el Señor Director General "/>
    <m/>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09"/>
    <x v="111"/>
    <x v="1"/>
    <n v="100"/>
    <s v="Porcentaje"/>
    <s v="Carlos Alberto Zambrano"/>
    <s v="Jefe de Oficina Asesora"/>
    <s v="Activ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x v="323"/>
    <s v="Tramitar solicitudes de los diferentes medios de comunicación para el desarrollo de sus actividades periodísticas con la población de internos. "/>
    <x v="1"/>
    <d v="2016-01-01T00:00:00"/>
    <d v="2016-12-12T00:00:00"/>
    <x v="5"/>
    <s v="Carolina Padilla"/>
    <s v="Secretario Ejecutivo"/>
    <x v="0"/>
    <n v="100"/>
    <s v="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x v="3"/>
    <s v="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09"/>
    <x v="111"/>
    <x v="1"/>
    <n v="100"/>
    <s v="Porcentaje"/>
    <s v="Carlos Alberto Zambrano"/>
    <s v="Jefe de Oficina Asesora"/>
    <s v="Activ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x v="324"/>
    <s v="Acompañamiento a los diferentes medios de comunicación en el desarrollo de sus actividades periodísticas con la población de internos. "/>
    <x v="1"/>
    <d v="2016-01-01T00:00:00"/>
    <d v="2016-12-12T00:00:00"/>
    <x v="5"/>
    <s v="Néstor Cárdenas"/>
    <s v="Dragoneante"/>
    <x v="0"/>
    <n v="100"/>
    <s v="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n v="100"/>
    <s v="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100"/>
    <x v="3"/>
    <s v="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x v="112"/>
    <x v="1"/>
    <n v="3"/>
    <s v="Número"/>
    <s v="Carlos Alberto Zambrano"/>
    <s v="Jefe de Oficina Asesora"/>
    <s v="Activo"/>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s v="3"/>
    <s v="Este producto es de realización y seguimiento para todo el año, a la fecha se han implementado tres herramientas de comunicación dentro del marco de las políticas de Gobierno en Línea, discriminados en notas web, boletines de prensa y Notinpec"/>
    <s v="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x v="325"/>
    <s v="Implementar herramientas de comunicación dentro del marco de las políticas de Gobierno en Línea. "/>
    <x v="1"/>
    <d v="2016-08-01T00:00:00"/>
    <d v="2016-12-12T00:00:00"/>
    <x v="13"/>
    <s v="María Catalina Canal - Marta Muriel - Lina María Pérez "/>
    <s v="Profesional Universitario"/>
    <x v="0"/>
    <n v="100"/>
    <s v="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
    <s v="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
    <n v="100"/>
    <s v="Se implementaron las herramientas de comunicación dentro del marco de las políticas de Gobierno en Línea (Notas Web, Boletines de Prensa, Notinpec). Se han realizado 43 notas web, 62 boletines de prensa y 26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x v="10"/>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x v="112"/>
    <x v="1"/>
    <n v="3"/>
    <s v="Número"/>
    <s v="Carlos Alberto Zambrano"/>
    <s v="Jefe de Oficina Asesora"/>
    <s v="Activo"/>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x v="326"/>
    <s v="Generar contenido para alimentar las herramientas de comunicación implementadas dentro del marco de las políticas de Gobierno en Línea. "/>
    <x v="1"/>
    <d v="2016-08-01T00:00:00"/>
    <d v="2016-12-12T00:00:00"/>
    <x v="13"/>
    <s v="María Catalina Canal - Marta Muriel - Lina María Pérez "/>
    <s v="Profesional Universitario"/>
    <x v="0"/>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x v="1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x v="112"/>
    <x v="1"/>
    <n v="3"/>
    <s v="Número"/>
    <s v="Carlos Alberto Zambrano"/>
    <s v="Jefe de Oficina Asesora"/>
    <s v="Activo"/>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x v="327"/>
    <s v=" Implementar herramientas de comunicación dentro del marco de las políticas de Gobierno en Línea. "/>
    <x v="0"/>
    <d v="2016-06-01T00:00:00"/>
    <d v="2016-12-12T00:00:00"/>
    <x v="14"/>
    <s v="María Catalina Canal - Marta Muriel - Lina María Pérez "/>
    <s v="Profesional Universitario"/>
    <x v="0"/>
    <n v="100"/>
    <s v="Se implementaron las herramientas de comunicación dentro del marco de las políticas de Gobierno en Línea (Notas Web, Boletines de Prensa, Notinpec). Se han realizado --- notas web, 27 boletines de prensa y 14 ediciones de Notinpec. "/>
    <s v="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
    <n v="100"/>
    <s v="Se implementaron las herramientas de comunicación dentro del marco de las políticas de Gobierno en Línea (Notas Web, Boletines de Prensa, Notinpec). Se han realizado --- notas web, 27 boletines de prensa y 14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x v="28"/>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1"/>
    <x v="113"/>
    <x v="1"/>
    <n v="3"/>
    <s v="Número"/>
    <s v="Carlos Alberto Zambrano"/>
    <s v="Jefe de Oficina"/>
    <s v="Activo"/>
    <n v="2"/>
    <s v="En el primer trimestre del año se realizaron las dos campañas institucionales cumpliendo con la meta propuesta. "/>
    <s v="Las evidencias de estas campañas se encuentras en los equipos de cómputo de las Oficina Asesora de Comunicaciones. "/>
    <n v="2"/>
    <s v="En el primer trimestre del año se realizaron las dos campañas institucionales cumpliendo con la meta propuesta. "/>
    <s v="Las evidencias de estas campañas se encuentras en los equipos de cómputo de las Oficina Asesora de Comunicaciones. "/>
    <m/>
    <s v="SIN REGISTRO DE SEGUIMIENTO"/>
    <m/>
    <n v="3"/>
    <s v="En el primer trimestre del año se realizaron las dos campañas institucionales cumpliendo con la meta propuesta. "/>
    <s v="Las evidencias de estas campañas se encuentras en los equipos de cómputo de las Oficina Asesora de Comunicaciones. "/>
    <x v="328"/>
    <s v="Diseñar campaña institucional de mejora en la cultura y el clima organizacional. "/>
    <x v="0"/>
    <d v="2016-08-01T00:00:00"/>
    <d v="2016-12-12T00:00:00"/>
    <x v="5"/>
    <s v="Edwards Rodríguez"/>
    <s v="Dragoneante"/>
    <x v="0"/>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x v="1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1"/>
    <x v="113"/>
    <x v="1"/>
    <n v="3"/>
    <s v="Número"/>
    <s v="Carlos Alberto Zambrano"/>
    <s v="Jefe de Oficina"/>
    <s v="Activo"/>
    <m/>
    <m/>
    <m/>
    <m/>
    <m/>
    <m/>
    <m/>
    <s v="SIN REGISTRO DE SEGUIMIENTO"/>
    <m/>
    <n v="3"/>
    <s v="En el primer trimestre del año se realizaron las dos campañas institucionales cumpliendo con la meta propuesta. "/>
    <s v="Las evidencias de estas campañas se encuentras en los equipos de cómputo de las Oficina Asesora de Comunicaciones. "/>
    <x v="329"/>
    <s v="Implementar campaña institucional de mejora en la cultura y el clima organizacional. "/>
    <x v="0"/>
    <d v="2016-08-01T00:00:00"/>
    <d v="2016-12-12T00:00:00"/>
    <x v="5"/>
    <s v="Edwards Rodríguez"/>
    <s v="Dragoneante"/>
    <x v="0"/>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x v="1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2"/>
    <x v="114"/>
    <x v="0"/>
    <n v="1"/>
    <s v="Número"/>
    <s v="Carlos Albeto Zambrano"/>
    <s v="Jefe de Oficina"/>
    <s v="Activo"/>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x v="330"/>
    <s v="Divulgación de la Política Institucional"/>
    <x v="1"/>
    <d v="2016-08-01T00:00:00"/>
    <d v="2016-12-12T00:00:00"/>
    <x v="8"/>
    <s v="Lina María Pérez Toro"/>
    <s v="Profesional Universitario"/>
    <x v="0"/>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x v="10"/>
    <s v="La Política Institucional fue divulgada a nivel nacional el día 30 de marzo de 2016, mediante Boletín Interno Nº 007 "/>
    <s v="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3"/>
    <x v="115"/>
    <x v="0"/>
    <n v="4"/>
    <s v="Número"/>
    <s v="Carlos Alberto Zambrano"/>
    <s v="Jefe de Oficina Asesora"/>
    <s v="Activo"/>
    <m/>
    <s v="Estas acciones se realizan a lo largo de todo el año, estas mediciones son correspondientes al 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 tri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x v="331"/>
    <s v="Medición rating programa 'Reportajes de Libertad'. "/>
    <x v="1"/>
    <d v="2016-08-01T00:00:00"/>
    <d v="2016-12-12T00:00:00"/>
    <x v="5"/>
    <s v="Arbey García"/>
    <s v="Técnico Administrativo"/>
    <x v="0"/>
    <n v="100"/>
    <s v="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
    <s v="El archivo de medición de rating se encuentra en el equipo de cómputo 286125 de la Oficina Asesora de Comunicaciones, Grupo de Comunicación Organizacional, Sala de Edición, Bodega. Además de la carpeta de evidencias de OFICO del Drive. "/>
    <n v="100"/>
    <s v="A la fecha se han emitido 4 programas de Reportajes de Libertad en las siguientes fechas 8 de mayo de 2016, 22 de mayo de 2016, 05 de junio de 2016 y 19 de junio de 2016"/>
    <s v="El archivo de medición de rating se encuentra en el equipo de cómputo 286125 de la Oficina Asesora de Comunicaciones, Grupo de Comunicación Organizacional, Sala de Edición, Bodega. Además de la carpeta de evidencias de OFICO del Drive. "/>
    <n v="100"/>
    <x v="10"/>
    <s v="A la fecha se han emitido 11programas de Reportajes de Libertad en las siguientes fechas 8 de mayo de 2016, 22 de mayo de 2016, 05 de junio de 2016 y 19 de junio de 2016, 3, 17 y 31 de julio, 14 y 28 de agosto, 11 y 25 de septiembre."/>
    <s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3"/>
    <x v="115"/>
    <x v="0"/>
    <n v="4"/>
    <s v="Número"/>
    <s v="Carlos Alberto Zambrano"/>
    <s v="Jefe de Oficina Asesora"/>
    <s v="Activo"/>
    <m/>
    <m/>
    <m/>
    <m/>
    <m/>
    <m/>
    <m/>
    <m/>
    <m/>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x v="332"/>
    <s v="Medir notas positivas publicadas en medios de comunicación."/>
    <x v="1"/>
    <d v="2016-08-01T00:00:00"/>
    <d v="2016-12-12T00:00:00"/>
    <x v="5"/>
    <s v="María Catalina Canal "/>
    <s v="Contratista"/>
    <x v="0"/>
    <n v="100"/>
    <s v="Se realizó la medición de las notas positivas publicadas en medios de comunicación. Se registraron 17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s v="Se realizó la medición de las notas positivas publicadas en medios de comunicación. Se registraron 25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x v="10"/>
    <s v="Se realizó la medición de las notas positivas publicadas en medios de comunicación. Se registraron 70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4"/>
    <x v="116"/>
    <x v="1"/>
    <n v="1"/>
    <s v="Número"/>
    <s v="Carlos Alberto Zambrano"/>
    <s v="Jefe de Oficina Asesora"/>
    <s v="Activo"/>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s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x v="333"/>
    <s v="Reenviar a través de correos electrónicos a todos los funcionarios de nivel nacional, el esquema de publicación adoptado"/>
    <x v="1"/>
    <d v="2016-01-02T00:00:00"/>
    <d v="2016-03-31T00:00:00"/>
    <x v="8"/>
    <s v="Lina María Pérez Toro"/>
    <s v="Profesional Universitario"/>
    <x v="0"/>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x v="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x v="117"/>
    <x v="1"/>
    <n v="1"/>
    <s v="Número"/>
    <s v="Carlos Alberto Zambrano"/>
    <s v="Jefe de Oficina Asesora"/>
    <s v="Activo"/>
    <m/>
    <s v="Se inició el proceso de cotizaciones para el diseño e impresión de la Revista Intitucional, dando así cumplimiento al fortalecimiento de esta.  "/>
    <s v="El 1 de abril se solicitaron las cotizaciones a la Imprenta Nacional y otras particulares, para entregar los estudios previos. "/>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x v="334"/>
    <s v="Diseño Revista Institucional. "/>
    <x v="0"/>
    <d v="2016-08-01T00:00:00"/>
    <d v="2016-12-12T00:00:00"/>
    <x v="13"/>
    <s v="Marta Muriel"/>
    <s v="Profesional Universitario"/>
    <x v="0"/>
    <n v="20"/>
    <s v="El 1 de abril se solicitaron las cotizaciones a la Imprenta Nacional y otras particulares, para entregar los estudios previos. "/>
    <s v="Las cotizaciones fueron solicitadas a través del correo electrónico analucia.villavicencio@inpec.gov.co, mediante el Oficio Nº 0366"/>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0"/>
    <x v="10"/>
    <s v="El contrato No.125 celebrado con Editores CONARTES SAS cuyo objeto es_x000a_“Contratar la adquisición de la séptima edición de la revista institucional, material POP (carpetas) y diplomas del día del giardián del Instituo Nacional Penitenciario y Carcelario”, se encuentra en finalizado._x000a__x000a_Fecha de inicio: 03 de junio de 2016  _x000a_Fecha de culminación: 30 de septiembre de 2016_x000a__x000a_28 de septiembre se recibieron 1000 revistas_x000a_- Acta No.0042 Entrega Revista_x000a_- Guía de Entrega Revista_x000a_- Contrato No. 125"/>
    <s v="El contrato y las actas respectivas se encuentran en la carpeta de evidencias OFICO del Drive con el nombre P167 - Contrato No. 125 - Contratación Revista Insitucional. Así como en la AZ con nombre 'Contratos 125 - 2016 Editores CONARTE'.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x v="117"/>
    <x v="1"/>
    <n v="1"/>
    <s v="Número"/>
    <s v="Carlos Alberto Zambrano"/>
    <s v="Jefe de Oficina Asesora"/>
    <s v="Activo"/>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x v="335"/>
    <s v="Proceso de impresión Revista Institucional. "/>
    <x v="0"/>
    <d v="2016-08-01T00:00:00"/>
    <d v="2016-12-12T00:00:00"/>
    <x v="14"/>
    <s v="Marta Muriel"/>
    <s v="Profesional Universitario"/>
    <x v="0"/>
    <m/>
    <m/>
    <m/>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Después del proceso de diseño la imprenta iniciará el proceso de impresión con fehca límite de entrega del 30 de septiembre de 2016."/>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00"/>
    <x v="1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28 de septiembre se recibieron 1000 revistas_x000a_- Acta No.0042 Entrega Revista_x000a_- Guía de Entrega Revista_x000a_- Contrato No. 125"/>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x v="117"/>
    <x v="1"/>
    <n v="1"/>
    <s v="Número"/>
    <s v="Carlos Alberto Zambrano"/>
    <s v="Jefe de Oficina Asesora"/>
    <s v="Activo"/>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x v="336"/>
    <s v="Distribución de la Revista Institucional  "/>
    <x v="0"/>
    <d v="2016-08-01T00:00:00"/>
    <d v="2016-12-12T00:00:00"/>
    <x v="13"/>
    <s v="Marta Muriel"/>
    <s v="Profesional Universitario"/>
    <x v="0"/>
    <m/>
    <m/>
    <m/>
    <n v="5"/>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70"/>
    <x v="1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6"/>
    <x v="118"/>
    <x v="2"/>
    <n v="50"/>
    <s v="Porcentaje"/>
    <s v="Carlos Alberto Zambrano"/>
    <s v="Jefe de Oficina Asesora"/>
    <s v="Activo"/>
    <n v="50"/>
    <s v="La actividad para este producto se ha realizado con asesoría de la Oficina Asesora de Planeación. "/>
    <s v="Las evidencias reposan en el inercambio de correos electrónicos entre comunicacionorganizacional@inpec.gov.co y angelica.patino@inpec.gov.co. así como en la carpeta de evidencias OFICO del Drive. "/>
    <n v="50"/>
    <s v="El Manual de Crisis fue elaborado por parte de OFICO, la aprobación se ha realizado por parte de la Oficina Asesora de Planeación mediante un trabajo conjunto con la funcionario Angélica Patiño. "/>
    <s v="Las evidencias reposan en el inercambio de correos electrónicos entre comunicacionorganizacional@inpec.gov.co y angelica.patino@inpec.gov.co. así como en la carpeta de evidencias OFICO del Drive. "/>
    <m/>
    <s v="SIN REGISTRO DE SEGUIMIENTO"/>
    <m/>
    <s v="50"/>
    <s v="El producto tiene un avance del 50% debido a que el Manual de Crisis se elaboró por parte de OFICO pero no fue aprobado en este período. "/>
    <s v="Las evidencias reposan en el inercambio de correos electrónicos entre comunicacionorganizacional@inpec.gov.co y angelica.patino@inpec.gov.co. así como en la carpeta de evidencias OFICO del Drive. "/>
    <x v="337"/>
    <s v="Realizar seguimiento a la aprobación del Manual de Comunicación de Crisis"/>
    <x v="0"/>
    <d v="2016-08-01T00:00:00"/>
    <d v="2016-12-12T00:00:00"/>
    <x v="8"/>
    <s v="Lina María Pérez Toro"/>
    <s v="Profesional Universitario"/>
    <x v="0"/>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x v="1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7"/>
    <x v="119"/>
    <x v="0"/>
    <n v="4"/>
    <s v="Número"/>
    <s v="Carlos Alberto Zambrano"/>
    <s v="Jefe de Oficina Asesora"/>
    <s v="Activo"/>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x v="338"/>
    <s v="Preproducción vídeos institucionales"/>
    <x v="0"/>
    <d v="2016-08-01T00:00:00"/>
    <d v="2016-12-12T00:00:00"/>
    <x v="5"/>
    <s v="Edwards Rodríguez - Néstor Cárdenas"/>
    <s v="Dragoneante"/>
    <x v="0"/>
    <n v="100"/>
    <s v="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y en el canal de youtube institucional https://www.youtube.com/user/Reportajesdelibertad"/>
    <n v="100"/>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x v="10"/>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r>
  <r>
    <x v="10"/>
    <s v="OFICINA ASESORA DE COMUNICACIONES"/>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7"/>
    <x v="119"/>
    <x v="0"/>
    <n v="4"/>
    <s v="Número"/>
    <s v="Carlos Alberto Zambrano"/>
    <s v="Jefe de Oficina Asesora"/>
    <s v="Activo"/>
    <m/>
    <m/>
    <m/>
    <m/>
    <m/>
    <m/>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x v="339"/>
    <s v="Edición videos institucionales "/>
    <x v="0"/>
    <d v="2016-08-01T00:00:00"/>
    <d v="2016-12-12T00:00:00"/>
    <x v="5"/>
    <s v="Edwards Rodríguez - Néstor Cárdenas"/>
    <s v="Dragoneante"/>
    <x v="0"/>
    <n v="100"/>
    <s v="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n v="100"/>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x v="10"/>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8"/>
    <x v="120"/>
    <x v="3"/>
    <n v="1"/>
    <s v="Número"/>
    <s v="Juan Manuel Riaño Vargas"/>
    <s v="Jefe de Oficina Asesora"/>
    <s v="Activo"/>
    <m/>
    <m/>
    <m/>
    <n v="1"/>
    <s v="Se realzó seguimiento al PDE del año 2015"/>
    <s v="-"/>
    <n v="1"/>
    <s v="Se realzó seguimiento al PDE del año 2015"/>
    <s v="-"/>
    <n v="1"/>
    <s v="Se realzó seguimiento al PDE del año 2015"/>
    <s v="Pendiente ruta de ubicación"/>
    <x v="340"/>
    <s v="Elaborar el informe de seguimiento al plan de Direccionamiento estratégico a 31 diciembre de 2015 "/>
    <x v="0"/>
    <d v="2016-01-02T00:00:00"/>
    <d v="2016-04-30T00:00:00"/>
    <x v="8"/>
    <s v="Emilio Saavedra"/>
    <s v="Contratista"/>
    <x v="0"/>
    <n v="25"/>
    <s v="Se realizaron calculos de indicadores de Eficacia y gestión de cada uno de los niveles del PDE"/>
    <s v="Archivo Calculo de Indicadores PDE 2015 Carpeta Evidencias OFPLA Seguimiento I TRIM DRIVE "/>
    <n v="100"/>
    <s v="Se elaboro informe de plan de direccionamiento estrategico de acuerdo con cada uno de los niv eles definidos por su estructura (Factor, Sector y objetivo)"/>
    <s v="URL: http://www.inpec.gov.co/portal/page/portal/Inpec/Institucion/PlanesInstitucionales/Plan_Accion_2014/Plan%20Estrat%E9gico"/>
    <n v="100"/>
    <x v="0"/>
    <s v="Se elaboro informe de plan de direccionamiento estrategico de acuerdo con cada uno de los niv eles definidos por su estructura (Factor, Sector y objetivo)"/>
    <s v="URL: http://www.inpec.gov.co/portal/page/portal/Inpec/Institucion/PlanesInstitucionales/Plan_Accion_2014/Plan%20Estrat%E9gico"/>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8"/>
    <x v="120"/>
    <x v="3"/>
    <n v="1"/>
    <s v="Número"/>
    <s v="Juan Manuel Riaño Vargas"/>
    <s v="Jefe de Oficina Asesora"/>
    <s v="Activo"/>
    <m/>
    <m/>
    <m/>
    <m/>
    <m/>
    <m/>
    <m/>
    <m/>
    <m/>
    <m/>
    <m/>
    <m/>
    <x v="341"/>
    <s v="Elaborar el informe de seguimiento al plan de Direccionamiento estratégico a 30 de junio de 2016 "/>
    <x v="0"/>
    <d v="2016-07-15T00:00:00"/>
    <d v="2016-09-30T00:00:00"/>
    <x v="18"/>
    <s v="Mery Melguizo Báez"/>
    <s v="Contratista"/>
    <x v="1"/>
    <m/>
    <m/>
    <m/>
    <m/>
    <m/>
    <m/>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x v="121"/>
    <x v="3"/>
    <n v="100"/>
    <s v="Porcentaje"/>
    <s v="Juan Manuel Riaño Vargas"/>
    <s v="Jefe de Oficina Asesora"/>
    <s v="Activo"/>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x v="342"/>
    <s v="Solicitar el primero de cada mes a los responsables de indicadores SINERGIA, los avances cuantitativos y cualitativos."/>
    <x v="0"/>
    <d v="2016-01-02T00:00:00"/>
    <d v="2016-12-12T00:00:00"/>
    <x v="13"/>
    <s v="Leonel Ríos Soto"/>
    <s v="Oficial Logístico"/>
    <x v="0"/>
    <n v="25"/>
    <s v="se llevo a cabo durante los primeros 5 dias de cada mes, los responsables de cada indicador emitieron su avanze tanto cualitativo como cuantitativo"/>
    <s v="Correo electronico emitido por los responsables"/>
    <n v="50"/>
    <s v="se llevo a cabo durante los primeros 5 dias de cada mes, los responsables de cada indicador emitieron su avanze tanto cualitativo como cuantitativo"/>
    <s v="Correo electronico emitido por los responsables"/>
    <n v="75"/>
    <x v="12"/>
    <s v="Se coordino con los responsables de los indicadores SINERGIA el registro de avance en el aplicativo"/>
    <s v="http://sinergiapp.dnp.gov.co/#IndicadorProgEntE/26/1174/4416/132"/>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x v="121"/>
    <x v="3"/>
    <n v="100"/>
    <s v="Porcentaje"/>
    <s v="Juan Manuel Riaño Vargas"/>
    <s v="Jefe de Oficina Asesora"/>
    <s v="Activo"/>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x v="343"/>
    <s v="Registrar durante los 10 primeros días de cada mes, en la pagina de SINERGIA los avances cualitativos y cuantitativos de los indicadores del PND."/>
    <x v="0"/>
    <d v="2016-01-02T00:00:00"/>
    <d v="2016-12-12T00:00:00"/>
    <x v="14"/>
    <s v="Leonel Ríos Soto"/>
    <s v="Oficial Logístico"/>
    <x v="0"/>
    <n v="25"/>
    <s v=" se llevaron a cabo el registro de los indicadores SINERGIA de acuerdo a los avances reportados por los mismos. Bloqueo de señales 0%,  Biometria 32,1%, Clasificación 130,3% y Racionamiento 55,3% _x000a_"/>
    <s v="URL: http://sinergiapp.dnp.gov.co/#IndicEntidad/132/45/26"/>
    <n v="50"/>
    <s v="se llevaron a cabo el registro de los indicadores SINERGIA de acuerdo a los avances reportados por los mismos. I bloqueo de señales 0%; I tratamiento penitenciario 56,2%, I biometria 0%, I hacinamiento -106,18%"/>
    <s v="URL: http://sinergiapp.dnp.gov.co/#IndicEntidad/132/45/26"/>
    <n v="75"/>
    <x v="12"/>
    <s v="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x v="121"/>
    <x v="3"/>
    <n v="100"/>
    <s v="Porcentaje"/>
    <s v="Juan Manuel Riaño Vargas"/>
    <s v="Jefe de Oficina Asesora"/>
    <s v="Activo"/>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x v="344"/>
    <s v="Realizar los ajustes de los indicador SINERGIA,  que sean requeridos por DNP "/>
    <x v="1"/>
    <d v="2016-01-02T00:00:00"/>
    <d v="2016-12-12T00:00:00"/>
    <x v="13"/>
    <s v="Leonel Ríos Soto"/>
    <s v="Oficial Logístico"/>
    <x v="0"/>
    <n v="100"/>
    <s v="los indicadores sinergia del instituto en el primer semestre fueron aprobados por el DNP sin solicitar ningun ajuste"/>
    <s v="URL: http://sinergiapp.dnp.gov.co/#IndicEntidad/132/45/26"/>
    <n v="100"/>
    <s v="los indicadores sinergia del instituto en el primer semestre fueron aprobados por el DNP sin solicitar ningun ajuste"/>
    <s v="URL: http://sinergiapp.dnp.gov.co/#IndicEntidad/132/45/26"/>
    <n v="100"/>
    <x v="12"/>
    <s v="No se presentaron observaciones por parte del DNP"/>
    <s v="No registra evidencia"/>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n v="100"/>
    <s v="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
    <s v="-"/>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45"/>
    <s v="Asesorar y acompañar la formulación de Plan de Acción 2016"/>
    <x v="0"/>
    <d v="2016-01-02T00:00:00"/>
    <d v="2016-01-22T00:00:00"/>
    <x v="19"/>
    <s v="Emilio Saavedra"/>
    <s v="Contratista"/>
    <x v="0"/>
    <n v="100"/>
    <s v="Se asesoró y acompaño a los enlaces de planeación de cada una de las areas en la formulación de los Planes de Acción 2016 "/>
    <s v="Carpeta Evidencias OFPLA Seguimiento I TRIM DRIVE "/>
    <n v="100"/>
    <s v="Se asesoró y acompaño a los enlaces de planeación de cada una de las areas en la formulación de los Planes de Acción 2016"/>
    <s v="Carpeta Evidencias OFPLA Seguimiento I TRIM DRIVE"/>
    <n v="100"/>
    <x v="0"/>
    <s v="Se asesoró y acompaño a los enlaces de planeación de cada una de las areas en la formulación de los Planes de Acción 2016"/>
    <s v="Carpeta Evidencias OFPLA Seguimiento I TRIM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46"/>
    <s v="Consolidar el Plan de Acción Institucional 2016"/>
    <x v="0"/>
    <d v="2016-01-01T00:00:00"/>
    <d v="2016-01-22T00:00:00"/>
    <x v="19"/>
    <s v="Emilio Saavedra"/>
    <s v="Contratista"/>
    <x v="0"/>
    <n v="100"/>
    <s v="Se revisaron y aprobaron los planes de Acción 2016 que luego fueron consolidados en el Plan de Acción Institucional 2016 que fue publicado en la pagina Web de l INPEC "/>
    <s v="Carpeta Evidencias OFPLA Plan Acción Institucional Publicado DRIVE _x000a_Página Web_x000a_http://www.inpec.gov.co/portal/page/portal/Inpec/Institucion/PlanesInstitucionales/Plan_Accion_2014/Plan%20de%20Acci%F3n"/>
    <n v="100"/>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100"/>
    <x v="0"/>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47"/>
    <s v="Presentar ante el comité de coordinación institucional el Plan de acción Institucional para su aprobación, Publicar y divulgar en la página Web "/>
    <x v="0"/>
    <d v="2016-01-25T00:00:00"/>
    <d v="2016-01-31T00:00:00"/>
    <x v="19"/>
    <s v="Emilio Saavedra"/>
    <s v="Contratista"/>
    <x v="0"/>
    <n v="100"/>
    <s v="El 28 de enero se presentó ante el comite de cordinación institucional el plan de Acción Institucional, el cual fue aprobado "/>
    <s v="Resolución No. XXXXX del 28 de enero de 2016"/>
    <n v="100"/>
    <s v="El 28 de enero se presentó ante el comite de cordinación institucional el plan de Acción Institucional, el cual fue aprobado"/>
    <s v="Resolución No. XXXXX del 28 de enero de 2016"/>
    <n v="100"/>
    <x v="0"/>
    <s v="El 28 de enero se presentó ante el comite de cordinación institucional el plan de Acción Institucional, el cual fue aprobado"/>
    <s v="Resolución No. XXXXX del 28 de enero de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48"/>
    <s v="Asesorar y acompañar la formulación de Plan de Acción 2017"/>
    <x v="1"/>
    <d v="2016-10-15T00:00:00"/>
    <d v="2016-12-12T00:00:00"/>
    <x v="19"/>
    <s v="Emilio Saavedra"/>
    <s v="Contratista"/>
    <x v="0"/>
    <m/>
    <m/>
    <m/>
    <m/>
    <m/>
    <m/>
    <m/>
    <x v="7"/>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49"/>
    <s v="Elaborar y publicar el informe de gestión  2015 de Plan de Acción "/>
    <x v="0"/>
    <d v="2016-01-02T00:00:00"/>
    <d v="2016-01-30T00:00:00"/>
    <x v="19"/>
    <s v="Emilio Saavedra"/>
    <s v="Contratista"/>
    <x v="0"/>
    <n v="100"/>
    <s v="Se elaboró y publicó el informe de gestión de 2015 con base en el seguimiento de los planes de acción de cada una de las areas "/>
    <s v="http://www.inpec.gov.co/portal/page/portal/Inpec/Institucion/PlanesInstitucionales/Plan_Accion_2014/Plan%20de%20Acci%F3n"/>
    <n v="100"/>
    <s v="Se elaboró y publicó el informe de gestión de 2015 con base en el seguimiento de los planes de acción de cada una de las areas"/>
    <s v="http://www.inpec.gov.co/portal/page/portal/Inpec/Institucion/PlanesInstitucionales/Plan_Accion_2014/Plan%20de%20Acci%F3n"/>
    <n v="100"/>
    <x v="0"/>
    <s v="Se elaboró y publicó el informe de gestión de 2015 con base en el seguimiento de los planes de acción de cada una de las areas"/>
    <s v="http://www.inpec.gov.co/portal/page/portal/Inpec/Institucion/PlanesInstitucionales/Plan_Accion_2014/Plan%20de%20Acci%F3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0"/>
    <s v="Realizar el acompañamiento para  el registro de seguimiento trimestral  Plan de Acción 2016;  elaborar los informes y publicarlos. "/>
    <x v="0"/>
    <d v="2016-04-15T00:00:00"/>
    <d v="2016-12-12T00:00:00"/>
    <x v="19"/>
    <s v="Emilio Saavedra"/>
    <s v="Contratista"/>
    <x v="0"/>
    <m/>
    <m/>
    <m/>
    <n v="50"/>
    <s v="Se realizó acompañamiento para registro de seguimiento del cuarto trimestre del 2015 y primer trimestre del 2016, Se elaboró el informe de seguimiento de cumplimiento plan de acción 2015 y avance de cumplimiento de 1 trimestre"/>
    <s v="URL: http://www.inpec.gov.co/portal/page/portal/Inpec/Institucion/PlanesInstitucionales/Plan_Accion_2014/Plan%20de%20Acci%F3n"/>
    <m/>
    <x v="50"/>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1"/>
    <s v="Elaborar documento de Plan Anticorrupción y atención al ciudadano 2016"/>
    <x v="0"/>
    <d v="2016-01-02T00:00:00"/>
    <d v="2016-01-20T00:00:00"/>
    <x v="19"/>
    <s v="Yesica Virgües"/>
    <s v="Auxiliar Administrativo"/>
    <x v="0"/>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x v="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2"/>
    <s v="Difusión del plan de acción y el Plan Anticorrupción a las Direcciones Regionales."/>
    <x v="0"/>
    <d v="2016-02-02T00:00:00"/>
    <d v="2016-05-15T00:00:00"/>
    <x v="19"/>
    <s v="Yesica Virgües"/>
    <s v="Auxiliar Administrativo"/>
    <x v="0"/>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_x000a_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x v="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3"/>
    <s v="Presentar el PLANTIC 2016 ante el comité institucional de desarrollo administrativo y publicarlo previa aprobación "/>
    <x v="0"/>
    <d v="2016-01-18T00:00:00"/>
    <d v="2016-01-31T00:00:00"/>
    <x v="19"/>
    <s v="Juan Manuel Riaño Vargas"/>
    <s v="Jefe de Oficina Asesora"/>
    <x v="0"/>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_x000a_el 30 de marzo de 2016 mediante boletin interno N° 0008 se divulga a nivel nacional el PLANTIC INPEC 2016 "/>
    <s v="Acta N°01 del 18 de enero de 2016_x000a__x000a_Resolución N°1349 del 28 de marzo de 2016_x000a__x000a_URL: http://www.inpec.gov.co/portal/page/portal/Inpec/ServiciosDeInformacionAlCiudadano/PlanAnticorrupcion/Tab3_x000a__x000a_Boletin interno N° 0008"/>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00"/>
    <x v="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4"/>
    <s v="Socializar el Informe de Seguimiento al PLANTIC 2015  ante el comité institucional de desarrollo administrativo y publicarlo previa aprobación "/>
    <x v="0"/>
    <d v="2016-01-18T00:00:00"/>
    <d v="2016-01-31T00:00:00"/>
    <x v="19"/>
    <s v="Juan Manuel Riaño Vargas"/>
    <s v="Jefe de Oficina Asesora"/>
    <x v="0"/>
    <n v="100"/>
    <s v="La socialización del informe del seguimiento al PLANTIC se realizó ante el Comité Institucional de Desarrollo Administrativo y se aprobó mediante acta N° 01 del 18 de enero del  2016 se encuentra publicado en la página web institucional. "/>
    <s v="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
    <n v="100"/>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00"/>
    <x v="0"/>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5"/>
    <s v="Realizar 2 Monitoreo al PLANTIC 2016  en coordinación con los responsables de los componentes."/>
    <x v="0"/>
    <d v="2016-04-30T00:00:00"/>
    <d v="2016-12-12T00:00:00"/>
    <x v="19"/>
    <s v="Yesica Virgües"/>
    <s v="Auxiliar Administrativo"/>
    <x v="0"/>
    <n v="0"/>
    <s v="El monitoreo al PLANTIC se encuentra programado para el mes de abril de 2016,"/>
    <m/>
    <n v="50"/>
    <s v="Se realizó el primer monitoreo a corte el 15 de abril y el siguiente monitoreo se realizara el 31 de agosto"/>
    <s v="Carpeta de evidencias google drive"/>
    <n v="100"/>
    <x v="51"/>
    <s v="Monitoreos realizados"/>
    <s v="yvirguezr/escritorio/riesgosinstitucionales/plantic/monitoreo PLANTIC"/>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6"/>
    <s v="Asesorar y acompañar el diligenciamiento del formulario FURAG-2015 y enviarlo al DAFP  "/>
    <x v="0"/>
    <d v="2016-01-25T00:00:00"/>
    <d v="2016-02-15T00:00:00"/>
    <x v="19"/>
    <s v="Elvira Isabel Rowlands"/>
    <s v="Profesional Universitario"/>
    <x v="0"/>
    <n v="100"/>
    <s v="Se diligencio y se encuentra publicado en la Página de DAFP-Modelo Integrado de Planeación y Gestión-FURAG el 23 de marzo del año en curso."/>
    <s v="https://www.funcionpublica.gov.co/hs/faces/reportes/filtroReporteFurag.jsf?_adf.ctrl-state=844vmwh8a_3"/>
    <n v="100"/>
    <s v="El DAFP publico los resultados del FURAG 2015, en la Página de DAFP-Modelo Integrado de Planeación y Gestión, ocupando el INPEC el primer lugar"/>
    <s v="https://www.funcionpublica.gov.co/hs/faces/reportes/filtroReporteFurag.jsf?_adf.ctrl-state=844vmwh8a_3"/>
    <n v="100"/>
    <x v="0"/>
    <s v="El DAFP publico los resultados del FURAG 2015, en la Página de DAFP-Modelo Integrado de Planeación y Gestión, ocupando el INPEC el primer lugar"/>
    <s v="https://www.funcionpublica.gov.co/hs/faces/reportes/filtroReporteFurag.jsf?_adf.ctrl-state=844vmwh8a_3"/>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7"/>
    <s v="Generar trimestralmente el Informe de seguimiento del Modelo integrado de Planeación y Gestión y presentarlo ante el ministerio y comité institucional de desarrollo administrativo (IV trim 2015 - I,II,III- 2016) "/>
    <x v="0"/>
    <d v="2016-01-10T00:00:00"/>
    <d v="2016-10-10T00:00:00"/>
    <x v="20"/>
    <s v="Leonel Ríos Soto"/>
    <s v="Oficial Logístico"/>
    <x v="0"/>
    <n v="25"/>
    <s v="Se realizo informe trimestral del modelo integrado de planeación y gestión del instituto, este informe corresponde al del IV Trimestre del año 2015"/>
    <s v="URL: http://sinergiapp.dnp.gov.co/#IndicEntidad/132/45/26"/>
    <n v="50"/>
    <s v="Se realizo informe trimestral del modelo integrado de planeación y gestión del instituto, este informe corresponde al del I Trimestre del año 2016"/>
    <s v="Scentral/Danielrr/Carpeta MIPG/Carpeta I Seguimiento MIPG 2016"/>
    <n v="75"/>
    <x v="52"/>
    <s v="Se realizo informe trimestral del modelo integrado de planeación y gestión del instituto, este informe corresponde al del I Trimestre del año 2016"/>
    <s v="Scentral/Danielrr/Carpeta MIPG/Carpeta I Seguimiento MIPG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x v="122"/>
    <x v="16"/>
    <n v="100"/>
    <s v="Porcentaje"/>
    <s v="Juan Manuel Riaño Vargas"/>
    <s v="Jefe de Oficina Asesora"/>
    <s v="Activo"/>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x v="358"/>
    <s v="Revisar con las dependencias el plan Indicativo, realizar los ajustes aprobados y publicarlo"/>
    <x v="0"/>
    <d v="2016-01-01T00:00:00"/>
    <d v="2016-01-30T00:00:00"/>
    <x v="20"/>
    <s v="Emilio Saavedra"/>
    <s v="Contratista"/>
    <x v="0"/>
    <n v="100"/>
    <s v="Se revisó, ajustó y publicó el plan Indicativo 2015 con base en el plan de direccionaminto estratégico y la formulación de los planes de acción de cada una de las areas "/>
    <s v="http://www.inpec.gov.co/portal/page/portal/Inpec/Institucion/PlanesInstitucionales/Plan_Accion_2014/Plan%20de%20Acci%F3n"/>
    <n v="100"/>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100"/>
    <x v="0"/>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x v="123"/>
    <x v="3"/>
    <n v="1"/>
    <s v="Número"/>
    <s v="Juan Manuel Riaño Vargas"/>
    <s v="Jefe de Oficina Asesora"/>
    <s v="Activo"/>
    <m/>
    <m/>
    <m/>
    <n v="1"/>
    <s v="Se tiene el instrumento del Tablero virtual de extranjeros, Delitos y reinsidencia"/>
    <s v="-"/>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x v="359"/>
    <s v="Diseñar las variables que serán revisadas en el tablero virtual"/>
    <x v="0"/>
    <d v="2016-01-01T00:00:00"/>
    <d v="2016-01-31T00:00:00"/>
    <x v="13"/>
    <s v="Luis Eduardo Castro "/>
    <s v="Profesional Especializado"/>
    <x v="0"/>
    <n v="100"/>
    <s v="se remitieron dos variables para incorporar al tablero virtual de datos, sujeto a incorporación en el tablero virtual de datos por la firma Jaspersof contratada entre otras para tal fin "/>
    <s v="Se envío carpeta comprimida con evidencias (Correos electronicos, actas, BBP con las variables solicitadas, conversaciones y demas soportes)los cuales fueron enviados al grupo administracion de la informacion."/>
    <n v="100"/>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100"/>
    <x v="0"/>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x v="123"/>
    <x v="3"/>
    <n v="1"/>
    <s v="Número"/>
    <s v="Juan Manuel Riaño Vargas"/>
    <s v="Jefe de Oficina Asesora"/>
    <s v="Activo"/>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x v="360"/>
    <s v="Solicitar el desarrollo del tablero virtual"/>
    <x v="0"/>
    <d v="2016-02-01T00:00:00"/>
    <d v="2016-02-29T00:00:00"/>
    <x v="14"/>
    <s v="Luis Eduardo Castro "/>
    <s v="Profesional Especializado"/>
    <x v="0"/>
    <n v="0"/>
    <s v="depende de la contratación con la firma Jaspersof a cargo de la oficina de sistema de información "/>
    <s v="Con la entrega de los BBP se solicita el desarrollo de los proyectos recidencia, extranjeros y delitos los cuales ya fuero desarrollados por el grupo administracion de la informacion."/>
    <n v="100"/>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100"/>
    <x v="0"/>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x v="123"/>
    <x v="3"/>
    <n v="1"/>
    <s v="Número"/>
    <s v="Juan Manuel Riaño Vargas"/>
    <s v="Jefe de Oficina Asesora"/>
    <s v="Activo"/>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x v="361"/>
    <s v="Realizar la implementación de la aplicación en coordinación con la Oficina de Sistemas de Información."/>
    <x v="0"/>
    <d v="2016-03-01T00:00:00"/>
    <d v="2016-12-12T00:00:00"/>
    <x v="13"/>
    <s v="Luis Eduardo Castro "/>
    <s v="Profesional Especializado"/>
    <x v="0"/>
    <n v="30"/>
    <s v="depende de la contratación con la firma Jaspersof a cargo de la oficina de sistema de información. En el momento en proceso de contratación con la firma Jaspersof "/>
    <s v="Los proyectos rencidencia, extranjeros fueron terminados en el primer trimestre del año en curso y se encuentran publicados en el sitio web http://www.inpec.gov.co/portal/page/portal/Inpec/Institucion/Estad%EDsticas/Estadisticas/Tab1"/>
    <n v="80"/>
    <s v="Se realiza acta de cierre de los proyectos Reincidencia, Extranjeros y Delitos en las tres modalidades (Intramural, Delitos y Vigilancia electronica ) los cuales son publicados en la pagina web del Instituto."/>
    <s v="Los proyectos rencidencia, extranjeros fueron terminados en el primer trimestre del año en curso y se encuentran publicados en el sitio web http://www.inpec.gov.co/portal/page/portal/Inpec/Institucion/Estad%EDsticas/Estadisticas/Tab1"/>
    <n v="100"/>
    <x v="6"/>
    <s v="Junto con la oficina de sistemas se realiza el cierre de los proyectos Reincidencia, Extranjeros y Delitos  en las tres modalidades (Intramural, Domiciliaria y Vigilancia electronica ) los cuales son publicados en la pagina web del Instituto.  "/>
    <s v="EXTRANJEROS:_x000a_http://186.179.97.228:8080/jasperserver-pro/dashboard/viewer.html?&amp;j_username=inpec_user&amp;j_password=inpec#/public/Extranjeros/Dashboards/Extranjeros_Nacional_x000a__x000a_DELITOS:_x000a_http://186.179.97.228:8080/jasperserver-pro/flow.html?_flowId=dashboardRuntimeFlow&amp;dashboardResource=/public/Delitos/Dashboards/Tablero_Delitos_Colombia&amp;j_username=inpec_user&amp;j_password=inpec_x000a__x000a_REINCIDENCIA:_x000a_http://186.179.97.228:8080/jasperserver-pro/dashboard/viewer.html?&amp;j_username=inpec_user&amp;j_password=inpec#/public/Reincidencia/Dashboards/Reincidencia_Nacional_x000a__x000a_"/>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x v="124"/>
    <x v="3"/>
    <n v="3"/>
    <s v="Número"/>
    <s v="Juan Manuel Riaño Vargas"/>
    <s v="Jefe de Oficina Asesora"/>
    <s v="Activo"/>
    <m/>
    <m/>
    <m/>
    <n v="2"/>
    <s v="se divulgo el mapa de riesgos de corrupción y se realizaron acciones programadas para el ejercicio de la rendición de cuentas"/>
    <s v="-"/>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x v="362"/>
    <s v="Divulgar el mapa de riesgos de corrupción a través de la canales de comunicación del instituto"/>
    <x v="0"/>
    <d v="2016-03-01T00:00:00"/>
    <d v="2016-04-01T00:00:00"/>
    <x v="6"/>
    <s v="Yesica Virgües"/>
    <s v="Auxiliar Administrativo"/>
    <x v="0"/>
    <n v="4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x v="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ESTUDIO AFRODESCENDIENTES E INDIGENAS_x000a_http://www.inpec.gov.co/portal/page/portal/Inpec/Institucion/Estad%EDsticas/Estadisticas/Informes%20y%20Boletines%20Estad%EDsticos/Estudio%20Afrodescendientes%20e%20Indigenas_0.pdf"/>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x v="124"/>
    <x v="3"/>
    <n v="3"/>
    <s v="Número"/>
    <s v="Juan Manuel Riaño Vargas"/>
    <s v="Jefe de Oficina Asesora"/>
    <s v="Activo"/>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x v="30"/>
    <s v="Realizar las acciones programas para el Ejercicio de Audiencia de rendición de cuentas "/>
    <x v="0"/>
    <d v="2016-02-01T00:00:00"/>
    <d v="2016-08-31T00:00:00"/>
    <x v="5"/>
    <s v="Johanna Velasco Atuesta"/>
    <s v="Profesional Universitario"/>
    <x v="0"/>
    <n v="10"/>
    <s v="Se realizo mediante Resolución N° 1607 del 6 de abril del 2016, Aprobación y adopción de la guia de rendición de cuentas"/>
    <s v="-Resolución N° 1607 del 6 de abril del 2017_x000a_- Guia de rendición de cuentas codigo PE-PI-G04"/>
    <n v="40"/>
    <s v="Acta N° 07 del 21 de abril del 2016, del comité institucional de desarrollo administrativo, donde se presenta la primera acción del diagnostico del estado de la rendicion de cuentas del 2014 _x000a_ _x000a_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_x000a_ _x000a_ Acta N° 09 del 16 de junio del 2016 del comité institucional de desarrollo administrativo, se define la fecha de la audiencia publica de rendición de cuentas de la vigencia 2015 _x000a_ _x000a_ se realiza actualización de la información del proceso RDC en la pagina web institucional"/>
    <s v="Acta N° 7,8 y 9 del comité institucional de desarrollo administrativo_x000a_ _x000a_ URL: http://www.inpec.gov.co/portal/page/portal/Inpec/Institucion/InformesDeGestion/RendicionDeCuentas/Informe"/>
    <n v="100"/>
    <x v="0"/>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x v="124"/>
    <x v="3"/>
    <n v="3"/>
    <s v="Número"/>
    <s v="Juan Manuel Riaño Vargas"/>
    <s v="Jefe de Oficina Asesora"/>
    <s v="Activo"/>
    <m/>
    <m/>
    <m/>
    <m/>
    <m/>
    <m/>
    <m/>
    <m/>
    <m/>
    <m/>
    <m/>
    <m/>
    <x v="363"/>
    <s v="Adoptar  a través de acto administrativo los tres instrumentos de gestión de la información:  Inventario de activos; esquema de publicación y el índice de información clasificada y reservada  "/>
    <x v="0"/>
    <n v="42401"/>
    <n v="42613"/>
    <x v="6"/>
    <s v="Elvira Rowlands"/>
    <s v="Profesional Universitario"/>
    <x v="1"/>
    <n v="0"/>
    <s v="El estudio se encuentra en proceso de elaboración "/>
    <s v="Se esta trabajando en el estudio (hay tiempo de presentarlo hasta el 31de agosto del año en curso)"/>
    <n v="0"/>
    <s v="Para este trimestre no se reporta avance de esta actividad"/>
    <m/>
    <n v="100"/>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x v="124"/>
    <x v="3"/>
    <n v="3"/>
    <s v="Número"/>
    <s v="Juan Manuel Riaño Vargas"/>
    <s v="Jefe de Oficina Asesora"/>
    <s v="Activo"/>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x v="364"/>
    <s v="Actualizar y publicar el Estudio de Caracterización de la población reclusa indígena y afrodescendiente a cargo del INPEC."/>
    <x v="0"/>
    <d v="2016-07-01T00:00:00"/>
    <d v="2016-08-31T00:00:00"/>
    <x v="6"/>
    <s v="Luis Eduardo Castro "/>
    <s v="Profesional Especializado"/>
    <x v="0"/>
    <m/>
    <s v="El estudio se encuentra en proceso de elaboración "/>
    <s v="Se esta trabajando en el estudio (hay tiempo de presentarlo hasta el 31de agosto del año en curso)"/>
    <n v="0"/>
    <s v="Para este trimestre no se reporta avance de esta actividad"/>
    <m/>
    <n v="100"/>
    <x v="0"/>
    <s v="Se realiza documento &quot;CARACTERIZACIÓN DE LA POBLACIÓN RECLUSA INDIGENA Y_x000a_AFROCOLOMBIANA A CARGO DEL INPEC&quot; _x000a_el cual  incluye tres secciones: Las dos primeras se enfocan en el análisis y descripción_x000a_de resultados de las variables sociodemográficas, perfil delictivo y situación jurídica de los_x000a_grupos objeto de estudio, construyendo la caracterización de cada uno por separado. La_x000a_tercera sección se ocupa de realizar comparaciones intergrupales para establecer diferencias_x000a_entre los mismos y finalizar el documento con las conclusiones obtenidas del análisis realizado"/>
    <s v="ESTUDIO AFRODESCENDIENTES E INDIGENAS_x000a_http://www.inpec.gov.co/portal/page/portal/Inpec/Institucion/Estad%EDsticas/Estadisticas/Informes%20y%20Boletines%20Estad%EDsticos/Estudio%20Afrodescendientes%20e%20Indigenas_0.pdf_x000a__x000a_"/>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s v="-"/>
    <s v="El ejercicio de rendición de cuentas se realizara el 30 de septiembre"/>
    <s v="-"/>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x v="365"/>
    <s v="Estructurar la Guía de Rendición de Cuentas del Instituto de acuerdo a lineamientos DAFP. "/>
    <x v="0"/>
    <d v="2016-01-01T00:00:00"/>
    <d v="2016-04-30T00:00:00"/>
    <x v="0"/>
    <s v="Johanna Velasco Atuesta"/>
    <s v="Profesional Universitario"/>
    <x v="0"/>
    <n v="0"/>
    <s v="Se realizo mediante Resolución N° 1607 del 6 de abril del 2016, Aprobación y adopción de la guia de rendición de cuentas"/>
    <s v="-Resolución N° 1607 del 6 de abril del 2017_x000a_- Guia de rendición de cuentas codigo PE-PI-G04"/>
    <n v="100"/>
    <s v="Se realizo mediante Resolución N° 1607 del 6 de abril del 2016, Aprobación y adopción de la guia de rendición de cuentas"/>
    <s v="-Resolución N° 1607 del 6 de abril del 2017_x000a_ - Guia de rendición de cuentas codigo PE-PI-G04"/>
    <n v="100"/>
    <x v="0"/>
    <s v="Se realizo mediante Resolución N° 1607 del 6 de abril del 2016, Aprobación y adopción de la guia de rendición de cuentas"/>
    <s v="ESTUDIO AFRODESCENDIENTES E INDIGENAS_x000a_http://www.inpec.gov.co/portal/page/portal/Inpec/Institucion/Estad%EDsticas/Estadisticas/Informes%20y%20Boletines%20Estad%EDsticos/Estudio%20Afrodescendientes%20e%20Indigenas_0.pdf"/>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x v="366"/>
    <s v="Realizar el análisis del estado de la rendición de cuentas en la entidad."/>
    <x v="0"/>
    <d v="2016-01-01T00:00:00"/>
    <d v="2016-06-15T00:00:00"/>
    <x v="4"/>
    <s v="Johanna Velasco Atuesta"/>
    <s v="Profesional Universitario"/>
    <x v="0"/>
    <n v="0"/>
    <s v="Para el 20 de abril del 2016 se ha citado a comite institucional de desarrollo administrativo para presentar el lineamiento metodologio de analisis del estudio de rendición de cuentas de la entidad a fin de ser aprobado por dicho comite ."/>
    <m/>
    <n v="100"/>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00"/>
    <x v="0"/>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x v="367"/>
    <s v="Desarrollar las acciones programas para el Ejercicio de audiencia pública de rendición de cuentas. "/>
    <x v="0"/>
    <d v="2016-04-30T00:00:00"/>
    <d v="2016-08-31T00:00:00"/>
    <x v="4"/>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50"/>
    <s v="Mediante Acta N°07 del comité institucional de desarrollo administrativo del 21 de abril del 2016 se presenta la guia de rendición de cuentas y los 4 componentes que debe implementar la entidad a fin de dar cumplimiento._x000a_ _x000a_ Mediante Acta N° 113 del 12 de mayo del 2016 se reunen en la oficina de planeación GATEC, OFICO, OFISI, GREPU Y DIRES para acordar fechas de entrega del analisis del estado de la rendición de cuentas_x000a_ _x000a_ mediante Acta N° 08 se presenta a comite la estrategia de rendicion de cuentas, el analisis del estado de rendición de cuentas, los resultados de la encuesta de opinion publica y se socializa las estrategias de RDC para que se seleccionen _x000a_ _x000a_ Se publica en pagina web cronograma RDC preliminar"/>
    <s v="Acta N° 07 y 08 del comité institucional de desarrollo administrativo, Acta N° 113 del 12 de mayo del 2016 y URL: http://www.inpec.gov.co/portal/page/portal/Inpec/Institucion/InformesDeGestion/RendicionDeCuentas/Informe"/>
    <n v="100"/>
    <x v="0"/>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x v="368"/>
    <s v="Efectuar la evaluación interna y externa del proceso de rendición de cuentas."/>
    <x v="0"/>
    <d v="2016-05-01T00:00:00"/>
    <d v="2016-12-12T00:00:00"/>
    <x v="5"/>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33"/>
    <s v="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
    <s v="Acta N°09 del comité institucional de desarrollo administrativo"/>
    <n v="100"/>
    <x v="34"/>
    <s v="En el Informe de mesas de dialogo se encuentran descritos los resultados realizados por los grupos de interes en cada una de las 6 mesas _x000a__x000a_En el informe RDC se encuentra los resultados de la evaluación de la audiencia publica "/>
    <s v="Informe de Audiencia Publica Rendición de Cuentas Vigencia 2015: http://www.inpec.gov.co/portal/page/portal/Inpec/Institucion/InformesDeGestion/RendicionDeCuentas/Informe/INFORME%20AUDIENCIA%20P%DABLICA%20DE%20RDC%202015.pdf_x000a__x000a_Informe Final Mesas de Dialogo 2015: http://www.inpec.gov.co/portal/page/portal/Inpec/Institucion/InformesDeGestion/RendicionDeCuentas/Informe/INFORME%20MESAS%20DE%20DI%C1LOGO.pdf"/>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m/>
    <m/>
    <m/>
    <m/>
    <m/>
    <m/>
    <m/>
    <m/>
    <m/>
    <x v="369"/>
    <s v="Elaborar un (1) informe de resultados, logros y dificultades de la Audiencia pública con publicación en la página web."/>
    <x v="0"/>
    <n v="42566"/>
    <n v="42716"/>
    <x v="4"/>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x v="125"/>
    <x v="9"/>
    <n v="1"/>
    <s v="Número"/>
    <s v="Juan Manuel Riaño Vargas"/>
    <s v="Jefe de Oficina Asesora"/>
    <s v="Activo"/>
    <m/>
    <m/>
    <m/>
    <m/>
    <m/>
    <m/>
    <m/>
    <m/>
    <m/>
    <m/>
    <m/>
    <m/>
    <x v="370"/>
    <s v="Diseñar el plan de mejoramiento de rendición de cuentas."/>
    <x v="0"/>
    <n v="42598"/>
    <n v="42716"/>
    <x v="0"/>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n v="46"/>
    <s v="Sistema de gestion de la calidad implementado y con mantenimiento en un 46% el resultado equivale al cumplimiento hasta la fecha respecto a las actividades planificadas para este producto"/>
    <s v="-"/>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1"/>
    <s v="Elaborar el Manual del Sistema de Gestión Integrado  "/>
    <x v="0"/>
    <d v="2016-02-01T00:00:00"/>
    <d v="2016-06-30T00:00:00"/>
    <x v="4"/>
    <s v="Angélica Patiño"/>
    <s v="Profesional Especializado"/>
    <x v="0"/>
    <n v="100"/>
    <s v="El manual se encuentra elaborado y aprobado mediante resolución 1489 del 01 de abril de 2016"/>
    <s v="Ruta virtual de la calidad_x000a_ http://rutavirtual.inpec.gov.co/moodle/course/view.php?id=1414"/>
    <n v="100"/>
    <s v="El manual se encuentra elaborado y aprobado mediante resolución 1489 del 01 de abril de 2016"/>
    <s v="Ruta virtual de la calidad_x000a_  http://rutavirtual.inpec.gov.co/moodle/course/view.php?id=1414"/>
    <n v="100"/>
    <x v="0"/>
    <s v="El manual se encuentra elaborado y aprobado mediante resolución 1489 del 01 de abril de 2016"/>
    <s v="Ruta virtual de la calidad_x000a_  http://rutavirtual.inpec.gov.co/moodle/course/view.php?id=1414"/>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2"/>
    <s v="Implementar los módulos, manual,  proceso y documentación del aplicativo Solución en la sede central "/>
    <x v="0"/>
    <d v="2016-03-01T00:00:00"/>
    <d v="2016-12-12T00:00:00"/>
    <x v="4"/>
    <s v="Angélica Patiño"/>
    <s v="Profesional Especializado"/>
    <x v="0"/>
    <n v="25"/>
    <s v="aprobación de procedimiento de control de documentos mediante resolución 1489 del 01 de abril de 2016"/>
    <s v="Ruta virtual de la calidad _x000a_ http://rutavirtual.inpec.gov.co/moodle/course/view.php?id=1415"/>
    <n v="50"/>
    <s v="* Mediante Resolución No. 2673 del 31 de mayo de 2016, se realizó la adopción del software de ISOlución. _x000a_ * A través de Boletín interno No. 015 se realizó la socialización a nivel institucional del aplicativo ISOlución. _x000a_ * Se han realizado capacitaciones en el uso del modulo documentación a los integrantes del equipo operativo calidad MECI de 8 procesos"/>
    <s v="Se remite mediante correo electronico_x000a_ Actividad _x000a_ No. 0 1"/>
    <n v="75"/>
    <x v="6"/>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3"/>
    <s v="Capacitar al equipo operativo calidad - meci, en el uso del modulo de documentación "/>
    <x v="0"/>
    <d v="2016-03-01T00:00:00"/>
    <d v="2016-12-12T00:00:00"/>
    <x v="4"/>
    <s v="Angélica Patiño"/>
    <s v="Profesional Especializado"/>
    <x v="0"/>
    <n v="0"/>
    <s v="La actividad estan programada para el mes de abril"/>
    <s v="N.A"/>
    <n v="50"/>
    <s v="* A traves de comunicación , se programo la capacitación al Equipo operativo Calidad MECI de los procesos. _x000a_ _x000a_ * Mediante correo electronico se realizó la citación al equipo operativo calidad MECI de cada proceso _x000a_ _x000a_ * Se han realizado 8 capacitaciones en el uso del modulo documentación a los integrantes del equipo operativo calidad MECI de 8 procesos"/>
    <s v="Se remite mediante correo electronico _x000a_ Actividad _x000a_ No. 02"/>
    <n v="75"/>
    <x v="6"/>
    <s v="Se efectuaron capacitaciones por proceso al Equipo Operativo Calidad MECI, en la Oficina Asesora de Planeación: _x000a__x000a_*Gestión del Conocimiento Institucional, acta No.179 (1/07/2016)._x000a_*Gestión Documental, acta No.182 (8/07/2016)._x000a_*Planificación Institucional, acta No.187 (13/07/2016)._x000a_*Gestión Legal, acta No.192 (15/07/2016)._x000a_*Seguridad Penitenciaria, acta No.196 (19/07/2016)._x000a_*Logística y Abastecimiento, acta No.203 (22/07/2016)._x000a_*Comunicación Estratégica, acta No.204 (26/07/2016)._x000a_*Gestión Disciplinaria, acta No. 208 (29/07/2016)._x000a_*Gestión Financiera, acta No.212 (5/08/2016)._x000a_*Planificación Institucional, acta No.221 (23/082016)._x000a_*Gestión Talento Humano, acta No. 225 (26/08/2016)."/>
    <s v="Actas Nos.179,182,187,192,196,203,204,208, 212,221, 225, realizadas por el contratista Esteban Mancera.   Adjunto archivo magnetico carpeta  P206-660."/>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4"/>
    <s v="Elaborar  el Procedimiento Revisión del Sistema de Gestión de la Calidad."/>
    <x v="0"/>
    <d v="2016-03-01T00:00:00"/>
    <d v="2016-12-12T00:00:00"/>
    <x v="4"/>
    <s v="Angélica Patiño"/>
    <s v="Profesional Especializado"/>
    <x v="0"/>
    <n v="50"/>
    <s v="Se realizo la revisión del Procedimiento Revisión del Sistema de Gestión de la Calidad, con el fin de identificar la necesidades de mejora"/>
    <s v="C:\DOCUMENTOS EN REVISIÓN\PROCESO PLANIFICACIÓN INSTITUCIONAL\2016\Procedimiento Revisión del Sistema de Gestión de la Calidad"/>
    <n v="100"/>
    <s v="Mediante Resolución No. 2324 del 02 de mayo de 2016, se aprobo y adopto el procedimiento PE-PI-P06 V01 Revisión por la Dirección del Sistema de Gestión Integrado"/>
    <s v="Se remite mediante correo electronico_x000a_ Actividad _x000a_ No. 03"/>
    <n v="100"/>
    <x v="6"/>
    <s v="Mediante Resolución No. 2324 del 02 de mayo de 2016, se aprobo y adopto el procedimiento PE-PI-P06 V01 Revisión por la Dirección del Sistema de Gestión Integrado"/>
    <s v="Se remite mediante correo electronico_x000a_ Actividad _x000a_ No. 03"/>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5"/>
    <s v="Revisar el Procedimiento Identificación, Tratamiento y Seguimiento del Producto/Servicio No Conforme."/>
    <x v="0"/>
    <d v="2016-03-01T00:00:00"/>
    <d v="2016-12-12T00:00:00"/>
    <x v="0"/>
    <s v="Angélica Patiño"/>
    <s v="Profesional Especializado"/>
    <x v="0"/>
    <n v="25"/>
    <s v="Se realizo una revisión inicial al Procedimiento Identificación, Tratamiento y Seguimiento del Producto/Servicio No Conforme."/>
    <s v=":\DOCUMENTOS EN REVISIÓN\PROCESO PLANIFICACIÓN INSTITUCIONAL\2016\Procedimiento Identificación, Tratamiento y Seguimiento del ProductoServicio No Conforme"/>
    <n v="100"/>
    <s v="Mediante Resolución No. 2324 del 02 de mayo de 2016, se aprobo y adopto el procedimiento PE-PI-P05 V01 Identificación, Tratamiento y Seguimiento al Servicio no Conforme documento PDF"/>
    <s v="Se remite mediante correo electronico_x000a_ Actividad _x000a_ No. 04"/>
    <n v="100"/>
    <x v="6"/>
    <s v="Mediante Resolución No. 2324 del 02 de mayo de 2016, se aprobo y adopto el procedimiento PE-PI-P05 V01 Identificación, Tratamiento y Seguimiento al Servicio no Conforme documento PDF"/>
    <s v="Se remite mediante correo electronico_x000a_ Actividad _x000a_ No. 04"/>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x v="126"/>
    <x v="3"/>
    <n v="80"/>
    <s v="Porcentaje"/>
    <s v="Juan Manuel Riaño Vargas"/>
    <s v="Jefe de Oficina Asesora"/>
    <s v="Activo"/>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x v="376"/>
    <s v="Actualizar el proceso de Planificación Institucional vinculando indicadores de eficiencia. "/>
    <x v="0"/>
    <d v="2016-01-01T00:00:00"/>
    <d v="2016-03-31T00:00:00"/>
    <x v="0"/>
    <s v="Leonel Ríos Soto"/>
    <s v="Oficial Logístico"/>
    <x v="0"/>
    <n v="100"/>
    <s v="se presento borrador para revisión del manual de indicadores del instituto por medio de correo institucional al jefe de la oficina asesora de planeación }"/>
    <s v="URL: http://sinergiapp.dnp.gov.co/#IndicEntidad/132/45/26"/>
    <n v="100"/>
    <s v="se presento borrador para revisión del manual de indicadores del instituto por medio de correo institucional al jefe de la oficina asesora de planeación }"/>
    <s v="URL: http://sinergiapp.dnp.gov.co/#IndicEntidad/132/45/26"/>
    <n v="100"/>
    <x v="0"/>
    <s v="se presento borrador para revisión del manual de indicadores del instituto por medio de correo institucional al jefe de la oficina asesora de planeación"/>
    <s v="URL: http://sinergiapp.dnp.gov.co/#IndicEntidad/132/45/2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5"/>
    <x v="127"/>
    <x v="3"/>
    <n v="55"/>
    <s v="Porcentaje"/>
    <s v="Juan Manuel Riaño Vargas"/>
    <s v="Jefe de Oficina Asesora"/>
    <s v="Activo"/>
    <m/>
    <m/>
    <m/>
    <n v="40"/>
    <s v="SGI actualizado acorde con las necesidades identificadas en un 40% el resultado equivale al cumplimiento hasta la fecha respecto a las actividades planificadas para este producto"/>
    <s v="-"/>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x v="377"/>
    <s v="Realizar mesas de trabajo con los integrantes del equipo operativo Calidad -MECI, para la revisión de documentos del SGI"/>
    <x v="1"/>
    <d v="2016-01-01T00:00:00"/>
    <d v="2016-12-12T00:00:00"/>
    <x v="5"/>
    <s v="Angélica Patiño"/>
    <s v="Profesional Especializado"/>
    <x v="0"/>
    <n v="100"/>
    <s v="Se realizaron XXX mesas de trabajo con los integrantes del equipo operativo calidad MECI desde el mes de febrero a la fecha"/>
    <s v="Las actas digitalizadas Se envian por correo electronico a Daniel"/>
    <n v="100"/>
    <s v="Se realizaron 31 mesas de trabajo con los integrantes del equipo operativo calidad MECI durante el trimestre"/>
    <s v="Se remite mediante correo electronico_x000a_ Actividad _x000a_ No. 05"/>
    <n v="100"/>
    <x v="3"/>
    <s v="Durante el trimestre se brindo asesoría presencial y  a traves del aplicativo institucional Isolución en la elaboración de diferentes documentos (guías, procedimientos, políticas, formatos etc), necesarios para la gestión y desarrollo de cada proceso."/>
    <s v="Actas No. 188, 238, 249,252 del SGI revisión de documentos, y reportes el aplicativo Isolución, del módulo de tareas un  total de 86.   Adjunto archivo magnetico carpeta  P81-664"/>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5"/>
    <x v="127"/>
    <x v="3"/>
    <n v="55"/>
    <s v="Porcentaje"/>
    <s v="Juan Manuel Riaño Vargas"/>
    <s v="Jefe de Oficina Asesora"/>
    <s v="Activo"/>
    <m/>
    <m/>
    <m/>
    <m/>
    <m/>
    <m/>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x v="378"/>
    <s v="Atender las solicitudes de revisión de documentos del SGI, radicadas a la Oficina Asesora de Planeación"/>
    <x v="1"/>
    <d v="2016-01-01T00:00:00"/>
    <d v="2016-12-12T00:00:00"/>
    <x v="5"/>
    <s v="Angélica Patiño"/>
    <s v="Profesional Especializado"/>
    <x v="0"/>
    <n v="100"/>
    <s v="Se realizo de la siguiente manera: _x000a_ * Solicitudesfisicas recibidas y atendidas 17_x000a_ * Solicitudes correo electronico: _x000a_ * Reuniones: 24"/>
    <s v="Actas digitalizadas"/>
    <n v="100"/>
    <s v="Se realizo de la siguiente manera: _x000a_  * Solicitudesfisicas recibidas y atendidas 26_x000a_  * Solicitudes correo electronico: 10_x000a_  * Reuniones: 31"/>
    <s v="Se remite mediante correo electronico_x000a_ Actividad _x000a_ No. 05"/>
    <n v="100"/>
    <x v="3"/>
    <s v="Las revisiones de los documentos (guías, procedimientos, políticas, formatos etc) se recepcionan por el aplicativo Isolución, y el avance del documento se evidencia en el estado actual que puede ser;aprobado, borrador y revisión."/>
    <s v="Pantallazos del aplicativo Isolución de los documentos en diferentes estados: aprobados, borrador y  revisión en el trimestre).   Adjunto archivo magnetico carpeta  P81-665"/>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n v="91"/>
    <s v="El valor asignado corresponde al porcentaje de avance del MECI en ISOLUCION"/>
    <s v="-"/>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79"/>
    <s v="Presentación de Informe Estado actual de la actualización del MECI por parte del representante MECI ante la Dirección."/>
    <x v="0"/>
    <d v="2016-01-31T00:00:00"/>
    <d v="2016-02-29T00:00:00"/>
    <x v="10"/>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x v="0"/>
    <s v="El informe del estado actual del MECI fue presentado por el Jefe de la Oficina Asesora de Planeación, ante el Comité Institucional de Desarrollo Administrativo mediante acta No.10 del 27/07/2016."/>
    <s v="Acta No.10 Comité Institucional de Desarrollo Administrativo (27/07/2016).   Adjunto archivo magnetico carpeta  P212-66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0"/>
    <s v="Solicitud para presentación del Avance implementación MECI ante el Comité de Coordinación de control Interno"/>
    <x v="0"/>
    <d v="2016-02-02T00:00:00"/>
    <d v="2016-03-30T00:00:00"/>
    <x v="4"/>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x v="0"/>
    <s v="Se realizo presentación del avance de la implementación del MECI en el comité de coordinación de control interno, mediante acta N° 003-2016"/>
    <s v="Acta N° 003 -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1"/>
    <s v="Realizar sensibilización con el equipo operativo MECI"/>
    <x v="0"/>
    <d v="2016-02-01T00:00:00"/>
    <d v="2016-03-31T00:00:00"/>
    <x v="4"/>
    <s v="Angélica Patiño"/>
    <s v="Profesional Especializado"/>
    <x v="0"/>
    <n v="100"/>
    <s v="El 31 de marzo se realizó sensibilización en el tema de MECI y sistema de gestión de calidad al equipo opoerativo calidad MECI"/>
    <s v="Acta de capacitación realizada el 31 de marzo al Equipo Calidad MECI"/>
    <n v="100"/>
    <s v="El 31 de marzo se realizó sensibilización en el tema de MECI y sistema de gestión de calidad al equipo opoerativo calidad MECI"/>
    <s v="Acta de capacitación realizada el 31 de marzo al Equipo Calidad MECI"/>
    <n v="100"/>
    <x v="0"/>
    <s v="El 31 de marzo se realizó sensibilización en el tema de MECI y sistema de gestión de calidad al equipo opoerativo calidad MECI"/>
    <s v="Acta de capacitación realizada el 31 de marzo al Equipo Calidad MECI"/>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2"/>
    <s v="Realizar Talleres de Autoevaluación."/>
    <x v="0"/>
    <d v="2016-02-01T00:00:00"/>
    <d v="2016-12-12T00:00:00"/>
    <x v="4"/>
    <s v="Angélica Patiño"/>
    <s v="Profesional Especializado"/>
    <x v="0"/>
    <n v="25"/>
    <s v="se realizaron 12 mesas de trabajo con los integrantes del equipo operativo calidad MECI de los proceso con el fin de explicar la implementación del formato de autoevaluación"/>
    <s v="12 Actas de reunion con equipo operativo calidad MECI"/>
    <n v="50"/>
    <s v="se realizaron 10mesas de trabajo con los integrantes del equipo operativo calidad MECI de los proceso con el fin de explicar la implementación del formato de autoevaluación"/>
    <s v="10 Acta de reunion"/>
    <n v="75"/>
    <x v="2"/>
    <s v="Se desarrollaron talleres de capacitación para el diligenciamiento del formato de la autoevaluación del proceso del S.G.I., a los siguientes procesos:_x000a__x000a_*Logística y Abastecimiento, acta No.190 (14/07/2016)._x000a_*Gestión Financiera, acta No. 214 (9/08/2016)._x000a_*Logística y Abastecimiento, acta No.216 (12/08/2016)._x000a_*Gestión Documental, acta No.217 (16/08/2016)."/>
    <s v="Actas Nos.190, 214, 216, y 217 de capacitacion al Equipo Operativo Calidad MECI, en Autoevaluación.   Adjunto archivo magnetico carpeta  P212-669"/>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3"/>
    <s v="Aplicar encuesta de autoevaluación a lideres de proceso"/>
    <x v="0"/>
    <d v="2016-02-01T00:00:00"/>
    <d v="2016-12-12T00:00:00"/>
    <x v="4"/>
    <s v="Angélica Patiño"/>
    <s v="Profesional Especializado"/>
    <x v="0"/>
    <n v="20"/>
    <s v="se envio comunicación 8110-OFPLA-037 2016IE001087 solicitando a los dueños del proceso solicitandoles se iniciara el proceso de autoevaluación"/>
    <s v="Comunicación 8110-OFPLA-037 2016IE001087"/>
    <n v="50"/>
    <s v="Mediante comunicación 8110-OFPLA-00393 del 01 de junio de 2016 se solicito la segunda autoevaluación"/>
    <s v="1 comunicación"/>
    <n v="75"/>
    <x v="2"/>
    <s v="Se solicito a los líderes de cada proceso la autoevaluación correspondiente al período de julio a septiembre del año en curso. "/>
    <s v="Oficio de solicitud de autoevaluacion .  Adjunto archivo magnetico carpeta  P212-670"/>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4"/>
    <s v="Realizar matriz de responsabilidades de comunicaciones"/>
    <x v="0"/>
    <d v="2016-02-01T00:00:00"/>
    <d v="2016-12-12T00:00:00"/>
    <x v="4"/>
    <s v="Elvira Isabel Rowlands"/>
    <s v="Profesional Especializado"/>
    <x v="0"/>
    <n v="25"/>
    <s v="Se realizo matriz de responsabilidades de comunicaciones  "/>
    <m/>
    <n v="50"/>
    <s v="Se estan realizando ajustes a  la matriz de responsabilidades de comunicaciones"/>
    <s v="Carpeta de evidencias Google Drive"/>
    <n v="75"/>
    <x v="2"/>
    <s v="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x v="128"/>
    <x v="3"/>
    <n v="80"/>
    <s v="Porcentaje"/>
    <s v="Juan Manuel Riaño Vargas"/>
    <s v="Jefe de Oficina Asesora"/>
    <s v="Activo"/>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x v="385"/>
    <s v="Realizar 3 monitoreaos anuales de avance de implementación MECI"/>
    <x v="0"/>
    <d v="2016-02-01T00:00:00"/>
    <d v="2016-12-12T00:00:00"/>
    <x v="4"/>
    <s v="Angélica Patiño"/>
    <s v="Profesional Especializado"/>
    <x v="0"/>
    <n v="25"/>
    <s v="Se emitio informe de avance de estado del MECI en correo electronico del 15 de marzo de 2016"/>
    <s v="Se remite la evidencia pos Correo electronico a Daniel Alberto Rodriguez"/>
    <n v="50"/>
    <s v="* Mediante Resolución No. 2673 del 31 de mayo de 2016, se realizó la adopción del software de ISOlución._x000a_ * El software cuenta con un modulo de MECI, desde el cual se puede monitorea cnstantemente el avance de implementación del mismo."/>
    <s v="Se remite mediante correo electronico_x000a_ Actividad _x000a_ No. 06"/>
    <n v="75"/>
    <x v="2"/>
    <s v="Se realizó el cargue de la información al estado del MECI, en el aplicativo Isolución."/>
    <s v="Pantallazo en el aplicativo Isolución del estado MECI.  Adjunto archivo magnetico carpeta  P212-672"/>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x v="129"/>
    <x v="3"/>
    <n v="1"/>
    <s v="Número"/>
    <s v="Juan Manuel Riaño Vargas"/>
    <s v="Jefe de Oficina Asesora"/>
    <s v="Activo"/>
    <m/>
    <m/>
    <m/>
    <n v="1"/>
    <s v="Se realizó seguimiento a la ejecución presupuestal y se realizarón 2 modificaciones"/>
    <s v="-"/>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x v="386"/>
    <s v="Elaboración Actos Administrativos de desagregación y Asignación Presupuestal"/>
    <x v="1"/>
    <d v="2016-01-01T00:00:00"/>
    <d v="2016-01-20T00:00:00"/>
    <x v="6"/>
    <s v="Javier Vega Pulido"/>
    <s v="Profesional Especializado"/>
    <x v="0"/>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x v="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x v="129"/>
    <x v="3"/>
    <n v="1"/>
    <s v="Número"/>
    <s v="Juan Manuel Riaño Vargas"/>
    <s v="Jefe de Oficina Asesora"/>
    <s v="Activo"/>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x v="387"/>
    <s v="Informe de Seguimiento mensual a la ejecución Presupuestal "/>
    <x v="0"/>
    <d v="2016-01-01T00:00:00"/>
    <d v="2016-12-12T00:00:00"/>
    <x v="6"/>
    <s v="Javier Vega Pulido"/>
    <s v="Profesional Especializado"/>
    <x v="0"/>
    <n v="25"/>
    <s v="se elaboraron informes de ejecución presupuestal de funcionamiento e inversión de los meses de enero, febrero y marzo de 2016 "/>
    <s v="Carpeta ejecución presupuestal 2016: 3 informes ( Enero, Febrero y Marzo)"/>
    <n v="50"/>
    <s v="Se elaboro informe de ejecución presupuestal de funcionamiento de inversión de los meses de Abril, Mayo y Junio"/>
    <s v="Carpeta ejecución presupuestal 2016: 3 informes ( Abril, Mayo y Junio)"/>
    <n v="75"/>
    <x v="3"/>
    <s v="Se elabora y se publica un informe mensual de ejecución presupuestal"/>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x v="129"/>
    <x v="3"/>
    <n v="1"/>
    <s v="Número"/>
    <s v="Juan Manuel Riaño Vargas"/>
    <s v="Jefe de Oficina Asesora"/>
    <s v="Activo"/>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x v="388"/>
    <s v="Realizar el 100% de las modificaciones presupuestales solicitadas y viabilizadas."/>
    <x v="1"/>
    <d v="2016-01-01T00:00:00"/>
    <d v="2016-12-12T00:00:00"/>
    <x v="6"/>
    <s v="Javier Vega Pulido"/>
    <s v="Profesional Especializado"/>
    <x v="0"/>
    <n v="100"/>
    <s v="Se han elaborado dos modificaciones presupuestales por valor de $ 1.462, 7 Millones y 197, 3 Millones respectivamente "/>
    <s v="Mediante resoluciones 000340 de Enero 29 de 2016 se realizaron las modificaciones presupuestales ( $ 1.462, 7 Millones) y 001076 de marzo 9 de 2016 (197,3 Millones)"/>
    <n v="100"/>
    <s v="Se han elaborado tres modificaciones presupuestales por valor de 133,2 Millones, 134.5 Millones y 205,2 Millones respectivamente"/>
    <s v="Resoluciones 002076, 002572 y 003134 de abril 22, mayo 25 y junio 22 del 2016 respectivamente"/>
    <n v="100"/>
    <x v="3"/>
    <s v="Se han elaborado cuatro modificaciones presupuestales por valor de $ 61.3 Millones, $76,7 Millones, $1,818,0 millones, $4,085,0 millones de fechas 27 de julio, 29 de agosto, 15 y 27 de septiembre respectivamente "/>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x v="129"/>
    <x v="3"/>
    <n v="1"/>
    <s v="Número"/>
    <s v="Juan Manuel Riaño Vargas"/>
    <s v="Jefe de Oficina Asesora"/>
    <s v="Activo"/>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x v="389"/>
    <s v="Realizar el 100% de las modificaciones del Plan Anual de Adquisiciones solicitadas y viabilizadas."/>
    <x v="1"/>
    <d v="2016-07-30T00:00:00"/>
    <d v="2016-12-12T00:00:00"/>
    <x v="6"/>
    <s v="Javier Vega Pulido"/>
    <s v="Profesional Especializado"/>
    <x v="0"/>
    <n v="100"/>
    <s v="No hay modificaciones al plan anual de adquisiciones a la fecha"/>
    <s v="No registra evidencia"/>
    <n v="100"/>
    <s v="No hay modificaciones al plan anual de adquisiciones a la fecha"/>
    <s v="No registra evidencia"/>
    <n v="100"/>
    <x v="53"/>
    <s v="Se efectuó una modificación al plan anual de adquisiciones en el mes de julio de 2016"/>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x v="130"/>
    <x v="3"/>
    <n v="100"/>
    <s v="Porcentaje"/>
    <s v="Juan Manuel Riaño Vargas"/>
    <s v="Jefe de Oficina Asesora"/>
    <s v="Activo"/>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x v="390"/>
    <s v="Registrar en el Banco de Programas y Proyectos de Inversión los proyectos aprobados por el DNP."/>
    <x v="1"/>
    <d v="2016-01-01T00:00:00"/>
    <d v="2016-12-12T00:00:00"/>
    <x v="13"/>
    <s v="Leonel Ríos Soto"/>
    <s v="Oficial Logístico"/>
    <x v="0"/>
    <n v="100"/>
    <s v="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
    <s v="Carpeta proyectos de inversión 2015"/>
    <n v="100"/>
    <s v="se dio cumplimiento a las observaciones emitidas por el DNP para el cierre a corte de 31 de mayo, de 7 proyectos &quot;Desarrollo tecnologico&quot; &quot; modelo educativo&quot;, &quot;herramientas de evaluacion&quot;, &quot;carceles para la paz&quot;, &quot;gestion documental&quot;, &quot;atención al ciudadano&quot; y &quot;promocion y prevencion de SPA&quot;, los cuales quedaron uno en observación, dos fueron aprobados, y cuatro en concepto ´previo "/>
    <s v="Carpeta proyectos de inversión 2015"/>
    <n v="100"/>
    <x v="3"/>
    <s v="se aprobo con concepto favorable los proyecto de implemtnación de mecanismos para mejofrar la prestación del servicio al ciudadano y  herramientas de evaluación"/>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x v="130"/>
    <x v="3"/>
    <n v="100"/>
    <s v="Porcentaje"/>
    <s v="Juan Manuel Riaño Vargas"/>
    <s v="Jefe de Oficina Asesora"/>
    <s v="Activo"/>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x v="391"/>
    <s v="Asesoría y acompañamiento en la formulación de nuevos proyectos "/>
    <x v="1"/>
    <d v="2016-01-01T00:00:00"/>
    <d v="2016-12-12T00:00:00"/>
    <x v="14"/>
    <s v="Leonel Ríos Soto"/>
    <s v="Oficial Logístico"/>
    <x v="0"/>
    <n v="100"/>
    <s v="se acompaño en la formulación del nuevo proyecto de Prevencion, uso indebido de sustancias psicoactivas en los ERON"/>
    <s v="Carpeta proyectos de inversión 2016"/>
    <n v="100"/>
    <s v="el DNP genero su aprobación para el proyecto de sustancias psicoactivas"/>
    <s v="Carpeta proyectos de inversión 2016"/>
    <n v="100"/>
    <x v="3"/>
    <s v="Se presentaron para levantamiento de previo concepto los proyectos de gestión documental, modelo educativo, desarrollo tecnologico y carceles para la paz"/>
    <s v="No registra evidencia"/>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x v="130"/>
    <x v="3"/>
    <n v="100"/>
    <s v="Porcentaje"/>
    <s v="Juan Manuel Riaño Vargas"/>
    <s v="Jefe de Oficina Asesora"/>
    <s v="Activo"/>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x v="392"/>
    <s v="Verificar y validar el seguimiento en el aplicativo SPI mensualmente"/>
    <x v="0"/>
    <d v="2016-01-01T00:00:00"/>
    <d v="2016-12-12T00:00:00"/>
    <x v="13"/>
    <s v="Leonel Ríos Soto"/>
    <s v="Oficial Logístico"/>
    <x v="0"/>
    <n v="25"/>
    <s v="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
    <s v="Aplicativo SPI, seguimientos proyectos de inversión, entidad INPEC"/>
    <n v="50"/>
    <s v="Se registro el seguimiento de 6 proyectos"/>
    <s v="Aplicativo SPI, seguimientos proyectos de inversión, entidad INPEC"/>
    <n v="75"/>
    <x v="3"/>
    <s v="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
    <s v="Carpeta de evidencias Google Driv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9"/>
    <x v="131"/>
    <x v="3"/>
    <n v="2"/>
    <s v="Número"/>
    <s v="Juan Manuel Riaño Vargas"/>
    <s v="Jefe de Oficina Asesora"/>
    <s v="Activo"/>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x v="393"/>
    <s v="Informe bimensual de seguimiento de Compromisos y Obligaciones presupuestales por Regional y sus Establecimientos de Reclusión adscritos "/>
    <x v="0"/>
    <d v="2016-03-07T00:00:00"/>
    <d v="2016-12-12T00:00:00"/>
    <x v="5"/>
    <s v="Javier Vega Pulido"/>
    <s v="Profesional Especializado"/>
    <x v="0"/>
    <n v="17"/>
    <s v="se elaboro Informe bimensual de seguimiento de Compromisos y Obligaciones presupuestales por Regional y sus Establecimientos de Reclusión adscritos"/>
    <s v="mediante comunicación 8110 OFPLA 000173 de marzo 07 de 2016 se envio a la dirección general, dirección de gestión corporativa y dirección de atención y tratamiento el informe correspondiente"/>
    <n v="50"/>
    <s v="se elaboro Informe bimensual de seguimiento de Compromisos y Obligaciones presupuestales por Regional y sus Establecimientos de Reclusión adscritos"/>
    <s v="mediante comunicación 8110 OFPLA 000332 de Mayo 05 y 000406 de Junio 07 del 2016 se envio a la dirección general, dirección de gestión corporativa y dirección de atención y tratamiento el informe correspondiente"/>
    <n v="67"/>
    <x v="54"/>
    <s v="se elaboro Informe bimensual de seguimiento de Compromisos y Obligaciones presupuestales por Regional y sus Establecimientos de Reclusión adscritos"/>
    <s v="mediante comunicaciones 8110 OFPLA 00553 de agosto 04 de 2016 y 00638 de septiembre 08 de 2016,  se enviaron a la dirección general, dirección de gestión corporativa y dirección de atención y tratamiento los informes correspondientes."/>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9"/>
    <x v="131"/>
    <x v="3"/>
    <n v="2"/>
    <s v="Número"/>
    <s v="Juan Manuel Riaño Vargas"/>
    <s v="Jefe de Oficina Asesora"/>
    <s v="Activo"/>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x v="394"/>
    <s v="Informe bimensual de Seguimiento presupuestal de recursos propios - cajas especiales por proyectos productivos x Regional y Establecimiento de Reclusión"/>
    <x v="0"/>
    <d v="2016-03-07T00:00:00"/>
    <d v="2016-12-12T00:00:00"/>
    <x v="5"/>
    <s v="Javier Vega Pulido"/>
    <s v="Profesional Especializado"/>
    <x v="0"/>
    <n v="17"/>
    <s v="se elaboro Informe bimensual de Seguimiento presupuestal de recursos propios - cajas especiales por proyectos productivos x Regional y Establecimiento de Reclusión"/>
    <s v="mediante comunicación 8110 OFPLA 000173 de marzo 07 de 2016 se envio a la dirección general, dirección de gestión corporativa y dirección de atención y tratamiento el informe correspondiente"/>
    <n v="50"/>
    <s v="se elaboro Informe bimensual de Seguimiento presupuestal de recursos propios - cajas especiales por proyectos productivos x Regional y Establecimiento de Reclusión"/>
    <s v="mediante comunicación 8110 OFPLA 000332 de Mayo 05 y 000406 de Junio 07 del 2016 se envio a la dirección general, dirección de gestión corporativa y dirección de atención y tratamiento el informe correspondiente"/>
    <n v="67"/>
    <x v="54"/>
    <s v="se elaboro Informe bimensual de Seguimiento presupuestal de recursos propios - cajas especiales por proyectos productivos x Regional y Establecimiento de Reclusión"/>
    <s v="mediante comunicaciones 8110 OFPLA 00553 de agosto 04 de 2016 y 00638 de septiembre 08 de 2016,  se enviaron a la dirección general, dirección de gestión corporativa y dirección de atención y tratamiento los informes correspondientes."/>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x v="132"/>
    <x v="9"/>
    <n v="10"/>
    <s v="Porcentaje"/>
    <s v="Sandra Patricia Cárdenas Briceño"/>
    <s v="Subdirector Técnico"/>
    <s v="Activo"/>
    <m/>
    <m/>
    <m/>
    <n v="35"/>
    <s v="la politica de racionalización de tramites se encuentra implementada en un 35%"/>
    <s v="-"/>
    <m/>
    <m/>
    <m/>
    <m/>
    <m/>
    <m/>
    <x v="395"/>
    <s v="Elabora un inventario de tramites de los procesos misionales "/>
    <x v="0"/>
    <d v="2016-02-02T00:00:00"/>
    <d v="2016-04-30T00:00:00"/>
    <x v="13"/>
    <s v="Elvira Isabel Rowlands"/>
    <s v="Profesional Universitario"/>
    <x v="1"/>
    <n v="50"/>
    <s v="Se encuentra en revisión por parte del jefe de la oficina asesora de planeación"/>
    <s v="(SCENTRAL/EIROWLANDSG) - escritorio/carpeta DIAGNOSTICO/documento word/ELABORAR DIASGOSTICO Y PRIORIZAR TRAMITES"/>
    <n v="50"/>
    <s v="SE REALIZO ESTUDIO Y SE PRESENTO PROPUESTA PARA REVISIÓN, UNA VEZ APROBADA SE HARA LA SOLICITUD AL DAFP PARA SU APROBACIÓN Y FUTURA PUBLICACIÓN"/>
    <s v="(SCENTRAL/EIROWLANDSG) - escritorio/carpeta DIAGNOSTICO/documento word/ELABORAR DIASGOSTICO Y PRIORIZAR TRAMITES"/>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x v="132"/>
    <x v="9"/>
    <n v="10"/>
    <s v="Porcentaje"/>
    <s v="Sandra Patricia Cárdenas Briceño"/>
    <s v="Subdirector Técnico"/>
    <s v="Activo"/>
    <m/>
    <m/>
    <m/>
    <m/>
    <m/>
    <m/>
    <m/>
    <m/>
    <m/>
    <m/>
    <m/>
    <m/>
    <x v="396"/>
    <s v="Realizar un listado numerado por orden de importancia con los nombres de cada tramite a intervenir "/>
    <x v="0"/>
    <d v="2016-05-02T00:00:00"/>
    <d v="2016-08-31T00:00:00"/>
    <x v="14"/>
    <s v="Elvira Isabel Rowlands"/>
    <s v="Profesional Universitario"/>
    <x v="1"/>
    <n v="50"/>
    <s v="se esta priorizando el VISITEL"/>
    <s v="(SCENTRAL/EIROWLANDSG) - escritorio/carpeta DIAGNOSTICO/documento word/ELABORAR DIASGOSTICO Y PRIORIZAR TRAMITES"/>
    <n v="25"/>
    <s v="Se actualizo y se encuentra en revision en el DAFP la OPA &quot;ASIGNACIÓN DE VISITAS A INTERNOS&quot;,"/>
    <s v="http://www.suit.gov.co/registro-web/faces/home.jsf?_adf.ctrl-state=hnxdb9q96_3"/>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x v="132"/>
    <x v="9"/>
    <n v="10"/>
    <s v="Porcentaje"/>
    <s v="Sandra Patricia Cárdenas Briceño"/>
    <s v="Subdirector Técnico"/>
    <s v="Activo"/>
    <m/>
    <m/>
    <m/>
    <m/>
    <m/>
    <m/>
    <m/>
    <m/>
    <m/>
    <m/>
    <m/>
    <m/>
    <x v="397"/>
    <s v="Implementar la acción normativa para mejorar los trámites "/>
    <x v="0"/>
    <d v="2016-09-02T00:00:00"/>
    <d v="2016-12-12T00:00:00"/>
    <x v="13"/>
    <s v="Elvira Isabel Rowlands"/>
    <s v="Profesional Universitario"/>
    <x v="1"/>
    <n v="50"/>
    <s v="se realizo propuesta, la cual se encuentra en proceso de aprobación"/>
    <s v="(SCENTRAL/EIROWLANDSG) - escritorio/carpeta DIAGNOSTICO/documento word/ELABORAR DIASGOSTICO Y PRIORIZAR TRAMITES"/>
    <m/>
    <m/>
    <m/>
    <m/>
    <x v="1"/>
    <m/>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398"/>
    <s v="Identificar los riesgos de corrupción de los Procesos Estratégicos, Misionales, Apoyo y Evaluación, Determinar factores externos e internos de corrupción que afectan la institución. "/>
    <x v="0"/>
    <d v="2016-01-02T00:00:00"/>
    <d v="2016-03-31T00:00:00"/>
    <x v="21"/>
    <s v="Yesica Virgües"/>
    <s v="Auxiliar Administrativo"/>
    <x v="0"/>
    <n v="100"/>
    <s v="Se identificaron 16 riesgos para los procesOs Estrategicos(2) Misionales(5) Apoyo(8) y Evaluación(1) "/>
    <s v="(SCENTRAL/YVirguezr) ESCRITORIO: RIEGOS- CORRUPCION- MAPA DE RIESGOS DE CORRUPCION (2)"/>
    <n v="100"/>
    <s v="Se identificaron 16 riesgos para los procesOs Estrategicos(2) Misionales(5) Apoyo(8) y Evaluación(1)"/>
    <s v="(SCENTRAL/YVirguezr) ESCRITORIO: RIEGOS- CORRUPCION- MAPA DE RIESGOS DE CORRUPCION (2)"/>
    <n v="100"/>
    <x v="0"/>
    <s v="Se identificaron 16 riesgos para los procesOs Estrategicos(2) Misionales(5) Apoyo(8) y Evaluación(1)"/>
    <s v="(SCENTRAL/YVirguezr) ESCRITORIO: RIEGOS- CORRUPCION- MAPA DE RIESGOS DE CORRUPCION (2)"/>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399"/>
    <s v="Valorar el riesgo de Corrupción, determinando la probabilidad de materialización y sus consecuencias o su impacto; definiendo las acciones para evitar o reducirlo; realizando su medición. "/>
    <x v="0"/>
    <d v="2016-01-02T00:00:00"/>
    <d v="2016-03-31T00:00:00"/>
    <x v="21"/>
    <s v="Yesica Virgües"/>
    <s v="Auxiliar Administrativo"/>
    <x v="0"/>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x v="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400"/>
    <s v="Socializar el Mapa de riesgos al 100% de los servidores públicos del INPEC,  publicarlo en la página web  y demás medios de comunicación  "/>
    <x v="0"/>
    <d v="2016-01-02T00:00:00"/>
    <d v="2016-03-31T00:00:00"/>
    <x v="22"/>
    <s v="Yesica Virgües"/>
    <s v="Auxiliar Administrativo"/>
    <x v="0"/>
    <n v="50"/>
    <s v="El mapa de Riesgos esta publicado en la web se esta a la espera de aprobacion de circular para socializar a los servidores publicos."/>
    <s v="http://www.inpec.gov.co/portal/page/portal/Inpec/ServiciosDeInformacionAlCiudadano/PlanAnticorrupcion/Tab3"/>
    <n v="100"/>
    <s v="El mapa de Riesgos se socializo al 100% y se encuentra publicado en la pagina web"/>
    <s v="http://www.inpec.gov.co/portal/page/portal/Inpec/ServiciosDeInformacionAlCiudadano/PlanAnticorrupcion/Tab3"/>
    <n v="100"/>
    <x v="0"/>
    <s v="El mapa de Riesgos se socializo al 100% y se encuentra publicado en la pagina web"/>
    <s v="http://www.inpec.gov.co/portal/page/portal/Inpec/ServiciosDeInformacionAlCiudadano/PlanAnticorrupcion/Tab3"/>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401"/>
    <s v="Consolidar el Mapa de Riesgos de Corrupción en la matriz  propuesta por la Secretaría de la Transparencia  y realizar los ajustes y modificaciones necesarios. "/>
    <x v="0"/>
    <d v="2016-01-02T00:00:00"/>
    <d v="2016-03-31T00:00:00"/>
    <x v="21"/>
    <s v="Yesica Virgües"/>
    <s v="Auxiliar Administrativo"/>
    <x v="0"/>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x v="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402"/>
    <s v="Realizar proceso para involucrar a regionales y la ciudadanía en la construcción del mapa de riesgos de Corrupción. "/>
    <x v="0"/>
    <d v="2016-01-02T00:00:00"/>
    <d v="2016-03-31T00:00:00"/>
    <x v="21"/>
    <s v="Yesica Virgües"/>
    <s v="Auxiliar Administrativo"/>
    <x v="0"/>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x v="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x v="133"/>
    <x v="3"/>
    <n v="100"/>
    <s v="Porcentaje"/>
    <s v="Sandra Patricia Cárdenas Briceño"/>
    <s v="Subdirector Técnico"/>
    <s v="Activo"/>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x v="403"/>
    <s v="Realizar 3 Monitoreo a la ejecución de las actividades asociadas al mapa de riesgos,  la efectividad de los controles establecidos y establecer los ajustes de acuerdo al  informe semestral de Defensoría del Pueblo y PGN."/>
    <x v="0"/>
    <d v="2016-01-02T00:00:00"/>
    <d v="2016-03-31T00:00:00"/>
    <x v="22"/>
    <s v="Yesica Virgües"/>
    <s v="Auxiliar Administrativo"/>
    <x v="0"/>
    <n v="0"/>
    <s v="Se tiene programado iniciar el monitoreo en la semana del 18 de abril al 22 de abril"/>
    <m/>
    <n v="33"/>
    <s v="se realizo el primer monitoreo no ejecutado con corte al 30 de abril y presentado a la oficina de control interno"/>
    <s v="Carpeta de evidencias google drive"/>
    <n v="66"/>
    <x v="0"/>
    <s v="Se han realizado 2 monitoreos a la efectividad de los controles y acciones planteados en el mapa de Riesgos de Corrupción."/>
    <s v="yvirguezr/escritorio/riesgosinstitucionales/corrupción/monitoreo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2"/>
    <x v="134"/>
    <x v="16"/>
    <n v="92"/>
    <s v="Porcentaje"/>
    <s v="Grupo de demanda y conciliaciones "/>
    <s v="Jefe de Oficina"/>
    <s v="Activo"/>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x v="404"/>
    <s v="Revisar estudiar y elaboración de ficha de las  conciliaciones y sentencias que serán presentadas al comité "/>
    <x v="1"/>
    <d v="2016-01-01T00:00:00"/>
    <d v="2016-12-12T00:00:00"/>
    <x v="12"/>
    <s v="ABOGADOS GUPOR DEMANDAS Y CONCILIACIONES "/>
    <s v="Profesional Universitario"/>
    <x v="0"/>
    <n v="100"/>
    <s v="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
    <s v="Archivo compartido DRIVE( EVIDENCIAS OFAJU) P84_ACT918"/>
    <n v="100"/>
    <s v="Se presentaron 200 solicitudes de conciliación a las cuales se les realizo la ficha las cuales fueron presentadas al comite mediante los ordenes de dia correspondientes a los comites del segundo trimestre"/>
    <s v="Archivo compartido DRIVE(  EVIDENCIAS OFAJU II TRIM) P84_ACT918"/>
    <n v="71"/>
    <x v="3"/>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tamites de defensa judicial atendidos en la OFAJU"/>
    <n v="96"/>
    <s v="Porcentaje"/>
    <x v="132"/>
    <x v="134"/>
    <x v="16"/>
    <n v="92"/>
    <s v="Porcentaje"/>
    <s v="Grupo de demanda y conciliaciones "/>
    <s v="Jefe de Oficina"/>
    <s v="Activo"/>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x v="405"/>
    <s v="Presentar  al Comité de conciliaciones los casos para su decisión "/>
    <x v="1"/>
    <d v="2016-01-13T00:00:00"/>
    <d v="2016-12-12T00:00:00"/>
    <x v="1"/>
    <s v="ABOGADOS GUPOR DEMANDAS Y CONCILIACIONES "/>
    <s v="Profesional Universitario"/>
    <x v="0"/>
    <n v="75"/>
    <s v="de las 90 solicitudes de conciliacion del año anterior y de las del I trimestre 2016 se estudiaron y presentaron al comite 281 quedando pendiente 71 conciliaciones para el siguiente trimestre ."/>
    <s v="Archivo compartido DRIVE( EVIDENCIAS OFAJU) P84_ACT919"/>
    <n v="100"/>
    <s v="Se presentaron 200 solicitudes de conciliación en las que se incluyen las 71 pendientes en el reporte anterior, realizando las ficha acada una de estas y  las cuales fueron presentadas al comite mediante los ordenes de dia correspondientes a los comites del segundo trimestre"/>
    <s v="Archivo compartido DRIVE(  EVIDENCIAS OFAJU II TRIM) P84_ACT919"/>
    <n v="71"/>
    <x v="55"/>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3"/>
    <x v="135"/>
    <x v="16"/>
    <n v="100"/>
    <s v="Porcentaje"/>
    <s v="Grupo de demanda y conciliaciones "/>
    <s v="Profesional Universitario"/>
    <s v="Activo"/>
    <m/>
    <m/>
    <m/>
    <m/>
    <m/>
    <m/>
    <m/>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n v="100"/>
    <s v="corresponde a la descargas del aplicativo EKOGUI del dia 30 de  septiembre y 6 de diciembre, donde se evidencia   4489 y 4573 procesos respectivamente en las bases de datos se evidencia el proceso de actualización realizado por los apoderados de los procesos judiciales."/>
    <s v="Carpeta compartida DRIVE( OFAJU- EVIDENCIAS) P192_ACT920 (SEP) Y  P192_ACT920(DIC)"/>
    <x v="406"/>
    <s v="Alimentar el aplicativo EKOGUI con la información y las actuaciones relevantes del proceso judicial."/>
    <x v="1"/>
    <d v="2016-01-01T00:00:00"/>
    <d v="2016-12-12T00:00:00"/>
    <x v="8"/>
    <s v="Abogados y apoderados"/>
    <s v="Profesional Universitario"/>
    <x v="0"/>
    <n v="0"/>
    <s v="consiste en el reporte trimestral del aplicativo EKOGUI donde se evidencia los cambios en cuanto procesos nuevo o terminados. Pendiente por definir cambio de actividad"/>
    <s v="Archivo compartido DRIVE( EVIDENCIAS OFAJU) P192_ACT920"/>
    <n v="100"/>
    <s v="correponde a la descarga del aplicativo EKOGUI del dia 1 de julio Y archivo comparativo con la descarga del 30 marzo, donde se evidencia el registro de los procesos nuevos realizado por los funcionarios a cargo."/>
    <s v="Archivo compartido DRIVE(  EVIDENCIAS OFAJU II TRIM) P192_ACT920"/>
    <n v="100"/>
    <x v="3"/>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x v="136"/>
    <x v="17"/>
    <n v="100"/>
    <s v="Porcentaje"/>
    <s v="Grupo de Tutelas "/>
    <s v="Profesional Universitario"/>
    <s v="Activo"/>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x v="407"/>
    <s v="Recibir y clasificar las acciones de tutela notificadas en la OFAJU a través de los diferentes medios (correo electrónico, correspondencia y fax)."/>
    <x v="1"/>
    <d v="2016-01-01T00:00:00"/>
    <d v="2016-12-12T00:00:00"/>
    <x v="10"/>
    <s v="Funcionarios designados "/>
    <s v="Técnico Administrativo"/>
    <x v="0"/>
    <n v="100"/>
    <s v="Corresponde acciones de tutela notificadas a la sede central tanto en medio fisico como magnetico durante el periodo comprendido entre el 01 de enero y el 31 de marzo hogaño. Fuente base de datos control TUTELAS 2016"/>
    <s v="Archivo compartido DRIVE( EVIDENCIAS OFAJU) P219_ACT921"/>
    <n v="100"/>
    <s v="Corresponde a 2454 acciones de tutela notificadas a la sede central tanto en medio fisico como magnetico durante el periodo comprendido entre el 01 de Abril y el 30 de junio hogaño. Fuente base de datos excel inplementada en el grupo de tutelas denominada; TUTELAS 2016"/>
    <s v="Archivo compartido DRIVE(  EVIDENCIAS OFAJU II TRIM) P219_ACT921"/>
    <n v="100"/>
    <x v="3"/>
    <s v="Corresponde a 2287 se realiza el registro  del medio de recepción (mensajeria ó correo electronico), en la columna E  base de datos excel manejada en el Grupo de Tutelas denominada &quot;TUTELAS 2016&quot;  de las 2291 Acciones de Tutela del periodo reportado. "/>
    <s v="Archivo compartido DRIVE (OFAJU- EVIDENCIAS) P219_ACT921"/>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x v="136"/>
    <x v="17"/>
    <n v="100"/>
    <s v="Porcentaje"/>
    <s v="Grupo de Tutelas "/>
    <s v="Profesional Universitario"/>
    <s v="Activo"/>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x v="408"/>
    <s v="registrar en el aplicativo SIJUR las acciones de tutela notificadas en la OFAJU a través de los diferentes medios (correo electrónico, correspondencia y fax)."/>
    <x v="1"/>
    <d v="2016-01-01T00:00:00"/>
    <d v="2016-12-12T00:00:00"/>
    <x v="10"/>
    <s v="Funcionarios designados "/>
    <s v="Profesional Universitario"/>
    <x v="0"/>
    <n v="100"/>
    <s v="Corresponde acciones de tutela notificadas a la sede central durante el periodo comprendido entre el 01 de enero y el 31 de marzo hogaño. Según reporte 6 de Abril 2016 SIJUR"/>
    <s v="Archivo compartido DRIVE( EVIDENCIAS OFAJU) P219_ACT922"/>
    <n v="100"/>
    <s v="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
    <s v="Archivo compartido DRIVE(  EVIDENCIAS OFAJU II TRIM) P219_ACT922"/>
    <n v="100"/>
    <x v="3"/>
    <s v="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
    <s v="Archivos  compartido DRIVE (OFAJU- EVIDENCIAS) P219_ACT922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x v="136"/>
    <x v="17"/>
    <n v="100"/>
    <s v="Porcentaje"/>
    <s v="Grupo de Tutelas "/>
    <s v="Profesional Universitario"/>
    <s v="Activo"/>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x v="409"/>
    <s v="Asignar a los funcionarios las acciones de tutela notificadas en la OFAJU a través de los diferentes medios (correo electrónico, correspondencia y fax), para el respectivo trámite de respuesta."/>
    <x v="1"/>
    <d v="2016-01-01T00:00:00"/>
    <d v="2016-12-12T00:00:00"/>
    <x v="10"/>
    <s v="Funcionarios designados "/>
    <s v="Profesional Universitario"/>
    <x v="0"/>
    <n v="100"/>
    <s v="Corresponde a la asignación de tutelas para dar respuesta por parte de los profesionales , para lo cual se lleva un registro de planillas por cada abogado en su respectiva carpeta."/>
    <s v="Carpetas asignación de tutelas por abogado, Ubicado en el archivo de la dependencia."/>
    <n v="100"/>
    <s v="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
    <s v="Archivo compartido DRIVE(  EVIDENCIAS OFAJU II TRIM) P219_ACT923 y carpetas fisicas en archivo del grupo de Tutelas"/>
    <n v="100"/>
    <x v="3"/>
    <s v="Corresponde a 2291 Acciones de  tutelas del periodo reportado de las cuales de realizo el registro de asignación a 2285 a los profesionales para dar tramite de respuesta, en la columna N de la base de datos excel manejada en el Grupo de Tutelas denominada &quot;TUTELAS 2016&quot;, se realiza dicho registro, el cual tiene como soporte las planillas en medio fisico donde se registra el numero de la carpeta de tutela, fecha, hora de entrega y firma de quien recibe."/>
    <s v="Archivo compartido DRIVE (OFAJU- EVIDENCIAS) P219_ACT923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x v="136"/>
    <x v="17"/>
    <n v="100"/>
    <s v="Porcentaje"/>
    <s v="Grupo de Tutelas "/>
    <s v="Profesional Universitario"/>
    <s v="Activo"/>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x v="410"/>
    <s v="Elaborar escrito dando contestación  a las acciones de tutela  y remitir a la Autoridad Judicial correspondiente a traves de los diferente medios (correo electrónico, correspondencia y fax)."/>
    <x v="1"/>
    <d v="2016-01-01T00:00:00"/>
    <d v="2016-12-12T00:00:00"/>
    <x v="16"/>
    <s v="Funcionarios designados "/>
    <s v="Técnico Administrativo"/>
    <x v="0"/>
    <n v="100"/>
    <s v="Corresponde al Oficio que da tramite de respuesta debidamente enviado y archivado en las las carpetas de las tutelas del numero; 1/2016 a la 1705/2016."/>
    <s v="Archivo fisico de tutelas ubicado en la dependencia."/>
    <n v="100"/>
    <s v="Corresponde al Oficio que da tramite de respuesta debidamente enviado y archivado en las las carpetas de las tutelas del numero; 1706/2016 a la 4159/2016."/>
    <s v="carpetas de la N° 1706 a la 4159 del 2016, ubicadas en el archivo fisico de tutelas ubicado en la dependencia."/>
    <n v="85"/>
    <x v="3"/>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x v="137"/>
    <x v="16"/>
    <n v="83"/>
    <s v="Porcentaje"/>
    <s v="Grupo de Recursos y Conceptos "/>
    <s v="Profesional Universitario"/>
    <s v="Activo"/>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x v="411"/>
    <s v="Registrar en la base de datos las solicitudes de conceptos jurídicos y aplicación de las normas  de acuerdo a orden de llegada. "/>
    <x v="1"/>
    <d v="2016-01-01T00:00:00"/>
    <d v="2016-12-12T00:00:00"/>
    <x v="0"/>
    <s v="Técnico Administrativo"/>
    <s v="Técnico Administrativo"/>
    <x v="0"/>
    <n v="100"/>
    <s v="Se recibieron 48 conceptos y se registradon 48 en la base de datos requerimientos de conceptos."/>
    <s v="Base de datos y/o archivo físico"/>
    <n v="100"/>
    <s v="Se recibieron 118 conceptos y los cuales se registraron en la base de datos implementada en el GRECO, archivo excel &quot;RELACIÓN CONCEPTOS POR MES 2016&quot;"/>
    <s v="Archivo compartido DRIVE( EVIDENCIAS OFAJU II TRIM) P139_ACT925-926, tomado del archivo excel &quot;RELACIÓN CONCEPTOS POR MES 2016&quot; de la dependencia."/>
    <n v="100"/>
    <x v="3"/>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x v="137"/>
    <x v="16"/>
    <n v="83"/>
    <s v="Porcentaje"/>
    <s v="Grupo de Recursos y Conceptos "/>
    <s v="Profesional Universitario"/>
    <s v="Activo"/>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x v="412"/>
    <s v="Asignar los conceptos jurídicos por parte del coordinador a los profesionales del grupo de acuerdo a la temática a tratar "/>
    <x v="1"/>
    <d v="2016-01-01T00:00:00"/>
    <d v="2016-12-12T00:00:00"/>
    <x v="0"/>
    <s v="Profesional Universitario"/>
    <s v="Profesional Universitario"/>
    <x v="0"/>
    <n v="100"/>
    <s v="Se recibieron 48 solicitudes de conceptos y se asignaron 48 solicitudes de conceptos."/>
    <s v="Base de datos y/o archivo físico"/>
    <n v="100"/>
    <s v="Se recibieron 118 conceptos y los cuales se asigno a los diferentes Abogados de la dependencia para el respectivo tramite, se realizo el  registro en la base de datos implementada en el GRECO, archivo excel &quot;RELACIÓN CONCEPTOS POR MES 2016&quot;"/>
    <s v="Archivo compartido DRIVE( EVIDENCIAS OFAJU II TRIM ) P139_ACT925-926, tomado del archivo excel &quot;RELACIÓN CONCEPTOS POR MES 2016&quot; de la dependencia."/>
    <n v="100"/>
    <x v="3"/>
    <s v="Corresponde a 78 solicitudes de conceptos , con el registro de asignación a  los profesionales   (2 abogados de planta y 4 contratistas) para dar tramite de respuesta, en la columna F de la base de datos implementada en el GRECO, archivo excel &quot;RELACIÓN CONCEPTOS POR MES 2016&quot; ."/>
    <s v="Archivo compartido DRIVE (OFAJU- EVIDENCIAS) P139_ACT925 , 926Y 927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x v="137"/>
    <x v="16"/>
    <n v="83"/>
    <s v="Porcentaje"/>
    <s v="Grupo de Recursos y Conceptos "/>
    <s v="Profesional Universitario"/>
    <s v="Activo"/>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x v="413"/>
    <s v="Realizar los conceptos jurídicos de apoyo y orientación solicitados por las diferentes áreas que lo requieran"/>
    <x v="1"/>
    <d v="2016-01-01T00:00:00"/>
    <d v="2016-12-12T00:00:00"/>
    <x v="12"/>
    <s v="Profesional Universitario"/>
    <s v="Profesional Universitario"/>
    <x v="0"/>
    <n v="58"/>
    <s v="Se recibieron 48 solicitudes de conceptos. Se finalizaron 28 solicitudes."/>
    <s v="Base de datos y/o archivo físico"/>
    <n v="29"/>
    <s v="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
    <s v="Archivo compartido DRIVE (EVIDENCIAS OFAJU II TRIM)P139_ACT927,tomado del archivo excel &quot;RELACIÓN CONCEPTOS POR MES 2016&quot; de la dependencia."/>
    <n v="20"/>
    <x v="3"/>
    <s v="se tenian pendientes 132 conceptos pendientes del segundo trimestre y se recibieron 78 solicitudes en el 3er. Trimestre, para un total de  210 se finalizaron 42 los registros se relacionan en la base de datos implementada en el GRECO, archivo excel &quot;RELACIÓN CONCEPTOS POR MES 2016&quot; "/>
    <s v="Archivo compartido DRIVE (OFAJU- EVIDENCIAS) P139_ACT925 , 926Y 927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6"/>
    <x v="138"/>
    <x v="16"/>
    <n v="11"/>
    <s v="Porcentaje"/>
    <s v="Grupo demandas y conciliaciones "/>
    <s v="Profesional Universitario"/>
    <s v="Activo"/>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x v="414"/>
    <s v="Revisar los procesos adeudados al INPEC y  clasificar cada uno de los procesos. "/>
    <x v="0"/>
    <d v="2016-01-01T00:00:00"/>
    <d v="2016-12-12T00:00:00"/>
    <x v="1"/>
    <s v="Profesional Asignado"/>
    <s v="Profesional Universitario"/>
    <x v="0"/>
    <n v="100"/>
    <s v="se asigno funcionaria a Alejandra Patricia Restrepo Martines desde el dia 12 de enero de 2016 CON EL FIN DE DESARROLLAR LA ACTIVIDAD , copia archivo 8 de Abril/16"/>
    <s v="Archivo compartido DRIVE( EVIDENCIAS OFAJU) P221_ACT928-929"/>
    <n v="100"/>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EVIDENCIAS OFAJU II ) P221_ACT928"/>
    <n v="75"/>
    <x v="3"/>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36"/>
    <x v="138"/>
    <x v="16"/>
    <n v="11"/>
    <s v="Porcentaje"/>
    <s v="Grupo demandas y conciliaciones "/>
    <s v="Profesional Universitario"/>
    <s v="Activo"/>
    <m/>
    <m/>
    <m/>
    <m/>
    <m/>
    <m/>
    <m/>
    <m/>
    <m/>
    <m/>
    <m/>
    <m/>
    <x v="30"/>
    <s v="Realizar una clasificación de cada uno de los procesos. "/>
    <x v="0"/>
    <d v="2016-01-01T00:00:00"/>
    <d v="2016-12-12T00:00:00"/>
    <x v="1"/>
    <s v="Profesional Asignado"/>
    <s v="Profesional Universitario"/>
    <x v="1"/>
    <n v="100"/>
    <s v="Se levanto el inventario total de procesos y se determino el tramite a seguir con cada uno de ellos. _x000a_ Se levanto la informacion de actos administrativos pendientes por cobro persuacivo o apertura de cobro coactivo._x000a_ Se hizo solicitud de documentacion para la conformacion del titulo que presta merito ejecutivo._x000a_ Se libro mandamiento de pago dentro del proceso coactivo 086 del 2005. _x000a_ Se celebro acuerdo de pago y se recupero la cartera completa del proceso._x000a_ Se inicio cobro persuacivo a la deudora Marlen Claro Duran con quien se esta en tramite para celebracion de acuerdo de pago_x000a_ Se arch8ivaron dos procesos por perdida de fuerza ejecutoria del acto administrativo del año 2004._x000a_ Se ha avanzado en un 15%."/>
    <s v="Archivo compartido DRIVE( EVIDENCIAS OFAJU) P221_ACT928-929"/>
    <m/>
    <m/>
    <m/>
    <m/>
    <x v="1"/>
    <m/>
    <m/>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6"/>
    <x v="138"/>
    <x v="16"/>
    <n v="11"/>
    <s v="Porcentaje"/>
    <s v="Grupo demandas y conciliaciones "/>
    <s v="Profesional Universitario"/>
    <s v="Activo"/>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x v="415"/>
    <s v="culminar la elaboración de procedimiento de cobro coactivo"/>
    <x v="0"/>
    <d v="2016-01-01T00:00:00"/>
    <d v="2016-12-12T00:00:00"/>
    <x v="0"/>
    <s v="Profesional Asignado"/>
    <s v="Profesional asignado"/>
    <x v="0"/>
    <n v="75"/>
    <s v="se ha revisado las normas que regulan el procedimiento del cobro coactivo y se ha avanzado en un 75%, Avance enviado 7 de abril de 2016, 16:5, Ingeniera Angelica Maria Patiño Garcia, Oficina Asesora de Planeación"/>
    <s v="Archivo compartido DRIVE( EVIDENCIAS OFAJU) P230_ACT930"/>
    <n v="0"/>
    <s v="Debido a cargas laborales no se tuvo avance en este trimestre en esta actividad"/>
    <s v="N.A"/>
    <n v="0"/>
    <x v="3"/>
    <s v="Debido a cargas laborales no se tuvo avance en este trimestre en esta actividad"/>
    <s v="Archivo compartido DRIVE (OFAJU- EVIDENCIAS) P221_ACT928  Y  930 "/>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7"/>
    <x v="139"/>
    <x v="16"/>
    <n v="12"/>
    <s v="Número"/>
    <s v="Grupo de Recursos y Conceptos "/>
    <s v="Profesional Universitario"/>
    <s v="Activo"/>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x v="416"/>
    <s v="Realizar las mesas de trabajo mensuales levantando las respectiva acta como soporte de registro de calidad "/>
    <x v="0"/>
    <d v="2016-01-01T00:00:00"/>
    <d v="2016-12-12T00:00:00"/>
    <x v="5"/>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x v="3"/>
    <s v="Se realizaron tres (3) mesas de trabajo durante el tercer trimestre. Para un total de 11 mesas de trabajo a la fecha de las 12 mesas propuestas"/>
    <s v="Archivo compartido DRIVE (OFAJU- EVIDENCIAS) P93_ACT931  Y 932"/>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7"/>
    <x v="139"/>
    <x v="16"/>
    <n v="12"/>
    <s v="Número"/>
    <s v="Grupo de Recursos y Conceptos "/>
    <s v="Profesional Universitario"/>
    <s v="Activo"/>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x v="417"/>
    <s v="Recopilar la normatividad vigente como sustento jurídico de las discusiones de casos especiales dentro de los procesos disciplinarios"/>
    <x v="0"/>
    <d v="2016-01-01T00:00:00"/>
    <d v="2016-12-12T00:00:00"/>
    <x v="5"/>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x v="3"/>
    <s v="Se realizaron tres (3) mesas de trabajo durante el tercer trimestre. Para un total de 11 mesas de trabajo a la fecha de las 12 mesas propuestas"/>
    <s v="Archivo compartido DRIVE (OFAJU- EVIDENCIAS) P93_ACT931  Y 932"/>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8"/>
    <x v="140"/>
    <x v="16"/>
    <n v="1"/>
    <s v="Número"/>
    <s v="Grupo de Recursos y Conceptos "/>
    <s v="Profesional Especializado"/>
    <s v="Activo"/>
    <m/>
    <m/>
    <m/>
    <m/>
    <m/>
    <m/>
    <m/>
    <s v="SIN REGISTRO DE SEGUIMIENTO"/>
    <m/>
    <n v="1"/>
    <s v="Se actualizo la base de datos Base de datos de los procesos disciplinarios en segunda instancia"/>
    <s v="Archivo compartido DRIVE (OFAJU- EVIDENCIAS) P88_ACT933"/>
    <x v="418"/>
    <s v="Mantener actualizada la base de datos que permita dar alerta de los términos en los procesos disciplinarios que cursan en segunda instancia"/>
    <x v="0"/>
    <d v="2016-01-01T00:00:00"/>
    <d v="2016-12-12T00:00:00"/>
    <x v="8"/>
    <s v="Secretaria Grupo Recursos y Conceptos"/>
    <s v="Técnico Administrativo"/>
    <x v="0"/>
    <n v="100"/>
    <s v="Se registraron los 22 procesos disciplinarios llegados al grupo para fallo segunda instancia, en la base de datos de seguimiento de términos."/>
    <s v="Base de datos digital"/>
    <n v="100"/>
    <s v="Se registraron los 30 procesos disciplinarios llegados al grupo para fallo segunda instancia, en la base de datos excel &quot;PROCESOS DISCIPLINARIOS 2016-ACTUAL&quot;"/>
    <s v="Archivo compartido DRIVE (EVIDENCIAS OFAJU II TRIM)P88_ACT933,tomado del archivo excel &quot;PROCESOS DISCIPLINARIOS 2016-ACTUAL&quot; de la dependencia."/>
    <n v="100"/>
    <x v="3"/>
    <s v="Se recibieron en el grupo 24 expdientes de investigaciones disciplinarias, los cuales fueron radicados conforme a su orden de llegada y asignados a los abogados sustanciadores, registros en la base de datos excel &quot;PROCESOS DISCIPLINARIOS 2016-ACTUAL&quot;"/>
    <s v="Archivo compartido DRIVE (OFAJU- EVIDENCIAS) P39_ACT934,935  Y 936"/>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x v="141"/>
    <x v="16"/>
    <n v="140"/>
    <s v="Número"/>
    <s v="Grupo de Recursos y Conceptos "/>
    <s v="Jefe de Oficina"/>
    <s v="Activo"/>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x v="419"/>
    <s v="Registrar en la base de datos los expedientes de los procesos disciplinarios de acuerdo a orden de llegada y asignación a los abogados del grupo"/>
    <x v="1"/>
    <d v="2016-01-01T00:00:00"/>
    <d v="2016-12-12T00:00:00"/>
    <x v="0"/>
    <s v="Técnico Administrativo"/>
    <s v="Técnico Administrativo"/>
    <x v="0"/>
    <n v="100"/>
    <s v="Se registraron los 22 procesos disciplinarios llegados al grupo para fallo segunda instancia, y se asignaron a los abogados"/>
    <s v="Base de datos digital"/>
    <n v="100"/>
    <s v=" Para el segundo trimestre se recibieron 30 fallos de segunda instancia,los cuales se registraron en la base de datos junto con la asignación de cada uno de estos a los Abogados responsables."/>
    <s v="Archivo compartido DRIVE (EVIDENCIAS OFAJU II TRIM)P39_ACT934-935,tomado del archivo excel &quot;PROCESOS DISCIPLINARIOS 2016-ACTUAL&quot; de la dependencia."/>
    <n v="100"/>
    <x v="3"/>
    <s v="Se recibieron 24 expedientes disciplinarios para fallos de segunda instancia, los cuales fueron registrados en la base de datos excel &quot;PROCESOS DISCIPLINARIOS 2016-ACTUAL&quot;"/>
    <s v="Archivo compartido DRIVE (OFAJU- EVIDENCIAS) P39_ACT934,935  Y 936"/>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x v="141"/>
    <x v="16"/>
    <n v="140"/>
    <s v="Número"/>
    <s v="Grupo de Recursos y Conceptos "/>
    <s v="Jefe de Oficina"/>
    <s v="Activo"/>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x v="420"/>
    <s v="Estudiar los procesos disciplinarios de conocimiento de la segunda instancia del Instituto"/>
    <x v="1"/>
    <d v="2016-01-01T00:00:00"/>
    <d v="2016-12-12T00:00:00"/>
    <x v="1"/>
    <s v="Abogados Grupo Recursos y Conceptos"/>
    <s v="Profesional Universitario"/>
    <x v="0"/>
    <n v="42"/>
    <s v="Del año 2015, quedaron 41 procesos pendientes por finalizar, sumado a los 22 procesos recibidos en el año 2016, para un total de 63 procesos en estudio. _x000a_ De los 63 procesos se han estudiado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4-935,tomado del archivo excel &quot;PROCESOS DISCIPLINARIOS 2016-ACTUAL&quot; de la dependencia."/>
    <n v="100"/>
    <x v="3"/>
    <s v="Fueron estudiados por los abogados sustanciadores los 29 expedientes pendientes del trimestre anterior más los 24 expedientes llegados. "/>
    <s v="Archivo compartido DRIVE (OFAJU- EVIDENCIAS) P39_ACT934,935  Y 936"/>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x v="141"/>
    <x v="16"/>
    <n v="140"/>
    <s v="Número"/>
    <s v="Grupo de Recursos y Conceptos "/>
    <s v="Jefe de Oficina"/>
    <s v="Activo"/>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x v="421"/>
    <s v="Proyectar de fallos de Segunda Instancia y envío para revisión y firma de la dirección general."/>
    <x v="1"/>
    <d v="2016-01-01T00:00:00"/>
    <d v="2016-12-12T00:00:00"/>
    <x v="1"/>
    <s v="Abogados Grupo Recursos y Conceptos"/>
    <s v="Profesional Universitario"/>
    <x v="0"/>
    <n v="59"/>
    <s v="De los 63 procesos en estudio se han finalizado (firma Dirección General)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6,tomado del archivo excel &quot;PROCESOS DISCIPLINARIOS 2016-ACTUAL&quot; de la dependencia."/>
    <n v="61"/>
    <x v="3"/>
    <s v="Se proyectaron y finalizaron 20 expedientes con fallo de segunda instancia, 8 quedaron en revisión del coordinador del grupo, pendientes para el proximo trimestre 25 expedientes."/>
    <s v="Archivo compartido DRIVE (OFAJU- EVIDENCIAS) P39_ACT934,935  Y 936"/>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40"/>
    <x v="142"/>
    <x v="16"/>
    <n v="100"/>
    <s v="Porcentaje"/>
    <s v="Grupo de Recursos y Conceptos "/>
    <s v="Profesional Universitario"/>
    <s v="Activo"/>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x v="422"/>
    <s v="Registrar las solicitudes de control de legalidad a proyectos de acuerdo y resoluciones"/>
    <x v="1"/>
    <d v="2016-01-01T00:00:00"/>
    <d v="2016-12-12T00:00:00"/>
    <x v="0"/>
    <s v="Profesional Asignado"/>
    <s v="Profesional Universitario"/>
    <x v="0"/>
    <n v="100"/>
    <s v="Se registraron 176 controles de legalidad y/o proyectos de resoluciones"/>
    <s v="Base de datos/ Planilla de Radicación Documentos"/>
    <n v="100"/>
    <s v="Se registraron 251 controles de legalidad y/0 proyectos de resoluciones"/>
    <s v="Archivo compartido DRIVE (EVIDENCIAS OFAJU II TRIM)P222_ACT937-938, planillas de registro escaneadas  &quot;PLANILLA CONTROLES DE LEGALIDAD 2016&quot; archivo fisico de la dependencia."/>
    <n v="100"/>
    <x v="3"/>
    <s v="Se recibieron 180 solicitudes de control de legalidad de proyectos de resoluciones de traslados, nombramientos, etc., los cuales fueron registrados en la planilla de control &quot;PLANILLA CONTROLES DE LEGALIDAD 2016&quot;"/>
    <s v="Archivo compartido DRIVE (OFAJU- EVIDENCIAS) P222_ACT937  Y 938"/>
  </r>
  <r>
    <x v="12"/>
    <s v="OFICINA ASESORA JURIDICA"/>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40"/>
    <x v="142"/>
    <x v="16"/>
    <n v="100"/>
    <s v="Porcentaje"/>
    <s v="Grupo de Recursos y Conceptos "/>
    <s v="Profesional Universitario"/>
    <s v="Activo"/>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x v="423"/>
    <s v="Realizar la revisión y control de los proyectos de acuerdo y actos administrativos "/>
    <x v="1"/>
    <d v="2016-01-01T00:00:00"/>
    <d v="2016-12-12T00:00:00"/>
    <x v="9"/>
    <s v="Profesional Asignado"/>
    <s v="Profesional Universitario"/>
    <x v="0"/>
    <n v="100"/>
    <s v="Se revisaron 176 controles de legalidad y/o proyectos de resoluciones"/>
    <s v="Base de datos/ Planilla de Radicación Documentos"/>
    <n v="100"/>
    <s v="se revisaron 251 controles de legalidad y/o proyectos de resoluciones"/>
    <s v="Archivo compartido DRIVE (EVIDENCIAS OFAJU II TRIM)P222_ACT937-938, planillas de registro escaneadas  &quot;PLANILLA CONTROLES DE LEGALIDAD 2016&quot; archivo fisico de la dependencia."/>
    <n v="100"/>
    <x v="3"/>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x v="143"/>
    <x v="13"/>
    <n v="100"/>
    <s v="Porcentaje"/>
    <s v="Mario Jimenez Gayon"/>
    <s v="Jefe de Oficina"/>
    <s v="Activo"/>
    <n v="83"/>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
    <s v="1. Los soportes de las actividades del producto P75 reposan en la siguiente ruta:_x000a__x000a_C:\Users\NJACOSTAN.SCENTRAL\Documents\2016\PLAN DE ACCION 2016\PRODUCTO P75_x000a__x000a_2. Ruta Drive Google: _x000a__x000a_https://drive.google.com/drive/u/1/folders/0B2yLbWtDgQU9eTNBMkd2STQwVGs"/>
    <s v="96"/>
    <s v="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
    <s v="1. Los soportes de las actividades del producto P75 reposan en la siguiente ruta:_x000a__x000a_C:\Users\NJACOSTAN.SCENTRAL\Documents\2016\PLAN DE ACCION 2016\Segundo Trimestre\PRODUCTO P75_x000a__x000a_2. Ruta Drive Google: _x000a__x000a_https://drive.google.com/drive/u/1/folders/0B2yLbWtDgQU9dGdSd2ttdzV3alU"/>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x v="424"/>
    <s v="1.Elaborar y presentar al comité de coordinación de control interno el Programa Anual de Auditorias para su aprobación."/>
    <x v="1"/>
    <d v="2016-01-02T00:00:00"/>
    <d v="2016-01-31T00:00:00"/>
    <x v="4"/>
    <s v="Equipo Auditor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
    <s v="1.El acta correspondiente reposa en la siguienteRuta:_x000a_C:\Users\NJACOSTAN.SCENTRAL\Documents\2016\PLAN DE ACCION 2016\PRODUCTO P75\Elaborar y presentar al CCC Programa Anual Auditorias 2016 (ACTIV. 1)_x000a__x000a_2.  Ruta Drive Google: https://drive.google.com/drive/u/1/folders/0B2yLbWtDgQU9Vnc1VURvS2s5WnM"/>
    <n v="100"/>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Segundo Trimestre\PRODUCTO P75\Elaborar y presentar al CCC Programa Anual Auditorias 2016 (ACTIV. 1)_x000a__x000a_2.  Ruta Drive Google: https://drive.google.com/drive/u/1/folders/0B2yLbWtDgQU9alBjZnpaU0lXQ0k"/>
    <n v="100"/>
    <x v="0"/>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Tercer Trimestre\PRODUCTO P75\Elaborar y presentar al CCC Programa Anual Auditorias 2016 (ACTIV. 1)_x000a__x000a_2.  Ruta Drive Google: https://drive.google.com/drive/u/1/folders/0B2yLbWtDgQU9Q003d01KNWVVdn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x v="143"/>
    <x v="13"/>
    <n v="100"/>
    <s v="Porcentaje"/>
    <s v="Mario Jimenez Gayon"/>
    <s v="Jefe de Oficina"/>
    <s v="Activo"/>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x v="425"/>
    <s v="2.Socializar el Programa Anual de Auditorias a través de la página WEB"/>
    <x v="1"/>
    <d v="2016-03-01T00:00:00"/>
    <d v="2016-03-30T00:00:00"/>
    <x v="6"/>
    <s v="Equipo Auditor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soporte correspondiente reposa en la siguiente Ruta: C:\Users\NJACOSTAN.SCENTRAL\Documents\2016\PLAN DE ACCION 2016\PRODUCTO P75\Publicacion Pagina Web INPEC Programa Anual de Auditorias 2016 (ACTIV.2)_x000a__x000a_2.  Ruta Drive Google: https://drive.google.com/drive/u/1/folders/0B2yLbWtDgQU9V1RyZXg5endWU2M"/>
    <n v="100"/>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Segundo Trimestre\PRODUCTO P75\Publicacion Pagina Web INPEC Programa Anual de Auditorias 2016 (ACTIV.2)_x000a__x000a_2.  Ruta Drive Google: https://drive.google.com/drive/u/1/folders/0B2yLbWtDgQU9MUVWRVdGT1A2WWs"/>
    <n v="100"/>
    <x v="0"/>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Tercer Trimestre\PRODUCTO P75\Publicacion Pagina Web INPEC Programa Anual de Auditorias 2016 (ACTIV.2)_x000a__x000a_2.  Ruta Drive Google: https://drive.google.com/drive/u/1/folders/0B2yLbWtDgQU9OUphUmpLSHV1NG8"/>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x v="143"/>
    <x v="13"/>
    <n v="100"/>
    <s v="Porcentaje"/>
    <s v="Mario Jimenez Gayon"/>
    <s v="Jefe de Oficina"/>
    <s v="Activo"/>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x v="426"/>
    <s v="3.Realizar las auditorias proyectadas en el Programa Anual de Auditorias."/>
    <x v="1"/>
    <d v="2016-02-01T00:00:00"/>
    <d v="2016-11-30T00:00:00"/>
    <x v="6"/>
    <s v="Equipo Auditor OCI"/>
    <s v="Profesional Universitario"/>
    <x v="0"/>
    <n v="33"/>
    <s v="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
    <s v="1. Los Informes Preliminares reposan en la siguiente ruta: _x000a_C:\Users\NJACOSTAN.SCENTRAL\Documents\2016\PLAN DE ACCION 2016\PRODUCTO P75_x000a__x000a_2.Al interior de la Oficina reposa el archivo documental en fisico  del Informe ( AZ : PLAN DE ACCION 2016 OCI)_x000a__x000a_3. Como es un informe preliminar aun no oficial, la Oficina de Control Interno no lo sube al drive."/>
    <n v="86"/>
    <s v="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
    <s v="1. Los Informes Preliminares y Finales reposan en la siguiente ruta: _x000a_C:\Users\NJACOSTAN.SCENTRAL\Documents\2016\PLAN DE ACCION 2016\Segundo Trimestre\PRODUCTO P75_x000a__x000a_2.Al interior de la Oficina reposa el archivo documental en fisico  del Informe ( AZ : PLAN DE ACCION 2016 OCI)_x000a__x000a_3. Ruta Drive Google:_x000a_https://drive.google.com/drive/u/1/folders/0B2yLbWtDgQU9VDNNRDVwOEZLN00"/>
    <n v="90"/>
    <x v="15"/>
    <s v="3. Durante el periodo Junio - Septiembre de 2016 se han llevado a cabo cuatro  (04) Auditorias de gestion en cumplimiento del rol de evaluacion y seguimiento de la dependencia, las cuatro (04) ya tienen informe final y se encuentran publicadas en la pagina web Institucional."/>
    <s v="1. Los Informes Preliminares y Finales reposan en la siguiente ruta: _x000a_C:\Users\NJACOSTAN.SCENTRAL\Documents\2016\PLAN DE ACCION 2016\Tercer Trimestre\PRODUCTO P75_x000a__x000a_2.Al interior de la Oficina reposa el archivo documental en fisico  del Informe ( AZ : PLAN DE ACCION 2016 OCI)_x000a__x000a_3. Ruta Drive Google:_x000a_https://drive.google.com/drive/u/1/folders/0B2yLbWtDgQU9NlJXTURJUjd3ZzQ"/>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x v="143"/>
    <x v="13"/>
    <n v="100"/>
    <s v="Porcentaje"/>
    <s v="Mario Jimenez Gayon"/>
    <s v="Jefe de Oficina"/>
    <s v="Activo"/>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x v="427"/>
    <s v="4.Elaborar dentro del informe de Auditoria un capitulo en el cual se identifiquen los riesgos (Corrupción y gestión) percibidos en las auditorias"/>
    <x v="1"/>
    <d v="2016-03-01T00:00:00"/>
    <d v="2016-12-12T00:00:00"/>
    <x v="3"/>
    <s v="Equipo OCI"/>
    <s v="Profesional Universitario"/>
    <x v="0"/>
    <n v="100"/>
    <s v="Pendiente de la aprobacion (Firma por parte de la jefatura) del Informe preliminar correspondiente a la AUDITORÍA ESPECIAL – SEGUIMIENTO_x000a_DIRECTIVAS TRANSITORIAS                N° 000008 DE 2012 Y N° 000015 DE 2013, FINALIZAR LA RECEPCIÓN Y ENTREGA DE BIENES_x000a_ DONADOS AL INPEC POR LA DIAN, en dicho informe se elaboro el correspondiente capitulo de riesgos obligatorio en cada uno de los procesos de evaluacion llevados a cabo por los funcionarios de esta Oficina."/>
    <s v="1.El Informe Preliminar de la Auditoria Especial se encuentra en la siguiente _x000a_Ruta: C:\Users\NJACOSTAN.SCENTRAL\Documents\2016\PLAN DE ACCION 2016\PRODUCTO P75\Informes de Auditoria con Capitulo de Riesgos 2016 (ACTIV.4)_x000a__x000a_2.Al interior de la Oficina reposa el archivo documental en fisico  del Informe ( AZ : PLAN DE ACCION 2016 OCI)_x000a__x000a_3. Como es un informe preliminar aun no oficial, la Oficina de Control Interno no lo sube al drive."/>
    <n v="100"/>
    <s v="4. En los Informes Finales de  las dos (02)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Segundo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STRSODJnQ0pIQWc"/>
    <n v="90"/>
    <x v="6"/>
    <s v="4. En los Informes Finales de  las cuatro (04)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Tercer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UVJGYlp6NHp2RjA"/>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x v="144"/>
    <x v="13"/>
    <n v="100"/>
    <s v="Porcentaje"/>
    <s v="Mario Jimenez Gayon"/>
    <s v="Jefe de Oficina"/>
    <s v="Activo"/>
    <n v="100"/>
    <s v="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_x000a_Con las acciones realizadas anteriormente se procedio a elaborar el Plan de Trabajo para la ejecucion de la Obra de Teatro y demas actividades programadas con motivo del dia del Control interno en la Entidad."/>
    <s v="1. Los soportes de las actividades del producto P59 reposan en la siguiente ruta:_x000a__x000a_C:\Users\NJACOSTAN.SCENTRAL\Documents\2016\PLAN DE ACCION 2016\PRODUCTO P59_x000a__x000a_2. Ruta Drive Google: _x000a__x000a_https://drive.google.com/drive/u/1/folders/0B2yLbWtDgQU9WURlLVBYaFpkclk"/>
    <s v="60"/>
    <s v="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
    <s v="1. Los soportes de las actividades del producto P59 reposan en la siguiente ruta:_x000a__x000a_C:\Users\NJACOSTAN.SCENTRAL\Documents\2016\PLAN DE ACCION 2016\Segundo Trimestre\PRODUCTO P59_x000a__x000a_2. Ruta Drive Google: _x000a__x000a_https://drive.google.com/drive/u/1/folders/0B2yLbWtDgQU9eUJMRTVPQnAxNmc"/>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x v="428"/>
    <s v="1.  Diagnostico de la percepción de la Oficina de Control Interno en la Entidad vía encuesta."/>
    <x v="1"/>
    <d v="2016-02-01T00:00:00"/>
    <d v="2016-02-15T00:00:00"/>
    <x v="0"/>
    <s v="Equipo OCI"/>
    <s v="Profesional Universitario"/>
    <x v="0"/>
    <n v="100"/>
    <s v="1. Fueron realizadas 56 encuestas en las cuales se evaluo la percepcion de la oficina de control interno al interior de la Entidad.  "/>
    <s v="1.Las encuestas y el diagnostico correspondiente reposan en el archivo Informatico del Equipo del Responsable del seguimiento al Plan de Accion de la Oficina de Control interno._x000a_Ruta: C:\Users\NJACOSTAN.SCENTRAL\Documents\2016\PLAN DE ACCION 2016\PRODUCTO P59\Encuestas de Percepcion OCI 2015 (ACTIV. 1)_x000a__x000a_2.Al interior de la Oficina reposa el archivo documental en fisico  de las Encuestas ( AZ : PLAN DE ACCION 2016 OCI)_x000a__x000a_3.  Ruta Drive Google: https://drive.google.com/drive/u/1/folders/0B2yLbWtDgQU9QlRyQlhtenUzTVk"/>
    <n v="100"/>
    <s v="1. Fueron realizadas 56 encuestas en las cuales se evaluo la percepcion de la oficina de control interno al interior de la Entidad."/>
    <s v="1.Las encuestas y el diagnostico correspondiente reposan en el archivo Informatico del Equipo del Responsable del seguimiento al Plan de Accion de la Oficina de Control interno._x000a_Ruta: C:\Users\NJACOSTAN.SCENTRAL\Documents\2016\PLAN DE ACCION 2016\Segundo Trimestre\PRODUCTO P59\Encuestas de Percepcion OCI 2015 (ACTIV. 1)_x000a__x000a_2.Al interior de la Oficina reposa el archivo documental en fisico  de las Encuestas ( AZ : PLAN DE ACCION 2016 OCI)_x000a__x000a_3.  Ruta Drive Google: https://drive.google.com/drive/u/1/folders/0B2yLbWtDgQU9RE9jQnVhV2FIMHc"/>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x v="144"/>
    <x v="13"/>
    <n v="100"/>
    <s v="Porcentaje"/>
    <s v="Mario Jimenez Gayon"/>
    <s v="Jefe de Oficina"/>
    <s v="Activo"/>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x v="429"/>
    <s v="2. Analizar la evaluación del Sistema de Control Interno del INPEC tomando como insumos: informe Auditoria Contraloría 2013- Informe ejecutivo anual de la OCI 2014 "/>
    <x v="1"/>
    <d v="2016-02-01T00:00:00"/>
    <d v="2016-02-28T00:00:00"/>
    <x v="0"/>
    <s v="Equipo OCI"/>
    <s v="Jefe de Oficina"/>
    <x v="0"/>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Informe de Medicion y Analisis - Percepcion OCI 2016 - Insumos (ACTIV.2)_x000a__x000a_2.Registro documental en fisico de la Oficina, Informe e Insumos_x000a__x000a_3.  Ruta Drive Google: https://drive.google.com/drive/u/1/folders/0B2yLbWtDgQU9akg4X0NLTUxiZlU"/>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Segundo Trimestre\Informe de Medicion y Analisis - Percepcion OCI 2016 - Insumos (ACTIV.2)_x000a__x000a_2.Registro documental en fisico de la Oficina, Informe e Insumos_x000a__x000a_3.  Ruta Drive Google: https://drive.google.com/drive/u/1/folders/0B2yLbWtDgQU9MlBNN2VQOUN4QXc"/>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x v="144"/>
    <x v="13"/>
    <n v="100"/>
    <s v="Porcentaje"/>
    <s v="Mario Jimenez Gayon"/>
    <s v="Jefe de Oficina"/>
    <s v="Activo"/>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x v="430"/>
    <s v="3. Diseñar Plan de trabajo (Cronograma)con base en los resultados del análisis del numeral 2.  "/>
    <x v="1"/>
    <d v="2016-03-01T00:00:00"/>
    <d v="2016-03-10T00:00:00"/>
    <x v="0"/>
    <s v="Equipo OCI"/>
    <s v="Profesional Universitario"/>
    <x v="0"/>
    <n v="100"/>
    <s v="3. Actualmente se cuenta con un Plan de trabajo que contempla para su ejecucion los meses de Mayo, Junio y julio del año 2016, puede ser suceptible a cambios o imprevistos que se presenten durante el proceso contractual mediante el cual se busca ejecutar la actividad programada &quot;Obra de Teatro Dia de Control Interno 2016&quot;."/>
    <s v="1.El Plan de Trabajo se puede encontrar en la siguiente Ruta: C:\Users\NJACOSTAN.SCENTRAL\Documents\2016\PLAN DE ACCION 2016\PRODUCTO P59\Plan de Trabajo (Cronograma) (ACTIV.3)_x000a__x000a_2.Registro documental en fisico de la Oficina, Plan de Trabajo_x000a__x000a_3.  Ruta Drive Google: https://drive.google.com/drive/u/1/folders/0B2yLbWtDgQU9WjNHeUpQTlNMNkk"/>
    <n v="100"/>
    <s v="3. El plan de trabajo se ajusto en razon a los inconvenientes en el proceso de aprobacion del presupuesto para la Obra de Teatro y el proceso de contratacion del mismo."/>
    <s v="1.El Plan de Trabajo se puede encontrar en la siguiente Ruta: C:\Users\NJACOSTAN.SCENTRAL\Documents\2016\PLAN DE ACCION 2016\Segundo Trimestre\PRODUCTO P59\Plan de Trabajo (Cronograma) (ACTIV.3)_x000a__x000a_2.Registro documental en fisico de la Oficina, Plan de Trabajo_x000a__x000a_3.  Ruta Drive Google: https://drive.google.com/drive/u/1/folders/0B2yLbWtDgQU9WG9sem1SYkRYTTQ"/>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x v="144"/>
    <x v="13"/>
    <n v="100"/>
    <s v="Porcentaje"/>
    <s v="Mario Jimenez Gayon"/>
    <s v="Jefe de Oficina"/>
    <s v="Activo"/>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x v="431"/>
    <s v="4. Desarrollar el Plan de Trabajo _x000a_4.1. Celebración del Día de Control Interno en el INPEC_x000a_4.1.1. Obra de Teatro_x000a_4.1.2. Conferencias (Directora Función Publica, Secretaria General de la Transparencia, Contraloría General de la Republica, Procuraduría General de la Republica)_x000a_4.1.3. Folletos, pendones, manuales, volantes, botones etc."/>
    <x v="1"/>
    <d v="2016-05-11T00:00:00"/>
    <d v="2016-06-30T00:00:00"/>
    <x v="0"/>
    <s v="Equipo OCI"/>
    <s v="Jefe de Oficina"/>
    <x v="0"/>
    <m/>
    <m/>
    <m/>
    <n v="0"/>
    <s v="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
    <m/>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x v="144"/>
    <x v="13"/>
    <n v="100"/>
    <s v="Porcentaje"/>
    <s v="Mario Jimenez Gayon"/>
    <s v="Jefe de Oficina"/>
    <s v="Activo"/>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x v="432"/>
    <s v="5. Aplicar encuesta de evaluación respecto a la percepción positiva de los roles de la Oficina de Control Interno en el INPEC y determinar el incremento en la percepción de imagen positiva"/>
    <x v="1"/>
    <d v="2016-05-04T00:00:00"/>
    <d v="2016-11-30T00:00:00"/>
    <x v="0"/>
    <s v="Equipo Auditor OCI"/>
    <s v="Profesional Universitario"/>
    <x v="0"/>
    <m/>
    <m/>
    <m/>
    <n v="0"/>
    <s v="Para el cumplimiento de esta actividad se requiere la realizacion efectiva de la actividad anterior (numero 4)."/>
    <m/>
    <n v="71"/>
    <x v="56"/>
    <s v="Para el cumplimiento de esta actividad se requiere la realizacion efectiva de la actividad anterior (numero 4)."/>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n v="100"/>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
    <s v="1. Los soportes de las actividades del producto P245 reposan en la siguiente ruta:_x000a__x000a_C:\Users\NJACOSTAN.SCENTRAL\Documents\2016\PLAN DE ACCION 2016\PRODUCTO P245_x000a__x000a_2. Ruta Drive Google: _x000a__x000a_https://drive.google.com/drive/u/1/folders/0B2yLbWtDgQU9TUs5Z3lfS3NUWGM"/>
    <s v="100"/>
    <s v="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_x000a__x000a_LINK:_x000a__x000a_1. SEGUIMIENTO MAPA DE RIESGOS DE CORRUPCION INPEC 2016_x000a_http://www.inpec.gov.co/portal/page/portal/Inpec/Institucion/ReportesDeControlInterno/Seguimiento%20a%20Las%20Estrategias%20del%20Plan%20Anticorrupci%F3n%20y%20Aten"/>
    <s v="1. Los soportes de las actividades del producto P245 reposan en la siguiente ruta:_x000a__x000a_C:\Users\NJACOSTAN.SCENTRAL\Documents\2016\PLAN DE ACCION 2016\Segundo Trimestre\PRODUCTO P245_x000a__x000a_2. Ruta Drive Google: _x000a__x000a_https://drive.google.com/drive/u/1/folders/0B2yLbWtDgQU9TlZyYjdiMk11dkU"/>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3"/>
    <s v="1. Elaborar y presentar al Comité de Coordinación de Control Interno el Programa Anual de Auditorias para su aprobación."/>
    <x v="0"/>
    <d v="2016-01-02T00:00:00"/>
    <d v="2016-01-31T00:00:00"/>
    <x v="4"/>
    <s v="Equipo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s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4"/>
    <s v="2. Socializar el Programa Anual de Auditorias a través de la página WEB"/>
    <x v="0"/>
    <d v="2016-03-01T00:00:00"/>
    <d v="2016-03-30T00:00:00"/>
    <x v="4"/>
    <s v="Equipo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s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5"/>
    <s v="3. Seguimiento al estado del Sistema de Control Interno (Cuatrimestral) "/>
    <x v="0"/>
    <d v="2016-03-11T00:00:00"/>
    <d v="2016-11-11T00:00:00"/>
    <x v="4"/>
    <s v="Equipo OCI"/>
    <s v="Profesional Universitario"/>
    <x v="0"/>
    <n v="100"/>
    <s v="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
    <s v="1.El Informe correspondiente reposa en la siguienteRuta:_x000a_C:\Users\NJACOSTAN.SCENTRAL\Documents\2016\PLAN DE ACCION 2016\PRODUCTO P245\3. Seguimiento al Sistema de Control Interno Primer Informe Cuatrimensual 2016 (ACTIV.3)_x000a__x000a_2.  Ruta Drive Google: https://drive.google.com/drive/u/1/folders/0B2yLbWtDgQU9b19kLUl4clpsRW8"/>
    <n v="100"/>
    <s v="3. El seguimiento Cuatrimensual al Sistema de Control Interno abarca el periodo Marzo - Junio de 2016, es decir la elaboracion y publicacion del Informe es extemporaneo (Julio 2016). "/>
    <m/>
    <m/>
    <x v="57"/>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6"/>
    <s v="4. Publicación del resultado del Sistema de Control Interno (Cuatrimestral) en la pagina web del Instituto. Dirección General y Planeación."/>
    <x v="0"/>
    <d v="2016-03-11T00:00:00"/>
    <d v="2016-11-11T00:00:00"/>
    <x v="4"/>
    <s v="Equipo OCI"/>
    <s v="Profesional Universitario"/>
    <x v="0"/>
    <n v="100"/>
    <s v="4. El Informe Promenorizado del Sistema de Control Interno de la Entidad fue publicado en la Pagina Web Institucional (http://www.inpec.gov.co/portal/page/portal/Inpec/Institucion/ReportesDeControlInterno/Tab1/componente%20talento%20humano.PDF)"/>
    <s v="1.El soporte correspondiente reposa en la siguienteRuta:_x000a_C:\Users\NJACOSTAN.SCENTRAL\Documents\2016\PLAN DE ACCION 2016\PRODUCTO P245\4. Publicacion del Informe de seguimiento al Sistema de Control Interno (ACTIV.4)_x000a__x000a_2.  Ruta Drive Google: https://drive.google.com/drive/u/1/folders/0B2yLbWtDgQU9eENma0FGY21WeUE"/>
    <n v="100"/>
    <s v="4. El seguimiento Cuatrimensual al Sistema de Control Interno abarca el periodo Marzo - Junio de 2016, es decir la elaboracion y publicacion del Informe es extemporaneo (Julio 2016). "/>
    <m/>
    <m/>
    <x v="57"/>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7"/>
    <s v="5. Informes Ejecutivos anuales del Sistema de Control Interno y Sistema de Control Interno Contable."/>
    <x v="0"/>
    <d v="2016-01-02T00:00:00"/>
    <d v="2016-02-28T00:00:00"/>
    <x v="0"/>
    <s v="Equipo OCI"/>
    <s v="Profesional Universitario"/>
    <x v="0"/>
    <n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s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m/>
    <x v="0"/>
    <m/>
    <m/>
  </r>
  <r>
    <x v="13"/>
    <s v="OFICINA DE CONTROL INTERNO   "/>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x v="145"/>
    <x v="12"/>
    <n v="100"/>
    <s v="Porcentaje"/>
    <s v="Mario Jimenez Gayon"/>
    <s v="Jefe de Oficina"/>
    <s v="Activo"/>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x v="438"/>
    <s v="6. Realizar y publicar los seguimientos (3) al mapa de riesgos de corrupción, aplicando el formato, los lineamientos y las fechas establecidas en la guía para la gestión de Riesgo DAFP ."/>
    <x v="0"/>
    <d v="2016-01-18T00:00:00"/>
    <d v="2016-09-14T00:00:00"/>
    <x v="0"/>
    <s v="Equipo OCI"/>
    <s v="Profesional Universitario"/>
    <x v="0"/>
    <n v="0"/>
    <m/>
    <m/>
    <n v="100"/>
    <s v="6. Fue publicado el primer (01)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C:\Users\NJACOSTAN.SCENTRAL\Documents\2016\PLAN DE ACCION 2016\Segundo Trimestre\PRODUCTO P245\6. Informe de Seguimiento al Mapa de Riesgos de Corrupcion 2016 (ACTIV. 6)_x000a__x000a_2.Registro documental en fisico de la Oficina, Informe de Seguimiento al Mapa de Riesgos de Corrupcion 2016_x000a__x000a_3.  Ruta Drive Google: https://drive.google.com/drive/u/1/folders/0B2yLbWtDgQU9LUhad2xMM0dlTTQ"/>
    <n v="100"/>
    <x v="0"/>
    <s v="6. Fue publicado el Segundo (00)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quot; (ACTIV. 6)_x000a__x000a_2.Registro documental en fisico de la Oficina, Informe de Seguimiento al Mapa de Riesgos de Corrupcion 2016_x000a__x000a_3.  Ruta Drive Google: https://drive.google.com/drive/u/1/folders/0B2yLbWtDgQU9LUhad2xMM0dlTTQ&quot;_x000a_2.Registro documental en fisico de la Oficina, Informe de Seguimiento al Mapa de Riesgos de Corrupcion 2016_x000a__x000a_3.  Ruta Drive Google: https://drive.google.com/drive/u/1/folders/0B2yLbWtDgQU9ZWIzX3pIeHZSb28"/>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x v="146"/>
    <x v="12"/>
    <n v="25"/>
    <s v="Porcentaje"/>
    <s v="CONSTANZA CAÑON CHARRY "/>
    <s v="Jefe de Oficina"/>
    <s v="Activo"/>
    <n v="0"/>
    <m/>
    <m/>
    <n v="0"/>
    <m/>
    <m/>
    <m/>
    <s v="SIN REGISTRO DE SEGUIMIENTO"/>
    <m/>
    <n v="25"/>
    <s v="11 casos disciplinarios con hechos vigencia 2011 resueltos"/>
    <s v="Carpeta Plan de Acción GRUVE OFIDI"/>
    <x v="439"/>
    <s v="Establecer un cronograma de actividades para el impulso de los expedientes."/>
    <x v="0"/>
    <d v="2016-01-18T00:00:00"/>
    <d v="2016-01-22T00:00:00"/>
    <x v="2"/>
    <s v="CONSTANZA CAÑON CHARRY"/>
    <s v="Jefe de Oficina"/>
    <x v="0"/>
    <n v="100"/>
    <s v="Cronograma elaborado de actividades para el impulso de 7 expedientes vigencia 2011"/>
    <s v="Plan de Acciòn 2016, hoja 6 Cronog Impul exped 2011, computador OFIDIS/Grupo Prevenciòn"/>
    <n v="100"/>
    <s v="Cronograma elaborado de actividades para el impulso de 7 expedientes vigencia 2011"/>
    <s v="Archivo fisico OFIDI GRUVE Carpeta Plan de acciòn y carpeta virtual PC/Doris Sanchez/mis documentos/plan de acciòn Cronograma paraimpulso y seguimiento expedientes 2011."/>
    <n v="100"/>
    <x v="0"/>
    <s v="Cronograma elaborado de actividades para el impulso de 7 expedientes vigencia 2011"/>
    <s v="Archivo fisico OFIDI GRUVE Carpeta Plan de acciòn y carpeta virtual PC/Doris Sanchez/mis documentos/plan de acciòn Cronograma paraimpulso y seguimiento expedientes 2011."/>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x v="146"/>
    <x v="12"/>
    <n v="25"/>
    <s v="Porcentaje"/>
    <s v="CONSTANZA CAÑON CHARRY "/>
    <s v="Jefe de Oficina"/>
    <s v="Activo"/>
    <n v="0"/>
    <m/>
    <m/>
    <n v="0"/>
    <m/>
    <m/>
    <m/>
    <s v="SIN REGISTRO DE SEGUIMIENTO"/>
    <m/>
    <n v="25"/>
    <s v="11 casos disciplinarios con hechos vigencia 2011 resueltos"/>
    <s v="Carpeta Plan de Acción GRUVE OFIDI"/>
    <x v="440"/>
    <s v="Realizar seguimiento y vigilancia de las actividades procesales desarrolladas por parte de los operadores disciplinarios."/>
    <x v="0"/>
    <d v="2016-01-25T00:00:00"/>
    <d v="2016-12-12T00:00:00"/>
    <x v="2"/>
    <s v="CONSTANZA CAÑON CHARRY"/>
    <s v="Jefe de Oficina"/>
    <x v="0"/>
    <m/>
    <s v="Cronograma elaborado con seguimiento a expedientes 2011"/>
    <s v="Plan de Acciòn 2016, hoja 6 Cronog Impul exped 2011, computador OFIDIS/Grupo Prevenciòn"/>
    <n v="100"/>
    <s v="Seguimiento realizado con oficios OFIDI-GOPEV-1235-2016 dirigidos a Dr. Nancy Mazuera y Germán Maldonado solicitud estado procesos casos 2011."/>
    <s v="Archivo fisico OFIDI GRUVE Carpeta Plan de acciòn "/>
    <n v="100"/>
    <x v="58"/>
    <s v="Seguimiento realizado con oficios OFIDI-GOPEV-1235-2016 dirigidos a Dr. Nancy Mazuera y Germán Maldonado solicitud estado procesos casos 2011."/>
    <s v="Archivo fisico OFIDI GRUVE Carpeta Plan de acciòn "/>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x v="146"/>
    <x v="12"/>
    <n v="25"/>
    <s v="Porcentaje"/>
    <s v="CONSTANZA CAÑON CHARRY "/>
    <s v="Jefe de Oficina"/>
    <s v="Activo"/>
    <n v="0"/>
    <m/>
    <m/>
    <n v="0"/>
    <m/>
    <m/>
    <m/>
    <s v="SIN REGISTRO DE SEGUIMIENTO"/>
    <m/>
    <n v="25"/>
    <s v="11 casos disciplinarios con hechos vigencia 2011 resueltos"/>
    <s v="Carpeta Plan de Acción GRUVE OFIDI"/>
    <x v="441"/>
    <s v="Elaborar y presentar informe final de terminación de procesos hechos 2011."/>
    <x v="0"/>
    <d v="2016-12-12T00:00:00"/>
    <d v="2016-12-15T00:00:00"/>
    <x v="1"/>
    <s v="CONSTANZA CAÑON CHARRY"/>
    <s v="Jefe de Oficina"/>
    <x v="0"/>
    <m/>
    <m/>
    <m/>
    <m/>
    <s v="La actividad no ha iniciado, se presenta el informe una vez se culmine el proceso en su totalidad cuyos fallos estàn en revisiòn y aprobaciòn por parte de la Jefatura, hasta tanto se realicen las notificaciones los procesos no quedan totalmente tramitados."/>
    <m/>
    <m/>
    <x v="7"/>
    <m/>
    <m/>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x v="147"/>
    <x v="13"/>
    <n v="100"/>
    <s v="Porcentaje"/>
    <s v="CONSTANZA CAÑON CHARRY "/>
    <s v="Jefe de Oficina"/>
    <s v="Activo"/>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x v="442"/>
    <s v="Estudio y análisis de la queja o informe por parte del Comité de Evaluación de la Oficina de Control Interno Disciplinario"/>
    <x v="1"/>
    <d v="2016-01-12T00:00:00"/>
    <d v="2016-12-12T00:00:00"/>
    <x v="2"/>
    <s v="CONSTANZA CAÑON CHARRY"/>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n v="100"/>
    <x v="59"/>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x v="147"/>
    <x v="13"/>
    <n v="100"/>
    <s v="Porcentaje"/>
    <s v="CONSTANZA CAÑON CHARRY "/>
    <s v="Jefe de Oficina"/>
    <s v="Activo"/>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x v="443"/>
    <s v="Asignación de las quejas o informes a los funcionarios a través de reparto para la proyección de la decisión tomada en Comité."/>
    <x v="1"/>
    <d v="2016-01-12T00:00:00"/>
    <d v="2016-12-12T00:00:00"/>
    <x v="2"/>
    <s v="CONSTANZA CAÑON CHARRY"/>
    <s v="Jefe de Oficina"/>
    <x v="0"/>
    <n v="100"/>
    <s v="8 sesiones de asignaciòn de quejas o informes"/>
    <s v="8 formatos de registro 13 y 26 de enero; 5, 12 y 22 de febrero y 2, 4 y 17 de marzo de 2016, carpeta fìsica OFIDI/Grupo Prevenciòn, Carpeta fìsica Reparto de quejas relaciòn de inhibitorios y reparto de quejas para indagación preliminar OFIDI"/>
    <n v="100"/>
    <s v="12 Sesiones del Comitè para Estudio y análisis de 430 quejas recibidas durante el trimestre."/>
    <s v="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
    <n v="100"/>
    <x v="59"/>
    <s v="12 Sesiones del Comitè para Estudio y análisis de 483 quejas recibidas durante el trimestre."/>
    <s v="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x v="147"/>
    <x v="13"/>
    <n v="100"/>
    <s v="Porcentaje"/>
    <s v="CONSTANZA CAÑON CHARRY "/>
    <s v="Jefe de Oficina"/>
    <s v="Activo"/>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x v="444"/>
    <s v="Revisión y aprobación de la decisión proyectada por el funcionario, para la firma de la Jefatura."/>
    <x v="0"/>
    <d v="2016-01-12T00:00:00"/>
    <d v="2016-12-12T00:00:00"/>
    <x v="1"/>
    <s v="CONSTANZA CAÑON CHARRY"/>
    <s v="Jefe de Oficina"/>
    <x v="0"/>
    <n v="100"/>
    <s v="Se realiza revisión y aprobación a través del visto bueno del coordinador del Grupo de Investigaciones en los proyectos de autos, Decisión registrada en los libros de autos y decisiones y en SIID"/>
    <s v="Libro Radicador de Expedientes folio 374 en adelante"/>
    <n v="100"/>
    <s v="Revisiòn y aprobaciòn a través del visto bueno por parte del Coordinador del GINDI en los Proyectos de Autos.  Actuaciones registradas en el libro de Autos y en el SIID "/>
    <s v="Libro radicador de Expedientes folios 384 en adelante ubicado en la Secretaría del Despacho."/>
    <n v="100"/>
    <x v="59"/>
    <s v="Revisiòn y aprobaciòn a través del visto bueno por parte del Coordinador del GINDI en los Proyectos de Autos.  Actuaciones registradas en el libro de Autos y en el SIID "/>
    <s v="Libro radicador de Expedientes folios 384 en adelante ubicado en la Secretaría del Despacho."/>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x v="148"/>
    <x v="13"/>
    <n v="100"/>
    <s v="Porcentaje"/>
    <s v="CONSTANZA CAÑON CHARRY "/>
    <s v="Jefe de Oficina"/>
    <s v="Activo"/>
    <n v="0"/>
    <m/>
    <m/>
    <n v="35"/>
    <s v="2 Visitas de seguimiento de acuerdo con el Cronograma presentado y autorizado por la DINPE"/>
    <s v="Visita durante los dìas 27, 28 y 29 de abril de 2016 a la DIREG NORTE ACTA No. 002-2016 y Visita durante los dìas 13, 14 y 15 de abril de 2016 a la DIREG CENTRAL, Acta 01-2016.  Reposan en carpeta fisica Plan de Acciòn ODIFI-GRUVE"/>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x v="445"/>
    <s v="Elaboración del cronograma de atención e intervención, y selección de los establecimientos a intervenir con charlas de sensibilización y actualización de régimen disciplinario."/>
    <x v="0"/>
    <d v="2016-01-18T00:00:00"/>
    <d v="2016-01-22T00:00:00"/>
    <x v="2"/>
    <s v="CONSTANZA CAÑON CHARRY"/>
    <s v="Jefe de Oficina"/>
    <x v="0"/>
    <n v="25"/>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x v="0"/>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x v="148"/>
    <x v="13"/>
    <n v="100"/>
    <s v="Porcentaje"/>
    <s v="CONSTANZA CAÑON CHARRY "/>
    <s v="Jefe de Oficina"/>
    <s v="Activo"/>
    <m/>
    <m/>
    <m/>
    <m/>
    <m/>
    <m/>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x v="446"/>
    <s v="Visitas y ejecución de las actividades en los establecimientos seleccionados.( Presencial y/o Virtual)"/>
    <x v="0"/>
    <d v="2016-01-18T00:00:00"/>
    <d v="2016-01-22T00:00:00"/>
    <x v="2"/>
    <s v="CONSTANZA CAÑON CHARRY"/>
    <s v="Jefe de Oficina"/>
    <x v="0"/>
    <n v="0"/>
    <s v="No ha iniciado"/>
    <m/>
    <n v="33.299999999999997"/>
    <s v="2 Visitas de seguimiento de acuerdo con el Cronograma presentado y autorizado por la DINPE, en el cual se programaron 6 visitas."/>
    <s v="Visita durante los dìas 27, 28 y 29 de abril de 2016 a la DIREG NORTE ACTA No. 002-2016 y Visita durante los dìas 13, 14 y 15 de abril de 2016 a la DIREG CENTRAL, Acta 01-2016.  Reposan en carpeta fisica Plan de Acciòn ODIFI-GRUVE"/>
    <n v="84"/>
    <x v="0"/>
    <s v="3 Visitas de seguimiento de acuerdo con el Cronograma presentado y autorizado por la DINPE, en el cual se programaron 6 visitas."/>
    <s v="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
  </r>
  <r>
    <x v="14"/>
    <s v="OFICINA DE CONTROL INTERNO DISCIPLINARIO"/>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x v="148"/>
    <x v="13"/>
    <n v="100"/>
    <s v="Porcentaje"/>
    <s v="CONSTANZA CAÑON CHARRY "/>
    <s v="Jefe de Oficina"/>
    <s v="Activo"/>
    <m/>
    <m/>
    <m/>
    <m/>
    <m/>
    <m/>
    <m/>
    <s v="1 inoorme semestral"/>
    <s v="Carpata virtual: C:\Documents and Settings\DSANCHEZT\Mis documentos\DORIS 2016\COMPARTIDA\OFICIOS 2016\Oficio Informe semestral actividades OFIDI.docx y carpeta fisica Plan Accion 2016"/>
    <n v="100"/>
    <s v="2 visitas al EC Bogotá y COMEB actividades de seguimiento y prevención, pendiente visita programada para la Regional Oriente"/>
    <s v="Carpeta Plan de Acciòn OFIDI Actiovidad sujeta a modificaciòn en razon a lo aprobado por la DINPE en oficio del 23 de maro de 2016."/>
    <x v="447"/>
    <s v="Presentación de informes de las actividades semestral y final, ante la Dirección General del Inpec."/>
    <x v="0"/>
    <d v="2016-01-18T00:00:00"/>
    <d v="2016-12-12T00:00:00"/>
    <x v="1"/>
    <s v="CONSTANZA CAÑON CHARRY"/>
    <s v="Jefe de Oficina"/>
    <x v="0"/>
    <m/>
    <s v="No ha iniciado"/>
    <m/>
    <n v="40"/>
    <s v="Informe semestral elaborado"/>
    <s v="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
    <n v="50"/>
    <x v="60"/>
    <s v="Informe semestral elaborado"/>
    <s v="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48"/>
    <s v="Realizar la verificación del Esquema de publicación de la Ley de Transparencia y Acceso a la información Pública propuesto por el Manual de Gobierno en línea."/>
    <x v="0"/>
    <d v="2016-01-02T00:00:00"/>
    <d v="2016-02-15T00:00:00"/>
    <x v="23"/>
    <s v="Elvira Isabel Rowlands"/>
    <s v="Profesional Universitario"/>
    <x v="0"/>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x v="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49"/>
    <s v="Elaboración de informe de resultados, logros y dificultades y publicación en la página web, para informar a los usuarios."/>
    <x v="0"/>
    <d v="2016-06-30T00:00:00"/>
    <d v="2016-12-12T00:00:00"/>
    <x v="23"/>
    <s v="Johanna Velasco Atuesta"/>
    <s v="Profesional Universitario"/>
    <x v="0"/>
    <n v="7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100"/>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00"/>
    <x v="61"/>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0"/>
    <s v="Realizar la verificación, identificación y actualización de datos abiertos."/>
    <x v="0"/>
    <d v="2016-01-01T00:00:00"/>
    <d v="2016-04-01T00:00:00"/>
    <x v="23"/>
    <s v="Elvira Isabel Rowlands"/>
    <s v="Profesional Universitario"/>
    <x v="0"/>
    <n v="100"/>
    <s v="se realizo verificación e identificación de datos abiertos"/>
    <s v="http://www.inpec.gov.co/portal/page/portal/Inpec/Institucion/PlanesInstitucionales/Plan_Accion_2014/MIPG"/>
    <n v="100"/>
    <s v="se realizo verificación e identificación de datos abiertos"/>
    <s v="http://www.inpec.gov.co/portal/page/portal/Inpec/Institucion/PlanesInstitucionales/Plan_Accion_2014/MIPG"/>
    <n v="100"/>
    <x v="0"/>
    <s v="se realizo verificación e identificación de datos abiertos"/>
    <s v="http://www.inpec.gov.co/portal/page/portal/Inpec/Institucion/PlanesInstitucionales/Plan_Accion_2014/MIPG"/>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1"/>
    <s v="Revisión de los procesos para identificar procedimientos administrativos regulados (trámites) y no regulados"/>
    <x v="0"/>
    <d v="2016-01-01T00:00:00"/>
    <d v="2016-04-30T00:00:00"/>
    <x v="23"/>
    <s v="Elvira Isabel Rowlands"/>
    <s v="Profesional Universitario"/>
    <x v="0"/>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x v="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2"/>
    <s v="Priorización de trámites a intervenir"/>
    <x v="1"/>
    <d v="2016-05-01T00:00:00"/>
    <d v="2016-08-31T00:00:00"/>
    <x v="23"/>
    <s v="Elvira Isabel Rowlands"/>
    <s v="Profesional Universitario"/>
    <x v="1"/>
    <n v="100"/>
    <s v="La OP Asignación de Visitas a Internos"/>
    <s v="Nueva ruta de acceso para solicitud de turnos de visita vía internet http://186.179.97.230:8080/Mat/"/>
    <n v="100"/>
    <s v="Se actualizo y se encuentra en revision en el DAFP la OPA &quot;ASIGNACIÓN DE VISITAS A INTERNOS&quot;,"/>
    <s v="http://www.suit.gov.co/registro-web/faces/home.jsf?_adf.ctrl-state=hnxdb9q96_3"/>
    <m/>
    <x v="0"/>
    <s v="Eliminado por PLANTIC 2016 mediante Acta N° 10 del 27 de julio de 2016 Comité Institucional de Desarrollo Administrativo"/>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3"/>
    <s v="Implementar 1 acción efectiva que permitan mejorar los tramites (Normativas, Administrativas o tecnológica)"/>
    <x v="0"/>
    <d v="2016-09-01T00:00:00"/>
    <d v="2016-12-12T00:00:00"/>
    <x v="23"/>
    <s v="Elvira Isabel Rowlands"/>
    <s v="Profesional Universitario"/>
    <x v="1"/>
    <n v="50"/>
    <s v="Se encuentra en revisión por parte del jefe de la oficina asesora de planeación"/>
    <s v="(SCENTRAL/EIROWLANDSG) - escritorio/carpeta DIAGNOSTICO/documento word/ELABORAR DIASGOSTICO Y PRIORIZAR TRAMITES"/>
    <m/>
    <m/>
    <m/>
    <m/>
    <x v="4"/>
    <s v="Eliminado por PLANTIC 2016 mediante Acta N° 10 del 27 de julio de 2016 Comité Institucional de Desarrollo Administrativo"/>
    <m/>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4"/>
    <s v="Realizar la verificación del Esquema de publicación de la Ley de Transparencia y Acceso a la información Pública propuesto por el Manual de Gobierno en línea."/>
    <x v="0"/>
    <d v="2016-09-01T00:00:00"/>
    <d v="2016-12-12T00:00:00"/>
    <x v="24"/>
    <s v="Johanna Velasco Atuesta"/>
    <s v="Profesional Universitario"/>
    <x v="0"/>
    <n v="100"/>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m/>
    <m/>
    <m/>
    <n v="100"/>
    <x v="4"/>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5"/>
    <s v="Actualizar la ruta virtual del Instituto con relación a circulares y directivas que emane la Dirección General, posteriormente su socialización a nivel nacional"/>
    <x v="0"/>
    <d v="2016-01-15T00:00:00"/>
    <d v="2016-12-12T00:00:00"/>
    <x v="23"/>
    <s v="Eduardo Guzman Guzman"/>
    <s v="Profesional Universitario"/>
    <x v="0"/>
    <n v="100"/>
    <s v="Se envia correo electronico con el link de ubicación en la ruta virtual de la calidad de los documentos circular o directiva para conocimiento de las dependencias involucradas."/>
    <s v="ttps://mail.google.com/mail/u/0/#search/evidencia+publicaci%C3%B3n/152560dc71489942"/>
    <n v="100"/>
    <s v="Se envia correo electronico con el link de ubicación en la ruta virtual de la calidad de los documentos circular o directiva para conocimiento de las dependencias involucradas."/>
    <s v="ttps://mail.google.com/mail/u/0/#search/evidencia+publicaci%C3%B3n/152560dc71489942"/>
    <n v="100"/>
    <x v="26"/>
    <s v="Se envia correo electronico con el link de ubicación en la ruta virtual de la calidad de los documentos circular o directiva para conocimiento de las dependencias involucradas."/>
    <s v="ttps://mail.google.com/mail/u/0/#search/evidencia+publicaci%C3%B3n/152560dc71489942"/>
  </r>
  <r>
    <x v="11"/>
    <s v="OFICINA ASESORA DE PLANEACIÓN"/>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x v="149"/>
    <x v="9"/>
    <n v="53"/>
    <s v="Porcentaje"/>
    <s v="Juan Manuel Riaño Vargas"/>
    <s v="Jefe de Oficina Asesora"/>
    <s v="Activo"/>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x v="456"/>
    <s v="Publicar en la pagina web institucional, mediante link de acceso a la información publica que permita al usuario tener acceso al índice de información general del instituto y posteriormente al tema especifico de su interés."/>
    <x v="0"/>
    <d v="2016-02-01T00:00:00"/>
    <d v="2016-12-12T00:00:00"/>
    <x v="25"/>
    <s v="Johanna Velasco Atuesta"/>
    <s v="Profesional Universitario"/>
    <x v="0"/>
    <n v="10"/>
    <s v="se realizo actualización de la información correspondiente a: Misión y Visión, principios y valores, plan de acción, plan anticorrupción y atención a ciudadano, plan de mejoramiento, modelo integrado de planeación y gestión , informe de gestión ."/>
    <s v="URL: http://www.inpec.gov.co/portal/page/portal/Inpec/ServiciosDeInformacionAlCiudadano/TransparenciaInformacionPublica"/>
    <n v="100"/>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100"/>
    <x v="2"/>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x v="150"/>
    <x v="2"/>
    <n v="1"/>
    <s v="Número"/>
    <s v="Ing, Adriana Cetina Hernandez "/>
    <s v="Jefe de Oficina"/>
    <s v="Activo"/>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x v="457"/>
    <s v="Estructurar la metodología y Mapa de Riesgos del SGSI"/>
    <x v="0"/>
    <d v="2016-01-01T00:00:00"/>
    <d v="2016-04-30T00:00:00"/>
    <x v="0"/>
    <s v="Ing., Orlando Avelino"/>
    <s v="Distinguido"/>
    <x v="0"/>
    <n v="0"/>
    <s v="La actividad no se ha cumplido dentro de la fecha programada, por falta de presupuesto y personal. "/>
    <m/>
    <n v="5"/>
    <s v="Mediante acta No: 164, el grupo de Proyección e Implementación tecnologica, hizo previa revisión a la metodologia para la Gestión de Riesgos de Seguridad de la Información y la matriz evaluación de riesgos del SGSI."/>
    <s v="-AZ- SISTEMA DE GESTION DE SEGURIDAD DE LA INFORMACION - GRUPO PROYECCION E IMPLEMENTACION TECNOLOGICA - Las evidencias reposan en archivo mágnetico ruta: C:\Users\MARTHA CORDON SCENTRAL\Documentos\2016\PLAN DE ACCION 2016\EVIDENCIAS SEGUIMIENTO II TRIMESTRE."/>
    <m/>
    <x v="0"/>
    <s v="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
    <s v="GRUPO PROYECCION E IMPLEMENTACION TECNOLOGICA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x v="150"/>
    <x v="2"/>
    <n v="1"/>
    <s v="Número"/>
    <s v="Ing, Adriana Cetina Hernandez "/>
    <s v="Jefe de Oficina"/>
    <s v="Activo"/>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x v="458"/>
    <s v="Implementar y sensibilizar el SGSI a los funcionarios del proceso Gestión Técnologica Sede Central Bogotá"/>
    <x v="0"/>
    <d v="2016-02-01T00:00:00"/>
    <d v="2016-12-12T00:00:00"/>
    <x v="2"/>
    <s v="Ing., Orlando Avelino"/>
    <s v="Distinguido"/>
    <x v="0"/>
    <n v="0"/>
    <s v="La actividad no se ha cumplido dentro de la fecha programada, por falta de presupuesto y personal. "/>
    <m/>
    <n v="5"/>
    <s v="Mediante actas No: 80 y 86 los dias 19 y 27 de abril en el auditorio de la Dirección General, se realizo una capacitación y sensibilización de Seguridad de la Información a funcionarios del CEDIP, COMEB, RM BOGOTA, EC BOGOTA."/>
    <s v="-AZ- SISTEMA DE GESTION DE SEGURIDAD DE LA INFORMACION - GRUPO PROYECCION E IMPLEMENTACION TECNOLOGICA - Las evidencias reposan en archivo mágnetico ruta: C:\Users\MARTHA CORDON SCENTRAL\Documentos\2016\PLAN DE ACCION 2016\EVIDENCIAS SEGUIMIENTO II TRIMESTRE."/>
    <n v="80"/>
    <x v="2"/>
    <s v="Mediante el uso del correo institucional, se realizo la sensibilización de la política de seguridad de la información, asi mismo en la inducción a nuevos funcionarios el dia 04 de octubre se hizo hincapie al Sistema, en el auditorio de la Sede Central Bogotá."/>
    <s v="-AZ- SISTEMA DE SEGURIDAD DE LA INFORMACION - GRUPO PROYECCION E IMPLEMENTACION TECNOLOGICA - Las evidencias reposan en archivo mágnetico ruta C:/Users/MARTHA CORDON 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x v="150"/>
    <x v="2"/>
    <n v="1"/>
    <s v="Número"/>
    <s v="Ing, Adriana Cetina Hernandez "/>
    <s v="Jefe de Oficina"/>
    <s v="Activo"/>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x v="459"/>
    <s v="Difundir la política de SGSI a nivel nacional "/>
    <x v="0"/>
    <d v="2016-01-01T00:00:00"/>
    <d v="2016-02-01T00:00:00"/>
    <x v="10"/>
    <s v="Ing., Orlando Avelino"/>
    <s v="Distinguido"/>
    <x v="0"/>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x v="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x v="150"/>
    <x v="2"/>
    <n v="1"/>
    <s v="Número"/>
    <s v="Ing, Adriana Cetina Hernandez "/>
    <s v="Jefe de Oficina"/>
    <s v="Activo"/>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x v="460"/>
    <s v="Diseñar e implementar Guía de las buenas prácticas"/>
    <x v="0"/>
    <d v="2016-03-01T00:00:00"/>
    <d v="2016-12-12T00:00:00"/>
    <x v="1"/>
    <s v="Ing., Orlando Avelino"/>
    <s v="Distinguido"/>
    <x v="0"/>
    <n v="0"/>
    <s v="La guía de las buenas prácticas se comenzo a elaborar a partir del 01 de abril."/>
    <m/>
    <n v="50"/>
    <s v="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
    <s v="-AZ- SISTEMA DE GESTION DE SEGURIDAD DE LA INFORMACION - maria.reyes@inpec.gov.co - El acta 136 reposa en archivo mágnetico ruta: C:\Users\MARTHA CORDON SCENTRAL\Documentos\2016\PLAN DE ACCION 2016\EVIDENCIAS SEGUIMIENTO II TRIMESTRE."/>
    <n v="80"/>
    <x v="6"/>
    <s v="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
    <s v="-AZ- SISTEMA DE SEGURIDAD DE LA INFORMACION - GRUPO PROYECCION E IMPLEMENTACION TECNOLOGICA - Las evidencias reposan en archivo mágnetico ruta C:/Users/MARTHA CORDON 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8.7999999999999989"/>
    <s v="Porcentaje"/>
    <x v="149"/>
    <x v="151"/>
    <x v="2"/>
    <n v="136"/>
    <s v="Número"/>
    <s v="Ing, Adriana Cetina Hernandez "/>
    <s v="Jefe de Oficina"/>
    <s v="Activo"/>
    <m/>
    <m/>
    <m/>
    <m/>
    <m/>
    <m/>
    <m/>
    <m/>
    <m/>
    <m/>
    <m/>
    <m/>
    <x v="461"/>
    <s v="Solicitud de cotización, realizar diagnóstico y estructurar el proyecto financiero."/>
    <x v="0"/>
    <d v="2016-03-01T00:00:00"/>
    <d v="2016-06-01T00:00:00"/>
    <x v="7"/>
    <s v="Ing., Orlando Avelino"/>
    <s v="Distinguido"/>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49"/>
    <x v="151"/>
    <x v="2"/>
    <n v="136"/>
    <s v="Número"/>
    <s v="Ing, Adriana Cetina Hernandez "/>
    <s v="Jefe de Oficina"/>
    <s v="Activo"/>
    <m/>
    <m/>
    <m/>
    <m/>
    <m/>
    <m/>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x v="462"/>
    <s v="Realizar el proceso pre contractual público "/>
    <x v="0"/>
    <d v="2016-03-01T00:00:00"/>
    <d v="2016-06-01T00:00:00"/>
    <x v="5"/>
    <s v="Ing., Orlando Avelino"/>
    <s v="Distinguido"/>
    <x v="0"/>
    <n v="10"/>
    <s v="Para el desarrollo del proyecto se conformo el Grupo interdiciplinario, para la realización de los estudios previos del proceso precontractual, se hizo una invitación pública a empresas interesadas en participar en la LICITACION PUBLICA, cuyo objeto es &quot;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
    <s v="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
    <s v="40"/>
    <s v="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_x000a_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
    <s v="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
    <n v="100"/>
    <x v="0"/>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49"/>
    <x v="151"/>
    <x v="2"/>
    <n v="136"/>
    <s v="Número"/>
    <s v="Ing, Adriana Cetina Hernandez "/>
    <s v="Jefe de Oficina"/>
    <s v="Activo"/>
    <m/>
    <m/>
    <m/>
    <m/>
    <m/>
    <m/>
    <n v="136"/>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x v="463"/>
    <s v="Realizar el proceso Contractual - apoyo técnico"/>
    <x v="0"/>
    <d v="2016-06-01T00:00:00"/>
    <d v="2016-12-12T00:00:00"/>
    <x v="5"/>
    <s v="Ing., Orlando Avelino"/>
    <s v="Distinguido"/>
    <x v="0"/>
    <m/>
    <s v="Mediante correo eléctronico del 28 de marzo,  Verificado el PA, se solicito cambiar la fecha final hasta el dia 31 de diciembre y No hasta el día 30/05/2016 - Pues nunca se solicito cambio en el formato de modificación - favor ajustar."/>
    <m/>
    <n v="0"/>
    <s v="A la fecha no se han reportado avances para el cumplimiento de la actividad: Realizar el proceso Contractual - apoyo técnico"/>
    <s v="GRUPO PROYECCION E IMPLEMENTACION TECNOLOGICA"/>
    <n v="100"/>
    <x v="28"/>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x v="150"/>
    <x v="152"/>
    <x v="5"/>
    <n v="6"/>
    <s v="Número"/>
    <s v="Ing, Adriana Cetina Hernandez "/>
    <s v="Jefe de Oficina"/>
    <s v="Activo"/>
    <m/>
    <m/>
    <m/>
    <m/>
    <m/>
    <m/>
    <m/>
    <s v="SIN REGISTRO DE SEGUIMIENTO"/>
    <m/>
    <n v="0"/>
    <s v="Para la vigencia 2016, se tenia como meta, instalar el sistema de bloqueo de señal en (1) establecimiento, (ERON de Bellavista) durante el año se realizaron varias reuniones para concertar la adquisición del sistema. El proceso actual se encuentra en estado de verificación de precios, estudio de mercado y comparacion de tecnologia, por parte de la secretaria de seguridad de Medellin."/>
    <s v="CARPETA BLOQUEADORES MEDELLIN BELLAVISTA GRUPO PROYECCION E IMPLEMENTACION TECNOLOGICA - El informe del estado actual de los proyectos reposa en archivo mágnetico ruta: C:\Users\MARTHA CORDON SCENTRAL\Documentos\2016\PLAN DE ACCION 2016\SEGUIMIENTO PLAN DE ACCION IV TRIMESTRE."/>
    <x v="464"/>
    <s v="Continuar con el seguimiento técnico al proceso que desarrolle la alcaldía de Medellín para la adquisición del sistema de bloqueo para el ERON - Bellavista."/>
    <x v="0"/>
    <d v="2016-02-01T00:00:00"/>
    <d v="2016-12-12T00:00:00"/>
    <x v="8"/>
    <s v="Ing., Orlando Avelino"/>
    <s v="Distinguido"/>
    <x v="0"/>
    <n v="10"/>
    <s v="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
    <s v="CARPETA BLOQUEADORES MEDELLIN - GRUPO PROYECCION E IMPLEMENTACION TECNOLOGICA - El oficio reposa en archivo mágnetico ruta: C:\Users\MARTHA CORDON SCENTRAL\Documentos\2016\PLAN DE ACCION 2016\EVIDENCIAS SEGUIMIENTO I TRIMESTRE 2016."/>
    <n v="40"/>
    <s v="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
    <s v="CARPETA BLOQUEADORES MEDELLIN BELLAVISTA GRUPO PROYECCION E IMPLEMENTACION TECNOLOGICA - Los oficios reportados en P.A reposan en archivo mágnetico ruta: C:\Users\MARTHA CORDON SCENTRAL\Documentos\2016\PLAN DE ACCION 2016\EVIDENCIAS SEGUIMIENTO II TRIMESTRE."/>
    <n v="80"/>
    <x v="2"/>
    <s v="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
    <s v="CARPETA BLOQUEADORES MEDELLIN BELLAVISTA GRUPO PROYECCION E IMPLEMENTACION TECNOLOGICA - El comunicado 9147 reportado en P.A reposa en archivo mágnetico ruta: C:\Users\MARTHA CORDON 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x v="150"/>
    <x v="152"/>
    <x v="5"/>
    <n v="6"/>
    <s v="Número"/>
    <s v="Ing, Adriana Cetina Hernandez "/>
    <s v="Jefe de Oficina"/>
    <s v="Activo"/>
    <m/>
    <m/>
    <m/>
    <m/>
    <m/>
    <m/>
    <m/>
    <m/>
    <m/>
    <m/>
    <m/>
    <m/>
    <x v="461"/>
    <s v="Coordinar con operadores de telefonía móvil para ajustes conjuntos y puesta en operación del sistema adquirido por la alcaldía de Medellín."/>
    <x v="1"/>
    <d v="2016-07-31T00:00:00"/>
    <d v="2016-12-12T00:00:00"/>
    <x v="7"/>
    <s v="Ing., Orlando Avelino"/>
    <s v="Distinguido"/>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1"/>
    <x v="153"/>
    <x v="2"/>
    <n v="5"/>
    <s v="Porcentaje"/>
    <s v="Ing, Adriana Cetina Hernandez "/>
    <s v="Jefe de Oficina"/>
    <s v="Activo"/>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x v="465"/>
    <s v="Elaborar y entregar la ficha técnica a la USPEC para adquirir una solución para gestionar las videoconferencias."/>
    <x v="0"/>
    <d v="2016-01-01T00:00:00"/>
    <d v="2016-03-31T00:00:00"/>
    <x v="5"/>
    <s v="Ing., Mario Rodríguez "/>
    <s v="Profesional Universitario"/>
    <x v="0"/>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x v="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1"/>
    <x v="153"/>
    <x v="2"/>
    <n v="5"/>
    <s v="Porcentaje"/>
    <s v="Ing, Adriana Cetina Hernandez "/>
    <s v="Jefe de Oficina"/>
    <s v="Activo"/>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x v="466"/>
    <s v="Enviar documentación a la USPEC, para conocer el estado actual de la solución."/>
    <x v="0"/>
    <d v="2016-04-01T00:00:00"/>
    <d v="2016-11-30T00:00:00"/>
    <x v="5"/>
    <s v="Ing., Mario Rodríguez "/>
    <s v="Profesional Universitario"/>
    <x v="0"/>
    <m/>
    <m/>
    <m/>
    <n v="5"/>
    <s v="Mediante correo electrónico la USPEC solicito aclaración de dos items respecto a la ficha técnica de Videoconferencia, por lo anterior se origino respuesta a la solicitud mediante oficio 8100 -DINPE - OFISI -002095 del 27 de junio de 2016."/>
    <s v="AZ - DIRECCION GENERAL (DINPE) - ARCHIVO OFICINA DE SISTEMAS DE INFORMACION - GRUPO ADMINISTRACION DE LAS TECNOLOGIAS DE LA INFORMACION. El oficio 2095 reposa en archivo mágnetico ruta: C:\Users\MARTHA CORDON SCENTRAL\Documentos\2016\PLAN DE ACCION 2016\EVIDENCIAS SEGUIMIENTO II TRIMESTRE."/>
    <n v="85"/>
    <x v="8"/>
    <s v="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
    <s v="ARCHIVO OFICINA DE SISTEMAS DE INFORMACION - GRUPO ADMINISTRACION DE LAS TECNOLOGIAS DE LA INFORMACION. El oficio 2773 reposa en archivo magnetico ruta: C/Users/MARTHA CORDON/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2"/>
    <x v="154"/>
    <x v="4"/>
    <n v="100"/>
    <s v="Porcentaje"/>
    <s v="Ing, Adriana Cetina Hernandez "/>
    <s v="Jefe de Oficina"/>
    <s v="Activo"/>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x v="467"/>
    <s v="Mantenimiento y desarrollo de nuevas funcionalidades al módulo de QUEJAS WEB"/>
    <x v="1"/>
    <d v="2016-01-01T00:00:00"/>
    <d v="2016-10-30T00:00:00"/>
    <x v="5"/>
    <s v=" Nelson Romero "/>
    <s v="Inspector Jefe"/>
    <x v="0"/>
    <n v="25"/>
    <s v="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
    <s v="- AZ- DIRECCION GENERAL (DINPE) - ARCHIVO OFICINA DE SISTEMAS DE INFORMACION-GRUPO ADMINISTRACION DE LA INFORMACION.  El oficio reposa en archivo mágnetico ruta: C:\Users\MARTHA CORDON SCENTRAL\Documentos\2016\PLAN DE ACCION 2016\EVIDENCIAS SEGUIMIENTO I TRIMESTRE 2016."/>
    <n v="25"/>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n v="100"/>
    <x v="30"/>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2"/>
    <x v="154"/>
    <x v="4"/>
    <n v="100"/>
    <s v="Porcentaje"/>
    <s v="Ing, Adriana Cetina Hernandez "/>
    <s v="Jefe de Oficina"/>
    <s v="Activo"/>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x v="468"/>
    <s v="Actualizar y dar soporte a los aplicativos desarrollados en FORMS de ORACLE (Quejas, SIORD, DP"/>
    <x v="0"/>
    <d v="2016-02-01T00:00:00"/>
    <d v="2016-12-12T00:00:00"/>
    <x v="5"/>
    <s v=" Nelson Romero "/>
    <s v="Inspector Jefe"/>
    <x v="0"/>
    <n v="25"/>
    <s v="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
    <s v="-AZ - CONSECUTIVO DE ACTAS - ARCHIVO OFICINA DE SISTEMAS DE INFORMACION - GRUPO ADMINISTRACION DE LA INFORMACION - Correo electrónico hernan.avila@inpec.gov.co -  pantallazos de correo en C:\Users\MARTHA CORDON SCENTRAL\Documentos\2016\PLAN DE ACCION 2016\EVIDENCIAS SEGUIMIENTO I TRIMESTRE 2016."/>
    <n v="30"/>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n v="90"/>
    <x v="2"/>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3"/>
    <x v="155"/>
    <x v="7"/>
    <n v="20"/>
    <s v="Porcentaje"/>
    <s v="Ing, Adriana Cetina Hernandez "/>
    <s v="Jefe de Oficina"/>
    <s v="Activo"/>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x v="469"/>
    <s v="Elaborar diagnostico del estado actual de los equipos del INPEC frente al protocolo ipv6"/>
    <x v="0"/>
    <d v="2016-02-01T00:00:00"/>
    <d v="2016-06-30T00:00:00"/>
    <x v="5"/>
    <s v="Ing., Mario Rodríguez "/>
    <s v="Profesional Universitario"/>
    <x v="0"/>
    <n v="0"/>
    <s v="Actividad en proceso, se esta conformando el equipo de trabajo, para el diágnostico y recopilacion de infomación, respecto al protocolo IPV6 MINTIC - INPEC."/>
    <s v="LINEAMIENTOS MINTIC- PAGINA WEB"/>
    <n v="0"/>
    <s v="A la fecha no se han reportado avances para el cumplimiento de la actividad: Elaborar diagnostico del estado actual de los equipos del INPEC frente al protocolo ipv6."/>
    <s v="GRUPO ADMINISTRACION DE LAS TECNOLOGIAS DE LA INFORMACION."/>
    <n v="50"/>
    <x v="0"/>
    <s v="De acuerdo al direccionamiento de MINTIC para la fase I de planeación se determinaron las actividades a seguir, dentro de las cuales se realizo la construccion del plan de diágnostico, con la metodologia PMI. Asi mismo se definieron los formatos para obtener el inventario de TI."/>
    <s v="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3"/>
    <x v="155"/>
    <x v="7"/>
    <n v="20"/>
    <s v="Porcentaje"/>
    <s v="Ing, Adriana Cetina Hernandez "/>
    <s v="Jefe de Oficina"/>
    <s v="Activo"/>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x v="470"/>
    <s v="Elaborar plan de implementación del protocolo ipv6 según lineamientos del MINTIC"/>
    <x v="0"/>
    <d v="2016-07-01T00:00:00"/>
    <d v="2016-12-12T00:00:00"/>
    <x v="5"/>
    <s v="Ing., Mario Rodríguez "/>
    <s v="Profesional Universitario"/>
    <x v="0"/>
    <m/>
    <m/>
    <m/>
    <n v="0"/>
    <s v="A la fecha no se han reportado avances para el cumplimiento de la actividad: Elaborar diagnostico del estado actual de los equipos del INPEC frente al protocolo ipv6."/>
    <s v="GRUPO ADMINISTRACION DE LAS TECNOLOGIAS DE LA INFORMACION."/>
    <n v="0"/>
    <x v="22"/>
    <s v="El plan de implementación queda pendiente por ejecutar, ya que este depende del resultado final del diágnostico del inventario de equipos."/>
    <s v="RESPONSABLE GRUPO ADMINISTRACION DE LAS TECNOLOGIAS DE LA INFORMACION"/>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x v="156"/>
    <x v="7"/>
    <n v="30"/>
    <s v="Número"/>
    <s v="Ing, Adriana Cetina Hernandez "/>
    <s v="Jefe de Oficina"/>
    <s v="Inactivo"/>
    <m/>
    <m/>
    <m/>
    <m/>
    <m/>
    <m/>
    <m/>
    <m/>
    <m/>
    <m/>
    <m/>
    <m/>
    <x v="471"/>
    <s v="Realizar proceso de contratación"/>
    <x v="0"/>
    <d v="2016-02-01T00:00:00"/>
    <d v="2016-06-30T00:00:00"/>
    <x v="10"/>
    <s v="Cielito Rambal"/>
    <s v="Profesional Universitario"/>
    <x v="1"/>
    <n v="0"/>
    <s v="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
    <s v="-AZ- CONSECUTIVO ACTAS - ARCHIVO OFICINA DE SISTEMAS DE INFORMACION  - La evidencia del acta 022 y oficio 0125 reposa en la ruta eléctronica: C:\Users\MARTHA CORDON SCENTRAL\Documentos\2016\PLAN DE ACCION 2016\EVIDENCIAS SEGUIMIENTO I TRIMESTRE 2016. "/>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x v="156"/>
    <x v="7"/>
    <n v="30"/>
    <s v="Número"/>
    <s v="Ing, Adriana Cetina Hernandez "/>
    <s v="Jefe de Oficina"/>
    <s v="Inactivo"/>
    <m/>
    <m/>
    <m/>
    <m/>
    <m/>
    <m/>
    <m/>
    <m/>
    <m/>
    <m/>
    <m/>
    <m/>
    <x v="472"/>
    <s v="Recibir los elementos, configuración e instalación"/>
    <x v="0"/>
    <d v="2016-07-01T00:00:00"/>
    <d v="2016-07-30T00:00:00"/>
    <x v="1"/>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x v="156"/>
    <x v="7"/>
    <n v="30"/>
    <s v="Número"/>
    <s v="Ing, Adriana Cetina Hernandez "/>
    <s v="Jefe de Oficina"/>
    <s v="Inactivo"/>
    <m/>
    <m/>
    <m/>
    <m/>
    <m/>
    <m/>
    <m/>
    <m/>
    <m/>
    <m/>
    <m/>
    <m/>
    <x v="473"/>
    <s v="Elaborar programación distribución equipos a establecimientos"/>
    <x v="0"/>
    <d v="2016-08-01T00:00:00"/>
    <d v="2016-08-15T00:00:00"/>
    <x v="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x v="156"/>
    <x v="7"/>
    <n v="30"/>
    <s v="Número"/>
    <s v="Ing, Adriana Cetina Hernandez "/>
    <s v="Jefe de Oficina"/>
    <s v="Inactivo"/>
    <m/>
    <m/>
    <m/>
    <m/>
    <m/>
    <m/>
    <m/>
    <m/>
    <m/>
    <m/>
    <m/>
    <m/>
    <x v="474"/>
    <s v="Entregar a Establecimientos"/>
    <x v="0"/>
    <d v="2016-09-01T00:00:00"/>
    <d v="2016-12-12T00:00:00"/>
    <x v="2"/>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x v="157"/>
    <x v="1"/>
    <n v="2"/>
    <s v="Número"/>
    <s v="Ing, Adriana Cetina Hernandez "/>
    <s v="Jefe de Oficina"/>
    <s v="Activo"/>
    <m/>
    <m/>
    <m/>
    <n v="4"/>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x v="475"/>
    <s v="Realizar proceso pre contractual y contractual para la renovación de la licencia de software de la herramienta de inteligencia de negocios (Jaspersoft)"/>
    <x v="0"/>
    <d v="2016-01-01T00:00:00"/>
    <d v="2016-02-22T00:00:00"/>
    <x v="6"/>
    <s v="Ing., Cielito Rambal, Everardo Muñoz "/>
    <s v="Profesional Universitario"/>
    <x v="0"/>
    <n v="50"/>
    <s v="Mediante oficio 0245 del 15/03/2016 se hace entrega de los estudios previos a la Subdirección de Gestión Contractual. Objeto a contratar &quot;RENOVAR LA SUSCRIPCION Y SOPORTE DEL SOFTWARE JASPERSOFT BUSINESS INTELLIGENCE BI&quot;. De acuerdo al Presupuesto asignado en el Plan Anual de Adquisiciones vigencia fiscal de 2016. "/>
    <s v="-AZ- CONTRATO 023 de 2015 - TABLEROS DE CONTROL - GRUPO ADMINISTRACION DE LA INFORMACION - La evidencia del oficio 0245 reposa ruta: C:\Users\MARTHA CORDON SCENTRAL\Documentos\2016\PLAN DE ACCION 2016\EVIDENCIAS SEGUIMIENTO I TRIMESTRE 2016. "/>
    <s v="100"/>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s v="100"/>
    <x v="0"/>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x v="157"/>
    <x v="1"/>
    <n v="2"/>
    <s v="Número"/>
    <s v="Ing, Adriana Cetina Hernandez "/>
    <s v="Jefe de Oficina"/>
    <s v="Activo"/>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x v="476"/>
    <s v="Adquirir 400 horas de soporte (Jaspersoft) "/>
    <x v="0"/>
    <d v="2016-01-01T00:00:00"/>
    <d v="2016-12-12T00:00:00"/>
    <x v="6"/>
    <s v="Ing., Cielito Rambal, Everardo Muñoz "/>
    <s v="Profesional Universitario"/>
    <x v="0"/>
    <n v="50"/>
    <s v="Mediante oficio 0245 del 15/03/2016 Dentro de los estudios previos, númeral 2.2 ALCANCE DEL OBJETO se estipulan las actividades a desarrollar por parte del CONTRATISTA. &quot; _x000a_• Soporte y acompañamiento de Jaspersoft adicional especializado, que proveerá la_x000a_cantidad de cuatrocientas horas (400) horas para ser consumidas."/>
    <s v="-AZ- CONTRATO 023 de 2015 - TABLEROS DE CONTROL - GRUPO ADMINISTRACION DE LA INFORMACION - La evidencia del oficio 0245 reposa ruta: C:\Users\MARTHA CORDON SCENTRAL\Documentos\2016\PLAN DE ACCION 2016\EVIDENCIAS SEGUIMIENTO I TRIMESTRE 2016. "/>
    <s v="100"/>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s v="100"/>
    <x v="3"/>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x v="157"/>
    <x v="1"/>
    <n v="2"/>
    <s v="Número"/>
    <s v="Ing, Adriana Cetina Hernandez "/>
    <s v="Jefe de Oficina"/>
    <s v="Activo"/>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x v="477"/>
    <s v="Realizar mantenimiento y actualización de los tableros de control publicados en la página WEB"/>
    <x v="0"/>
    <d v="2016-04-01T00:00:00"/>
    <d v="2016-12-12T00:00:00"/>
    <x v="5"/>
    <s v="Ing., Cielito Rambal, Everardo Muñoz "/>
    <s v="Profesional Universitario"/>
    <x v="0"/>
    <n v="15"/>
    <s v="Mediante acta No 34 del 02/03/2016 se socializa el Cierre de proyecto Delitos Nacional, con compromiso del líder Técnico del Proyecto de la OFISI realizar la verificación correspondiente de las consultas que se generan en la información del tablero de Delitos y Extranjeros."/>
    <s v="-AZ- CONTRATO 023 de 2015 - TABLEROS DE CONTROL - GRUPO ADMINISTRACION DE LA INFORMACION - La evidencia del acta No 34 reposa en la ruta eléctronica: C:\Users\MARTHA CORDON SCENTRAL\Documentos\2016\PLAN DE ACCION 2016\EVIDENCIAS SEGUIMIENTO I TRIMESTRE 2016. "/>
    <s v="100"/>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s v="100"/>
    <x v="24"/>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x v="158"/>
    <x v="1"/>
    <n v="100"/>
    <s v="Porcentaje"/>
    <s v="Ing, Adriana Cetina Hernandez "/>
    <s v="Jefe de Oficina"/>
    <s v="Activo"/>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x v="478"/>
    <s v="Implementar la estrategia de interoperabilidad con las entidades en convenios interadministrativos"/>
    <x v="0"/>
    <d v="2016-01-01T00:00:00"/>
    <d v="2016-12-12T00:00:00"/>
    <x v="13"/>
    <s v=" Nelson Romero "/>
    <s v="Inspector Jefe"/>
    <x v="0"/>
    <n v="100"/>
    <s v="Se desarrollo un web - service con la firma contratista PBM S.A.S para que las entidades del sector justicia en convenio puedan acceder a información especifica del sistema misional - SISIPEC. Mediante contrato 096, se crea acta de inicio el 24 de Nov de 2015. "/>
    <s v="CARPETA 02 - GRUPO ADMINISTRACION DE LA INFORMACION. "/>
    <s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s v="100"/>
    <x v="3"/>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x v="158"/>
    <x v="1"/>
    <n v="100"/>
    <s v="Porcentaje"/>
    <s v="Ing, Adriana Cetina Hernandez "/>
    <s v="Jefe de Oficina"/>
    <s v="Activo"/>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x v="479"/>
    <s v="Socializar las herramientas tecnológicas implementadas en el INPEC (Web service – tableros de control)"/>
    <x v="0"/>
    <d v="2016-01-01T00:00:00"/>
    <d v="2016-12-12T00:00:00"/>
    <x v="13"/>
    <s v=" Nelson Romero "/>
    <s v="Inspector Jefe"/>
    <x v="0"/>
    <n v="10"/>
    <s v="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
    <s v="Las evidencias reposan en los siguientes correos electrónicos: soporte.sisipec@inpec.gov.co - edward.osorio@inpec.gov.co. GRUPO ADMINISTRACION DE LA INFORMACION "/>
    <s v="100"/>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s v="100"/>
    <x v="3"/>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x v="158"/>
    <x v="1"/>
    <n v="100"/>
    <s v="Porcentaje"/>
    <s v="Ing, Adriana Cetina Hernandez "/>
    <s v="Jefe de Oficina"/>
    <s v="Activo"/>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x v="480"/>
    <s v="Apoyo técnico a las entidades que requieran información del INPEC"/>
    <x v="1"/>
    <d v="2016-01-01T00:00:00"/>
    <d v="2016-12-12T00:00:00"/>
    <x v="14"/>
    <s v=" Nelson Romero "/>
    <s v="Inspector Jefe"/>
    <x v="0"/>
    <n v="25"/>
    <s v="Mediante correo electrónico se brinda apoyo técnico a entidades en convenio que requieren soporte en cuanto a la creación y eliminación de usuarios en el aplicativo SISIPEC- WEB. De igual manera se realiza constante monitoreo a las conexiones interinstitucionales. "/>
    <s v="Las evidencias reposan en los siguientes correos electrónicos: soporte.sisipec@inpec.gov.co - edward.osorio@inpec.gov.co. GRUPO ADMINISTRACION DE LA INFORMACION "/>
    <s v="50"/>
    <s v="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
    <s v="CARPETA 02 - GRUPO ADMINISTRACION DE LA INFORMACION - Se anexa actas 087 y 137 ruta eléctronica: C:\Users\MARTHA CORDON SCENTRAL\Documentos\2016\PLAN DE ACCION 2016\EVIDENCIAS SEGUIMIENTO II TRIMESTRE."/>
    <m/>
    <x v="3"/>
    <s v="A la fecha no se han reportado avances para el cumplimiento de la actividad: Apoyo tecnico a entidades que requieran informacion del INPEC."/>
    <s v="GRUPO ADMINISTRACION DE LA INFORMACION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6"/>
    <x v="159"/>
    <x v="2"/>
    <n v="2"/>
    <s v="Número"/>
    <s v="Ing, Adriana Cetina Hernandez "/>
    <s v="Jefe de Oficina"/>
    <s v="Activo"/>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x v="481"/>
    <s v="Implementar el módulo NO DINERO en 2 ERON de Bogotá (EC MODELO y RM BUEN PASTOR) "/>
    <x v="0"/>
    <d v="2016-02-01T00:00:00"/>
    <d v="2016-12-12T00:00:00"/>
    <x v="5"/>
    <s v=" Nelson Romero "/>
    <s v="Inspector Jefe"/>
    <x v="0"/>
    <n v="40"/>
    <s v="Se realizo Instalación de servidores en el establecimiento EPMSC PICOTA, Actualización del aplicativo Módulo no dinero para trabajar distribuidamente."/>
    <s v="GRUPO ADMINISTRACION DE LA INFORMACION. "/>
    <s v="0"/>
    <s v="A la fecha no se han reportado avances para el cumplimiento de la actividad: Implementar el módulo NO DINERO en 2 ERON de Bogotá (EC MODELO y RM BUEN PASTOR)"/>
    <s v="GRUPO ADMINISTRACION DE LA INFORMACION "/>
    <m/>
    <x v="2"/>
    <s v="A la fecha no se han reportado avances para el cumplimiento de la actividad: Implementar el módulo NO DINERO en 2 ERON de Bogotá (EC MODELO y RM BUEN PASTOR)"/>
    <s v="GRUPO ADMINISTRACION DE LA INFORMACION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6"/>
    <x v="159"/>
    <x v="2"/>
    <n v="2"/>
    <s v="Número"/>
    <s v="Ing, Adriana Cetina Hernandez "/>
    <s v="Jefe de Oficina"/>
    <s v="Activo"/>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x v="482"/>
    <s v="Capacitar a funcionarios de la Dirección de Gestión Corporativa y realizar pruebas de correcto funcionamiento."/>
    <x v="0"/>
    <d v="2016-03-01T00:00:00"/>
    <d v="2016-12-12T00:00:00"/>
    <x v="5"/>
    <s v=" Nelson Romero "/>
    <s v="Inspector Jefe"/>
    <x v="0"/>
    <n v="0"/>
    <s v="Esta actividad no la realiza la OFISI, el alcance únicamente va hacia el DESARROLLO de los módulos. La Dirección de Gestión Corporativa, debe capacitar a los usuarios y poner en marcha el aplicativo. Dentro del formato de modificación se solicitará INACTIVACION."/>
    <m/>
    <s v="0"/>
    <s v="A la fecha no se han reportado avances para el cumplimiento de la actividad: Capacitar a funcionarios de la Dirección de Gestión Corporativa y realizar pruebas de correcto funcionamiento."/>
    <s v="GRUPO ADMINISTRACION DE LA INFORMACION "/>
    <m/>
    <x v="6"/>
    <s v="A la fecha no se han reportado avances para el cumplimiento de la actividad: Capacitar a funcionarios de la Dirección de Gestión Corporativa y realizar pruebas de correcto funcionamiento."/>
    <s v="GRUPO ADMINISTRACION DE LA INFORMACION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6"/>
    <x v="160"/>
    <x v="2"/>
    <n v="100"/>
    <s v="Porcentaje"/>
    <s v="Ing, Adriana Cetina Hernandez "/>
    <s v="Jefe de Oficina"/>
    <s v="Inactivo"/>
    <m/>
    <m/>
    <m/>
    <m/>
    <m/>
    <m/>
    <m/>
    <m/>
    <m/>
    <m/>
    <m/>
    <m/>
    <x v="483"/>
    <s v="Tramitar proceso de contratación "/>
    <x v="0"/>
    <d v="2016-01-04T00:00:00"/>
    <d v="2016-03-31T00:00:00"/>
    <x v="2"/>
    <s v=" Nelson Romero "/>
    <s v="Inspector Jefe"/>
    <x v="1"/>
    <n v="0"/>
    <s v="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
    <s v="-AZ- CONSECUTIVO ACTAS - ARCHIVO OFICINA DE SISTEMAS DE INFORMACION  - La evidencia del acta 022 y oficio 0125 reposa en la ruta eléctronica: C:\Users\MARTHA CORDON SCENTRAL\Documentos\2016\PLAN DE ACCION 2016\EVIDENCIAS SEGUIMIENTO I TRIMESTRE 2016."/>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6"/>
    <x v="160"/>
    <x v="2"/>
    <n v="100"/>
    <s v="Porcentaje"/>
    <s v="Ing, Adriana Cetina Hernandez "/>
    <s v="Jefe de Oficina"/>
    <s v="Inactivo"/>
    <m/>
    <m/>
    <m/>
    <m/>
    <m/>
    <m/>
    <m/>
    <m/>
    <m/>
    <m/>
    <m/>
    <m/>
    <x v="484"/>
    <s v="Ejecución del contrato"/>
    <x v="0"/>
    <d v="2016-04-01T00:00:00"/>
    <d v="2016-12-12T00:00:00"/>
    <x v="16"/>
    <s v=" Nelson Romero "/>
    <s v="Inspector Jefe"/>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x v="161"/>
    <x v="1"/>
    <n v="1"/>
    <s v="Número"/>
    <s v="Ing, Adriana Cetina Hernandez "/>
    <s v="Jefe de Oficina"/>
    <s v="Activo"/>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x v="485"/>
    <s v="Enviar requerimientos a la USPEC de las redes y equipos de cómputo "/>
    <x v="4"/>
    <d v="2016-04-01T00:00:00"/>
    <d v="2016-06-30T00:00:00"/>
    <x v="0"/>
    <s v="Ing. Mario Rodriguez"/>
    <s v="Profesional Universitario"/>
    <x v="0"/>
    <m/>
    <m/>
    <m/>
    <n v="50"/>
    <s v="Mediante oficio No: 001437 de mayo 10 de 2016, firmado por el Director General, se remite a la Directora de la USPEC, el requerimiento sobre necesidades a nivel nacional de equipos para ERON. Pendiente enviar oficio requerimiento de redes."/>
    <s v="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
    <m/>
    <x v="0"/>
    <s v="A la fecha no se reporta avances, respecto al seguimiento de las redes y equipos de computo a la USPEC."/>
    <s v="GRUPO ADMINISTRACION DE LAS TECNOLOGIAS DE LA INFORMACION"/>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x v="161"/>
    <x v="1"/>
    <n v="1"/>
    <s v="Número"/>
    <s v="Ing, Adriana Cetina Hernandez "/>
    <s v="Jefe de Oficina"/>
    <s v="Activo"/>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x v="486"/>
    <s v="Adquirir,instalar y poner en funcionamiento la red eléctrica y logica para la Sede Central."/>
    <x v="4"/>
    <d v="2016-04-01T00:00:00"/>
    <d v="2016-12-12T00:00:00"/>
    <x v="12"/>
    <s v="Ing. Mario Rodriguez"/>
    <s v="Profesional Universitario"/>
    <x v="0"/>
    <m/>
    <m/>
    <m/>
    <n v="40"/>
    <s v="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
    <s v="AZ - ARCHIVO OFICINA DE SISTEMAS DE INFORMACION - GRUPO ADMINISTRACION DE LAS TECNOLOGIAS DE LA INFORMACION. El oficio reposa en archivo mágnetico ruta: C:\Users\MARTHA CORDON SCENTRAL\Documentos\2016\PLAN DE ACCION 2016\EVIDENCIAS SEGUIMIENTO II TRIMESTRE."/>
    <n v="50"/>
    <x v="24"/>
    <s v="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
    <s v="ARCHIVO OFICINA DE SISTEMAS DE INFORMACION - GRUPO ADMINISTRACION DE LAS TECNOLOGIAS DE LA INFORMACION. El oficio reposa en archivo magnetico ruta: C/Users/MARTHA CORDON/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x v="161"/>
    <x v="1"/>
    <n v="1"/>
    <s v="Número"/>
    <s v="Ing, Adriana Cetina Hernandez "/>
    <s v="Jefe de Oficina"/>
    <s v="Activo"/>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x v="487"/>
    <s v="Estructurar  un proyecto para la renovación tecnológica de la EPN"/>
    <x v="4"/>
    <d v="2016-04-01T00:00:00"/>
    <d v="2016-12-12T00:00:00"/>
    <x v="0"/>
    <s v="Ing. Mario Rodriguez"/>
    <s v="Profesional Universitario"/>
    <x v="0"/>
    <m/>
    <m/>
    <m/>
    <n v="10"/>
    <s v="Mediante calendario en Google Apps, se programó para el mes de Julio, una mesa de trabajo con la EPN para definir las necesidades tecnicas respecto a la plataforma tecnológica. En trámite oficio radicado en el mes de julio,  para generar respuesta según GESDOC 2016IE0013119."/>
    <s v="AZ - ARCHIVO OFICINA DE SISTEMAS DE INFORMACION - GRUPO ADMINISTRACION DE LAS TECNOLOGIAS DE LA INFORMACION. El oficio 2016IE0013119 reposa en archivo mágnetico ruta: C:\Users\MARTHA CORDON SCENTRAL\Documentos\2016\PLAN DE ACCION 2016\EVIDENCIAS SEGUIMIENTO II TRIMESTRE."/>
    <n v="20"/>
    <x v="24"/>
    <s v="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
    <s v="ARCHIVO OFICINA DE SISTEMAS DE INFORMACION - GRUPO ADMINISTRACION DE LAS TECNOLOGIAS DE LA INFORMACION. El oficio del proyecto reposa en archivo magnetico ruta: C/Users/MARTHA CORDON/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8"/>
    <x v="162"/>
    <x v="0"/>
    <n v="60"/>
    <s v="Porcentaje"/>
    <s v="Ing, Adriana Cetina Hernandez "/>
    <s v="Jefe de Oficina"/>
    <s v="Activo"/>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x v="488"/>
    <s v="Implementar el sistema VISITEL en 28 ERON con Integración Biométrica"/>
    <x v="0"/>
    <d v="2016-01-01T00:00:00"/>
    <d v="2016-12-12T00:00:00"/>
    <x v="5"/>
    <s v=" Nelson Romero "/>
    <s v="Inspector Jefe"/>
    <x v="0"/>
    <n v="25"/>
    <s v="Integración del sistema VISITEL en 7 ERON de la Regional Occidente. Epmsc Mocoa, El Bordo, Bolivar, Caloto, Puerto Tejada, Ipiales, Reclusión de Mujeres Popayán. La cual se tiene programada para el día 11 de abril. Respuesta al oficio No 01091-16 - marzo 29 de 2016."/>
    <s v="GRUPO ADMINISTRACION DE LA INFORMACION - La evidencia del Oficio 01091-16 - marzo 29 de 2016 y acta 0123 del 18/02/2016 reposa en la ruta: C:\Users\MARTHA CORDON SCENTRAL\Documentos\2016\PLAN DE ACCION 2016\EVIDENCIAS SEGUIMIENTO I TRIMESTRE 2016. "/>
    <n v="28"/>
    <s v="Integración del sistema VISITEL en 2 ERON, EPMSC Dorada, anexo oficio 9701 y EPMSC Riohacha, anexo acta 112."/>
    <s v="GRUPO ADMINISTRACION DE LA INFORMACION - La evidencia del Oficio 9701 y acta 112 reposa en la ruta: C:\Users\MARTHA CORDON SCENTRAL\Documentos\2016\PLAN DE ACCION 2016\EVIDENCIAS SEGUIMIENTO II TRIMESTRE."/>
    <n v="60"/>
    <x v="3"/>
    <s v="Integración del sistema VISITEL en 14 ERON de la regional Oriente, informe de integracion ERON de la regional Occidente."/>
    <s v="GRUPO ADMINISTRACION DE LA INFORMACION - Anexo informe y actas de implementación de Visitel en ERON de la regionales Oriente y Occidente ruta: C:\Users\MARTHA CORDON 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8"/>
    <x v="162"/>
    <x v="0"/>
    <n v="60"/>
    <s v="Porcentaje"/>
    <s v="Ing, Adriana Cetina Hernandez "/>
    <s v="Jefe de Oficina"/>
    <s v="Activo"/>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x v="489"/>
    <s v="Realizar auditorías de seguimiento en los 56 ERON que tienen implementado el sistema Visitel con el componente Biométrico. "/>
    <x v="0"/>
    <d v="2016-01-01T00:00:00"/>
    <d v="2016-12-12T00:00:00"/>
    <x v="5"/>
    <s v=" Nelson Romero "/>
    <s v="Inspector Jefe"/>
    <x v="0"/>
    <n v="0"/>
    <s v="La actividad no se ha realizado dentro de las fechas previstas, ya que hasta el mes de abril se realizará el cronograma con la programación de auditorias."/>
    <m/>
    <n v="60"/>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n v="100"/>
    <x v="3"/>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x v="162"/>
    <x v="0"/>
    <n v="60"/>
    <s v="Porcentaje"/>
    <s v="Ing, Adriana Cetina Hernandez "/>
    <s v="Jefe de Oficina"/>
    <s v="Activo"/>
    <m/>
    <m/>
    <m/>
    <m/>
    <m/>
    <m/>
    <m/>
    <m/>
    <m/>
    <m/>
    <m/>
    <m/>
    <x v="461"/>
    <s v="Integrar a la base de datos productiva de Visitel los ERON"/>
    <x v="1"/>
    <d v="2016-01-01T00:00:00"/>
    <d v="2016-03-31T00:00:00"/>
    <x v="14"/>
    <s v="Cielito Rambal"/>
    <s v="Profesional Universitario"/>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x v="163"/>
    <x v="0"/>
    <n v="20"/>
    <s v="Porcentaje"/>
    <s v="Ing, Adriana Cetina Hernandez "/>
    <s v="Jefe de Oficina"/>
    <s v="Inactivo"/>
    <m/>
    <m/>
    <m/>
    <m/>
    <m/>
    <m/>
    <m/>
    <m/>
    <m/>
    <m/>
    <m/>
    <m/>
    <x v="461"/>
    <s v="Levantar los requerimientos técnicos y funcionales con el grupo de salud de la Oficina de Atención y Tratamiento."/>
    <x v="0"/>
    <d v="2016-01-01T00:00:00"/>
    <d v="2016-03-31T00:00:00"/>
    <x v="5"/>
    <s v="Cielito Rambal"/>
    <s v="Profesional Universitario"/>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x v="163"/>
    <x v="0"/>
    <n v="20"/>
    <s v="Porcentaje"/>
    <s v="Ing, Adriana Cetina Hernandez "/>
    <s v="Jefe de Oficina"/>
    <s v="Inactivo"/>
    <m/>
    <m/>
    <m/>
    <m/>
    <m/>
    <m/>
    <m/>
    <m/>
    <m/>
    <m/>
    <m/>
    <m/>
    <x v="461"/>
    <s v="Definir los requerimientos con el nuevo prestador de salud de l INPEC, realizar análisis del sector."/>
    <x v="0"/>
    <d v="2016-03-31T00:00:00"/>
    <d v="2016-07-30T00:00:00"/>
    <x v="5"/>
    <s v="Cielito Rambal"/>
    <s v="Profesional Universitario"/>
    <x v="1"/>
    <m/>
    <m/>
    <m/>
    <m/>
    <m/>
    <m/>
    <m/>
    <x v="1"/>
    <m/>
    <m/>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9"/>
    <x v="164"/>
    <x v="2"/>
    <n v="100"/>
    <s v="Porcentaje"/>
    <s v="Ing, Adriana Cetina Hernandez "/>
    <s v="Jefe de Oficina"/>
    <s v="Activo"/>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x v="490"/>
    <s v="Reforzar las capacitaciones del sistema SISIPEC en los ERON "/>
    <x v="1"/>
    <d v="2016-01-01T00:00:00"/>
    <d v="2016-12-12T00:00:00"/>
    <x v="5"/>
    <s v=" Nelson Romero "/>
    <s v="Inspector Jefe"/>
    <x v="0"/>
    <n v="5"/>
    <s v="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
    <s v="-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
    <s v="25"/>
    <s v="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
    <s v="GRUPO ADMINISTRACION DE LA INFORMACION - La evidencia de las actas reposan en la ruta: C:\Users\MARTHA CORDON SCENTRAL\Documentos\2016\PLAN DE ACCION 2016\EVIDENCIAS SEGUIMIENTO II TRIMESTRE."/>
    <n v="60"/>
    <x v="3"/>
    <s v="Mediante actas 190, 200, 208, 288 y acta del 07 de julio, se realizan capacitacion a funcionarios en los modulos de Sisipec Web."/>
    <s v="GRUPO ADMINISTRACION DE LA INFORMACION - Las actas reportadas reposan en la ruta: C/Users/MARTHA CORDON 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9"/>
    <x v="164"/>
    <x v="2"/>
    <n v="100"/>
    <s v="Porcentaje"/>
    <s v="Ing, Adriana Cetina Hernandez "/>
    <s v="Jefe de Oficina"/>
    <s v="Activo"/>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x v="491"/>
    <s v="Verificar las inconsistencias de los registros de información en el aplicativo SISIPEC WEB mediante la realización de auditorías trimestrales reportadas por las direcciones regionales. "/>
    <x v="4"/>
    <d v="2016-01-01T00:00:00"/>
    <d v="2016-12-12T00:00:00"/>
    <x v="5"/>
    <s v=" Nelson Romero "/>
    <s v="Inspector Jefe"/>
    <x v="0"/>
    <n v="0"/>
    <s v="La actividad no se ha realizado dentro de las fechas previstas, ya que las regionales, se encuentran consolidando la información y a mediados del mes de abril se estarán generando los reportes de auditorias.  "/>
    <m/>
    <s v="10"/>
    <s v="Se reportan de auditorias de seguimiento por parte de la regional Central y Occidente. (anexo tablas)"/>
    <s v="Etiquetas auditorias correo nelson.romero@inpec.gov.coGRUPO ADMINISTRACION DE LA INFORMACION - Las tablas anexas reposan en la ruta: C:\Users\MARTHA CORDON SCENTRAL\Documentos\2016\PLAN DE ACCION 2016\EVIDENCIAS SEGUIMIENTO II TRIMESTRE."/>
    <m/>
    <x v="3"/>
    <s v="A la fecha no se han reportado avances para el cumplimiento de la actividad"/>
    <s v="GRUPO ADMINISTRACION DE LA INFORMACION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60"/>
    <x v="165"/>
    <x v="1"/>
    <n v="1"/>
    <s v="Número"/>
    <s v="Ing, Adriana Cetina Hernandez "/>
    <s v="Jefe de Oficina"/>
    <s v="Activo"/>
    <m/>
    <m/>
    <m/>
    <m/>
    <m/>
    <m/>
    <m/>
    <s v="SIN REGISTRO DE SEGUIMIENTO"/>
    <m/>
    <n v="1"/>
    <s v="Se implemento el dominio unico en la red del INPEC de la Sede Central. Esta implementación se realizo con la migración de 496 usuarios activos. El proyecto ya se encuentra elaborado y ejecutado al 100%"/>
    <s v="EL GRUPO DE ADM DE LAS TECNOLOGIAS DE LA INFORMACION, ASIGNO AL ING JAVIER RAMIREZ (CONTRATISTA) PARA REALIZAR EL PROYECTO EL CUAL INCLUYE LA DISTRIBUCCION DEL DOMINIO A NIVEL NACIONAL, TENIENDO EN CUENTA LA ESTRUCTURA ORGANIZACIONAL DEL INPEC Y ACORDE CON LA CONFIGURACION DEL SERVIDOR DE ARCHIVOS. ANEXO PROYECTO DE DOMINIO UNICO "/>
    <x v="492"/>
    <s v="Implementar el dominio único de los usuarios en la red del INPEC de la SEDE CENTRAL "/>
    <x v="4"/>
    <d v="2016-01-11T00:00:00"/>
    <d v="2016-06-30T00:00:00"/>
    <x v="8"/>
    <s v="Ing., Mario Rodríguez"/>
    <s v="Profesional Universitario"/>
    <x v="0"/>
    <n v="60"/>
    <s v="Se elaboró el proyecto de diseño unico para el INPEC, en base a la consultoria por parte de ETB y asesoria de la Policia Nacional. En proceso de pruebas para dar inicio a la implementación del dominio en la Sede Central. "/>
    <s v="-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
    <n v="20"/>
    <s v="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_x000a_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
    <s v="-AZ-CARPETA DOMINIO UNICO - GRUPO ADMINISTRACION DE LAS TECNOLOGIAS DE LA INFORMACION. Evidencias: acta 01,02,03,04 y 05 reposan en la ruta: C:\Users\MARTHA CORDON SCENTRAL\Documentos\2016\PLAN DE ACCION 2016\EVIDENCIAS SEGUIMIENTO II TRIMESTRE."/>
    <n v="80"/>
    <x v="0"/>
    <s v="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
    <s v="ARCHIVO OFICINA DE SISTEMAS DE INFORMACION - GRUPO ADMINISTRACION DE LAS TECNOLOGIAS DE LA INFORMACION. El acta No: 06 reposa en archivo magnetico ruta: C/Users/MARTHA CORDON/SCENTRAL/Documentos/2016/PLAN DE ACCION 2016/EVIDENCIAS SEGUIMIENTO III TRIMESTRE."/>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61"/>
    <x v="166"/>
    <x v="5"/>
    <n v="1"/>
    <s v="Número"/>
    <s v="Ing, Adriana Cetina Hernandez "/>
    <s v="Jefe de Oficina"/>
    <s v="Activo"/>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x v="493"/>
    <s v="Entregar estudios previos a la Subdirección de Gestión Contractual para su revisión y aprobación de la minuta del convenio"/>
    <x v="4"/>
    <d v="2016-01-01T00:00:00"/>
    <d v="2016-04-30T00:00:00"/>
    <x v="5"/>
    <s v=" Nelson Romero "/>
    <s v="Inspector Jefe"/>
    <x v="0"/>
    <n v="5"/>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s v="0"/>
    <s v="A la fecha no se han reportado avances para el cumplimiento de la actividad: Entregar estudios previos a la Subdirección de Gestión Contractual para su revisión y aprobación de la minuta del convenio"/>
    <s v="GRUPO ADMINISTRACION DE LA INFORMACION "/>
    <m/>
    <x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r>
  <r>
    <x v="15"/>
    <s v="OFICINA DE SISTEMAS DE INFORMACIÓN "/>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61"/>
    <x v="166"/>
    <x v="5"/>
    <n v="1"/>
    <s v="Número"/>
    <s v="Ing, Adriana Cetina Hernandez "/>
    <s v="Jefe de Oficina"/>
    <s v="Activo"/>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x v="494"/>
    <s v="Realizar seguimiento de la ejecución del convenio"/>
    <x v="4"/>
    <d v="2016-01-01T00:00:00"/>
    <d v="2016-12-12T00:00:00"/>
    <x v="5"/>
    <s v=" Nelson Romero "/>
    <s v="Inspector Jefe"/>
    <x v="0"/>
    <n v="0"/>
    <s v="En el momento que se formalice el convenio, el alcance de la OFISI es realizar seguimiento a la ejecución."/>
    <m/>
    <s v="0"/>
    <s v="A la fecha no se han reportado avances para el cumplimiento de la actividad: Seguimiento de la ejecución del convenio."/>
    <s v="GRUPO ADMINISTRACION DE LA INFORMACION "/>
    <m/>
    <x v="3"/>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r>
  <r>
    <x v="15"/>
    <s v="OFICINA DE SISTEMAS DE INFORMACIÓN "/>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x v="167"/>
    <x v="2"/>
    <n v="100"/>
    <s v="Porcentaje"/>
    <s v="Ing, Adriana Cetina Hernandez "/>
    <s v="Jefe de Oficina"/>
    <s v="Activo"/>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x v="485"/>
    <s v="Realizar la verificación de la matriz de autodiagnóstico de la PGN como herramienta de medición de aplicación de la ley 1712 de 2014.."/>
    <x v="4"/>
    <d v="2016-02-02T00:00:00"/>
    <d v="2016-06-30T00:00:00"/>
    <x v="5"/>
    <s v=" Nelson Romero "/>
    <s v="Inspector Jefe"/>
    <x v="0"/>
    <n v="20"/>
    <s v="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
    <s v="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
    <s v="100"/>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s v="100"/>
    <x v="0"/>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r>
  <r>
    <x v="15"/>
    <s v="OFICINA DE SISTEMAS DE INFORMACIÓN "/>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x v="167"/>
    <x v="2"/>
    <n v="100"/>
    <s v="Porcentaje"/>
    <s v="Ing, Adriana Cetina Hernandez "/>
    <s v="Jefe de Oficina"/>
    <s v="Activo"/>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x v="486"/>
    <s v="Elaborar un (1) informe que incluya actividades encaminadas a mejorar la calidad de la información (contenido, forma y la satisfacción de las  necesidades del usuario de la información)."/>
    <x v="4"/>
    <d v="2016-02-01T00:00:00"/>
    <d v="2016-12-12T00:00:00"/>
    <x v="6"/>
    <s v=" Nelson Romero "/>
    <s v="Inspector Jefe"/>
    <x v="0"/>
    <n v="0"/>
    <s v="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
    <m/>
    <s v="0"/>
    <s v="A la fecha no se han reportado avances para el cumplimiento de la actividad: Elaborar un (1) informe que incluya actividades encaminadas a mejorar la calidad de la información (contenido, forma y la satisfacción de las  necesidades del usuario de la información)"/>
    <s v="GRUPO ADMINISTRACION DE LA INFORMACION "/>
    <n v="80"/>
    <x v="2"/>
    <s v="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
    <s v="GRUPO ADMINISTRACION DE LA INFORMACION - Anexo matriz compromisos ruta: C:\Users\MARTHA CORDON SCENTRAL\Documentos\2016\PLAN DE ACCION 2016\EVIDENCIAS SEGUIMIENTO III TRIMESTRE."/>
  </r>
  <r>
    <x v="15"/>
    <s v="OFICINA DE SISTEMAS DE INFORMACIÓN "/>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x v="167"/>
    <x v="2"/>
    <n v="100"/>
    <s v="Porcentaje"/>
    <s v="Ing, Adriana Cetina Hernandez "/>
    <s v="Jefe de Oficina"/>
    <s v="Activo"/>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x v="487"/>
    <s v="Publicar en formato de hoja de cálculo en el sitio web oficial de la entidad en el enlace “Transparencia y acceso a información pública” los instrumentos de gestión de la información."/>
    <x v="1"/>
    <d v="2016-01-02T00:00:00"/>
    <d v="2016-12-12T00:00:00"/>
    <x v="6"/>
    <s v=" Nelson Romero "/>
    <s v="Inspector Jefe"/>
    <x v="0"/>
    <n v="0"/>
    <s v="Actividad en proceso, se esta conformando el equipo de trabajo, para el diágnostico y recopilacion de información, respecto a los Instrumentos de gestión en base a los formatos publicados en la página de Gobierno en línea."/>
    <m/>
    <s v="0"/>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m/>
    <x v="12"/>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x v="168"/>
    <x v="2"/>
    <n v="50"/>
    <s v="Porcentaje"/>
    <s v="LUZ MIRAM TIERRADENTRO CACHAYA"/>
    <s v="Subdirector Técnico"/>
    <s v="Activo"/>
    <n v="34"/>
    <s v="se realizaron dos fases de las tres que hacen parte de las fases del proceso para la certificacion de la competencia laboral, la cual consistio en realizar sensibilizacion a la subdireccion de talento humano en el mes de marzo de 2016  "/>
    <s v="C:\Users\CGUERRERO.INPEC\Desktop\PLAN DE ACCION 2016\Plan de acción primer trimestre/sena"/>
    <n v="34"/>
    <s v="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
    <s v="C:\Users\CGUERRERO.INPEC\Desktop\PLAN DE ACCION 2016\Plan de acción prim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x v="495"/>
    <s v="Realizar la etapa de sensibilización relacionada con la certificación en competencia laboral norma 210601010, dirigido al personal vinculado a la Subdirección de Talento Humano "/>
    <x v="0"/>
    <d v="2016-01-15T00:00:00"/>
    <d v="2016-03-15T00:00:00"/>
    <x v="2"/>
    <s v="Carmen Guerrero"/>
    <s v="Contratista"/>
    <x v="0"/>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x v="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x v="168"/>
    <x v="2"/>
    <n v="50"/>
    <s v="Porcentaje"/>
    <s v="LUZ MIRAM TIERRADENTRO CACHAYA"/>
    <s v="Subdirector Técnico"/>
    <s v="Activo"/>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x v="496"/>
    <s v="Realizar la fase de inducción e inscripción a la certificación de competencia laboral norma 210601010, dirigido al personal vinculado a la Subdirección de Talento Humano "/>
    <x v="0"/>
    <d v="2016-03-15T00:00:00"/>
    <d v="2016-06-15T00:00:00"/>
    <x v="2"/>
    <s v="Carmen Guerrero"/>
    <s v="Contratista"/>
    <x v="0"/>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x v="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x v="168"/>
    <x v="2"/>
    <n v="50"/>
    <s v="Porcentaje"/>
    <s v="LUZ MIRAM TIERRADENTRO CACHAYA"/>
    <s v="Subdirector Técnico"/>
    <s v="Activo"/>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x v="497"/>
    <s v="Realizar las fases de evaluación y emisión de juicio relacionada con la  certificación de competencia laboral norma 210601010, dirigido al personal vinculado a la Subdirección de Talento Humano "/>
    <x v="0"/>
    <d v="2016-07-15T00:00:00"/>
    <d v="2016-10-15T00:00:00"/>
    <x v="1"/>
    <s v="Carmen Guerrero"/>
    <s v="Contratista"/>
    <x v="0"/>
    <m/>
    <m/>
    <m/>
    <m/>
    <m/>
    <m/>
    <n v="100"/>
    <x v="62"/>
    <s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
    <s v="C:/Users/CGUERRERO.INPEC/Desktop/PLAN DE ACCION 2016/Plan de accion tercer trimeste/sena"/>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4"/>
    <x v="169"/>
    <x v="18"/>
    <n v="10"/>
    <s v="Porcentaje"/>
    <s v="LUZ MIRAM TIERRADENTRO CACHAYA"/>
    <s v="Subdirector Técnico"/>
    <s v="Activo"/>
    <m/>
    <m/>
    <m/>
    <m/>
    <m/>
    <m/>
    <n v="0"/>
    <s v="NO SE TIENEN AVANCES EN EL PRODUCTO"/>
    <s v="N/A"/>
    <n v="10"/>
    <s v="se realizaron las dos actividades programadas que dan cumplimiento al producto para la presente vigencia"/>
    <s v="C:\Users\CGUERRERO.INPEC\Desktop"/>
    <x v="498"/>
    <s v="Divulgar el documento de compromisos eticos por dependencias a través del boletin informativo a nivel nacional"/>
    <x v="0"/>
    <d v="2016-07-30T00:00:00"/>
    <d v="2016-11-30T00:00:00"/>
    <x v="7"/>
    <m/>
    <m/>
    <x v="0"/>
    <m/>
    <m/>
    <m/>
    <m/>
    <m/>
    <m/>
    <m/>
    <x v="63"/>
    <s v="SIN REGISTRO DE SEGUIMIENTO"/>
    <m/>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5"/>
    <x v="170"/>
    <x v="2"/>
    <n v="1"/>
    <s v="Numero"/>
    <s v="LUZ MIRAM TIERRADENTRO CACHAYA"/>
    <s v="Subdirector Técnico"/>
    <s v="Activo"/>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x v="499"/>
    <s v="Realizar el informe del proceso de capacitación realizada a los lideres de grupo"/>
    <x v="0"/>
    <d v="2016-12-01T00:00:00"/>
    <d v="2016-12-12T00:00:00"/>
    <x v="5"/>
    <s v="Carmen Guerrero"/>
    <s v="Contratista"/>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x v="169"/>
    <x v="2"/>
    <n v="80"/>
    <s v="Porcentaje"/>
    <s v="LUZ MIRAM TIERRADENTRO CACHAYA"/>
    <s v="Subdirector Técnico"/>
    <s v="Activo"/>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x v="500"/>
    <s v="Realizar el diagnóstico y tabulación,   de la información inicial recolectada de acuerdo a la contratación que se realice."/>
    <x v="0"/>
    <d v="2016-10-01T00:00:00"/>
    <d v="2016-08-01T00:00:00"/>
    <x v="5"/>
    <s v="Carmen Guerrero"/>
    <s v="Contratista"/>
    <x v="0"/>
    <m/>
    <m/>
    <m/>
    <m/>
    <m/>
    <m/>
    <m/>
    <x v="0"/>
    <m/>
    <m/>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x v="169"/>
    <x v="2"/>
    <n v="80"/>
    <s v="Porcentaje"/>
    <s v="LUZ MIRAM TIERRADENTRO CACHAYA"/>
    <s v="Subdirector Técnico"/>
    <s v="Activo"/>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x v="501"/>
    <s v="Realizar el procesamiento y análisis de la información, intervención y presentación de informes a la Direcciones encargadas"/>
    <x v="0"/>
    <d v="2016-09-01T00:00:00"/>
    <d v="2016-11-30T00:00:00"/>
    <x v="5"/>
    <s v="Carmen Guerrero"/>
    <s v="Contratista"/>
    <x v="0"/>
    <m/>
    <m/>
    <m/>
    <m/>
    <m/>
    <m/>
    <m/>
    <x v="16"/>
    <s v="SIN REGISTRO DE SEGUIMIENTO"/>
    <m/>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x v="171"/>
    <x v="2"/>
    <n v="25"/>
    <s v="Porcentaje"/>
    <s v="LUZ MIRAM TIERRADENTRO CACHAYA"/>
    <s v="Subdirector Técnico"/>
    <s v="Activo"/>
    <n v="18"/>
    <s v="se ha implementado  2 ferias de las 3 que corresponden al programa de proteccion y servicios sociales. estas ferias corresponden a salud y vivienda"/>
    <s v="C:\Users\CGUERRERO.INPEC\Desktop\PLAN DE ACCION 2016\Plan de acción primer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x v="502"/>
    <s v="Ejecutar la segunda feria de promoción y prevención como parte del programa de protección y servicios sociales"/>
    <x v="0"/>
    <d v="2016-03-01T00:00:00"/>
    <d v="2016-09-30T00:00:00"/>
    <x v="1"/>
    <s v="Luz Mery Oviedo"/>
    <s v="Profesional Universitario"/>
    <x v="0"/>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x v="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x v="171"/>
    <x v="2"/>
    <n v="25"/>
    <s v="Porcentaje"/>
    <s v="LUZ MIRAM TIERRADENTRO CACHAYA"/>
    <s v="Subdirector Técnico"/>
    <s v="Activo"/>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x v="503"/>
    <s v="Ejecutar la III feria de vivienda como parte del programa de protección y servicios sociales"/>
    <x v="0"/>
    <d v="2016-02-01T00:00:00"/>
    <d v="2016-11-30T00:00:00"/>
    <x v="2"/>
    <s v="Diana Rocio Contreras"/>
    <s v="Profesional Universitario"/>
    <x v="0"/>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x v="15"/>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x v="171"/>
    <x v="2"/>
    <n v="25"/>
    <s v="Porcentaje"/>
    <s v="LUZ MIRAM TIERRADENTRO CACHAYA"/>
    <s v="Subdirector Técnico"/>
    <s v="Activo"/>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x v="504"/>
    <s v="Ejecutar la III feria de alianzas empresariales como parte del programa de protección y servicios sociales"/>
    <x v="0"/>
    <d v="2016-05-01T00:00:00"/>
    <d v="2016-12-12T00:00:00"/>
    <x v="2"/>
    <s v="Dg. Erika Paola Martinez"/>
    <s v="Dragoneante"/>
    <x v="0"/>
    <m/>
    <m/>
    <m/>
    <n v="100"/>
    <s v="se realizo la III feria de alianzas empresariales los dias 19 y 20 de mayo contando con la participacion de empresas de servicios y financieras"/>
    <s v="C:\Users\CGUERRERO.INPEC\Desktop\PLAN DE ACCION 2016\Plan de acción segundo trimestre/feria de servicios"/>
    <n v="100"/>
    <x v="34"/>
    <s v="se realizo la III feria de alianzas empresariales los dias 19 y 20 de mayo contando con la participacion de empresas de servicios y financieras"/>
    <s v="C:\Users\CGUERRERO.INPEC\Desktop\PLAN DE ACCION 2016\Plan de acción segundo trimestre/feria de servicios"/>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7"/>
    <x v="172"/>
    <x v="2"/>
    <n v="350"/>
    <s v="Número"/>
    <s v="LUZ MIRAM TIERRADENTRO CACHAYA"/>
    <s v="Subdirector Técnico"/>
    <s v="Activo"/>
    <m/>
    <s v="el avance de este producto se tendra en el tercer trimestre del año "/>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x v="505"/>
    <s v="Proyectar la resolución para mejores servidores penitenciarios"/>
    <x v="0"/>
    <d v="2016-04-01T00:00:00"/>
    <d v="2016-06-30T00:00:00"/>
    <x v="5"/>
    <s v="Dg. Erika Paola Matinez"/>
    <s v="Dragoneante"/>
    <x v="0"/>
    <m/>
    <m/>
    <m/>
    <n v="100"/>
    <s v="Se emitio la resolución No. 002802 del 1 de junio de 2016"/>
    <s v="C:\Users\CGUERRERO.INPEC\Desktop\PLAN DE ACCION 2016\Plan de acción segundo trimestre/mejores servidorespenitenciarios"/>
    <n v="100"/>
    <x v="0"/>
    <s v="Se emitio la resolución No. 002802 del 1 de junio de 2016"/>
    <s v="C:\Users\CGUERRERO.INPEC\Desktop\PLAN DE ACCION 2016\Plan de acción segundo trimestre/mejores servidorespenitenciarios"/>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7"/>
    <x v="172"/>
    <x v="2"/>
    <n v="350"/>
    <s v="Número"/>
    <s v="LUZ MIRAM TIERRADENTRO CACHAYA"/>
    <s v="Subdirector Técnico"/>
    <s v="Activo"/>
    <m/>
    <m/>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x v="506"/>
    <s v="Realizar la ceremonia de condecoración"/>
    <x v="0"/>
    <d v="2016-07-01T00:00:00"/>
    <d v="2016-09-30T00:00:00"/>
    <x v="5"/>
    <s v="Dg. Erika Paola Matinez"/>
    <s v="Dragoneante"/>
    <x v="0"/>
    <m/>
    <m/>
    <m/>
    <m/>
    <m/>
    <m/>
    <n v="100"/>
    <x v="0"/>
    <s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
    <s v="C:/Users/CGUERRERO.INPEC/Desktop/PLAN DE ACCION 2016/Plan de accion tercer trimeste/mejoresservidorespenitenciarios"/>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5"/>
    <x v="170"/>
    <x v="2"/>
    <n v="1"/>
    <s v="Número"/>
    <s v="LUZ MIRAM TIERRADENTRO CACHAYA"/>
    <s v="Subdirector Técnico"/>
    <s v="Activo"/>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x v="507"/>
    <s v="Realizar informe final de la intervención a los coordinadores de la Sede Central que participaron en el proceso de capacitación en liderazgo, trabajo en equipo y capacitación"/>
    <x v="0"/>
    <d v="2016-12-01T00:00:00"/>
    <d v="2016-12-15T00:00:00"/>
    <x v="5"/>
    <s v="Carmen Guerrero"/>
    <s v="Contratista"/>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8"/>
    <x v="173"/>
    <x v="2"/>
    <n v="25"/>
    <s v="Número"/>
    <s v="LUZ MIRAM TIERRADENTRO CACHAYA"/>
    <s v="Subdirector Técnico"/>
    <s v="Activo"/>
    <m/>
    <m/>
    <m/>
    <n v="16"/>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x v="508"/>
    <s v="Socializar el procedimiento y guía del taller de pareja y familia a las Direcciones Regionales y establecimientos por medio de correo electrónico. "/>
    <x v="0"/>
    <d v="2016-02-01T00:00:00"/>
    <d v="2016-05-30T00:00:00"/>
    <x v="5"/>
    <s v="Dg. Ruby Angelica Ayala"/>
    <s v="Dragoneante"/>
    <x v="0"/>
    <n v="0"/>
    <s v="el procedimiento se encuentra en proceso de revison y ajuste por parte de la oficina asesora de planeacion y el grupo de bienestar laboral"/>
    <s v="C:\Users\CGUERRERO.INPEC\Desktop\PLAN DE ACCION 2016\primer trimestre/procedimientos 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x v="0"/>
    <s v="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8"/>
    <x v="173"/>
    <x v="2"/>
    <n v="25"/>
    <s v="Número"/>
    <s v="LUZ MIRAM TIERRADENTRO CACHAYA"/>
    <s v="Subdirector Técnico"/>
    <s v="Activo"/>
    <m/>
    <m/>
    <m/>
    <m/>
    <m/>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x v="509"/>
    <s v="Realizar la totalidad de encuentros programados de familias y parejas"/>
    <x v="0"/>
    <d v="2016-03-01T00:00:00"/>
    <d v="2016-12-12T00:00:00"/>
    <x v="5"/>
    <s v="Dg. Ruby Angelica Ayala"/>
    <s v="Dragoneante"/>
    <x v="0"/>
    <m/>
    <m/>
    <m/>
    <n v="64"/>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100"/>
    <x v="6"/>
    <s v="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
    <s v="C:\Users\CGUERRERO.INPEC\Desktop\PLAN DE ACCION 2016\tercer trimestre/encuentros de parejas"/>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9"/>
    <x v="174"/>
    <x v="2"/>
    <n v="25"/>
    <s v="Número"/>
    <s v="LUZ MIRAM TIERRADENTRO CACHAYA"/>
    <s v="Subdirector Técnico"/>
    <s v="Activo"/>
    <m/>
    <m/>
    <m/>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x v="510"/>
    <s v="Realizar la invitación de la publicación del auxilio INPEC-ICETEX."/>
    <x v="0"/>
    <d v="2016-03-01T00:00:00"/>
    <d v="2016-09-30T00:00:00"/>
    <x v="5"/>
    <s v="Vivian Iveth Vera"/>
    <s v="Auxiliar Administrativo"/>
    <x v="0"/>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x v="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9"/>
    <x v="174"/>
    <x v="2"/>
    <n v="25"/>
    <s v="Número"/>
    <s v="LUZ MIRAM TIERRADENTRO CACHAYA"/>
    <s v="Subdirector Técnico"/>
    <s v="Activo"/>
    <m/>
    <m/>
    <m/>
    <m/>
    <m/>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x v="511"/>
    <s v="Publicación de los beneficiarios del auxilio según periodo vigente."/>
    <x v="0"/>
    <d v="2016-05-30T00:00:00"/>
    <d v="2016-10-30T00:00:00"/>
    <x v="5"/>
    <s v="Vivian Iveth Vera"/>
    <s v="Auxiliar Administrativo"/>
    <x v="0"/>
    <m/>
    <m/>
    <m/>
    <n v="100"/>
    <s v="Se realizo la publicación de los beneficiarios el Auxilio Educactivo conevnio INPEC ICETEX en la página del INPEC  el dia 10 de Febrero de 2016 a las 15:46"/>
    <s v="C:\Users\CGUERRERO.INPEC\Desktop\PLAN DE ACCION 2016\segundotrimestre/inpecicetex"/>
    <n v="100"/>
    <x v="64"/>
    <s v="Se realizo la publicación de los beneficiarios el Auxilio Educactivo conevnio INPEC ICETEX en la página del INPEC  el dia 10 de Febrero de 2016 a las 15:46"/>
    <s v="C:\Users\CGUERRERO.INPEC\Desktop\PLAN DE ACCION 2016\segundotrimestre/inpecicetex"/>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70"/>
    <x v="175"/>
    <x v="9"/>
    <n v="15"/>
    <s v="Número"/>
    <s v="LUZ MIRAM TIERRADENTRO CACHAYA"/>
    <s v="Subdirector Técnico"/>
    <s v="Activo"/>
    <m/>
    <m/>
    <m/>
    <n v="6"/>
    <s v="Se han ejecutado encuentro de prepensionados asi: 26 y 27 de mayo de 2016 EPMSC Armenia, EPMSC Calarca, RM Armenia. 25 de Mayo PMSC Neiva, EPMSC La Plata, EPMSC Garzon y EPMSC Pitalito."/>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x v="512"/>
    <s v="Socializar el procedimiento de prepensionados  a las Direcciones Regionales y establecimientos por medio de correo electrónico."/>
    <x v="0"/>
    <d v="2016-02-01T00:00:00"/>
    <d v="2016-05-30T00:00:00"/>
    <x v="5"/>
    <s v="Angela Mondragon"/>
    <s v="Contratista"/>
    <x v="0"/>
    <n v="0"/>
    <s v="el procedimiento se encuentra en proceso de revision por parte de la oficina asesora de planeacion y el grupo de bienestar laboral"/>
    <s v="C:\Users\CGUERRERO.INPEC\Desktop\PLAN DE ACCION 2016\primertrimestre/procedimientos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x v="0"/>
    <s v="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r>
  <r>
    <x v="16"/>
    <s v="SUBDIRECCIÓN DE TALENTO HUMANO"/>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70"/>
    <x v="175"/>
    <x v="9"/>
    <n v="15"/>
    <s v="Número"/>
    <s v="LUZ MIRAM TIERRADENTRO CACHAYA"/>
    <s v="Subdirector Técnico"/>
    <s v="Activo"/>
    <m/>
    <m/>
    <m/>
    <m/>
    <m/>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x v="513"/>
    <s v="Realizar la totalidad de los encuentros programados"/>
    <x v="0"/>
    <d v="2016-06-01T00:00:00"/>
    <d v="2016-12-12T00:00:00"/>
    <x v="5"/>
    <s v="Angela Mondragon"/>
    <s v="Contratista"/>
    <x v="0"/>
    <m/>
    <m/>
    <m/>
    <n v="40"/>
    <s v="Se han ejecutado encuentro de prepensionados asi: 26 y 27 de mayo de 2016 EPMSC Armenia, EPMSC Calarca, RM Armenia. 25 de Mayo PMSC Neiva, EPMSC La Plata, EPMSC Garzon y EPMSC Pitalito."/>
    <s v="C:\Users\CGUERRERO.INPEC\Desktop\PLAN DE ACCION 2016\primertrimestre/prepensionados"/>
    <n v="93"/>
    <x v="28"/>
    <s v="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
    <s v="C:\Users\CGUERRERO.INPEC\Desktop\PLAN DE ACCION 2016\tercertrimestre/prepensionados"/>
  </r>
  <r>
    <x v="16"/>
    <s v="SUBDIRECCIÓN DE TALENTO HUMANO"/>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x v="176"/>
    <x v="9"/>
    <n v="1"/>
    <s v="Número"/>
    <s v="LUZ MIRIAN TIERRADENTRO CACHAYA"/>
    <s v="Profesional Universitario"/>
    <s v="Activo"/>
    <m/>
    <m/>
    <m/>
    <n v="0.5"/>
    <s v="el plan de induccion ya fue revisado y ajustado mas no ha sido implementado, teniendo un 50% de avance en el producto. la implementacion se realizara en el tercer trimestre del año"/>
    <s v="D: /induccionInpec/induccionmarzo2016"/>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x v="514"/>
    <s v="Diseñar el plan de trabajo del Plan de Inducción del INPEC"/>
    <x v="0"/>
    <d v="2016-01-15T00:00:00"/>
    <d v="2016-04-01T00:00:00"/>
    <x v="6"/>
    <s v="fabian sanchez"/>
    <s v="Profesional Universitario"/>
    <x v="0"/>
    <n v="100"/>
    <s v="se elaboro plan de trabajo para la realizacion de las jornadas de inducción a nivel nacional"/>
    <s v="D: /induccionInpec/induccionmarzo2016"/>
    <n v="100"/>
    <s v="se elaboro plan de trabajo para la realizacion de las jornadas de inducción a nivel nacional"/>
    <s v="D: /induccionInpec/induccionmarzo2016"/>
    <n v="100"/>
    <x v="0"/>
    <s v="se elaboro plan de trabajo para la realizacion de las jornadas de inducción a nivel nacional"/>
    <s v="D: /induccionInpec/induccionmarzo2016"/>
  </r>
  <r>
    <x v="16"/>
    <s v="SUBDIRECCIÓN DE TALENTO HUMANO"/>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x v="176"/>
    <x v="9"/>
    <n v="1"/>
    <s v="Número"/>
    <s v="LUZ MIRIAN TIERRADENTRO CACHAYA"/>
    <s v="Profesional Universitario"/>
    <s v="Activo"/>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x v="515"/>
    <s v="Realizar primera jornada de inducción"/>
    <x v="0"/>
    <d v="2016-04-02T00:00:00"/>
    <d v="2016-07-01T00:00:00"/>
    <x v="6"/>
    <s v="fabian sanchez"/>
    <s v="Profesional Universitario"/>
    <x v="0"/>
    <m/>
    <m/>
    <m/>
    <m/>
    <s v="no fue posible adelantar esta actividad, toda vez que el programa de induccion fue aprobado el 5 de julio de 2016 mediante resolucion 3341 de 5 de julio de 2016. la actividad se realizara en el siguiente trimestre"/>
    <m/>
    <n v="100"/>
    <x v="0"/>
    <s v="se realizo la primera jornada de inducción los dias 3,4,5 y 6 de Octubre de 2016 en el auditorio Juan Pablo Segundo con la participacion de 140 funcionarios"/>
    <s v="carpeta proceso de induccion 2016 la cual reposa en el Grupo Prospectiva del Talento Humano"/>
  </r>
  <r>
    <x v="16"/>
    <s v="SUBDIRECCIÓN DE TALENTO HUMANO"/>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x v="176"/>
    <x v="9"/>
    <n v="1"/>
    <s v="Número"/>
    <s v="LUZ MIRIAN TIERRADENTRO CACHAYA"/>
    <s v="Profesional Universitario"/>
    <s v="Activo"/>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x v="516"/>
    <s v="Realizar segunda jornada de inducción"/>
    <x v="0"/>
    <d v="2016-07-02T00:00:00"/>
    <d v="2016-10-01T00:00:00"/>
    <x v="6"/>
    <s v="fabian sanchez"/>
    <s v="Profesional Universitario"/>
    <x v="0"/>
    <m/>
    <m/>
    <m/>
    <m/>
    <m/>
    <m/>
    <n v="0"/>
    <x v="65"/>
    <s v="la segunda jornada de induccion se realizara en el ultimo trimestre del año"/>
    <m/>
  </r>
  <r>
    <x v="16"/>
    <s v="SUBDIRECCIÓN DE TALENTO HUMANO"/>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x v="176"/>
    <x v="9"/>
    <n v="1"/>
    <s v="Número"/>
    <s v="LUZ MIRIAN TIERRADENTRO CACHAYA"/>
    <s v="Profesional Universitario"/>
    <s v="Activo"/>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x v="517"/>
    <s v="Presentar informe del proceso de inducción "/>
    <x v="0"/>
    <d v="2016-10-02T00:00:00"/>
    <d v="2016-12-12T00:00:00"/>
    <x v="6"/>
    <s v="fabian sanchez"/>
    <s v="Profesional Universitario"/>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x v="177"/>
    <x v="9"/>
    <n v="20"/>
    <s v="Porcentaje"/>
    <s v="LUZ MYRIAN  TIERRADENTRO CACHAYA"/>
    <s v="Subdirector Técnico"/>
    <s v="Activo"/>
    <m/>
    <m/>
    <m/>
    <n v="20"/>
    <s v="los gerentes publicos de las direcciones regionales fueron capacitados y asesorados en el SIGEP  con base en la circular que contiene las instrucciones necesarias para el registro y actualizacion de las hojas de vida y declaracion de bienes y rentas"/>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x v="518"/>
    <s v="1. Elaborar y divulgar  la circular con las instrucciones necesarias para el registro y actualización de las hojas de vida y declaración de bienes y rentas en el sistema SIGEP por parte de los funcionarios y contratistas del Instituto."/>
    <x v="0"/>
    <d v="2016-01-01T00:00:00"/>
    <d v="2016-03-31T00:00:00"/>
    <x v="0"/>
    <s v="ROSMIRA CANDANOZA RODRIGUEZ"/>
    <s v="Profesional Especializado"/>
    <x v="0"/>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x v="0"/>
    <s v="se proyecto y publico a todos los correos institucionales la circular No. 000006 del 22 de marzo de 2016 impartiendo las instrucciones sobre el registro y actualizacion de la informacion de la hoja de vida y de bienes y rentas en el SIGEP "/>
    <s v="C:/users/FCORONADOM/Deskop"/>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x v="177"/>
    <x v="9"/>
    <n v="20"/>
    <s v="Porcentaje"/>
    <s v="LUZ MYRIAN  TIERRADENTRO CACHAYA"/>
    <s v="Subdirector Técnico"/>
    <s v="Activo"/>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x v="519"/>
    <s v="2. Supervisar y realizar asesoría respecto al cumplimiento de la circular  por parte de los responsables de las áreas de Talento Humano de las Direcciones Regionales para el desarrollo de la actualización de los módulos de Hojas de Vida y de Bienes y Rentas."/>
    <x v="1"/>
    <d v="2016-04-01T00:00:00"/>
    <d v="2016-08-31T00:00:00"/>
    <x v="5"/>
    <s v="ROSMIRA CANDANOZA RODRIGUEZ"/>
    <s v="Profesional Especializado"/>
    <x v="0"/>
    <m/>
    <m/>
    <m/>
    <n v="100"/>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00"/>
    <x v="0"/>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x v="177"/>
    <x v="9"/>
    <n v="20"/>
    <s v="Porcentaje"/>
    <s v="LUZ MYRIAN  TIERRADENTRO CACHAYA"/>
    <s v="Subdirector Técnico"/>
    <s v="Activo"/>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x v="520"/>
    <s v="3. Consolidar y evaluar los resultados a nivel nacional del avance de actualización en el sistema SIGEP de las Hoja de Vida de los funcionarios del INPEC adscritos a Las Direcciones Regionales y Establecimientos de Reclusión."/>
    <x v="1"/>
    <d v="2016-09-01T00:00:00"/>
    <d v="2016-10-31T00:00:00"/>
    <x v="2"/>
    <s v="ROSMIRA CANDANOZA RODRIGUEZ"/>
    <s v="Profesional Especializado"/>
    <x v="0"/>
    <m/>
    <m/>
    <m/>
    <m/>
    <m/>
    <m/>
    <n v="0"/>
    <x v="17"/>
    <s v="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
    <m/>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x v="178"/>
    <x v="2"/>
    <n v="1"/>
    <s v="Número"/>
    <s v="LUZ MYRIAN  TIERRADENTRO CACHAYA"/>
    <s v="Subdirector Técnico"/>
    <s v="Activo"/>
    <m/>
    <m/>
    <m/>
    <m/>
    <s v="el plan de comunicaciones de EDL sera monitoreado en el ultimo trimestre del año"/>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x v="521"/>
    <s v="Realizar requerimientos a las direcciones Regionales y dependencias de la sede central de los formatos de evaluación periodo 2015"/>
    <x v="1"/>
    <d v="2016-01-15T00:00:00"/>
    <d v="2016-03-31T00:00:00"/>
    <x v="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x v="0"/>
    <s v="se realizo circular No. 000048 para el cierre de evaluacion del desempeño laboral 2015, inicio del periodo 2016, la cual fue enviada a las direcciones regionales y ERON a nivel nacional"/>
    <s v="C:/Users/FESANCHEZC/Deskop/MEMORIASEDL2015/NORMAS2016"/>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x v="178"/>
    <x v="2"/>
    <n v="1"/>
    <s v="Número"/>
    <s v="LUZ MYRIAN  TIERRADENTRO CACHAYA"/>
    <s v="Subdirector Técnico"/>
    <s v="Activo"/>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x v="522"/>
    <s v="Realizar capacitación para responsables de talento humano de las regionales y multiplicadores"/>
    <x v="0"/>
    <d v="2016-04-01T00:00:00"/>
    <d v="2016-06-28T00:00:00"/>
    <x v="0"/>
    <s v="fabian sanchez"/>
    <s v="Profesional Universitario"/>
    <x v="0"/>
    <m/>
    <m/>
    <m/>
    <n v="100"/>
    <s v="se realizo capacitacion a los multiplicadores y responsables del area de talento humano el dia 18 de mayo en el auditorio Juan Pablo Segundo de la Sede Central "/>
    <s v="D:/documentosEDL/EDLtrabajo/EDLCapacitacion "/>
    <n v="100"/>
    <x v="0"/>
    <s v="se realizo capacitacion a los multiplicadores y responsables del area de talento humano el dia 18 de mayo en el auditorio Juan Pablo Segundo de la Sede Central "/>
    <s v="D:/documentosEDL/EDLtrabajo/EDLCapacitacion "/>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x v="178"/>
    <x v="2"/>
    <n v="1"/>
    <s v="Número"/>
    <s v="LUZ MYRIAN  TIERRADENTRO CACHAYA"/>
    <s v="Subdirector Técnico"/>
    <s v="Activo"/>
    <m/>
    <m/>
    <s v="             "/>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x v="523"/>
    <s v="Solicitud concertación de compromisos para el periodo de evaluación 2016"/>
    <x v="0"/>
    <d v="2016-01-15T00:00:00"/>
    <d v="2016-03-31T00:00:00"/>
    <x v="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x v="0"/>
    <s v="se realizo circular No. 000048 para el cierre de evaluacion del desempeño laboral 2015, inicio del periodo 2016, la cual fue enviada a las direcciones regionales y ERON a nivel Nacional."/>
    <s v="C:/Users/FESANCHEZC/Deskop/MEMORIASEDL2015/NORMAS2016"/>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x v="178"/>
    <x v="2"/>
    <n v="1"/>
    <s v="Número"/>
    <s v="LUZ MYRIAN  TIERRADENTRO CACHAYA"/>
    <s v="Subdirector Técnico"/>
    <s v="Activo"/>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x v="524"/>
    <s v="Realizar requerimientos para que efectuar la evaluación del primer semestre del 2016"/>
    <x v="0"/>
    <d v="2016-07-02T00:00:00"/>
    <d v="2016-09-30T00:00:00"/>
    <x v="0"/>
    <s v="fabian sanchez"/>
    <s v="Profesional Universitario"/>
    <x v="0"/>
    <m/>
    <m/>
    <m/>
    <m/>
    <m/>
    <m/>
    <n v="100"/>
    <x v="0"/>
    <s v="Se realizaron requerimientos vía AVANTEL, la calificación del primer semestre del período 2016, comprendido entre el 01/02/2016 al 31/07/2016, solicitando el envío de oficio o acta en donde se indique el cumplimiento del procedimiento._x000a__x000a_El día de hoy mediante correo electrónico se reiteró el envío de los documentos soportes._x000a__x000a_se adjuntan soportes allegados por algunos ERON en cumplimiento de lo señalado"/>
    <s v="D:/documentosEDL/EDLtrabajo/EDLCapacitacion "/>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x v="178"/>
    <x v="2"/>
    <n v="1"/>
    <s v="Número"/>
    <s v="LUZ MYRIAN  TIERRADENTRO CACHAYA"/>
    <s v="Subdirector Técnico"/>
    <s v="Activo"/>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x v="525"/>
    <s v="Realizar 8 jornadas en capacitación en sistema tipo de evaluación de desempeño"/>
    <x v="0"/>
    <d v="2016-10-01T00:00:00"/>
    <d v="2016-12-12T00:00:00"/>
    <x v="0"/>
    <s v="fabian sanchez"/>
    <s v="Profesional Universitario"/>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x v="179"/>
    <x v="2"/>
    <n v="30"/>
    <s v="Porcentaje"/>
    <s v="LUZ MYRIAN  TIERRADENTRO CACHAYA"/>
    <s v="Subdirector Técnico"/>
    <s v="Activo"/>
    <m/>
    <m/>
    <m/>
    <m/>
    <s v="el diseño del modelo de gestion del talento humano se diseñara el ultimo trimestre del año"/>
    <m/>
    <n v="0"/>
    <s v="SIN REGISTRO DE SEGUIMIENTO"/>
    <n v="0"/>
    <n v="30"/>
    <s v="El modelo de gestion del talento humano fue diseñado teniendo en cuenta  los subsistemas que lo componen"/>
    <s v="C:Users/KGOMEZL/Deskop/MODELODETALENTOHUMANO"/>
    <x v="526"/>
    <s v="Diseñar una nueva de política de talento humano"/>
    <x v="0"/>
    <d v="2016-01-15T00:00:00"/>
    <d v="2016-03-31T00:00:00"/>
    <x v="6"/>
    <s v="jacqueline bermudez"/>
    <s v="Profesional Especializado"/>
    <x v="0"/>
    <n v="100"/>
    <s v="mediante oficio 85107-SUTAH-GOPRO-05768 del 31 de marzo de 2016 se remitio a la oficina asesora de planeacion el proyecto de politica de talento humano"/>
    <s v="C:/Users/BERMUDEZF/Documents/2016/MODELODEGESTIONHUMANA"/>
    <n v="100"/>
    <s v="mediante oficio 85107-SUTAH-GOPRO-05768 del 31 de marzo de 2016 se remitio a la oficina asesora de planeacion el proyecto de politica de talento humano"/>
    <s v="C:/Users/BERMUDEZF/Documents/2016/MODELODEGESTIONHUMANA"/>
    <n v="100"/>
    <x v="0"/>
    <s v="mediante oficio 85107-SUTAH-GOPRO-05768 del 31 de marzo de 2016 se remitio a la oficina asesora de planeacion el proyecto de politica de talento humano"/>
    <s v="C:/Users/BERMUDEZF/Documents/2016/MODELODEGESTIONHUMANA"/>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x v="179"/>
    <x v="2"/>
    <n v="30"/>
    <s v="Porcentaje"/>
    <s v="LUZ MYRIAN  TIERRADENTRO CACHAYA"/>
    <s v="Subdirector Técnico"/>
    <s v="Activo"/>
    <m/>
    <m/>
    <m/>
    <m/>
    <m/>
    <m/>
    <n v="0"/>
    <s v="SIN REGISTRO DE SEGUIMIENTO"/>
    <n v="0"/>
    <n v="30"/>
    <s v="El modelo de gestion del talento humano fue diseñado teniendo en cuenta  los subsistemas que lo componen"/>
    <s v="C:Users/KGOMEZL/Deskop/MODELODETALENTOHUMANO"/>
    <x v="527"/>
    <s v="Actualizar la caracterización del proceso de talento humano"/>
    <x v="0"/>
    <d v="2016-04-01T00:00:00"/>
    <d v="2016-06-30T00:00:00"/>
    <x v="6"/>
    <s v="jacqueline bermudez"/>
    <s v="Profesional Especializado"/>
    <x v="0"/>
    <m/>
    <m/>
    <m/>
    <n v="100"/>
    <s v="se actualizo la caracterizacion de la Subdireccion de Talento Humano"/>
    <s v="C:\Users\KPAEZU\Desktop\caracterizacion del talento humano"/>
    <n v="100"/>
    <x v="0"/>
    <s v="se actualizo la caracterizacion de la Subdireccion de Talento Humano"/>
    <s v="C:\Users\KPAEZU\Desktop\caracterizacion del talento humano"/>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x v="179"/>
    <x v="2"/>
    <n v="30"/>
    <s v="Porcentaje"/>
    <s v="LUZ MYRIAN  TIERRADENTRO CACHAYA"/>
    <s v="Subdirector Técnico"/>
    <s v="Activo"/>
    <m/>
    <m/>
    <m/>
    <m/>
    <m/>
    <m/>
    <n v="0"/>
    <s v="SIN REGISTRO DE SEGUIMIENTO"/>
    <n v="0"/>
    <n v="30"/>
    <s v="El modelo de gestion del talento humano fue diseñado teniendo en cuenta  los subsistemas que lo componen"/>
    <s v="C:Users/KGOMEZL/Deskop/MODELODETALENTOHUMANO"/>
    <x v="528"/>
    <s v="Definir los subsistemas que componen el modelo de talento humano"/>
    <x v="0"/>
    <d v="2016-07-01T00:00:00"/>
    <d v="2016-09-30T00:00:00"/>
    <x v="6"/>
    <s v="jacqueline bermudez"/>
    <s v="Profesional Especializado"/>
    <x v="0"/>
    <m/>
    <m/>
    <m/>
    <m/>
    <m/>
    <m/>
    <n v="100"/>
    <x v="0"/>
    <s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
    <s v="C:\Users\KPAEZU\Desktop"/>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x v="179"/>
    <x v="2"/>
    <n v="30"/>
    <s v="Porcentaje"/>
    <s v="LUZ MYRIAN  TIERRADENTRO CACHAYA"/>
    <s v="Subdirector Técnico"/>
    <s v="Activo"/>
    <m/>
    <m/>
    <m/>
    <m/>
    <m/>
    <m/>
    <n v="0"/>
    <n v="0"/>
    <n v="0"/>
    <n v="30"/>
    <s v="El modelo de gestion del talento humano fue diseñado teniendo en cuenta  los subsistemas que lo componen"/>
    <s v="C:Users/KGOMEZL/Deskop/MODELODETALENTOHUMANO"/>
    <x v="529"/>
    <s v="Elaborar el documento final del modelo de gestión de talento humano"/>
    <x v="0"/>
    <d v="2016-10-01T00:00:00"/>
    <d v="2016-12-12T00:00:00"/>
    <x v="6"/>
    <s v="jacqueline bermudez"/>
    <s v="Profesional Especializado"/>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5"/>
    <x v="180"/>
    <x v="9"/>
    <n v="30"/>
    <s v="Porcentaje"/>
    <s v="LUZ MYRIAN  TIERRADENTRO CACHAYA"/>
    <s v="Subdirector Técnico"/>
    <s v="Activo"/>
    <n v="30"/>
    <s v="se diseño la guia de acuerdos de gestion y formatos respectivos."/>
    <m/>
    <n v="15"/>
    <s v="el  nuevo modelo de acuerdos de gestion ya fue aprobado y publicado en la ruta virtual de la calidad, falta la socializacion a todos los gerentes publicos del Instituto."/>
    <m/>
    <n v="0"/>
    <n v="0"/>
    <n v="0"/>
    <n v="30"/>
    <s v="el modelo de acuerdos de gestion  fue diseñado e implementado"/>
    <s v="Ruta de Ubicación de la evidencia"/>
    <x v="530"/>
    <s v="Diseñar del modelo de evaluación de acuerdos de gestión."/>
    <x v="0"/>
    <d v="2016-01-15T00:00:00"/>
    <d v="2016-06-29T00:00:00"/>
    <x v="5"/>
    <s v="angelica rodriguez"/>
    <s v="Profesional Universitario"/>
    <x v="0"/>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x v="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5"/>
    <x v="180"/>
    <x v="9"/>
    <n v="30"/>
    <s v="Porcentaje"/>
    <s v="LUZ MYRIAN  TIERRADENTRO CACHAYA"/>
    <s v="Subdirector Técnico"/>
    <s v="Activo"/>
    <m/>
    <m/>
    <m/>
    <m/>
    <m/>
    <m/>
    <n v="0"/>
    <n v="0"/>
    <n v="0"/>
    <n v="30"/>
    <s v="el modelo de acuerdos de gestion  fue diseñado e implementado"/>
    <s v="Ruta de Ubicación de la evidencia"/>
    <x v="531"/>
    <s v="Socializar el nuevo modelo de evaluacion de acuerdos de gestión a los Gerentes"/>
    <x v="0"/>
    <d v="2016-07-01T00:00:00"/>
    <d v="2016-12-12T00:00:00"/>
    <x v="5"/>
    <s v="angelica rodriguez"/>
    <s v="Profesional Universitario"/>
    <x v="0"/>
    <m/>
    <m/>
    <m/>
    <m/>
    <m/>
    <m/>
    <n v="0"/>
    <x v="22"/>
    <s v="el nuevo modelo se socializara en el ultimo trimestre del año"/>
    <m/>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x v="181"/>
    <x v="9"/>
    <n v="1"/>
    <s v="Número"/>
    <s v="LUZ MYRIAN  TIERRADENTRO CACHAYA"/>
    <s v="Subdirector Técnico"/>
    <s v="Activo"/>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x v="532"/>
    <s v="Realizar análisis de la planta actual de personal."/>
    <x v="0"/>
    <d v="2016-01-15T00:00:00"/>
    <d v="2016-03-31T00:00:00"/>
    <x v="6"/>
    <s v="jacqueline bermudez"/>
    <s v="Profesional Especializado"/>
    <x v="0"/>
    <n v="100"/>
    <s v="mediante oficio 85107-SUTAH-GOPRO-05768 del 31 de marzo de 2016 se remitio a la Oficina Asesora de Planeacion el analisis de la planta actual como insumo para la elaboracion del plan anual de vacantes"/>
    <s v="C:/Users/BERMUDEZF/Documents/2016/MODELO DE GESTIONHUMANA"/>
    <n v="100"/>
    <s v="mediante oficio 85107-SUTAH-GOPRO-05768 del 31 de marzo de 2016 se remitio a la Oficina Asesora de Planeacion el analisis de la planta actual como insumo para la elaboracion del plan anual de vacantes"/>
    <s v="C:/Users/BERMUDEZF/Documents/2016/MODELO DE GESTIONHUMANA"/>
    <n v="100"/>
    <x v="0"/>
    <s v="mediante oficio 85107-SUTAH-GOPRO-05768 del 31 de marzo de 2016 se remitio a la Oficina Asesora de Planeacion el analisis de la planta actual como insumo para la elaboracion del plan anual de vacantes"/>
    <s v="C:/Users/BERMUDEZF/Documents/2016/MODELO DE GESTIONHUMANA"/>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x v="181"/>
    <x v="9"/>
    <n v="1"/>
    <s v="Número"/>
    <s v="LUZ MYRIAN  TIERRADENTRO CACHAYA"/>
    <s v="Subdirector Técnico"/>
    <s v="Activo"/>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x v="533"/>
    <s v="Establecer las necesidades de personal del Instituto."/>
    <x v="0"/>
    <d v="2016-04-01T00:00:00"/>
    <d v="2016-06-30T00:00:00"/>
    <x v="6"/>
    <s v="jacqueline bermudez"/>
    <s v="Profesional Especializado"/>
    <x v="0"/>
    <m/>
    <m/>
    <m/>
    <n v="100"/>
    <s v="se establecieron las necesidades de personal del Instituto teniendo en cuenta los lineamientos establecidos por el Departamento Administrativo de la Funcion Publica"/>
    <s v="C:/Users/JBERMUDEZF/documentos/2016/grupoprospectiva/plananualdevacantes"/>
    <n v="100"/>
    <x v="0"/>
    <s v="se establecieron las necesidades de personal del Instituto teniendo en cuenta los lineamientos establecidos por el Departamento Administrativo de la Funcion Publica"/>
    <s v="C:/Users/JBERMUDEZF/documentos/2016/grupoprospectiva/plananualdevacantes"/>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x v="181"/>
    <x v="9"/>
    <n v="1"/>
    <s v="Número"/>
    <s v="LUZ MYRIAN  TIERRADENTRO CACHAYA"/>
    <s v="Subdirector Técnico"/>
    <s v="Activo"/>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x v="534"/>
    <s v="Construir el plan de provisión de recursos humanos."/>
    <x v="0"/>
    <d v="2016-07-01T00:00:00"/>
    <d v="2016-09-30T00:00:00"/>
    <x v="6"/>
    <s v="jacqueline bermudez"/>
    <s v="Profesional Especializado"/>
    <x v="0"/>
    <m/>
    <m/>
    <m/>
    <m/>
    <m/>
    <m/>
    <n v="100"/>
    <x v="0"/>
    <s v="se construyo el plan de provision de recursos humanos con base en las necesidades de personal del Instituo "/>
    <s v="C:/Users/JBERMUDEZF/documentos/2016/grupoprospectiva/plananualdevacantes"/>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x v="181"/>
    <x v="9"/>
    <n v="1"/>
    <s v="Número"/>
    <s v="LUZ MYRIAN  TIERRADENTRO CACHAYA"/>
    <s v="Subdirector Técnico"/>
    <s v="Activo"/>
    <m/>
    <m/>
    <m/>
    <m/>
    <m/>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x v="535"/>
    <s v="Elaborar el documento del plan anual de vacantes para presentarlo al DAFP."/>
    <x v="0"/>
    <d v="2016-10-01T00:00:00"/>
    <d v="2016-12-12T00:00:00"/>
    <x v="6"/>
    <s v="jacqueline bermudez"/>
    <s v="Profesional Especializado"/>
    <x v="0"/>
    <m/>
    <m/>
    <m/>
    <m/>
    <m/>
    <m/>
    <m/>
    <x v="7"/>
    <m/>
    <m/>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7"/>
    <x v="182"/>
    <x v="2"/>
    <n v="15"/>
    <s v="Número"/>
    <s v="LUZ MYRIAN  TIERRADENTRO CACHAYA"/>
    <s v="Subdirector Técnico"/>
    <s v="Activo"/>
    <m/>
    <m/>
    <m/>
    <n v="7"/>
    <s v="se han intervenido 7 funcionarios de los 15 a intervenir con la fase I del programa de salud mental"/>
    <s v="computadorJLT/Misdocumentos/2016/Saludmental"/>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x v="536"/>
    <s v="Entrevista Psicológica, Análisis de Puesto de Trabajo e Informe de 7 Funcionarios con DX de patología mental "/>
    <x v="0"/>
    <d v="2016-02-02T00:00:00"/>
    <d v="2016-06-02T00:00:00"/>
    <x v="5"/>
    <s v="Stella Florez "/>
    <s v="Profesional Universitario"/>
    <x v="0"/>
    <n v="67"/>
    <s v="se realizo entrevista psicologica y analisis de puesto de trabajo a 7 funcionarios con DX de patologia mental en el complejo de cucuta, queda pendiente los 7 informes respectivos"/>
    <s v="computadorJLT/Misdocumentos/2016/Saludmental"/>
    <n v="100"/>
    <s v="se realizaron los 7 informes pendientes de los funcionarios intervenidos con la fase I de salud mental"/>
    <s v="computadorJLT/Misdocumentos/2016/Saludmenta"/>
    <n v="100"/>
    <x v="0"/>
    <s v="se realizaron los 7 informes pendientes de los funcionarios intervenidos con la fase I de salud mental"/>
    <s v="computadorJLT/Misdocumentos/2016/Saludmenta"/>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7"/>
    <x v="182"/>
    <x v="2"/>
    <n v="15"/>
    <s v="Número"/>
    <s v="LUZ MYRIAN  TIERRADENTRO CACHAYA"/>
    <s v="Subdirector Técnico"/>
    <s v="Activo"/>
    <m/>
    <m/>
    <m/>
    <m/>
    <m/>
    <m/>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x v="537"/>
    <s v="Entrevista Psicológica, Análisis de Puesto de Trabajo e Informe de 8 funcionarios con DX por enfermedad mental "/>
    <x v="0"/>
    <d v="2016-06-02T00:00:00"/>
    <d v="2016-12-12T00:00:00"/>
    <x v="5"/>
    <s v="Stella Florez "/>
    <s v="Profesional Universitario"/>
    <x v="0"/>
    <m/>
    <m/>
    <m/>
    <n v="50"/>
    <s v="se realizaron 4 analisis de puestos de trabajo e informes a funcionarios con patologia mental"/>
    <s v="computadorJLT/Misdocumentos/2016/Saludmental"/>
    <n v="75"/>
    <x v="66"/>
    <s v="se realizaron 2 analisis de puestos de trabajo y 2 entrevistas de funcionarios con patologia mental"/>
    <s v="computadorJLT/Misdocumentos/2016/Saludmenta"/>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8"/>
    <x v="183"/>
    <x v="2"/>
    <n v="20"/>
    <s v="Número"/>
    <s v="LUZ MYRIAN  TIERRADENTRO CACHAYA"/>
    <s v="Subdirector Técnico"/>
    <s v="Activo"/>
    <m/>
    <m/>
    <m/>
    <n v="10"/>
    <s v="se han intervenido 10 funcionarios de los 20 a intervenir con la fase 2 del programa de salud mental"/>
    <s v="computadorJLT/Misdocumentos/2016/saludmenta"/>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x v="538"/>
    <s v="Aplicación MIEO; Seminario de Salud mental con 10 funcionarios con DX de salud mental "/>
    <x v="0"/>
    <d v="2016-02-02T00:00:00"/>
    <d v="2016-06-02T00:00:00"/>
    <x v="5"/>
    <s v="Stella Florez"/>
    <s v="Profesional Universitario"/>
    <x v="0"/>
    <n v="70"/>
    <s v="se realizo la aplicacion de la bateria MIEO y seminario de salud mental a 7 funcionarios con patologia en salud mental en el complejo de cucuta"/>
    <s v="computadorJLT/Misdocumentos/2016/saludmental"/>
    <n v="100"/>
    <s v="se realizo aplicacion de la bateria MEIO a 3 funcionarios para completar los 10 funcionarios"/>
    <s v="computadorJLT/Misdocumentos/2016/saludmenta"/>
    <n v="100"/>
    <x v="0"/>
    <s v="se realizo aplicacion de la bateria MEIO a 3 funcionarios para completar los 10 funcionarios"/>
    <s v="computadorJLT/Misdocumentos/2016/saludmenta"/>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8"/>
    <x v="183"/>
    <x v="2"/>
    <n v="20"/>
    <s v="Número"/>
    <s v="LUZ MYRIAN  TIERRADENTRO CACHAYA"/>
    <s v="Subdirector Técnico"/>
    <s v="Activo"/>
    <m/>
    <m/>
    <m/>
    <m/>
    <m/>
    <m/>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x v="539"/>
    <s v="Aplicación MIEO; Seminario de Salud mental con 10 funcionarios con DX de salud mental"/>
    <x v="0"/>
    <d v="2016-06-02T00:00:00"/>
    <d v="2016-12-12T00:00:00"/>
    <x v="5"/>
    <s v="Stella Florez"/>
    <s v="Profesional Universitario"/>
    <x v="0"/>
    <m/>
    <m/>
    <m/>
    <n v="30"/>
    <s v="se realizo aplicacion de la bateria MEIO A 3 Funcionarios"/>
    <s v="computadorJLT/Misdocumentos/2016/saludmenta"/>
    <n v="50"/>
    <x v="66"/>
    <s v="se realizo el seminario de salud mental a 10 funcionarios, sin embargo falta la aplicación de MIEO a 7 funcionarios"/>
    <s v="computadorJLT/Misdocumentos/2016/saludmenta"/>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9"/>
    <x v="184"/>
    <x v="9"/>
    <n v="100"/>
    <s v="Porcentaje"/>
    <s v="LUZ MYRIAN  TIERRADENTRO CACHAYA"/>
    <s v="Subdirector Técnico"/>
    <s v="Activo"/>
    <m/>
    <m/>
    <m/>
    <n v="0.66"/>
    <s v="se ha implementado el SSG SST en 90 establecimientos a nivel nacional lo que equivale al 66%"/>
    <s v="escritorio/saludocupacional2016/SG-SST2016/plandeaccion2016"/>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x v="540"/>
    <s v="Divulgación al 100% de Establecimientos de Reclusión del SG SST"/>
    <x v="0"/>
    <d v="2016-02-02T00:00:00"/>
    <d v="2016-12-12T00:00:00"/>
    <x v="5"/>
    <s v="Stella Florez"/>
    <s v="Profesional Universitario"/>
    <x v="0"/>
    <n v="75"/>
    <s v="se realizo divulgacion a 102 establecimientos a traves de videoconferencia sobre el SG-SST"/>
    <s v="escritorio/saludocupacional2016/SG-SST2016/plandeaccion2016"/>
    <m/>
    <s v="en este trimestre no se programo divulgacion del SG-SST para los establecimientos restantes, esta actividad se continuara realizando en el tercer trimestre"/>
    <m/>
    <n v="80"/>
    <x v="67"/>
    <s v="A la fecha se ha realizado la divulgacion en 110 Establecimientos de Reclusion, para el cuarto trimestre se realizara la divulgacion en los Establecimientos faltantes"/>
    <s v="escritorio/saludocupacional2016/SG-SST2016/plandeaccion2016"/>
  </r>
  <r>
    <x v="16"/>
    <s v="SUBDIRECCIÓN DE TALENTO HUMANO"/>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9"/>
    <x v="184"/>
    <x v="9"/>
    <n v="100"/>
    <s v="Porcentaje"/>
    <s v="LUZ MYRIAN  TIERRADENTRO CACHAYA"/>
    <s v="Subdirector Técnico"/>
    <s v="Activo"/>
    <m/>
    <m/>
    <m/>
    <m/>
    <m/>
    <m/>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x v="541"/>
    <s v="Operacionalizacion del SG SST en el 100 % de los Establecimientos de Reclusión "/>
    <x v="0"/>
    <d v="2016-02-02T00:00:00"/>
    <d v="2016-12-12T00:00:00"/>
    <x v="5"/>
    <s v="Stella Florez"/>
    <s v="Profesional Universitario"/>
    <x v="0"/>
    <n v="21"/>
    <s v="Se realizo plan de trabajo anual a nivel nacional con el fin de realizar las actividades tendientes a la operacionalizacion del SG SST"/>
    <s v="escritorio/saludocupacional2016/SG-SST2016/plandeaccion2016"/>
    <n v="18"/>
    <s v="a la fecha se ha ejecutado el 39 % del SG SST en el 50% de establecimientos a nivel nacional."/>
    <s v="escritorio/saludocupacional2016/SG-SST2016/plandeaccion2016"/>
    <n v="93"/>
    <x v="67"/>
    <s v="De acuerdo con el plan de trabajo del SG SST la operacionalizacion se cumplio al 93% como se evidencia en los respectivos soportes"/>
    <s v="escritorio/saludocupacional2016/SG-SST2016/plandeaccion2016"/>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80"/>
    <x v="185"/>
    <x v="2"/>
    <n v="100"/>
    <s v="Porcentaje"/>
    <s v="LUZ MIRYAM TIERRADENTRO CACHAYA"/>
    <s v="subdirectora tecnica"/>
    <s v="Activo"/>
    <m/>
    <m/>
    <m/>
    <n v="0.13"/>
    <s v="a la fecha se ha actualizado un 13% de los funcionarios que han cumplido  el periodo de prueba teniendo en cuenta que no han remitido los formatos de calificacion del periodo de prueba"/>
    <s v="D::/registropublico/administrativoresolucionesenfirme"/>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x v="542"/>
    <s v="Realizar las anotaciones de inscripción de carrera administrativa"/>
    <x v="1"/>
    <d v="2016-01-31T00:00:00"/>
    <d v="2016-12-12T00:00:00"/>
    <x v="5"/>
    <s v="fabian sanchez"/>
    <s v="Profesional Universitario"/>
    <x v="0"/>
    <n v="20"/>
    <s v="se han expedido dos resoluciones de inscripcion para funcionarios administrativos (resolucion 1206 del 17 de marzo de 2016 y resolucion 471 del 9 de febrero de 2016)."/>
    <s v="D::/registropublico/administrativoresolucionesenfirme"/>
    <n v="20"/>
    <s v="se han expedido dos resoluciones de inscripcion para funcionarios administrativos (resolucion 1206 del 17 de marzo de 2016 y resolucion 471 del 9 de febrero de 2016)."/>
    <s v="D::/registropublico/administrativoresolucionesenfirme"/>
    <n v="75"/>
    <x v="68"/>
    <s v="se expidieron tres resoluciones de inscripcion para funcionarios administrativos (resollucion 03953 del 12 de agosto de 2016, resolucion 3954 del 12 de agosto de 2016 y resolucion 4201 del 25 de agosto de 2016"/>
    <s v="D::/registropublico/administrativoresolucionesenfirme"/>
  </r>
  <r>
    <x v="16"/>
    <s v="SUBDIRECCIÓN DE TALENTO HUMANO"/>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80"/>
    <x v="185"/>
    <x v="2"/>
    <n v="100"/>
    <s v="Porcentaje"/>
    <s v="LUZ MIRYAM TIERRADENTRO CACHAYA"/>
    <s v="subdirectora tecnica"/>
    <s v="Activo"/>
    <m/>
    <m/>
    <m/>
    <m/>
    <m/>
    <m/>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x v="543"/>
    <s v="Realizar seguimiento al registro publico de carrera"/>
    <x v="0"/>
    <d v="2016-01-31T00:00:00"/>
    <d v="2016-12-12T00:00:00"/>
    <x v="5"/>
    <s v="fabian sanchez"/>
    <s v="Profesional Universitario"/>
    <x v="0"/>
    <n v="25"/>
    <s v="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
    <s v="D::/registropublico/administrativoresolucionesenfirme"/>
    <n v="50"/>
    <s v="se remitieron 26 oficios a los DIrectores de Establecimientos remitiendo los formatos de EDL para funcionarios que hayan cumplido el periodo de prueba, "/>
    <s v="D::/registropublico/administrativoresolucionesenfirme"/>
    <n v="100"/>
    <x v="68"/>
    <s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
    <s v="D::/registropublico/administrativoresolucionesenfirme"/>
  </r>
</pivotCacheRecords>
</file>

<file path=xl/pivotCache/pivotCacheRecords3.xml><?xml version="1.0" encoding="utf-8"?>
<pivotCacheRecords xmlns="http://schemas.openxmlformats.org/spreadsheetml/2006/main" xmlns:r="http://schemas.openxmlformats.org/officeDocument/2006/relationships" count="561">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n v="1"/>
    <s v="Se realizó el encuentro de comandantes de vigilancia deacuerdo de cada una de las actividades programadas"/>
    <s v="C:\Users\YRODRIGUEZB\Desktop\Plan de Acción 2016\Seguimiento PA 2016\Seguimiento II Trimestre"/>
    <m/>
    <s v="SIN REGISTRO DE SEGUIMIENTO"/>
    <m/>
    <n v="1"/>
    <s v="Se realizó el encuentro de comandantes de vigilancia deacuerdo de cada una de las actividades programadas"/>
    <s v="C:\Users\YRODRIGUEZB\Desktop\Plan de Acción 2016\Seguimiento PA 2016\Seguimiento II Trimestre"/>
    <n v="698"/>
    <s v="Planear el encuentro y cronograma a seguir"/>
    <s v="NO"/>
    <d v="2016-03-01T00:00:00"/>
    <d v="2016-04-30T00:00:00"/>
    <n v="20"/>
    <s v="Te. Wilson Suarez_x000a_In. Hernán Silva_x000a_Ds. Oscar Toro_x000a_Ds. Nelfi Ramírez_x000a_Dg. Yeimy Torres"/>
    <s v="Teniente de Prisiones"/>
    <x v="0"/>
    <m/>
    <m/>
    <m/>
    <n v="20"/>
    <s v="Mediante correo electronico se remite el cronograma de las actividades programadas para el encuentro de comandantes operativos, que se ralizo en el municipio de Silvania"/>
    <s v="C:\Users\YRODRIGUEZB\Desktop\Plan de Acción 2016\Seguimiento PA 2016\Seguimiento II Trimestre"/>
    <m/>
    <n v="1"/>
    <s v="SIN REGISTRO DE SEGUIMIENTO"/>
    <m/>
    <n v="100"/>
    <n v="1"/>
    <s v="Mediante correo electronico se remite el cronograma de las actividades programadas para el encuentro de comandantes operativos, que se ralizo en el municipio de Silvania"/>
    <s v="C:\Users\YRODRIGUEZB\Desktop\Plan de Acción 2016\Seguimiento PA 2016\Seguimiento II Trimestre"/>
    <n v="60"/>
    <n v="60"/>
    <n v="1"/>
    <n v="1"/>
    <n v="1"/>
    <n v="0.1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699"/>
    <s v="Elaborar Autos-comisorios "/>
    <s v="NO"/>
    <d v="2016-05-01T00:00:00"/>
    <d v="2016-05-30T00:00:00"/>
    <n v="20"/>
    <s v="Ds. Nelfi Ramírez"/>
    <s v="Dragoneante"/>
    <x v="0"/>
    <m/>
    <m/>
    <m/>
    <n v="20"/>
    <s v="Mediante Oficio 82102-SUCUC-GRUMI-000411 se remiten los autos comisorios emitidos para el encuentro. Se debe aclarar ue loa autos comisorios tiene fecha 08 de Junio, porque fueron cambiados en dos oportuidades a solicitud del Director de Gestión Corporativa"/>
    <s v="C:\Users\YRODRIGUEZB\Desktop\Plan de Acción 2016\Seguimiento PA 2016\Seguimiento II Trimestre"/>
    <m/>
    <n v="1"/>
    <s v="SIN REGISTRO DE SEGUIMIENTO"/>
    <m/>
    <n v="100"/>
    <n v="1"/>
    <s v="Mediante Oficio 82102-SUCUC-GRUMI-000411 se remiten los autos comisorios emitidos para el encuentro. Se debe aclarar ue loa autos comisorios tiene fecha 08 de Junio, porque fueron cambiados en dos oportuidades a solicitud del Director de Gestión Corporativa"/>
    <s v="C:\Users\YRODRIGUEZB\Desktop\Plan de Acción 2016\Seguimiento PA 2016\Seguimiento II Trimestre"/>
    <n v="29"/>
    <n v="29"/>
    <n v="1"/>
    <n v="1"/>
    <n v="1"/>
    <n v="0.1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700"/>
    <s v="Realizar del encuentro de Comandantes Operativos de centros de instrucción y participar activamente en las actividades programadas"/>
    <s v="NO"/>
    <d v="2016-06-01T00:00:00"/>
    <d v="2016-06-30T00:00:00"/>
    <n v="40"/>
    <s v="Te. Wilson Suarez_x000a_In. Hernán Silva_x000a_Ds. Oscar Toro_x000a_Ds. Nelfi Ramírez_x000a_Dg. Yeimy Torres"/>
    <s v="Teniente de Prisiones"/>
    <x v="0"/>
    <m/>
    <m/>
    <m/>
    <n v="40"/>
    <s v="Mediante actas 40, 41 y 42 se certifica la asistencia del personal al encuentro los días 15, 16 y 17 de Junio en el Club Campestre El Bosque en el Municipio de Silvania Cundinamarca"/>
    <s v="C:\Users\YRODRIGUEZB\Desktop\Plan de Acción 2016\Seguimiento PA 2016\Seguimiento II Trimestre"/>
    <m/>
    <n v="1"/>
    <s v="SIN REGISTRO DE SEGUIMIENTO"/>
    <m/>
    <n v="100"/>
    <n v="1"/>
    <s v="Mediante actas 40, 41 y 42 se certifica la asistencia del personal al encuentro los días 15, 16 y 17 de Junio en el Club Campestre El Bosque en el Municipio de Silvania Cundinamarca"/>
    <s v="C:\Users\YRODRIGUEZB\Desktop\Plan de Acción 2016\Seguimiento PA 2016\Seguimiento II Trimestre"/>
    <n v="29"/>
    <n v="29"/>
    <n v="1"/>
    <n v="1"/>
    <n v="1"/>
    <n v="0.1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s v="SIN REGISTRO DE SEGUIMIENTO"/>
    <m/>
    <n v="1"/>
    <s v="Se realizó el encuentro de comandantes de vigilancia deacuerdo de cada una de las actividades programadas"/>
    <s v="C:\Users\YRODRIGUEZB\Desktop\Plan de Acción 2016\Seguimiento PA 2016\Seguimiento II Trimestre"/>
    <n v="701"/>
    <s v="Elaborar informe de cumplimiento de objetivos propuestos"/>
    <s v="NO"/>
    <d v="2016-09-01T00:00:00"/>
    <d v="2016-09-30T00:00:00"/>
    <n v="20"/>
    <s v="Te. Wilson Suarez"/>
    <s v="Teniente de Prisiones"/>
    <x v="0"/>
    <m/>
    <m/>
    <m/>
    <m/>
    <m/>
    <m/>
    <n v="20"/>
    <n v="1"/>
    <s v="Mediante oficio 82102-SUCUC-GRUMI-000492 se rinde el informe de las actividades programadas para el encuentro."/>
    <s v=":\Users\JPBARRERAM\Desktop\PLANES DICUV\Plan de Acción 2016\Seguimiento PA 2016\Seguimiento III Trimestre"/>
    <n v="100"/>
    <n v="1"/>
    <s v="Mediante oficio 82102-SUCUC-GRUMI-000492 se rinde el informe de las actividades programadas para el encuentro."/>
    <s v=":\Users\JPBARRERAM\Desktop\PLANES DICUV\Plan de Acción 2016\Seguimiento PA 2016\Seguimiento III Trimestre"/>
    <n v="29"/>
    <n v="29"/>
    <n v="1"/>
    <n v="1"/>
    <n v="1"/>
    <n v="0.1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m/>
    <m/>
    <m/>
    <m/>
    <m/>
    <n v="1156"/>
    <s v="Planear el encuentro y cronograma a seguir"/>
    <s v="NO"/>
    <d v="2016-03-01T00:00:00"/>
    <d v="2016-04-30T00:00:00"/>
    <n v="20"/>
    <s v="Te. Wilson Suarez_x000a_In. Hernan Silva_x000a_Ds. Oscar Toro_x000a_Ds. Nelfi Ramirez_x000a__x000a_Dg. Yeimy Torres"/>
    <s v="Teniente de Prisiones"/>
    <x v="1"/>
    <m/>
    <s v="REPETIDO"/>
    <m/>
    <m/>
    <s v="ACTIVIDADES REPETIDAS"/>
    <m/>
    <m/>
    <s v="Actividad inactiva"/>
    <m/>
    <m/>
    <m/>
    <s v="Actividad inactiva"/>
    <m/>
    <m/>
    <n v="60"/>
    <n v="60"/>
    <s v="Actividad inactiva"/>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m/>
    <m/>
    <m/>
    <m/>
    <m/>
    <n v="1157"/>
    <s v="Elaborar Autos-comisorios "/>
    <s v="NO"/>
    <d v="2016-05-01T00:00:00"/>
    <d v="2016-05-30T00:00:00"/>
    <n v="20"/>
    <s v="Ds. Nelfi Ramirez"/>
    <s v="Dragoneante"/>
    <x v="1"/>
    <m/>
    <s v="REPETIDO"/>
    <m/>
    <m/>
    <s v="ACTIVIDADES REPETIDAS"/>
    <m/>
    <m/>
    <s v="Actividad inactiva"/>
    <m/>
    <m/>
    <m/>
    <s v="Actividad inactiva"/>
    <m/>
    <m/>
    <n v="29"/>
    <n v="29"/>
    <s v="Actividad inactiva"/>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m/>
    <m/>
    <m/>
    <m/>
    <m/>
    <n v="1158"/>
    <s v="Realizar del encuentro de Comandantes Operativos de centros de instrucción y participar activamente en las actividades programadas"/>
    <s v="NO"/>
    <d v="2016-06-01T00:00:00"/>
    <d v="2016-06-30T00:00:00"/>
    <n v="40"/>
    <s v="Te. Wilson Suarez_x000a_In. Hernan Silva_x000a_Ds. Oscar Toro_x000a_Ds. Nelfi Ramirez_x000a_Dg. Yeimy Torres"/>
    <s v="Teniente de Prisiones"/>
    <x v="1"/>
    <m/>
    <s v="REPETIDO"/>
    <m/>
    <m/>
    <s v="ACTIVIDADES REPETIDAS"/>
    <m/>
    <m/>
    <s v="Actividad inactiva"/>
    <m/>
    <m/>
    <m/>
    <s v="Actividad inactiva"/>
    <m/>
    <m/>
    <n v="29"/>
    <n v="29"/>
    <s v="Actividad inactiva"/>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0"/>
    <s v="Encuentro de Comandantes  operativos de los Centros de Instrucción  realizado"/>
    <n v="15"/>
    <n v="1"/>
    <s v="Número"/>
    <s v="Csp. Elver Gerardo Rosas Suarez"/>
    <s v="Subdirector Técnico"/>
    <x v="0"/>
    <m/>
    <m/>
    <m/>
    <m/>
    <m/>
    <m/>
    <m/>
    <m/>
    <m/>
    <m/>
    <m/>
    <m/>
    <n v="1159"/>
    <s v="Elaborar informe de cumplimiento de objetivos propuestos"/>
    <s v="NO"/>
    <d v="2016-07-01T00:00:00"/>
    <d v="2016-07-30T00:00:00"/>
    <n v="20"/>
    <s v="Te. Wilson Suarez"/>
    <s v="Teniente de Prisiones"/>
    <x v="1"/>
    <m/>
    <s v="REPETIDO"/>
    <m/>
    <m/>
    <s v="ACTIVIDADES REPETIDAS"/>
    <m/>
    <m/>
    <s v="Actividad inactiva"/>
    <m/>
    <m/>
    <m/>
    <s v="Actividad inactiva"/>
    <m/>
    <m/>
    <n v="29"/>
    <n v="29"/>
    <s v="Actividad inactiva"/>
    <m/>
    <m/>
    <m/>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n v="1"/>
    <s v="Se remitio a la Oficina Asesora de Planeación el Manual de Traslados para aprobación."/>
    <m/>
    <m/>
    <m/>
    <m/>
    <m/>
    <s v="SIN REGISTRO DE SEGUIMIENTO"/>
    <m/>
    <n v="1"/>
    <s v="Mediante Resolución 1159 de Marzo 15 se aprueba el manual de traslados."/>
    <s v="C:\Users\JPBARRERAM\Desktop\PLANES DICUV\Plan de Acción 2016\Seguimiento PA 2016\Seguimiento IV Trimestre\Evidencias"/>
    <n v="702"/>
    <s v="Verificar el estado  y/o etapa en que se encuentran  los manuales remitidos a OFPLA por la Subdirección del Cuerpo de Custodia en el 2015.( Manual de traslados, Manual denominación clasificación y codificación de servicios CCV y Manual de administración del servicio militar)"/>
    <s v="NO"/>
    <d v="2016-01-01T00:00:00"/>
    <d v="2016-02-28T00:00:00"/>
    <n v="20"/>
    <s v="Te. John Rojas_x000a_Te. Wilson Suarez"/>
    <s v="Teniente de Prisiones"/>
    <x v="0"/>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s v="100"/>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m/>
    <n v="1"/>
    <s v="SIN REGISTRO DE SEGUIMIENTO"/>
    <m/>
    <n v="100"/>
    <n v="1"/>
    <s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
    <s v="C:\Users\YRODRIGUEZB\Desktop\Plan de Acción 2016\Seguimiento PA 2016\Seguimiento I Trimestre\Evidencias"/>
    <n v="58"/>
    <n v="58"/>
    <n v="1"/>
    <n v="0.5"/>
    <n v="0.5"/>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3"/>
    <s v="Ajustar y remitir a la oficina asesora de planeación los manuales de acuerdo a las observaciones realizadas por dicha dependencia."/>
    <s v="NO"/>
    <d v="2016-03-01T00:00:00"/>
    <d v="2016-06-30T00:00:00"/>
    <n v="30"/>
    <s v="Te. John Rojas_x000a_Te. Wilson Suarez"/>
    <s v="Teniente de Prisiones"/>
    <x v="0"/>
    <n v="10"/>
    <s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
    <s v="C:\Users\YRODRIGUEZB\Desktop\Plan de Acción 2016\Seguimiento PA 2016\Seguimiento I Trimestre\Evidencias"/>
    <s v="20"/>
    <s v="El manual de traslados fue corregido y remitido a la Oficina Asesora de Planeación, donde fue aprobado mediante Resolución 1159 de 15 de Marzo"/>
    <s v="C:\Users\YRODRIGUEZB\Desktop\Plan de Acción 2016\Seguimiento PA 2016\Seguimiento II Trimestre"/>
    <m/>
    <n v="1"/>
    <s v="SIN REGISTRO DE SEGUIMIENTO"/>
    <m/>
    <n v="100"/>
    <n v="1"/>
    <s v="Mediante Oficio 8510-SUTAH-15335 de febrero 18 de 2016 se remite a la oficina asesora de planeación el proyecto de manual de traslado para los servidores publicos del INPEC para revisión de acuero alas sugerencias puestan en consideración._x000a_Mediante Resolución 1159 de Marzo 15 se aprueba el manual de traslados._x000a__x000a_El manual de traslados fue corregido y remitido a la Oficina Asesora de Planeación, donde fue aprobado mediante Resolución 1159 de 15 de Marzo"/>
    <s v="C:\Users\YRODRIGUEZB\Desktop\Plan de Acción 2016\Seguimiento PA 2016\Seguimiento I Trimestre\Evidencias_x000a__x000a_C:\Users\YRODRIGUEZB\Desktop\Plan de Acción 2016\Seguimiento PA 2016\Seguimiento II Trimestre"/>
    <n v="121"/>
    <n v="121"/>
    <n v="1"/>
    <n v="0.5"/>
    <n v="0.5"/>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4"/>
    <s v="Proyectar y presentar para su respectiva revisión a la oficina asesora de planeación el Manual de estudio de seguridad para aspirantes de empleos del INSTITUTO."/>
    <s v="NO"/>
    <d v="2016-01-01T00:00:00"/>
    <d v="2016-03-30T00:00:00"/>
    <n v="35"/>
    <s v="Te. John Rojas_x000a_Dg. Martha Aguirre"/>
    <s v="Teniente de Prisiones"/>
    <x v="0"/>
    <s v="100"/>
    <s v="Medainte Oficio 8210-SUCUC-GRUCU-0006380 se remite el Proyecto de Manual de Estudio de Seguridad para revision y aprobación"/>
    <s v="C:\Users\YRODRIGUEZB\Desktop\Plan de Acción 2016\Seguimiento PA 2016\Seguimiento I Trimestre\Evidencias"/>
    <s v="100"/>
    <s v="Medainte Oficio 8210-SUCUC-GRUCU-0006380 se remite el Proyecto de Manual de Estudio de Seguridad para revision y aprobación"/>
    <s v="C:\Users\YRODRIGUEZB\Desktop\Plan de Acción 2016\Seguimiento PA 2016\Seguimiento I Trimestre\Evidencias"/>
    <m/>
    <n v="1"/>
    <s v="SIN REGISTRO DE SEGUIMIENTO"/>
    <m/>
    <n v="100"/>
    <n v="1"/>
    <s v="Medainte Oficio 8210-SUCUC-GRUCU-0006380 se remite el Proyecto de Manual de Estudio de Seguridad para revision y aprobación"/>
    <s v="C:\Users\YRODRIGUEZB\Desktop\Plan de Acción 2016\Seguimiento PA 2016\Seguimiento I Trimestre\Evidencias"/>
    <n v="89"/>
    <n v="89"/>
    <n v="1"/>
    <n v="0.5"/>
    <n v="0.5"/>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1"/>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0"/>
    <n v="2"/>
    <s v="Número"/>
    <s v="Csp. Elver Gerardo Rosas Suarez"/>
    <s v="Subdirector Técnico"/>
    <x v="0"/>
    <m/>
    <m/>
    <m/>
    <m/>
    <m/>
    <m/>
    <m/>
    <s v="SIN REGISTRO DE SEGUIMIENTO"/>
    <m/>
    <n v="1"/>
    <s v="Mediante Resolución 1159 de Marzo 15 se aprueba el manual de traslados."/>
    <s v="C:\Users\JPBARRERAM\Desktop\PLANES DICUV\Plan de Acción 2016\Seguimiento PA 2016\Seguimiento IV Trimestre\Evidencias"/>
    <n v="705"/>
    <s v="Ajustar y remitir a la oficina asesora de planeación los manual de estudio de seguridad de acuerdo a las observaciones realizadas por dicha dependencia."/>
    <s v="NO"/>
    <d v="2016-02-01T00:00:00"/>
    <d v="2016-12-12T00:00:00"/>
    <n v="15"/>
    <s v="Te. John Rojas_x000a_Te. Wilson Suarez"/>
    <s v="Teniente de Prisiones"/>
    <x v="0"/>
    <m/>
    <m/>
    <m/>
    <m/>
    <s v="A la fecha la oficina Asesora de Planeación no ha enviado las observaciones del manual"/>
    <m/>
    <n v="10"/>
    <n v="0.7682539682539683"/>
    <s v="Mediante oficio 8110-OFPLA-000589 de 11 de Agosto la Oficina Asesora de Planeación devuelve el  proyecto de manual y hace una serie de recomendaciones sobre las que ya se esta trabajando para remitir a una nueva revisión."/>
    <s v=":\Users\JPBARRERAM\Desktop\PLANES DICUV\Plan de Acción 2016\Seguimiento PA 2016\Seguimiento III Trimestre"/>
    <n v="100"/>
    <n v="1"/>
    <s v="Mediante oficio 8210-SUCUC-2016IE0031263 se informa que por la necesidad de realizar el estudio de seguridad se proyecto la Directiva Transitoria 21 de octubre de 2016, para dar cumplimiento tato al requerimiento de la comisión como al plan de accion"/>
    <s v="C:\Users\JPBARRERAM\Desktop\PLANES DICUV\Plan de Acción 2016\Seguimiento PA 2016\Seguimiento IV Trimestre\Evidencias"/>
    <n v="315"/>
    <n v="315"/>
    <n v="1"/>
    <n v="0.5"/>
    <n v="0.5"/>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6"/>
    <s v="Realizar mesas de trabajo con la CNSC."/>
    <s v="SI"/>
    <d v="2016-01-01T00:00:00"/>
    <d v="2016-12-12T00:00:00"/>
    <n v="35"/>
    <s v="Jhon Rojas"/>
    <s v="Teniente de Prisiones"/>
    <x v="0"/>
    <m/>
    <m/>
    <m/>
    <m/>
    <s v="A la fecha la Comisión Nacional de Servicio Civil no ha convocado mesas de trabajo"/>
    <m/>
    <n v="35"/>
    <n v="0.78901734104046239"/>
    <s v="Mediante acta S/N de la CNSC se realiza reunion el día 14 septiembre de 2016 para informar sobre el proceso de ejecución de las convocatorias No. 335 y 336."/>
    <s v=":\Users\JPBARRERAM\Desktop\PLANES DICUV\Plan de Acción 2016\Seguimiento PA 2016\Seguimiento III Trimestre"/>
    <n v="100"/>
    <n v="1"/>
    <s v="Mediante acta se realizó reunion para tratar los temas relacionados con las convocatorias"/>
    <s v="C:\Users\JPBARRERAM\Desktop\PLANES DICUV\Plan de Acción 2016\Seguimiento PA 2016\Seguimiento IV Trimestre\Evidencias"/>
    <n v="346"/>
    <n v="346"/>
    <n v="1"/>
    <n v="1"/>
    <n v="1"/>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7"/>
    <s v="Elaborar estudios de seguridad para los aspirantes a dragoneante."/>
    <s v="SI"/>
    <d v="2016-09-01T00:00:00"/>
    <d v="2016-12-12T00:00:00"/>
    <n v="35"/>
    <s v="Jhon Rojas"/>
    <s v="Teniente de Prisiones"/>
    <x v="0"/>
    <m/>
    <m/>
    <m/>
    <m/>
    <m/>
    <m/>
    <m/>
    <n v="0.28431372549019607"/>
    <s v="SIN REGISTRO DE SEGUIMIENTO"/>
    <m/>
    <n v="100"/>
    <n v="1"/>
    <s v="Se realiza estudio de seguridad a un total de XXX personas para iniciar curso el proximo año"/>
    <s v="C:\Users\JPBARRERAM\Desktop\PLANES DICUV\Plan de Acción 2016\Seguimiento PA 2016\Seguimiento IV Trimestre\Evidencias"/>
    <n v="102"/>
    <n v="102"/>
    <n v="1"/>
    <n v="1"/>
    <n v="1"/>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2"/>
    <s v="Requerimiento de  selección de dragoneantes, suboficiales y oficiales del cuerpo de custodia tramitado"/>
    <n v="5"/>
    <n v="1"/>
    <s v="Número"/>
    <s v="Csp. Elver Gerardo Rosas Suarez"/>
    <s v="Subdirector Técnico"/>
    <x v="0"/>
    <m/>
    <m/>
    <m/>
    <m/>
    <m/>
    <m/>
    <m/>
    <s v="SIN REGISTRO DE SEGUIMIENTO"/>
    <m/>
    <n v="1"/>
    <s v="Se ejecutaron las convocatorias 335 y 336. El personal seleccionado iniciará curso el próximo año."/>
    <s v="Sin ruta de Ubicación de la evidencia"/>
    <n v="708"/>
    <s v="Suministrar a la  Subdirección de Talento Humano la información relacionada con: experiencia (antigüedad), estímulos y condecoraciones otorgadas al personal del CCV, los cuales son requisitos para asensos."/>
    <s v="NO"/>
    <d v="2016-01-01T00:00:00"/>
    <d v="2016-08-30T00:00:00"/>
    <n v="30"/>
    <s v="Jhon Rojas"/>
    <s v="Teniente de Prisiones"/>
    <x v="0"/>
    <n v="2"/>
    <s v="Mediante Oficio 8210-SUCUC-0032 de enero 18 de 2016, se remite a la Coordinación Grupo de Hojas de Vida las Resoluciones por medio de las cuales se actualiza los distintivos de conducta del personal del CCV."/>
    <s v="C:\Users\YRODRIGUEZB\Desktop\Plan de Acción 2016\Seguimiento PA 2016\Seguimiento I Trimestre\Evidencias"/>
    <m/>
    <m/>
    <m/>
    <m/>
    <n v="1"/>
    <s v="SIN REGISTRO DE SEGUIMIENTO"/>
    <m/>
    <n v="100"/>
    <n v="1"/>
    <s v="Mediante Oficio 8210-SUCUC-0032 de enero 18 de 2016, se remite a la Coordinación Grupo de Hojas de Vida las Resoluciones por medio de las cuales se actualiza los distintivos de conducta del personal del CCV."/>
    <s v="C:\Users\YRODRIGUEZB\Desktop\Plan de Acción 2016\Seguimiento PA 2016\Seguimiento I Trimestre\Evidencias"/>
    <n v="242"/>
    <n v="242"/>
    <n v="1"/>
    <n v="1"/>
    <n v="1"/>
    <n v="0.05"/>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s v="Número de ERON con el personal del CCV proporcional a la cantidad de internos "/>
    <n v="10"/>
    <n v="5"/>
    <s v="Número"/>
    <s v="Csp. Elver Gerardo Rosas Suarez"/>
    <s v="Subdirector Técnico"/>
    <x v="0"/>
    <m/>
    <m/>
    <m/>
    <n v="2"/>
    <s v="De acuerdo a cada una de las actividades propustas, se han radicado solicitudes de traslado, se han realizado comites ordinarios y extraordinarios  y se actualiza el parte del personal de CCV segun las novedades"/>
    <s v="C:\Users\YRODRIGUEZB\Desktop\Plan de Acción 2016\Seguimiento PA 2016\Seguimiento II Trimestre"/>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09"/>
    <s v="Recepcionar y radicar las solicitudes de traslado de los funcionarios del CCV."/>
    <s v="SI"/>
    <d v="2016-01-01T00:00:00"/>
    <d v="2016-11-01T00:00:00"/>
    <n v="20"/>
    <s v="Andrés Espitia"/>
    <s v="Dragoneante"/>
    <x v="0"/>
    <n v="20"/>
    <s v="Mediante correo electrónico de 28 de marzo de 2016 se recibe dato estadistico de las solicitudes de traslado radicadas desde el día 01 de enero de hasta 15 de marzo."/>
    <s v="C:\Users\YRODRIGUEZB\Desktop\Plan de Acción 2016\Seguimiento PA 2016\Seguimiento I Trimestre\Evidencias"/>
    <n v="20"/>
    <s v="Mediante correo electrónico de 08 de julio de 2016 se recibe dato estadistico de las solicitudes de traslado radicadas desde el día 15 de marzo de hasta 30 de junio."/>
    <s v="C:\Users\YRODRIGUEZB\Desktop\Plan de Acción 2016\Seguimiento PA 2016\Seguimiento II Trimestre"/>
    <n v="20"/>
    <n v="0.89508196721311473"/>
    <s v="Mediante correo electrónico de 14 de octubre de 2016 se recibe dato estadistico de las solicitudes de traslado radicadas desde el día 15 de marzo de hasta 30 de junio."/>
    <s v=":\Users\JPBARRERAM\Desktop\PLANES DICUV\Plan de Acción 2016\Seguimiento PA 2016\Seguimiento III Trimestre"/>
    <n v="100"/>
    <n v="1"/>
    <s v="Mediante correo electrónico de 12 de Diciembre de 2016 se recibe dato estadistico de las solicitudes de traslado radicadas desde el día 01 de Octubre de hasta 11 de noviembre."/>
    <s v="C:\Users\JPBARRERAM\Desktop\PLANES DICUV\Plan de Acción 2016\Seguimiento PA 2016\Seguimiento IV Trimestre\Evidencias"/>
    <n v="305"/>
    <n v="305"/>
    <n v="1"/>
    <n v="1"/>
    <n v="1"/>
    <n v="0.1"/>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0"/>
    <s v="Elaborar trimestralmente parte numérico del CCV, donde se especifique la relación Interno/Guardia en cada uno de los Establecimientos de Reclusión del Orden Nacional."/>
    <s v="NO"/>
    <d v="2016-03-01T00:00:00"/>
    <d v="2016-12-12T00:00:00"/>
    <n v="20"/>
    <s v="Andrés Espitia"/>
    <s v="Dragoneante"/>
    <x v="0"/>
    <n v="5"/>
    <s v="Mediante correo electrónico de 28 de marzo de 2016 se recibe parte numerico del personal de Cuerpo de Custodia a nivel nacional."/>
    <s v="C:\Users\YRODRIGUEZB\Desktop\Plan de Acción 2016\Seguimiento PA 2016\Seguimiento I Trimestre\Evidencias"/>
    <s v="5"/>
    <s v="Mediante correo electrónico de 07 de Julio de 2016 se recibe parte numerico del personal de Cuerpo de Custodia a nivel nacional."/>
    <s v="C:\Users\YRODRIGUEZB\Desktop\Plan de Acción 2016\Seguimiento PA 2016\Seguimiento II Trimestre"/>
    <n v="5"/>
    <n v="0.74475524475524479"/>
    <s v="Mediante correo electrónico de14 de octubre  de 2016 se recibe parte numerico del personal de Cuerpo de Custodia a nivel nacional."/>
    <s v=":\Users\JPBARRERAM\Desktop\PLANES DICUV\Plan de Acción 2016\Seguimiento PA 2016\Seguimiento III Trimestre"/>
    <n v="100"/>
    <n v="1"/>
    <s v="Mediante correo electrónico de12 de Diciembre  de 2016 se recibe parte numerico del personal de Cuerpo de Custodia a nivel nacional."/>
    <s v="C:\Users\JPBARRERAM\Desktop\PLANES DICUV\Plan de Acción 2016\Seguimiento PA 2016\Seguimiento IV Trimestre\Evidencias"/>
    <n v="286"/>
    <n v="286"/>
    <n v="1"/>
    <n v="1"/>
    <n v="1"/>
    <n v="0.1"/>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1"/>
    <s v="Participar en el comité de traslados ordinario y extraordinario,  para sugerir y recomendar la viabilidad de los traslados por solicitud propia y por necesidades del servicio, con el fin de  mantener un  equilibrio en la distribución y reubicación de  la planta del personal del CCV."/>
    <s v="SI"/>
    <d v="2016-01-01T00:00:00"/>
    <d v="2016-12-12T00:00:00"/>
    <n v="40"/>
    <s v="Csp. Elver rosas                     Te. Johm Rojas"/>
    <s v="Subdirector Técnico"/>
    <x v="0"/>
    <n v="40"/>
    <s v="Mediante correo electrónico de 28 de marzo de 2016 se recibe informacion de los traslados reaizados de manera extraordinaria ordenados por la dirección general"/>
    <s v="C:\Users\YRODRIGUEZB\Desktop\Plan de Acción 2016\Seguimiento PA 2016\Seguimiento I Trimestre\Evidencias"/>
    <n v="40"/>
    <s v="Mediante correo electrónico de 07 de julio de 2016 se recibe informacion de los traslados reaizados de manera extraordinaria ordenados por la dirección general"/>
    <s v="C:\Users\YRODRIGUEZB\Desktop\Plan de Acción 2016\Seguimiento PA 2016\Seguimiento II Trimestre"/>
    <n v="40"/>
    <n v="0.78901734104046239"/>
    <s v="Mediante correo electrónico de 14 de octubre  de 2016 se recibe informacion de los traslados reaizados de manera extraordinaria ordenados por la dirección general"/>
    <s v=":\Users\JPBARRERAM\Desktop\PLANES DICUV\Plan de Acción 2016\Seguimiento PA 2016\Seguimiento III Trimestre"/>
    <n v="87.5"/>
    <n v="1"/>
    <s v="Mediante correo electrónico de 12 de Diciembre  de 2016 se recibe informacion de los traslados reaizados de manera extraordinaria ordenados por la dirección general"/>
    <s v="C:\Users\JPBARRERAM\Desktop\PLANES DICUV\Plan de Acción 2016\Seguimiento PA 2016\Seguimiento IV Trimestre\Evidencias"/>
    <n v="346"/>
    <n v="346"/>
    <n v="1"/>
    <n v="1"/>
    <n v="1"/>
    <n v="0.1"/>
  </r>
  <r>
    <s v="DICUV"/>
    <x v="0"/>
    <s v="DICUV"/>
    <s v="SUBDIRECCIÓN DE SEGURIDAD Y VIGILANCIA "/>
    <s v="O3"/>
    <s v="Generar condiciones permanentes de seguridad en los ERON."/>
    <s v="S19"/>
    <s v="CUERPO DE CUSTODIA"/>
    <s v="I14"/>
    <s v="Número de personal del Cuerpo de Custodia y Vigilancia que apoyan los pocesos administrativos en cumplimiento a la misión institucional en los ERON"/>
    <n v="3244"/>
    <s v="Número"/>
    <x v="3"/>
    <s v="Número de ERON con el personal del CCV proporcional a la cantidad de internos "/>
    <n v="10"/>
    <n v="5"/>
    <s v="Número"/>
    <s v="Csp. Elver Gerardo Rosas Suarez"/>
    <s v="Subdirector Técnico"/>
    <x v="0"/>
    <m/>
    <m/>
    <m/>
    <m/>
    <m/>
    <m/>
    <n v="2"/>
    <s v="De acuerdo a cada una de las actividades propustas, se han radicado solicitudes de traslado, se han realizado comites ordinarios y extraordinarios  y se actualiza el parte del personal de CCV segun las novedades"/>
    <m/>
    <n v="5"/>
    <s v="De acuerdo a cada una de las actividades propustas, se han radicado solicitudes de traslado, se han realizado comites ordinarios y extraordinarios  y se actualiza el parte del personal de CCV segun las novedades"/>
    <s v="C:\Users\JPBARRERAM\Desktop\PLANES DICUV\Plan de Acción 2016\Seguimiento PA 2016\Seguimiento IV Trimestre\Evidencias"/>
    <n v="712"/>
    <s v="Presentar un informe a la Dirección de Custodia y Vigilancia donde se evidencie el cumplimiento de incluir 1  ERON que no cumpliera con la proporción de Relación Interno/guardia de 1/3 a 1/10."/>
    <s v="NO"/>
    <d v="2016-12-01T00:00:00"/>
    <d v="2016-12-12T00:00:00"/>
    <n v="20"/>
    <s v="Jhon Rojas"/>
    <s v="Teniente de Prisiones"/>
    <x v="0"/>
    <m/>
    <m/>
    <m/>
    <m/>
    <m/>
    <m/>
    <m/>
    <s v="Actividad no ha iniciado"/>
    <m/>
    <m/>
    <n v="100"/>
    <n v="1"/>
    <s v="Mediante oficio 8210-SUCUC-2016IE0031316 se remite el informe del cumplimiento de la relación itnerno / guardia planta de un ERON, dando cumplimiento a la actividad del plan de acción."/>
    <s v="C:\Users\JPBARRERAM\Desktop\PLANES DICUV\Plan de Acción 2016\Seguimiento PA 2016\Seguimiento IV Trimestre\Evidencias"/>
    <n v="11"/>
    <n v="11"/>
    <n v="1"/>
    <n v="1"/>
    <n v="1"/>
    <n v="0.1"/>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4"/>
    <s v="Operativos de registro y control en los ERON realizados"/>
    <n v="10"/>
    <n v="26000"/>
    <s v="Número"/>
    <s v="TC. José Hernando Medina Bernal"/>
    <s v="Director Técnico"/>
    <x v="0"/>
    <m/>
    <m/>
    <m/>
    <n v="5"/>
    <s v="Mediante estadistico suministrado por el CEDIP se evidencia el cumplimiento de la meta de operativos en un 54% con un total de 14.054 operativos realizados en lo corrido de este año"/>
    <s v="C:\Users\YRODRIGUEZB\Desktop\Plan de Acción 2016\Seguimiento PA 2016\Seguimiento II Trimestre"/>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n v="713"/>
    <s v="Consolidar mensualmente la información de los operativos realizados por los ERON "/>
    <s v="NO"/>
    <d v="2016-01-01T00:00:00"/>
    <d v="2016-12-12T00:00:00"/>
    <n v="50"/>
    <s v="Alexander Ballesteros"/>
    <s v="Teniente de Prisiones"/>
    <x v="0"/>
    <n v="12"/>
    <s v="Mediante correo electronico de 29 de Marzo de remite el consolidado de los operativos de los ERON a nivel nacional. "/>
    <s v=":\Users\YRODRIGUEZB\Desktop\Plan de Acción 2016\Seguimiento PA 2016\Seguimiento I Trimestre\Evidencias"/>
    <n v="15"/>
    <s v="Mediante correo electronico de 06 de Julio  se remite el consolidado de los operativos de los ERON a nivel nacional. "/>
    <s v="C:\Users\YRODRIGUEZB\Desktop\Plan de Acción 2016\Seguimiento PA 2016\Seguimiento II Trimestre"/>
    <n v="15"/>
    <n v="0.78901734104046239"/>
    <s v="Mediante correo electronico de 18 de Octubre  se remite el consolidado de los operativos de los ERON a nivel nacional. "/>
    <s v=":\Users\JPBARRERAM\Desktop\PLANES DICUV\Plan de Acción 2016\Seguimiento PA 2016\Seguimiento III Trimestre"/>
    <n v="100"/>
    <n v="1"/>
    <s v="Mediante correo electronico de 14 de Diciembre  se remite el consolidado de los operativos de los ERON a nivel nacional. "/>
    <s v="C:\Users\JPBARRERAM\Desktop\PLANES DICUV\Plan de Acción 2016\Seguimiento PA 2016\Seguimiento IV Trimestre\Evidencias"/>
    <n v="346"/>
    <n v="346"/>
    <n v="1"/>
    <n v="1.3144615384615386"/>
    <n v="1"/>
    <n v="0.1"/>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4"/>
    <s v="Operativos de registro y control en los ERON realizados"/>
    <n v="10"/>
    <n v="26000"/>
    <s v="Número"/>
    <s v="TC. José Hernando Medina Bernal"/>
    <s v="Director Técnico"/>
    <x v="0"/>
    <m/>
    <m/>
    <m/>
    <m/>
    <m/>
    <m/>
    <n v="3"/>
    <s v="Mediante estadistico suministrado por el CEDIP se evidencia el cumplimiento de la meta de operativos en un 105% con un total de 27.465 operativos realizados en lo corrido de este año"/>
    <s v=":\Users\JPBARRERAM\Desktop\PLANES DICUV\Plan de Acción 2016\Seguimiento PA 2016\Seguimiento III Trimestre"/>
    <n v="34176"/>
    <s v="Mediante estadistico suministrado por el CEDIP se evidencia el cumplimiento de la meta de operativos en un 131% con un total de 34176 operativos realizados en lo corrido de este año"/>
    <s v="C:\Users\JPBARRERAM\Desktop\PLANES DICUV\Plan de Acción 2016\Seguimiento PA 2016\Seguimiento IV Trimestre\Evidencias"/>
    <n v="714"/>
    <s v="Realizar análisis trimestrales de los informes de seguridad consolidados e impartir instrucciones a las Direcciones Regionales y a los ERON"/>
    <s v="NO"/>
    <d v="2016-03-01T00:00:00"/>
    <d v="2016-12-12T00:00:00"/>
    <n v="50"/>
    <s v="Efren Vargas"/>
    <s v="Teniente de Prisiones"/>
    <x v="0"/>
    <m/>
    <m/>
    <m/>
    <s v="30"/>
    <s v="Se realiza el analisis de seguridad del primer trimestre y se imparten intrucciones a los ERON"/>
    <s v="C:\Users\YRODRIGUEZB\Desktop\Plan de Acción 2016\Seguimiento PA 2016\Seguimiento II Trimestre"/>
    <n v="10"/>
    <n v="0.74475524475524479"/>
    <s v="Se realiza el analisis de seguridad del segundo trimestre y se imparten intrucciones a los ERON"/>
    <s v=":\Users\JPBARRERAM\Desktop\PLANES DICUV\Plan de Acción 2016\Seguimiento PA 2016\Seguimiento III Trimestre"/>
    <n v="100"/>
    <n v="1"/>
    <s v="Se realiza el analisis de seguridad del segundo trimestre y se imparten intrucciones a los ERON"/>
    <s v="C:\Users\JPBARRERAM\Desktop\PLANES DICUV\Plan de Acción 2016\Seguimiento PA 2016\Seguimiento IV Trimestre\Evidencias"/>
    <n v="286"/>
    <n v="286"/>
    <n v="1"/>
    <n v="1.3144615384615386"/>
    <n v="1"/>
    <n v="0.1"/>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5"/>
    <s v="Hechos punibles judicializados en los ERON."/>
    <n v="15"/>
    <n v="100"/>
    <s v="Porcentaje"/>
    <s v="MY. Manuel Armando Quintero Medina"/>
    <s v="Teniente de Prisiones"/>
    <x v="0"/>
    <m/>
    <m/>
    <m/>
    <n v="50"/>
    <s v="Segun las actividades planteadas, se ha dado cumplimiento de acuerdo a los informes sumisnistrados por la Unidad de Policia Judicial donde se evidencian número de capturas, tramite de internos indocumentados, solicitud de realización de cursos y la corrección de la guía."/>
    <s v="C:\Users\YRODRIGUEZB\Desktop\Plan de Acción 2016\Seguimiento PA 2016\Seguimiento II Trimestre"/>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5"/>
    <s v="Proyectar un documento para presentar a la Oficina Asesora de Planeación en atención a normatividad jurídica y actos administrativos sobre las actuaciones de Policía Judicial en los ERON."/>
    <s v="NO"/>
    <d v="2016-01-01T00:00:00"/>
    <d v="2016-05-30T00:00:00"/>
    <n v="30"/>
    <s v="Dg. Milton Díaz_x000a_Dg. Mirley Murcia_x000a_Dg. Sergio Hernández"/>
    <s v="Dragoneante"/>
    <x v="0"/>
    <n v="7"/>
    <s v="Mediante Ofico 82202-SUSEV-GRUJU-0404 se recibe informe de policia judicial en donde se mencionan las acciones adelantadas respecto a las actividades del plan de acción."/>
    <s v="C:\Users\YRODRIGUEZB\Desktop\Plan de Acción 2016\Seguimiento PA 2016\Seguimiento I Trimestre\Evidencias"/>
    <s v="23"/>
    <s v="Mediante Ofico 82202-SUSEV-GRUJU-1195 se recibe informe de policia judicial en donde se mencionan las acciones adelantadas respecto a las actividades del plan de acción."/>
    <s v="C:\Users\YRODRIGUEZB\Desktop\Plan de Acción 2016\Seguimiento PA 2016\Seguimiento II Trimestre"/>
    <m/>
    <n v="1"/>
    <s v="SIN REGISTRO DE SEGUIMIENTO"/>
    <m/>
    <n v="100"/>
    <n v="1"/>
    <s v="Mediante Ofico 82202-SUSEV-GRUJU-1195 se recibe informe de policia judicial en donde se mencionan las acciones adelantadas respecto a las actividades del plan de acción."/>
    <s v="C:\Users\YRODRIGUEZB\Desktop\Plan de Acción 2016\Seguimiento PA 2016\Seguimiento II Trimestre"/>
    <n v="150"/>
    <n v="150"/>
    <n v="1"/>
    <n v="1"/>
    <n v="1"/>
    <n v="0.1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5"/>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6"/>
    <s v="Proyectar, programar y solicitar a la Escuela Penitenciaria Nacional la realización de 3 Actualizaciones de la función de Policía Judicial. "/>
    <s v="NO"/>
    <d v="2016-01-01T00:00:00"/>
    <d v="2016-12-12T00:00:00"/>
    <n v="15"/>
    <s v="Dg. Sergio Hernández_x000a_Dg. Gabriel Flores"/>
    <s v="Dragoneante"/>
    <x v="0"/>
    <n v="4"/>
    <s v="Mediante Ofico 82202-SUSEV-GRUJU-0404 se recibe informe de policia judicial en donde se mencionan las acciones adelantadas respecto a las actividades del plan de acción."/>
    <s v="C:\Users\YRODRIGUEZB\Desktop\Plan de Acción 2016\Seguimiento PA 2016\Seguimiento I Trimestre\Evidencias"/>
    <s v="6"/>
    <s v="Mediante Ofico 82202-SUSEV-GRUJU-1195 se recibe informe de policia judicial en donde se mencionan las acciones adelantadas respecto a las actividades del plan de acción."/>
    <s v="C:\Users\YRODRIGUEZB\Desktop\Plan de Acción 2016\Seguimiento PA 2016\Seguimiento II Trimestre"/>
    <s v="3"/>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n v="10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5"/>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7"/>
    <s v="Verificar las noticias criminales creadas por los servidores del CCV adscritos al Grupo de Policía Judicial en los ERON en el aplicativo SPOA."/>
    <s v="SI"/>
    <d v="2016-01-01T00:00:00"/>
    <d v="2016-12-12T00:00:00"/>
    <n v="30"/>
    <s v="Dg. Sergio Hernández"/>
    <s v="Dragoneante"/>
    <x v="0"/>
    <n v="30"/>
    <s v="Mediante Ofico 82202-SUSEV-GRUJU-0404 se recibe informe de policia judicial en donde se mencionan las acciones adelantadas respecto a las actividades del plan de acción."/>
    <s v="C:\Users\YRODRIGUEZB\Desktop\Plan de Acción 2016\Seguimiento PA 2016\Seguimiento I Trimestre\Evidencias"/>
    <n v="30"/>
    <s v="Mediante Ofico 82202-SUSEV-GRUJU-1195 se recibe informe de policia judicial en donde se mencionan las acciones adelantadas respecto a las actividades del plan de acción."/>
    <s v="C:\Users\YRODRIGUEZB\Desktop\Plan de Acción 2016\Seguimiento PA 2016\Seguimiento II Trimestre"/>
    <n v="30"/>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n v="10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5"/>
    <s v="Hechos punibles judicializados en los ERON."/>
    <n v="15"/>
    <n v="100"/>
    <s v="Porcentaje"/>
    <s v="MY. Manuel Armando Quintero Medina"/>
    <s v="Teniente de Prisiones"/>
    <x v="0"/>
    <m/>
    <m/>
    <m/>
    <m/>
    <m/>
    <m/>
    <n v="25"/>
    <s v="Segun las actividades planteadas, se ha dado cumplimiento de acuerdo a los informes sumisnistrados por la Unidad de Policia Judicial donde se evidencian número de capturas, tramite de internos indocumentados, solicitud de realización de cursos y la correc"/>
    <s v=":\Users\JPBARRERAM\Desktop\PLANES DICUV\Plan de Acción 2016\Seguimiento PA 2016\Seguimiento III Trimestre"/>
    <n v="100"/>
    <s v="Segun las actividades planteadas, se ha dado cumplimiento de acuerdo a los informes sumisnistrados por la Unidad de Policia Judicial donde se evidencian número de capturas, tramite de internos indocumentados, solicitud de realización de cursos y la correc"/>
    <s v="C:\Users\JPBARRERAM\Desktop\PLANES DICUV\Plan de Acción 2016\Seguimiento PA 2016\Seguimiento IV Trimestre\Evidencias"/>
    <n v="718"/>
    <s v="Impartir instrucciones a los servidores del CCV adscritos al Grupo de Policía Judicial en los ERON sobre el diligenciamiento del reporte de actividades semanal"/>
    <s v="SI"/>
    <d v="2016-01-01T00:00:00"/>
    <d v="2016-12-12T00:00:00"/>
    <n v="25"/>
    <s v="Dg. Dorelly Leguizamón_x000a_Dg. German Acosta_x000a_Dg. Wilmar Fernández_x000a_Dg. Mirley Murcia_x000a_Dg. Yazmin Castro_x000a_Dg. Milton Díaz_x000a_(demanda)"/>
    <s v="Dragoneante"/>
    <x v="0"/>
    <m/>
    <m/>
    <m/>
    <n v="25"/>
    <s v="Mediante Ofico 82202-SUSEV-GRUJU-1195 se recibe informe de policia judicial en donde se mencionan las acciones adelantadas respecto a las actividades del plan de acción."/>
    <s v="C:\Users\YRODRIGUEZB\Desktop\Plan de Acción 2016\Seguimiento PA 2016\Seguimiento II Trimestre"/>
    <n v="25"/>
    <n v="0.78901734104046239"/>
    <s v="Mediante Ofico 82202-SUSEV-GRUJU-1949 se recibe informe de policia judicial en donde se mencionan las acciones adelantadas respecto a las actividades del plan de acción."/>
    <s v=":\Users\JPBARRERAM\Desktop\PLANES DICUV\Plan de Acción 2016\Seguimiento PA 2016\Seguimiento III Trimestre"/>
    <n v="100"/>
    <n v="1"/>
    <s v="Mediante Ofico 82202-SUSEV-GRUJU-1949 se recibe informe de policia judicial en donde se mencionan las acciones adelantadas respecto a las actividades del plan de acción."/>
    <s v="C:\Users\JPBARRERAM\Desktop\PLANES DICUV\Plan de Acción 2016\Seguimiento PA 2016\Seguimiento IV Trimestre\Evidencias"/>
    <n v="346"/>
    <n v="346"/>
    <n v="1"/>
    <n v="1"/>
    <n v="1"/>
    <n v="0.1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Lineamientos para la  clasificación de ERON  de acuerdo con lo establecido en la Ley 1709 de 2014, diseñados e implementados."/>
    <n v="5"/>
    <n v="10"/>
    <s v="Numero"/>
    <s v="TC. José Hernando Medina Bernal"/>
    <s v="Director Técnico"/>
    <x v="0"/>
    <m/>
    <m/>
    <m/>
    <n v="2"/>
    <s v="Se han realizado las actividades propuestas como la revisión documental y la identificación de los pabellones."/>
    <s v="C:\Users\YRODRIGUEZB\Desktop\Plan de Acción 2016\Seguimiento PA 2016\Seguimiento II Trimestre"/>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19"/>
    <s v="Revisar documental y de antecedentes de la clasificación de los ERON."/>
    <s v="NO"/>
    <d v="2016-01-01T00:00:00"/>
    <d v="2016-03-30T00:00:00"/>
    <n v="15"/>
    <s v="Te. Sandra Calderón_x000a_Dg. Yoan Rodríguez _x000a_Dg. Mauricio Quiebraolla"/>
    <s v="Teniente de Prisiones"/>
    <x v="0"/>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s v="100"/>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m/>
    <n v="1"/>
    <s v="SIN REGISTRO DE SEGUIMIENTO"/>
    <m/>
    <n v="100"/>
    <n v="1"/>
    <s v="Mediante Oficio 8200 DICUV 0434 de 03 de marzo, se solicita a cada una de las regionales una propuesta de clasificación de los ERON adcritos, para evaluar las propuestas y hacer los lineamientos de acuerdo a la existencia y a lo ordenado por la Ley 1709."/>
    <s v="C:\Users\YRODRIGUEZB\Desktop\Plan de Acción 2016\Seguimiento PA 2016\Seguimiento I Trimestre\Evidencias"/>
    <n v="89"/>
    <n v="89"/>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0"/>
    <s v="Realizar mesas de trabajo institucional con las dependencias involucradas en la clasificación de los ERON."/>
    <s v="NO"/>
    <d v="2016-04-01T00:00:00"/>
    <d v="2016-11-30T00:00:00"/>
    <n v="15"/>
    <s v="Te. Sandra Calderón_x000a_Dg. Yoan Rodríguez _x000a_Dg. Mauricio Quiebraolla"/>
    <s v="Teniente de Prisiones"/>
    <x v="0"/>
    <m/>
    <m/>
    <m/>
    <m/>
    <s v="A la fecha no se han convocado mesas de trabajo, teniendo en cuenta que se esta revisando el material enviado por cada una de las regionales, según la porpuesta de clasificación."/>
    <m/>
    <n v="10"/>
    <n v="0.74897119341563789"/>
    <s v="Mediante Actas 205 y 209 se realizan las mesas de trabajo para la calsificación de los ERON de acuerdo a la Ley 1709"/>
    <s v=":\Users\JPBARRERAM\Desktop\PLANES DICUV\Plan de Acción 2016\Seguimiento PA 2016\Seguimiento III Trimestre"/>
    <n v="100"/>
    <n v="1"/>
    <s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
    <s v="C:\Users\JPBARRERAM\Desktop\PLANES DICUV\Plan de Acción 2016\Seguimiento PA 2016\Seguimiento IV Trimestre\Evidencias"/>
    <n v="243"/>
    <n v="243"/>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1"/>
    <s v="Identificar los pabellones de alta seguridad, los de funcionarios públicos y los de justicia y paz."/>
    <s v="NO"/>
    <d v="2016-04-01T00:00:00"/>
    <d v="2016-06-30T00:00:00"/>
    <n v="25"/>
    <s v="Te. Sandra Calderón_x000a_Dg. Yoan Rodríguez _x000a_Dg. Mauricio Quiebraolla"/>
    <s v="Teniente de Prisiones"/>
    <x v="0"/>
    <m/>
    <m/>
    <m/>
    <s v="25"/>
    <s v="De acuerdo al información suministrado por el CEDIP y la Ofiicina de Justicia y Paz del GOSEG, se identificarón los establecimientos con pabellones de alta seguridad, de los funcionarios públicos y los de justicia y paz"/>
    <s v="C:\Users\YRODRIGUEZB\Desktop\Plan de Acción 2016\Seguimiento PA 2016\Seguimiento II Trimestre"/>
    <m/>
    <n v="1"/>
    <s v="SIN REGISTRO DE SEGUIMIENTO"/>
    <m/>
    <n v="100"/>
    <n v="1"/>
    <s v="De acuerdo al información suministrado por el CEDIP y la Ofiicina de Justicia y Paz del GOSEG, se identificarón los establecimientos con pabellones de alta seguridad, de los funcionarios públicos y los de justicia y paz"/>
    <s v="C:\Users\YRODRIGUEZB\Desktop\Plan de Acción 2016\Seguimiento PA 2016\Seguimiento II Trimestre"/>
    <n v="90"/>
    <n v="90"/>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2"/>
    <m/>
    <n v="1"/>
    <d v="2016-04-01T00:00:00"/>
    <d v="2016-09-30T00:00:00"/>
    <n v="25"/>
    <s v="Te. Sandra Calderón_x000a_Dg. Yoan Rodríguez _x000a_Dg. Mauricio Quiebraolla"/>
    <s v="Teniente de Prisiones"/>
    <x v="0"/>
    <m/>
    <m/>
    <m/>
    <m/>
    <m/>
    <m/>
    <n v="25"/>
    <n v="1"/>
    <s v="Mediante Actas 205 y 209 se realizan las mesas de trabajo para la calsificación de los ERON de acuerdo a la Ley 1709"/>
    <s v=":\Users\JPBARRERAM\Desktop\PLANES DICUV\Plan de Acción 2016\Seguimiento PA 2016\Seguimiento III Trimestre"/>
    <n v="100"/>
    <n v="1"/>
    <s v="Mediante Actas 205 y 209 se realizan las mesas de trabajo para la calsificación de los ERON de acuerdo a la Ley 1709"/>
    <s v=":\Users\JPBARRERAM\Desktop\PLANES DICUV\Plan de Acción 2016\Seguimiento PA 2016\Seguimiento III Trimestre"/>
    <n v="182"/>
    <n v="182"/>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Lineamientos para la  clasificación de ERON  de acuerdo con lo establecido en la Ley 1709 de 2014, diseñados e implementados."/>
    <n v="5"/>
    <n v="10"/>
    <s v="Numero"/>
    <s v="TC. José Hernando Medina Bernal"/>
    <s v="Director Técnico"/>
    <x v="0"/>
    <m/>
    <m/>
    <m/>
    <m/>
    <m/>
    <m/>
    <n v="5"/>
    <s v="Se han realizado mesas de trabajo, dentro de las cuales se ha dado cumplimiento a las actividades mencionadas y a su vez se ha dado cumplimiento al producto"/>
    <s v=":\Users\JPBARRERAM\Desktop\PLANES DICUV\Plan de Acción 2016\Seguimiento PA 2016\Seguimiento III Trimestre"/>
    <n v="10"/>
    <s v="De acuerdo a las mesas de trabajo, se solicitaron conceptos para concluir el acto administrativo que define los ERON de acuerdo a la Ley 1709 de 2014"/>
    <s v="C:\Users\JPBARRERAM\Desktop\PLANES DICUV\Plan de Acción 2016\Seguimiento PA 2016\Seguimiento IV Trimestre\Evidencias"/>
    <n v="723"/>
    <s v="Definir estándares específicos de operación(unidades de guardia, armamento, vehículos, etc.)para 5 ERON."/>
    <s v="NO"/>
    <d v="2016-10-01T00:00:00"/>
    <d v="2016-12-12T00:00:00"/>
    <n v="20"/>
    <s v="Te. Sandra Calderón_x000a_Dg. Yoan Rodríguez _x000a_Dg. Mauricio Quiebraolla"/>
    <s v="Teniente de Prisiones"/>
    <x v="0"/>
    <m/>
    <m/>
    <m/>
    <m/>
    <m/>
    <m/>
    <m/>
    <s v="Actividad no ha iniciado"/>
    <m/>
    <m/>
    <n v="100"/>
    <n v="1"/>
    <s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
    <s v="C:\Users\JPBARRERAM\Desktop\PLANES DICUV\Plan de Acción 2016\Seguimiento PA 2016\Seguimiento IV Trimestre\Evidencias"/>
    <n v="72"/>
    <n v="72"/>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1.4500000000000002"/>
    <s v="Porcentaje"/>
    <x v="6"/>
    <s v="Encuentro de Comandantes de Vigilancia para fortalecer el proceso de seguridad  penitenciaria y carcelaria realizado"/>
    <n v="5"/>
    <n v="10"/>
    <s v="Numero"/>
    <s v="Csp. Elver Gerardo Rosas Suarez"/>
    <s v="Director Técnico"/>
    <x v="1"/>
    <m/>
    <m/>
    <m/>
    <m/>
    <m/>
    <m/>
    <m/>
    <m/>
    <m/>
    <m/>
    <m/>
    <m/>
    <m/>
    <s v="Elaborar Directiva Transitoria, con el objeto de disponer la realización del 2do Encuentro de comandantes de vigilancia 2016."/>
    <s v="NO"/>
    <d v="2016-01-01T00:00:00"/>
    <d v="2016-02-28T00:00:00"/>
    <m/>
    <s v="Eulices Sogamoso"/>
    <s v="Dragoneante"/>
    <x v="1"/>
    <m/>
    <m/>
    <m/>
    <m/>
    <m/>
    <m/>
    <m/>
    <s v="Actividad inactiva"/>
    <m/>
    <m/>
    <m/>
    <s v="Actividad inactiva"/>
    <m/>
    <m/>
    <n v="58"/>
    <n v="58"/>
    <s v="Actividad inactiva"/>
    <m/>
    <m/>
    <m/>
  </r>
  <r>
    <s v="DICUV"/>
    <x v="0"/>
    <s v="DICUV"/>
    <s v="SUBDIRECCIÓN DE SEGURIDAD Y VIGILANCIA "/>
    <s v="O3"/>
    <s v="Generar condiciones permanentes de seguridad en los ERON."/>
    <s v="S20"/>
    <s v="SEGURIDAD Y VIGILANCIA "/>
    <s v="I12"/>
    <s v="Porcentaje de ERON clasificados según Ley 1709 de 2014."/>
    <n v="1.4500000000000002"/>
    <s v="Porcentaje"/>
    <x v="6"/>
    <s v="Encuentro de Comandantes de Vigilancia para fortalecer el proceso de seguridad  penitenciaria y carcelaria realizado"/>
    <n v="5"/>
    <n v="10"/>
    <s v="Numero"/>
    <s v="Csp. Elver Gerardo Rosas Suarez"/>
    <s v="Director Técnico"/>
    <x v="1"/>
    <m/>
    <m/>
    <m/>
    <m/>
    <m/>
    <m/>
    <m/>
    <m/>
    <m/>
    <m/>
    <m/>
    <m/>
    <m/>
    <s v="Apoyar la elaboración de los autos comisorios de los funcionarios asistentes al evento."/>
    <s v="NO"/>
    <d v="2016-03-01T00:00:00"/>
    <d v="2016-03-30T00:00:00"/>
    <m/>
    <s v="Eulices Sogamoso"/>
    <s v="Dragoneante"/>
    <x v="1"/>
    <m/>
    <m/>
    <m/>
    <m/>
    <m/>
    <m/>
    <m/>
    <s v="Actividad inactiva"/>
    <m/>
    <m/>
    <m/>
    <s v="Actividad inactiva"/>
    <m/>
    <m/>
    <n v="29"/>
    <n v="29"/>
    <s v="Actividad inactiva"/>
    <m/>
    <m/>
    <m/>
  </r>
  <r>
    <s v="DICUV"/>
    <x v="0"/>
    <s v="DICUV"/>
    <s v="SUBDIRECCIÓN DE SEGURIDAD Y VIGILANCIA "/>
    <s v="O3"/>
    <s v="Generar condiciones permanentes de seguridad en los ERON."/>
    <s v="S20"/>
    <s v="SEGURIDAD Y VIGILANCIA "/>
    <s v="I12"/>
    <s v="Porcentaje de ERON clasificados según Ley 1709 de 2014."/>
    <n v="1.4500000000000002"/>
    <s v="Porcentaje"/>
    <x v="6"/>
    <s v="Encuentro de Comandantes de Vigilancia para fortalecer el proceso de seguridad  penitenciaria y carcelaria realizado"/>
    <n v="5"/>
    <n v="10"/>
    <s v="Numero"/>
    <s v="Csp. Elver Gerardo Rosas Suarez"/>
    <s v="Director Técnico"/>
    <x v="1"/>
    <m/>
    <m/>
    <m/>
    <m/>
    <m/>
    <m/>
    <m/>
    <m/>
    <m/>
    <m/>
    <m/>
    <m/>
    <m/>
    <s v="Coordinar el suministro de pasajes terrestres y aéreos de los funcionarios asistentes al _x000a_encuentro."/>
    <s v="NO"/>
    <d v="2016-03-01T00:00:00"/>
    <d v="2016-04-30T00:00:00"/>
    <m/>
    <s v="Eulices Sogamoso"/>
    <s v="Dragoneante"/>
    <x v="1"/>
    <m/>
    <m/>
    <m/>
    <m/>
    <m/>
    <m/>
    <m/>
    <s v="Actividad inactiva"/>
    <m/>
    <m/>
    <m/>
    <s v="Actividad inactiva"/>
    <m/>
    <m/>
    <n v="60"/>
    <n v="60"/>
    <s v="Actividad inactiva"/>
    <m/>
    <m/>
    <m/>
  </r>
  <r>
    <s v="DICUV"/>
    <x v="0"/>
    <s v="DICUV"/>
    <s v="SUBDIRECCIÓN DE SEGURIDAD Y VIGILANCIA "/>
    <s v="O3"/>
    <s v="Generar condiciones permanentes de seguridad en los ERON."/>
    <s v="S20"/>
    <s v="SEGURIDAD Y VIGILANCIA "/>
    <s v="I12"/>
    <s v="Porcentaje de ERON clasificados según Ley 1709 de 2014."/>
    <n v="1.4500000000000002"/>
    <s v="Porcentaje"/>
    <x v="6"/>
    <s v="Encuentro de Comandantes de Vigilancia para fortalecer el proceso de seguridad  penitenciaria y carcelaria realizado"/>
    <n v="5"/>
    <n v="10"/>
    <s v="Numero"/>
    <s v="Csp. Elver Gerardo Rosas Suarez"/>
    <s v="Director Técnico"/>
    <x v="1"/>
    <m/>
    <m/>
    <m/>
    <m/>
    <m/>
    <m/>
    <m/>
    <m/>
    <m/>
    <m/>
    <m/>
    <m/>
    <m/>
    <s v="Coordinar el desarrollo de la agenda y realizar el encuentro."/>
    <s v="NO"/>
    <d v="2016-03-01T00:00:00"/>
    <d v="2016-06-30T00:00:00"/>
    <m/>
    <s v="John Fredy Rojas Sutta"/>
    <s v="Dragoneante"/>
    <x v="1"/>
    <m/>
    <m/>
    <m/>
    <m/>
    <m/>
    <m/>
    <m/>
    <s v="Actividad inactiva"/>
    <m/>
    <m/>
    <m/>
    <s v="Actividad inactiva"/>
    <m/>
    <m/>
    <n v="121"/>
    <n v="121"/>
    <s v="Actividad inactiva"/>
    <m/>
    <m/>
    <m/>
  </r>
  <r>
    <s v="DICUV"/>
    <x v="0"/>
    <s v="DICUV"/>
    <s v="SUBDIRECCIÓN DE SEGURIDAD Y VIGILANCIA "/>
    <s v="O3"/>
    <s v="Generar condiciones permanentes de seguridad en los ERON."/>
    <s v="S20"/>
    <s v="SEGURIDAD Y VIGILANCIA "/>
    <s v="I12"/>
    <s v="Porcentaje de ERON clasificados según Ley 1709 de 2014."/>
    <n v="0"/>
    <s v="Porcentaje"/>
    <x v="7"/>
    <s v="Seminario de reentrenamiento del método &quot;MERC&quot; programado en compañía de la Escuela Penitenciaria Nacional"/>
    <n v="7"/>
    <n v="1"/>
    <s v="Número"/>
    <s v="MY. Manuel Armando Quintero Medina"/>
    <s v="Subdirector Técnico"/>
    <x v="0"/>
    <n v="7"/>
    <s v="Mediante Oficio 8201-GROPE-SGCAN-0006182 se rinde informe del Seminario canino método MERC 2016."/>
    <s v="C:\Users\YRODRIGUEZB\Desktop\Plan de Acción 2016\Seguimiento PA 2016\Seguimiento I Trimestre\Evidencias"/>
    <m/>
    <m/>
    <m/>
    <m/>
    <s v="SIN REGISTRO DE SEGUIMIENTO"/>
    <m/>
    <n v="1"/>
    <s v="Mediante Oficio 8201-GROPE-SGCAN-0006182 se rinde informe del Seminario canino método MERC 2016."/>
    <s v="C:\Users\YRODRIGUEZB\Desktop\Plan de Acción 2016\Seguimiento PA 2016\Seguimiento I Trimestre\Evidencias"/>
    <n v="728"/>
    <s v="Realizar una mesa de trabajo con la Subdirección de Talento Humano para determinar requisitos para los asistentes"/>
    <s v="NO"/>
    <d v="2016-01-01T00:00:00"/>
    <d v="2016-03-31T00:00:00"/>
    <n v="25"/>
    <s v="Wilson Arias"/>
    <s v="Inspector"/>
    <x v="0"/>
    <s v="100"/>
    <s v="Mediante Oficio 82201-GROPE-SGC-0004001 de 29 de febrero se hace la solicitud a la Subdirección de Talento Humano."/>
    <s v="C:\Users\YRODRIGUEZB\Desktop\Plan de Acción 2016\Seguimiento PA 2016\Seguimiento I Trimestre\Evidencias"/>
    <s v="100"/>
    <s v="Mediante Oficio 82201-GROPE-SGC-0004001 de 29 de febrero se hace la solicitud a la Subdirección de Talento Humano."/>
    <s v="C:\Users\YRODRIGUEZB\Desktop\Plan de Acción 2016\Seguimiento PA 2016\Seguimiento I Trimestre\Evidencias"/>
    <m/>
    <n v="1"/>
    <s v="SIN REGISTRO DE SEGUIMIENTO"/>
    <m/>
    <n v="100"/>
    <n v="1"/>
    <s v="Mediante Oficio 82201-GROPE-SGC-0004001 de 29 de febrero se hace la solicitud a la Subdirección de Talento Humano."/>
    <s v="C:\Users\YRODRIGUEZB\Desktop\Plan de Acción 2016\Seguimiento PA 2016\Seguimiento I Trimestre\Evidencias"/>
    <n v="90"/>
    <n v="90"/>
    <n v="1"/>
    <n v="1"/>
    <n v="1"/>
    <n v="7.0000000000000007E-2"/>
  </r>
  <r>
    <s v="DICUV"/>
    <x v="0"/>
    <s v="DICUV"/>
    <s v="SUBDIRECCIÓN DE SEGURIDAD Y VIGILANCIA "/>
    <s v="O3"/>
    <s v="Generar condiciones permanentes de seguridad en los ERON."/>
    <s v="S20"/>
    <s v="SEGURIDAD Y VIGILANCIA "/>
    <s v="I12"/>
    <s v="Porcentaje de ERON clasificados según Ley 1709 de 2014."/>
    <n v="0"/>
    <s v="Porcentaje"/>
    <x v="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29"/>
    <s v="Invitar a los servidores del CCV con función especializada de guía canino interesados en   el participar en el seminario de reentrenamiento."/>
    <s v="NO"/>
    <d v="2016-01-01T00:00:00"/>
    <d v="2016-03-31T00:00:00"/>
    <n v="25"/>
    <s v="Wilson Arias"/>
    <s v="Inspector"/>
    <x v="0"/>
    <s v="100"/>
    <s v="Mediante orden de Servicios No. 000004 de Febrero 29, se establecen los lineamientos y la finalidad del seminario, su ejecución, coordinación y administración."/>
    <s v="C:\Users\YRODRIGUEZB\Desktop\Plan de Acción 2016\Seguimiento PA 2016\Seguimiento I Trimestre\Evidencias"/>
    <s v="100"/>
    <s v="Mediante orden de Servicios No. 000004 de Febrero 29, se establecen los lineamientos y la finalidad del seminario, su ejecución, coordinación y administración."/>
    <s v="C:\Users\YRODRIGUEZB\Desktop\Plan de Acción 2016\Seguimiento PA 2016\Seguimiento I Trimestre\Evidencias"/>
    <m/>
    <n v="1"/>
    <s v="SIN REGISTRO DE SEGUIMIENTO"/>
    <m/>
    <n v="100"/>
    <n v="1"/>
    <s v="Mediante orden de Servicios No. 000004 de Febrero 29, se establecen los lineamientos y la finalidad del seminario, su ejecución, coordinación y administración."/>
    <s v="C:\Users\YRODRIGUEZB\Desktop\Plan de Acción 2016\Seguimiento PA 2016\Seguimiento I Trimestre\Evidencias"/>
    <n v="90"/>
    <n v="90"/>
    <n v="1"/>
    <n v="1"/>
    <n v="1"/>
    <n v="7.0000000000000007E-2"/>
  </r>
  <r>
    <s v="DICUV"/>
    <x v="0"/>
    <s v="DICUV"/>
    <s v="SUBDIRECCIÓN DE SEGURIDAD Y VIGILANCIA "/>
    <s v="O3"/>
    <s v="Generar condiciones permanentes de seguridad en los ERON."/>
    <s v="S20"/>
    <s v="SEGURIDAD Y VIGILANCIA "/>
    <s v="I12"/>
    <s v="Porcentaje de ERON clasificados según Ley 1709 de 2014."/>
    <n v="0"/>
    <s v="Porcentaje"/>
    <x v="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30"/>
    <s v="Recepcionar y selección de las Hojas de vida de los aspirantes en compañía de la Subdirección de Talento Humano."/>
    <s v="NO"/>
    <d v="2016-01-01T00:00:00"/>
    <d v="2016-03-31T00:00:00"/>
    <n v="25"/>
    <s v="Wilson Arias"/>
    <s v="Inspector"/>
    <x v="0"/>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s v="100"/>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m/>
    <n v="1"/>
    <s v="SIN REGISTRO DE SEGUIMIENTO"/>
    <m/>
    <n v="100"/>
    <n v="1"/>
    <s v="La seleccion del personal se comunica mediante Oficio 8210-SUCUC-GROPE sin numero, firmado por el Comandante Superior Elver Gerardo Rosas Suarez, quien autorizas el desplazamiento del personal. La selección es efectuada por el Coordinador d Servicio de Guías Caninos."/>
    <s v="C:\Users\YRODRIGUEZB\Desktop\Plan de Acción 2016\Seguimiento PA 2016\Seguimiento I Trimestre\Evidencias"/>
    <n v="90"/>
    <n v="90"/>
    <n v="1"/>
    <n v="1"/>
    <n v="1"/>
    <n v="7.0000000000000007E-2"/>
  </r>
  <r>
    <s v="DICUV"/>
    <x v="0"/>
    <s v="DICUV"/>
    <s v="SUBDIRECCIÓN DE SEGURIDAD Y VIGILANCIA "/>
    <s v="O3"/>
    <s v="Generar condiciones permanentes de seguridad en los ERON."/>
    <s v="S20"/>
    <s v="SEGURIDAD Y VIGILANCIA "/>
    <s v="I12"/>
    <s v="Porcentaje de ERON clasificados según Ley 1709 de 2014."/>
    <n v="0"/>
    <s v="Porcentaje"/>
    <x v="7"/>
    <s v="Seminario de reentrenamiento del método &quot;MERC&quot; programado en compañía de la Escuela Penitenciaria Nacional"/>
    <n v="7"/>
    <n v="1"/>
    <s v="Número"/>
    <s v="MY. Manuel Armando Quintero Medina"/>
    <s v="Subdirector Técnico"/>
    <x v="0"/>
    <m/>
    <m/>
    <m/>
    <m/>
    <m/>
    <m/>
    <m/>
    <s v="SIN REGISTRO DE SEGUIMIENTO"/>
    <m/>
    <n v="1"/>
    <s v="Mediante Oficio 8201-GROPE-SGCAN-0006182 se rinde informe del Seminario canino método MERC 2016."/>
    <s v="C:\Users\YRODRIGUEZB\Desktop\Plan de Acción 2016\Seguimiento PA 2016\Seguimiento I Trimestre\Evidencias"/>
    <n v="731"/>
    <s v="Comunicar a los Servidores del CCV con función especializada de guía canino interesados y a la Escuela Penitenciaria Nacional las personas admitidas para participar en el seminario."/>
    <s v="NO"/>
    <d v="2016-01-01T00:00:00"/>
    <d v="2016-03-31T00:00:00"/>
    <n v="25"/>
    <s v="Wilson Arias"/>
    <s v="Inspector"/>
    <x v="0"/>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s v="100"/>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m/>
    <n v="1"/>
    <s v="SIN REGISTRO DE SEGUIMIENTO"/>
    <m/>
    <n v="100"/>
    <n v="1"/>
    <s v="Mediante Oficio 8210-SUCUC-GROPE sin número se autoriza el desplazamiento delos funcionarios del Personal de Cuerpo de Custodia y Vigilancia a la Escuela Peniteniciaria para la realización del seminario, que se realizará del 07 al 19 de Marzo."/>
    <s v="C:\Users\YRODRIGUEZB\Desktop\Plan de Acción 2016\Seguimiento PA 2016\Seguimiento I Trimestre\Evidencias"/>
    <n v="90"/>
    <n v="90"/>
    <n v="1"/>
    <n v="1"/>
    <n v="1"/>
    <n v="7.0000000000000007E-2"/>
  </r>
  <r>
    <s v="DICUV"/>
    <x v="0"/>
    <s v="DICUV"/>
    <s v="SUBDIRECCIÓN DE SEGURIDAD Y VIGILANCIA "/>
    <s v="O3"/>
    <s v="Generar condiciones permanentes de seguridad en los ERON."/>
    <s v="S20"/>
    <s v="SEGURIDAD Y VIGILANCIA "/>
    <s v="I12"/>
    <s v="Porcentaje de ERON clasificados según Ley 1709 de 2014."/>
    <n v="0"/>
    <s v="Porcentaje"/>
    <x v="8"/>
    <s v="25 Funcionarios del CCV seleccionados para realizar el V curso Técnico Laboral por competencias en Adiestramiento y Manejo Canino"/>
    <n v="8"/>
    <n v="25"/>
    <s v="Número"/>
    <s v="MY. Manuel Armando Quintero Medina"/>
    <s v="Subdirector Técnico"/>
    <x v="0"/>
    <m/>
    <m/>
    <m/>
    <n v="4"/>
    <s v="Se realizo la mesa de trabajo y la convocatoria para el personal del CCV que quiera participar el el curso."/>
    <s v="C:\Users\YRODRIGUEZB\Desktop\Plan de Acción 2016\Seguimiento PA 2016\Seguimiento II Trimestre"/>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2"/>
    <s v="Realizar una mesa de trabajo con la Subdirección de Talento Humano para determinar requisitos para los asistentes"/>
    <s v="NO"/>
    <d v="2016-06-01T00:00:00"/>
    <d v="2016-09-30T00:00:00"/>
    <n v="2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n v="1"/>
    <s v="SIN REGISTRO DE SEGUIMIENTO"/>
    <m/>
    <n v="100"/>
    <n v="1"/>
    <s v="Mediante correo electrónico de 07 de julio de 2016 se recibe la invitación para el Quinto Curso Técnico Laboral en el Manejo y Adistramiento Canino"/>
    <s v="C:\Users\YRODRIGUEZB\Desktop\Plan de Acción 2016\Seguimiento PA 2016\Seguimiento II Trimestre"/>
    <n v="121"/>
    <n v="121"/>
    <n v="1"/>
    <n v="1"/>
    <n v="1"/>
    <n v="0.08"/>
  </r>
  <r>
    <s v="DICUV"/>
    <x v="0"/>
    <s v="DICUV"/>
    <s v="SUBDIRECCIÓN DE SEGURIDAD Y VIGILANCIA "/>
    <s v="O3"/>
    <s v="Generar condiciones permanentes de seguridad en los ERON."/>
    <s v="S20"/>
    <s v="SEGURIDAD Y VIGILANCIA "/>
    <s v="I12"/>
    <s v="Porcentaje de ERON clasificados según Ley 1709 de 2014."/>
    <n v="0"/>
    <s v="Porcentaje"/>
    <x v="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3"/>
    <s v="Invitar a los servidores del CCV interesados en  adelantar el curso."/>
    <s v="NO"/>
    <d v="2016-06-01T00:00:00"/>
    <d v="2016-09-30T00:00:00"/>
    <n v="20"/>
    <s v="Wilson Arias"/>
    <s v="Inspector"/>
    <x v="0"/>
    <m/>
    <m/>
    <m/>
    <s v="20"/>
    <s v="Mediante correo electrónico de 07 de julio de 2016 se recibe la invitación para el Quinto Curso Técnico Laboral en el Manejo y Adistramiento Canino"/>
    <s v="C:\Users\YRODRIGUEZB\Desktop\Plan de Acción 2016\Seguimiento PA 2016\Seguimiento II Trimestre"/>
    <m/>
    <n v="1"/>
    <s v="SIN REGISTRO DE SEGUIMIENTO"/>
    <m/>
    <n v="100"/>
    <n v="1"/>
    <s v="Mediante correo electrónico de 07 de julio de 2016 se recibe la invitación para el Quinto Curso Técnico Laboral en el Manejo y Adistramiento Canino"/>
    <s v="C:\Users\YRODRIGUEZB\Desktop\Plan de Acción 2016\Seguimiento PA 2016\Seguimiento II Trimestre"/>
    <n v="121"/>
    <n v="121"/>
    <n v="1"/>
    <n v="1"/>
    <n v="1"/>
    <n v="0.08"/>
  </r>
  <r>
    <s v="DICUV"/>
    <x v="0"/>
    <s v="DICUV"/>
    <s v="SUBDIRECCIÓN DE SEGURIDAD Y VIGILANCIA "/>
    <s v="O3"/>
    <s v="Generar condiciones permanentes de seguridad en los ERON."/>
    <s v="S20"/>
    <s v="SEGURIDAD Y VIGILANCIA "/>
    <s v="I12"/>
    <s v="Porcentaje de ERON clasificados según Ley 1709 de 2014."/>
    <n v="0"/>
    <s v="Porcentaje"/>
    <x v="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4"/>
    <s v="Recepcionar y seleccionar de las Hojas de vida de los aspirantes en compañía de la Subdirección de Talento Humano."/>
    <s v="NO"/>
    <d v="2016-07-01T00:00:00"/>
    <d v="2016-09-30T00:00:00"/>
    <n v="20"/>
    <s v="Wilson Arias"/>
    <s v="Inspector"/>
    <x v="0"/>
    <m/>
    <m/>
    <m/>
    <m/>
    <m/>
    <m/>
    <n v="20"/>
    <n v="1"/>
    <s v="Mediante Acta 008 se realiza la finalización y la consolidación de los aspirantes"/>
    <s v=":\Users\JPBARRERAM\Desktop\PLANES DICUV\Plan de Acción 2016\Seguimiento PA 2016\Seguimiento III Trimestre"/>
    <n v="100"/>
    <n v="1"/>
    <s v="Mediante Acta 008 se realiza la finalización y la consolidación de los aspirantes"/>
    <s v=":\Users\JPBARRERAM\Desktop\PLANES DICUV\Plan de Acción 2016\Seguimiento PA 2016\Seguimiento III Trimestre"/>
    <n v="91"/>
    <n v="91"/>
    <n v="1"/>
    <n v="1"/>
    <n v="1"/>
    <n v="0.08"/>
  </r>
  <r>
    <s v="DICUV"/>
    <x v="0"/>
    <s v="DICUV"/>
    <s v="SUBDIRECCIÓN DE SEGURIDAD Y VIGILANCIA "/>
    <s v="O3"/>
    <s v="Generar condiciones permanentes de seguridad en los ERON."/>
    <s v="S20"/>
    <s v="SEGURIDAD Y VIGILANCIA "/>
    <s v="I12"/>
    <s v="Porcentaje de ERON clasificados según Ley 1709 de 2014."/>
    <n v="0"/>
    <s v="Porcentaje"/>
    <x v="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5"/>
    <s v="Citar a pruebas al personal del CCV seleccionado."/>
    <s v="NO"/>
    <d v="2016-07-01T00:00:00"/>
    <d v="2016-09-30T00:00:00"/>
    <n v="20"/>
    <s v="Wilson Arias"/>
    <s v="Inspector"/>
    <x v="0"/>
    <m/>
    <m/>
    <m/>
    <m/>
    <m/>
    <m/>
    <n v="20"/>
    <n v="1"/>
    <s v="Mediante oficio S/N de 01 de Agosto se hace entrega del resultado de las pruebas fisicas realizadas."/>
    <s v=":\Users\JPBARRERAM\Desktop\PLANES DICUV\Plan de Acción 2016\Seguimiento PA 2016\Seguimiento III Trimestre"/>
    <n v="100"/>
    <n v="1"/>
    <s v="Mediante oficio S/N de 01 de Agosto se hace entrega del resultado de las pruebas fisicas realizadas."/>
    <s v=":\Users\JPBARRERAM\Desktop\PLANES DICUV\Plan de Acción 2016\Seguimiento PA 2016\Seguimiento III Trimestre"/>
    <n v="91"/>
    <n v="91"/>
    <n v="1"/>
    <n v="1"/>
    <n v="1"/>
    <n v="0.08"/>
  </r>
  <r>
    <s v="DICUV"/>
    <x v="0"/>
    <s v="DICUV"/>
    <s v="SUBDIRECCIÓN DE SEGURIDAD Y VIGILANCIA "/>
    <s v="O3"/>
    <s v="Generar condiciones permanentes de seguridad en los ERON."/>
    <s v="S20"/>
    <s v="SEGURIDAD Y VIGILANCIA "/>
    <s v="I12"/>
    <s v="Porcentaje de ERON clasificados según Ley 1709 de 2014."/>
    <n v="0"/>
    <s v="Porcentaje"/>
    <x v="8"/>
    <s v="25 Funcionarios del CCV seleccionados para realizar el V curso Técnico Laboral por competencias en Adiestramiento y Manejo Canino"/>
    <n v="8"/>
    <n v="25"/>
    <s v="Número"/>
    <s v="MY. Manuel Armando Quintero Medina"/>
    <s v="Subdirector Técnico"/>
    <x v="0"/>
    <m/>
    <m/>
    <m/>
    <m/>
    <m/>
    <m/>
    <n v="21"/>
    <s v="De acuerdo a cada una de las actividades planteadas, se realizó la convocatorioa y se adelanto el curso de acuerdo a los parametros establecidos."/>
    <s v=":\Users\JPBARRERAM\Desktop\PLANES DICUV\Plan de Acción 2016\Seguimiento PA 2016\Seguimiento III Trimestre"/>
    <n v="25"/>
    <s v="De acuerdo a cada una de las actividades planteadas, se realizó la convocatorioa y se adelanto el curso de acuerdo a los parametros establecidos."/>
    <s v=":\Users\JPBARRERAM\Desktop\PLANES DICUV\Plan de Acción 2016\Seguimiento PA 2016\Seguimiento III Trimestre"/>
    <n v="736"/>
    <s v="Comunicar a los Servidores del CCV interesados y a la Escuela Penitenciaria Nacional las personas admitidas para adelantar el curso."/>
    <s v="NO"/>
    <d v="2016-07-01T00:00:00"/>
    <d v="2016-09-30T00:00:00"/>
    <n v="20"/>
    <s v="Wilson Arias"/>
    <s v="Inspector"/>
    <x v="0"/>
    <m/>
    <m/>
    <m/>
    <m/>
    <m/>
    <m/>
    <n v="20"/>
    <n v="1"/>
    <s v="Mediante oficio S/N de 05 de Agosto se solicita la presentación de funcionarios a partir del 10 de Agosto."/>
    <s v=":\Users\JPBARRERAM\Desktop\PLANES DICUV\Plan de Acción 2016\Seguimiento PA 2016\Seguimiento III Trimestre"/>
    <n v="100"/>
    <n v="1"/>
    <s v="Mediante oficio S/N de 05 de Agosto se solicita la presentación de funcionarios a partir del 10 de Agosto."/>
    <s v=":\Users\JPBARRERAM\Desktop\PLANES DICUV\Plan de Acción 2016\Seguimiento PA 2016\Seguimiento III Trimestre"/>
    <n v="91"/>
    <n v="91"/>
    <n v="1"/>
    <n v="1"/>
    <n v="1"/>
    <n v="0.08"/>
  </r>
  <r>
    <s v="DICUV"/>
    <x v="0"/>
    <s v="DICUV"/>
    <s v="SUBDIRECCIÓN DE SEGURIDAD Y VIGILANCIA "/>
    <s v="O3"/>
    <s v="Generar condiciones permanentes de seguridad en los ERON."/>
    <s v="S20"/>
    <s v="SEGURIDAD Y VIGILANCIA "/>
    <s v="I13"/>
    <s v="Porcentaje de novedades que alteran el orden Interno y Externo de los ERON"/>
    <n v="0"/>
    <s v="Porcentaje"/>
    <x v="9"/>
    <s v="Participar en la formulación de la política sectorial de Gestión de Riesgo diseñada por el Ministerio de Justicia y del Derecho."/>
    <n v="5"/>
    <n v="1"/>
    <s v="Número"/>
    <s v="MY. Manuel Armando Quintero Medina"/>
    <s v="Subdirector Técnico"/>
    <x v="0"/>
    <m/>
    <m/>
    <m/>
    <n v="2"/>
    <s v="Se han realizado mesas de trabajo con el ministerio"/>
    <s v="C:\Users\YRODRIGUEZB\Desktop\Plan de Acción 2016\Seguimiento PA 2016\Seguimiento II Trimestre"/>
    <m/>
    <s v="SIN REGISTRO DE SEGUIMIENTO"/>
    <m/>
    <n v="1"/>
    <s v="Se han realizado mesas de trabajo con el ministerio"/>
    <s v="C:\Users\YRODRIGUEZB\Desktop\Plan de Acción 2016\Seguimiento PA 2016\Seguimiento II Trimestre"/>
    <n v="737"/>
    <s v="Asistir a las reuniones programadas por el Ministerio de Justicia y del Derecho y por la Unidad Nacional de Gestión de Riesgo."/>
    <s v="NO"/>
    <d v="2016-02-01T00:00:00"/>
    <d v="2016-12-12T00:00:00"/>
    <n v="100"/>
    <s v="Carlos Melo Bonilla"/>
    <s v="Dragoneante"/>
    <x v="0"/>
    <n v="7"/>
    <s v="Mediante Acta 04 se efectua reunion en el Ministerio de Justicia donde se hace la modificación del Plan e acción y donde se estabelcen algunos compromisos. "/>
    <s v="C:\Users\YRODRIGUEZB\Desktop\Plan de Acción 2016\Seguimiento PA 2016\Seguimiento I Trimestre\Evidencias"/>
    <n v="7"/>
    <s v="Mediante correo electrónico se remite por parte de gestion del riesgo la confirmacion de las reuniones que se han venido adelatando de acuerdo a los compromisos establecidos."/>
    <s v="C:\Users\YRODRIGUEZB\Desktop\Plan de Acción 2016\Seguimiento PA 2016\Seguimiento II Trimestre"/>
    <n v="45"/>
    <n v="0.7682539682539683"/>
    <s v="Se remite el acta y la lista de asistencias de la reunion realizada en la unidad de gestion del riesgo. Y la matriz donde se indentifica al INPEC dentro de la unidad."/>
    <s v=":\Users\JPBARRERAM\Desktop\PLANES DICUV\Plan de Acción 2016\Seguimiento PA 2016\Seguimiento III Trimestre"/>
    <n v="100"/>
    <n v="1"/>
    <s v="Se remite Acta de asistencia las mesas de trabajo realizada por la Unidad Nacional para la Gestión del Riesgo de Desastres"/>
    <s v="C:\Users\JPBARRERAM\Desktop\PLANES DICUV\Plan de Acción 2016\Seguimiento PA 2016\Seguimiento IV Trimestre\Evidencias"/>
    <n v="315"/>
    <n v="315"/>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0"/>
    <s v="Porcentaje"/>
    <x v="9"/>
    <s v="Participar en la formulación de la política sectorial de Gestión de Riesgo diseñada por el Ministerio de Justicia y del Derecho."/>
    <n v="5"/>
    <n v="1"/>
    <s v="Número"/>
    <s v="MY. Manuel Armando Quintero Medina"/>
    <s v="Subdirector Técnico"/>
    <x v="0"/>
    <m/>
    <m/>
    <m/>
    <m/>
    <m/>
    <m/>
    <m/>
    <s v="SIN REGISTRO DE SEGUIMIENTO"/>
    <m/>
    <m/>
    <m/>
    <m/>
    <n v="738"/>
    <s v="Asistir a las reuniones programadas por el Ministerio de Justicia y del Derecho y por la Unidad Nacional de Gestión de Riesgo."/>
    <s v="NO"/>
    <d v="2016-02-01T00:00:00"/>
    <d v="2016-12-12T00:00:00"/>
    <n v="50"/>
    <s v="Carlos Melo Bonilla"/>
    <s v="Dragoneante"/>
    <x v="1"/>
    <m/>
    <s v="Esta actividad esta repetida"/>
    <m/>
    <m/>
    <m/>
    <m/>
    <m/>
    <s v="Actividad inactiva"/>
    <s v="SIN REGISTRO DE SEGUIMIENTO"/>
    <m/>
    <m/>
    <s v="Actividad inactiva"/>
    <m/>
    <m/>
    <n v="315"/>
    <n v="315"/>
    <s v="Actividad inactiva"/>
    <m/>
    <m/>
    <m/>
  </r>
  <r>
    <s v="DICUV"/>
    <x v="0"/>
    <s v="DICUV"/>
    <s v="SUBDIRECCIÓN DE SEGURIDAD Y VIGILANCIA "/>
    <s v="O3"/>
    <s v="Generar condiciones permanentes de seguridad en los ERON."/>
    <s v="S20"/>
    <s v="SEGURIDAD Y VIGILANCIA "/>
    <s v="I13"/>
    <s v="Porcentaje de novedades que alteran el orden Interno y Externo de los ERON"/>
    <n v="0"/>
    <s v="Porcentaje"/>
    <x v="9"/>
    <s v="Participar en la formulación de la política sectorial de Gestión de Riesgo diseñada por el Ministerio de Justicia y del Derecho."/>
    <n v="5"/>
    <n v="1"/>
    <s v="Número"/>
    <s v="MY. Manuel Armando Quintero Medina"/>
    <s v="Subdirector Técnico"/>
    <x v="0"/>
    <m/>
    <m/>
    <m/>
    <m/>
    <m/>
    <m/>
    <m/>
    <m/>
    <m/>
    <m/>
    <m/>
    <m/>
    <n v="739"/>
    <s v="Definir lineamientos de la política para la gestión del riesgo."/>
    <s v="NO"/>
    <d v="2016-03-01T00:00:00"/>
    <d v="2016-06-30T00:00:00"/>
    <n v="25"/>
    <s v="Carlos Melo Bonilla"/>
    <s v="Dragoneante"/>
    <x v="1"/>
    <m/>
    <s v="Actividad eliminada"/>
    <m/>
    <m/>
    <m/>
    <m/>
    <m/>
    <s v="Actividad inactiva"/>
    <m/>
    <m/>
    <m/>
    <s v="Actividad inactiva"/>
    <m/>
    <m/>
    <n v="121"/>
    <n v="121"/>
    <s v="Actividad inactiva"/>
    <m/>
    <m/>
    <m/>
  </r>
  <r>
    <s v="DICUV"/>
    <x v="0"/>
    <s v="DICUV"/>
    <s v="SUBDIRECCIÓN DE SEGURIDAD Y VIGILANCIA "/>
    <s v="O3"/>
    <s v="Generar condiciones permanentes de seguridad en los ERON."/>
    <s v="S20"/>
    <s v="SEGURIDAD Y VIGILANCIA "/>
    <s v="I13"/>
    <s v="Porcentaje de novedades que alteran el orden Interno y Externo de los ERON"/>
    <n v="0"/>
    <s v="Porcentaje"/>
    <x v="9"/>
    <s v="Participar en la formulación de la política sectorial de Gestión de Riesgo diseñada por el Ministerio de Justicia y del Derecho."/>
    <n v="5"/>
    <n v="1"/>
    <s v="Número"/>
    <s v="MY. Manuel Armando Quintero Medina"/>
    <s v="Subdirector Técnico"/>
    <x v="0"/>
    <m/>
    <m/>
    <m/>
    <m/>
    <m/>
    <m/>
    <m/>
    <m/>
    <m/>
    <m/>
    <m/>
    <m/>
    <n v="740"/>
    <s v="Proyectar el documento y remitir a la Oficina Asesora de Planeación para su revisión."/>
    <s v="NO"/>
    <d v="2016-06-01T00:00:00"/>
    <d v="2016-09-30T00:00:00"/>
    <n v="25"/>
    <s v="Carlos Melo Bonilla"/>
    <s v="Dragoneante"/>
    <x v="1"/>
    <m/>
    <s v="Actividad eliminada"/>
    <m/>
    <m/>
    <m/>
    <m/>
    <m/>
    <s v="Actividad inactiva"/>
    <m/>
    <m/>
    <m/>
    <s v="Actividad inactiva"/>
    <m/>
    <m/>
    <n v="121"/>
    <n v="121"/>
    <s v="Actividad inactiva"/>
    <m/>
    <m/>
    <m/>
  </r>
  <r>
    <s v="DICUV"/>
    <x v="0"/>
    <s v="DICUV"/>
    <s v="SUBDIRECCIÓN DE SEGURIDAD Y VIGILANCIA "/>
    <s v="O3"/>
    <s v="Generar condiciones permanentes de seguridad en los ERON."/>
    <s v="S20"/>
    <s v="SEGURIDAD Y VIGILANCIA "/>
    <s v="I12"/>
    <s v="Porcentaje de ERON clasificados según Ley 1709 de 2014."/>
    <n v="0"/>
    <s v="Porcentaje"/>
    <x v="10"/>
    <s v="Dependencias del  CERVI en funcionamiento."/>
    <n v="2"/>
    <n v="7"/>
    <s v="Número"/>
    <s v="Ct. Jorge Gama Doza"/>
    <s v="Director de Establecimiento de Reclusión"/>
    <x v="0"/>
    <m/>
    <m/>
    <m/>
    <n v="2"/>
    <s v="Se dio cumplimiento al producto teniendo en cuenta el desarrollo de cada una de las actividades. Se asignaron funciones a varias de las dependencias del CERVI."/>
    <s v="C:\Users\YRODRIGUEZB\Desktop\Plan de Acción 2016\Seguimiento PA 2016\Seguimiento II Trimestre"/>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0"/>
    <s v="Realizar cuadro de necesidades de personal y recursos. "/>
    <s v="NO"/>
    <d v="2016-01-01T00:00:00"/>
    <d v="2016-03-01T00:00:00"/>
    <n v="20"/>
    <s v="Juan Pablo Herrera "/>
    <s v="Distinguido"/>
    <x v="0"/>
    <n v="100"/>
    <s v="Mediante Oficio Dde 18 de enero se remite a la Dirección de Custodia Cuadro de necesidades para tener en funcinamiento todas las oficins del CERVI"/>
    <s v="C:\Users\YRODRIGUEZB\Desktop\Plan de Acción 2016\Seguimiento PA 2016\Seguimiento I Trimestre\Evidencias"/>
    <s v="100"/>
    <s v="Mediante Oficio Dde 18 de enero se remite a la Dirección de Custodia Cuadro de necesidades para tener en funcinamiento todas las oficins del CERVI"/>
    <s v="C:\Users\YRODRIGUEZB\Desktop\Plan de Acción 2016\Seguimiento PA 2016\Seguimiento I Trimestre\Evidencias"/>
    <n v="100"/>
    <n v="1"/>
    <s v="SIN REGISTRO DE SEGUIMIENTO"/>
    <m/>
    <n v="100"/>
    <n v="1"/>
    <s v="Mediante Oficio Dde 18 de enero se remite a la Dirección de Custodia Cuadro de necesidades para tener en funcinamiento todas las oficins del CERVI"/>
    <s v="C:\Users\YRODRIGUEZB\Desktop\Plan de Acción 2016\Seguimiento PA 2016\Seguimiento I Trimestre\Evidencias"/>
    <n v="60"/>
    <n v="60"/>
    <n v="1"/>
    <n v="1"/>
    <n v="1"/>
    <n v="0.02"/>
  </r>
  <r>
    <s v="DICUV"/>
    <x v="0"/>
    <s v="DICUV"/>
    <s v="SUBDIRECCIÓN DE SEGURIDAD Y VIGILANCIA "/>
    <s v="O3"/>
    <s v="Generar condiciones permanentes de seguridad en los ERON."/>
    <s v="S20"/>
    <s v="SEGURIDAD Y VIGILANCIA "/>
    <s v="I12"/>
    <s v="Porcentaje de ERON clasificados según Ley 1709 de 2014."/>
    <n v="0"/>
    <s v="Porcentaje"/>
    <x v="10"/>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1"/>
    <s v="Elevar solicitud de personal administrativo a la Dirección de Gestión corporativa y Subdirección de Talento Humano."/>
    <s v="NO"/>
    <d v="2016-01-01T00:00:00"/>
    <d v="2016-03-01T00:00:00"/>
    <n v="20"/>
    <s v="Juan Pablo Herrera "/>
    <s v="Distinguido"/>
    <x v="0"/>
    <n v="100"/>
    <s v="Mediante Oficio CERVI/ARVIE/0109 de 19 de enero, se solicita a la Subdirectora de talento humano personal administrativo para el cumplimiento de las metas."/>
    <s v="C:\Users\YRODRIGUEZB\Desktop\Plan de Acción 2016\Seguimiento PA 2016\Seguimiento I Trimestre\Evidencias"/>
    <s v="100"/>
    <s v="Mediante Oficio CERVI/ARVIE/0109 de 19 de enero, se solicita a la Subdirectora de talento humano personal administrativo para el cumplimiento de las metas."/>
    <s v="C:\Users\YRODRIGUEZB\Desktop\Plan de Acción 2016\Seguimiento PA 2016\Seguimiento I Trimestre\Evidencias"/>
    <n v="100"/>
    <n v="1"/>
    <s v="SIN REGISTRO DE SEGUIMIENTO"/>
    <m/>
    <n v="100"/>
    <n v="1"/>
    <s v="Mediante Oficio CERVI/ARVIE/0109 de 19 de enero, se solicita a la Subdirectora de talento humano personal administrativo para el cumplimiento de las metas."/>
    <s v="C:\Users\YRODRIGUEZB\Desktop\Plan de Acción 2016\Seguimiento PA 2016\Seguimiento I Trimestre\Evidencias"/>
    <n v="60"/>
    <n v="60"/>
    <n v="1"/>
    <n v="1"/>
    <n v="1"/>
    <n v="0.02"/>
  </r>
  <r>
    <s v="DICUV"/>
    <x v="0"/>
    <s v="DICUV"/>
    <s v="SUBDIRECCIÓN DE SEGURIDAD Y VIGILANCIA "/>
    <s v="O3"/>
    <s v="Generar condiciones permanentes de seguridad en los ERON."/>
    <s v="S20"/>
    <s v="SEGURIDAD Y VIGILANCIA "/>
    <s v="I12"/>
    <s v="Porcentaje de ERON clasificados según Ley 1709 de 2014."/>
    <n v="0"/>
    <s v="Porcentaje"/>
    <x v="10"/>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2"/>
    <s v="Elevar solicitud de personal uniformado a la Subdirección de Cuerpo de Custodia."/>
    <s v="NO"/>
    <d v="2016-01-01T00:00:00"/>
    <d v="2016-03-01T00:00:00"/>
    <n v="20"/>
    <s v="Juan Pablo Herrera "/>
    <s v="Distinguido"/>
    <x v="0"/>
    <n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s v="100"/>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n v="100"/>
    <n v="1"/>
    <s v="SIN REGISTRO DE SEGUIMIENTO"/>
    <m/>
    <n v="100"/>
    <n v="1"/>
    <s v="Mediante Oficio CERVI/ARVIE/0335 de 09 de febrero, se solicita a la Subdirección Cuerpo de Custodia personal del CCV para dar cumplimiento a las metas institucionales. De igua forma se solicita asignación de Auxiliares bachilleres para que apoen el proceso."/>
    <s v="C:\Users\YRODRIGUEZB\Desktop\Plan de Acción 2016\Seguimiento PA 2016\Seguimiento I Trimestre\Evidencias"/>
    <n v="60"/>
    <n v="60"/>
    <n v="1"/>
    <n v="1"/>
    <n v="1"/>
    <n v="0.02"/>
  </r>
  <r>
    <s v="DICUV"/>
    <x v="0"/>
    <s v="DICUV"/>
    <s v="SUBDIRECCIÓN DE SEGURIDAD Y VIGILANCIA "/>
    <s v="O3"/>
    <s v="Generar condiciones permanentes de seguridad en los ERON."/>
    <s v="S20"/>
    <s v="SEGURIDAD Y VIGILANCIA "/>
    <s v="I12"/>
    <s v="Porcentaje de ERON clasificados según Ley 1709 de 2014."/>
    <n v="0"/>
    <s v="Porcentaje"/>
    <x v="10"/>
    <s v="Dependencias del  CERVI en funcionamiento."/>
    <n v="2"/>
    <n v="7"/>
    <s v="Número"/>
    <s v="Ct. Jorge Gama Doza"/>
    <s v="Director de Establecimiento de Reclusión"/>
    <x v="0"/>
    <m/>
    <m/>
    <m/>
    <m/>
    <m/>
    <m/>
    <m/>
    <s v="SIN REGISTRO DE SEGUIMIENTO"/>
    <m/>
    <n v="7"/>
    <s v="Se dio cumplimiento al producto teniendo en cuenta el desarrollo de cada una de las actividades. Se asignaron funciones a varias de las dependencias del CERVI."/>
    <s v="C:\Users\YRODRIGUEZB\Desktop\Plan de Acción 2016\Seguimiento PA 2016\Seguimiento II Trimestre"/>
    <n v="1163"/>
    <s v="Asignar funciones de las diferentes áreas mediante expedición  de resolución interna de la Dirección del CERVI."/>
    <s v="NO"/>
    <d v="2016-02-01T00:00:00"/>
    <d v="2016-03-01T00:00:00"/>
    <n v="40"/>
    <s v="Juan Pablo Herrera "/>
    <s v="Dragoneante"/>
    <x v="0"/>
    <n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s v="100"/>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n v="100"/>
    <n v="1"/>
    <s v="SIN REGISTRO DE SEGUIMIENTO"/>
    <m/>
    <n v="100"/>
    <n v="1"/>
    <s v="Se rpoyectaron dos Resoluciones por medio de las cuales se asignan funciones a las dependencias de planeación y sistemas  que han sido creadas en el CERVI; Resolucion 007 y Resolución 008 de 01 de febrero de 2016. "/>
    <s v="C:\Users\YRODRIGUEZB\Desktop\Plan de Acción 2016\Seguimiento PA 2016\Seguimiento I Trimestre\Evidencias"/>
    <n v="29"/>
    <n v="29"/>
    <n v="1"/>
    <n v="1"/>
    <n v="1"/>
    <n v="0.02"/>
  </r>
  <r>
    <s v="DICUV"/>
    <x v="0"/>
    <s v="DICUV"/>
    <s v="SUBDIRECCIÓN DE SEGURIDAD Y VIGILANCIA "/>
    <s v="O3"/>
    <s v="Generar condiciones permanentes de seguridad en los ERON."/>
    <s v="S20"/>
    <s v="SEGURIDAD Y VIGILANCIA "/>
    <s v="I12"/>
    <s v="Porcentaje de ERON clasificados según Ley 1709 de 2014."/>
    <n v="0"/>
    <s v="Porcentaje"/>
    <x v="11"/>
    <s v="ERON con funcionarios enlace con el CERVI para desarrollar actividades de vigilancia electrónica  y control a la prisión y detención domiciliaria."/>
    <n v="2"/>
    <n v="40"/>
    <s v="Número"/>
    <s v="Ct. Jorge Gama Doza"/>
    <s v="Director de Establecimiento de Reclusión"/>
    <x v="0"/>
    <m/>
    <m/>
    <m/>
    <n v="38"/>
    <s v="Se dio cumplimiento a las actividades propuestas, quedando pendiente la firma de la resolución de asignación de funciones por cambio de Director de Custodia y Vigilancia"/>
    <s v="C:\Users\YRODRIGUEZB\Desktop\Plan de Acción 2016\Seguimiento PA 2016\Seguimiento II Trimestre"/>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4"/>
    <s v="Identificar funcionarios del Cuerpo de Custodia y Vigilancia  capacitados o que ejerzan funciones de Vigilancia Electrónica en los ERON."/>
    <s v="NO"/>
    <d v="2016-02-01T00:00:00"/>
    <d v="2016-03-01T00:00:00"/>
    <n v="20"/>
    <s v="Miguel Fernando Florez"/>
    <s v="Dragoneante"/>
    <x v="0"/>
    <n v="100"/>
    <s v="Mediante Oficio del 26 de febrero se identifica el personal que ha realizado el curso y no labora en en el CERVI y se informa a la Dirección de Custodia "/>
    <s v="C:\Users\YRODRIGUEZB\Desktop\Plan de Acción 2016\Seguimiento PA 2016\Seguimiento I Trimestre\Evidencias"/>
    <s v="100"/>
    <s v="Mediante Oficio del 26 de febrero se identifica el personal que ha realizado el curso y no labora en en el CERVI y se informa a la Dirección de Custodia "/>
    <s v="C:\Users\YRODRIGUEZB\Desktop\Plan de Acción 2016\Seguimiento PA 2016\Seguimiento I Trimestre\Evidencias"/>
    <n v="100"/>
    <n v="1"/>
    <s v="SIN REGISTRO DE SEGUIMIENTO"/>
    <m/>
    <n v="100"/>
    <n v="1"/>
    <s v="Mediante Oficio del 26 de febrero se identifica el personal que ha realizado el curso y no labora en en el CERVI y se informa a la Dirección de Custodia "/>
    <s v="C:\Users\YRODRIGUEZB\Desktop\Plan de Acción 2016\Seguimiento PA 2016\Seguimiento I Trimestre\Evidencias"/>
    <n v="29"/>
    <n v="29"/>
    <n v="1"/>
    <n v="0.95"/>
    <n v="0.95"/>
    <n v="1.9E-2"/>
  </r>
  <r>
    <s v="DICUV"/>
    <x v="0"/>
    <s v="DICUV"/>
    <s v="SUBDIRECCIÓN DE SEGURIDAD Y VIGILANCIA "/>
    <s v="O3"/>
    <s v="Generar condiciones permanentes de seguridad en los ERON."/>
    <s v="S20"/>
    <s v="SEGURIDAD Y VIGILANCIA "/>
    <s v="I12"/>
    <s v="Porcentaje de ERON clasificados según Ley 1709 de 2014."/>
    <n v="0"/>
    <s v="Porcentaje"/>
    <x v="11"/>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5"/>
    <s v="Presentar propuesta a la Dirección de Custodia y Vigilancia para aprobación de la asignación de funciones al personal identificado."/>
    <s v="NO"/>
    <d v="2016-03-01T00:00:00"/>
    <d v="2016-03-15T00:00:00"/>
    <n v="2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n v="1"/>
    <s v="SIN REGISTRO DE SEGUIMIENTO"/>
    <m/>
    <n v="100"/>
    <n v="1"/>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4"/>
    <n v="14"/>
    <n v="1"/>
    <n v="0.95"/>
    <n v="0.95"/>
    <n v="1.9E-2"/>
  </r>
  <r>
    <s v="DICUV"/>
    <x v="0"/>
    <s v="DICUV"/>
    <s v="SUBDIRECCIÓN DE SEGURIDAD Y VIGILANCIA "/>
    <s v="O3"/>
    <s v="Generar condiciones permanentes de seguridad en los ERON."/>
    <s v="S20"/>
    <s v="SEGURIDAD Y VIGILANCIA "/>
    <s v="I12"/>
    <s v="Porcentaje de ERON clasificados según Ley 1709 de 2014."/>
    <n v="0"/>
    <s v="Porcentaje"/>
    <x v="11"/>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6"/>
    <s v="Proyectar resoluciones de funciones para ser expedida por la Dirección de Custodia y Vigilancia."/>
    <s v="NO"/>
    <d v="2016-03-15T00:00:00"/>
    <d v="2016-04-01T00:00:00"/>
    <n v="20"/>
    <s v="Miguel Fernando Florez"/>
    <s v="Dragoneante"/>
    <x v="0"/>
    <n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s v="100"/>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00"/>
    <n v="1"/>
    <s v="SIN REGISTRO DE SEGUIMIENTO"/>
    <m/>
    <n v="100"/>
    <n v="1"/>
    <s v="Se tiene proyectada la Resolución de asignación de funciones a un persnal del CCV a nivel nacional, está a la espera de la aprobación por parte de la Dirección General."/>
    <s v="C:\Users\YRODRIGUEZB\Desktop\Plan de Acción 2016\Seguimiento PA 2016\Seguimiento I Trimestre\Evidencias"/>
    <n v="17"/>
    <n v="17"/>
    <n v="1"/>
    <n v="0.95"/>
    <n v="0.95"/>
    <n v="1.9E-2"/>
  </r>
  <r>
    <s v="DICUV"/>
    <x v="0"/>
    <s v="DICUV"/>
    <s v="SUBDIRECCIÓN DE SEGURIDAD Y VIGILANCIA "/>
    <s v="O3"/>
    <s v="Generar condiciones permanentes de seguridad en los ERON."/>
    <s v="S20"/>
    <s v="SEGURIDAD Y VIGILANCIA "/>
    <s v="I12"/>
    <s v="Porcentaje de ERON clasificados según Ley 1709 de 2014."/>
    <n v="0"/>
    <s v="Porcentaje"/>
    <x v="11"/>
    <s v="ERON con funcionarios enlace con el CERVI para desarrollar actividades de vigilancia electrónica  y control a la prisión y detención domiciliaria."/>
    <n v="2"/>
    <n v="40"/>
    <s v="Número"/>
    <s v="Ct. Jorge Gama Doza"/>
    <s v="Director de Establecimiento de Reclusión"/>
    <x v="0"/>
    <m/>
    <m/>
    <m/>
    <m/>
    <m/>
    <m/>
    <m/>
    <s v="SIN REGISTRO DE SEGUIMIENTO"/>
    <m/>
    <n v="38"/>
    <s v="Se dio cumplimiento a las actividades propuestas, quedando pendiente la firma de la resolución de asignación de funciones por cambio de Director de Custodia y Vigilancia"/>
    <s v="C:\Users\YRODRIGUEZB\Desktop\Plan de Acción 2016\Seguimiento PA 2016\Seguimiento II Trimestre"/>
    <n v="1167"/>
    <s v="Comunicar acto administrativo a los ERON para cumplimiento."/>
    <s v="NO"/>
    <d v="2016-03-15T00:00:00"/>
    <d v="2016-04-01T00:00:00"/>
    <n v="40"/>
    <s v="Miguel Fernando Florez"/>
    <s v="Dragoneante"/>
    <x v="0"/>
    <m/>
    <m/>
    <m/>
    <s v="40"/>
    <s v="Se proyecto nuevamente la resolución de asignación de funciones para poderla a consideración del nuevo director de custodia y vigilancia."/>
    <m/>
    <m/>
    <n v="1"/>
    <s v="SIN REGISTRO DE SEGUIMIENTO"/>
    <m/>
    <n v="100"/>
    <n v="1"/>
    <s v="Se proyecto nuevamente la resolución de asignación de funciones para poderla a consideración del nuevo director de custodia y vigilancia."/>
    <s v="C:\Users\YRODRIGUEZB\Desktop\Plan de Acción 2016\Seguimiento PA 2016\Seguimiento I Trimestre\Evidencias"/>
    <n v="17"/>
    <n v="17"/>
    <n v="1"/>
    <n v="0.95"/>
    <n v="0.95"/>
    <n v="1.9E-2"/>
  </r>
  <r>
    <s v="DICUV"/>
    <x v="0"/>
    <s v="DICUV"/>
    <s v="SUBDIRECCIÓN DE SEGURIDAD Y VIGILANCIA "/>
    <s v="O3"/>
    <s v="Generar condiciones permanentes de seguridad en los ERON."/>
    <s v="S20"/>
    <s v="SEGURIDAD Y VIGILANCIA "/>
    <s v="I12"/>
    <s v="Porcentaje de ERON clasificados según Ley 1709 de 2014."/>
    <n v="0"/>
    <s v="Porcentaje"/>
    <x v="12"/>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68"/>
    <s v="Depurar del listado general de internos con prisión y detención domiciliaria sin vigilancia electrónica  de acuerdo a condena y fecha de captura."/>
    <s v="SI"/>
    <d v="2016-02-01T00:00:00"/>
    <d v="2016-06-30T00:00:00"/>
    <n v="30"/>
    <s v="Encargados oficinas Domiciliarias ERONES  Bogota"/>
    <m/>
    <x v="0"/>
    <m/>
    <m/>
    <m/>
    <s v="30"/>
    <s v="Mediante correo electrónico de 07 de Julio de 2016 se remite la depuración realizada al personal de internos"/>
    <s v="C:\Users\YRODRIGUEZB\Desktop\Plan de Acción 2016\Seguimiento PA 2016\Seguimiento II Trimestre\Evidencias"/>
    <m/>
    <n v="1"/>
    <s v="SIN REGISTRO DE SEGUIMIENTO"/>
    <m/>
    <n v="100"/>
    <n v="1"/>
    <s v="Mediante correo electrónico de 07 de Julio de 2016 se remite la depuración realizada al personal de internos"/>
    <s v="C:\Users\YRODRIGUEZB\Desktop\Plan de Acción 2016\Seguimiento PA 2016\Seguimiento II Trimestre\Evidencias"/>
    <n v="150"/>
    <n v="150"/>
    <n v="1"/>
    <n v="0.8"/>
    <n v="0.8"/>
    <n v="8.0000000000000002E-3"/>
  </r>
  <r>
    <s v="DICUV"/>
    <x v="0"/>
    <s v="DICUV"/>
    <s v="SUBDIRECCIÓN DE SEGURIDAD Y VIGILANCIA "/>
    <s v="O3"/>
    <s v="Generar condiciones permanentes de seguridad en los ERON."/>
    <s v="S20"/>
    <s v="SEGURIDAD Y VIGILANCIA "/>
    <s v="I12"/>
    <s v="Porcentaje de ERON clasificados según Ley 1709 de 2014."/>
    <n v="0"/>
    <s v="Porcentaje"/>
    <x v="12"/>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69"/>
    <s v="Citar al personal de internos con prisión y detención domiciliaria sin vigilancia electrónica por parte del ERON a cargo para su reseña e identificación informando previamente a la autoridad judicial competente, para que autorice o conozca del desplazamiento."/>
    <s v="SI"/>
    <d v="2016-04-01T00:00:00"/>
    <d v="2016-10-31T00:00:00"/>
    <n v="30"/>
    <s v="Encargados oficinas Domiciliarias ERONES  Bogota"/>
    <m/>
    <x v="0"/>
    <m/>
    <m/>
    <m/>
    <m/>
    <m/>
    <m/>
    <n v="30"/>
    <n v="0.85446009389671362"/>
    <s v="Mediante correo electronico de 18 de Octubre se remite acta 065 y listado de depuracion de personal de internos en domiciliarias"/>
    <s v=":\Users\JPBARRERAM\Desktop\PLANES DICUV\Plan de Acción 2016\Seguimiento PA 2016\Seguimiento III Trimestre"/>
    <n v="100"/>
    <n v="1"/>
    <s v="Mediante Oficio 9027-CERVI-DIR-4282 se informa acerca de la jornada de reseña del personal de internos y se presenta el consolidado arrojado por SISIPEC"/>
    <s v="C:\Users\JPBARRERAM\Desktop\PLANES DICUV\Plan de Acción 2016\Seguimiento PA 2016\Seguimiento IV Trimestre\Evidencias"/>
    <n v="213"/>
    <n v="213"/>
    <n v="1"/>
    <n v="0.8"/>
    <n v="0.8"/>
    <n v="8.0000000000000002E-3"/>
  </r>
  <r>
    <s v="DICUV"/>
    <x v="0"/>
    <s v="DICUV"/>
    <s v="SUBDIRECCIÓN DE SEGURIDAD Y VIGILANCIA "/>
    <s v="O3"/>
    <s v="Generar condiciones permanentes de seguridad en los ERON."/>
    <s v="S20"/>
    <s v="SEGURIDAD Y VIGILANCIA "/>
    <s v="I12"/>
    <s v="Porcentaje de ERON clasificados según Ley 1709 de 2014."/>
    <n v="0"/>
    <s v="Porcentaje"/>
    <x v="12"/>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70"/>
    <s v="Realizar procedimiento de reseña e identificación de internos por parte de los ERON a cargo."/>
    <s v="SI"/>
    <d v="2016-04-01T00:00:00"/>
    <d v="2016-10-31T00:00:00"/>
    <n v="25"/>
    <s v="Encargados oficinas Dactiloscopia ERONES  bogota"/>
    <m/>
    <x v="0"/>
    <m/>
    <m/>
    <m/>
    <m/>
    <m/>
    <m/>
    <n v="25"/>
    <n v="0.85446009389671362"/>
    <s v="Mediante correo electronico de 18 de Octubre se remite acta 065 y listado de depuracion de personal de internos en domiciliarias"/>
    <s v=":\Users\JPBARRERAM\Desktop\PLANES DICUV\Plan de Acción 2016\Seguimiento PA 2016\Seguimiento III Trimestre"/>
    <n v="100"/>
    <n v="1"/>
    <s v="Mediante Oficio 9027-CERVI-DIR-4282 se informa acerca de la jornada de reseña del personal de internos y se presenta el consolidado arrojado por SISIPEC"/>
    <s v="C:\Users\JPBARRERAM\Desktop\PLANES DICUV\Plan de Acción 2016\Seguimiento PA 2016\Seguimiento IV Trimestre\Evidencias"/>
    <n v="213"/>
    <n v="213"/>
    <n v="1"/>
    <n v="0.8"/>
    <n v="0.8"/>
    <n v="8.0000000000000002E-3"/>
  </r>
  <r>
    <s v="DICUV"/>
    <x v="0"/>
    <s v="DICUV"/>
    <s v="SUBDIRECCIÓN DE SEGURIDAD Y VIGILANCIA "/>
    <s v="O3"/>
    <s v="Generar condiciones permanentes de seguridad en los ERON."/>
    <s v="S20"/>
    <s v="SEGURIDAD Y VIGILANCIA "/>
    <s v="I12"/>
    <s v="Porcentaje de ERON clasificados según Ley 1709 de 2014."/>
    <n v="0"/>
    <s v="Porcentaje"/>
    <x v="12"/>
    <s v="Internos con prisión y detención domiciliaria sin vigilancia electrónica, en los Establecimientos de Reclusión de la ciudad de  Bogotá ubicados e identificados o con  novedades "/>
    <n v="1"/>
    <n v="100"/>
    <s v="Porcentaje"/>
    <s v="Ct. Jorge Gama Doza"/>
    <s v="Director de Establecimiento de Reclusión"/>
    <x v="0"/>
    <m/>
    <m/>
    <m/>
    <m/>
    <m/>
    <m/>
    <n v="80"/>
    <s v="De acuerdo a cada una de las actividades dispuestas para el cumplimiento de este producto, se ha realizado un avance con unas reuniones y unoc sompromisos adquiridos por los directivos de los establecimientos de Bogotá"/>
    <s v=":\Users\JPBARRERAM\Desktop\PLANES DICUV\Plan de Acción 2016\Seguimiento PA 2016\Seguimiento III Trimestre"/>
    <n v="80"/>
    <s v="De acuerdo a cada una de las actividades dispuestas para el cumplimiento de este producto, se ha realizado un avance con unas reuniones y unos compromisos adquiridos por los directivos de los establecimientos de Bogotá"/>
    <s v=":\Users\JPBARRERAM\Desktop\PLANES DICUV\Plan de Acción 2016\Seguimiento PA 2016\Seguimiento III Trimestre"/>
    <n v="1171"/>
    <s v="Consolidar registros de internos reseñados e identificados y novedades documentadas (defunciones y denuncias por fuga de presos)."/>
    <s v="SI"/>
    <d v="2016-10-31T00:00:00"/>
    <d v="2016-12-12T00:00:00"/>
    <n v="15"/>
    <s v="Juan Pablo Herrera "/>
    <s v="Distinguido"/>
    <x v="0"/>
    <m/>
    <m/>
    <m/>
    <m/>
    <m/>
    <m/>
    <m/>
    <s v="Actividad no ha iniciado"/>
    <m/>
    <m/>
    <n v="100"/>
    <n v="1"/>
    <s v="Mediante Oficio 9027-CERVI-DIR-4282 se informa acerca de la jornada de reseña del personal de internos y se presenta el consolidado arrojado por SISIPEC"/>
    <s v="C:\Users\JPBARRERAM\Desktop\PLANES DICUV\Plan de Acción 2016\Seguimiento PA 2016\Seguimiento IV Trimestre\Evidencias"/>
    <n v="42"/>
    <n v="42"/>
    <n v="1"/>
    <n v="0.8"/>
    <n v="0.8"/>
    <n v="8.0000000000000002E-3"/>
  </r>
  <r>
    <s v="DICUV"/>
    <x v="0"/>
    <s v="DICUV"/>
    <s v="SUBDIRECCIÓN DE SEGURIDAD Y VIGILANCIA "/>
    <s v="O3"/>
    <s v="Generar condiciones permanentes de seguridad en los ERON."/>
    <s v="S20"/>
    <s v="SEGURIDAD Y VIGILANCIA "/>
    <s v="I13"/>
    <s v="Porcentaje de novedades que alteran el orden Interno y Externo de los ERON"/>
    <n v="0"/>
    <s v="Porcentaje"/>
    <x v="13"/>
    <s v="Identificar los ERON con mayor vulnerabilidad de acuerdo a las amenazas de origen natural, socio natural y antrópicas."/>
    <n v="5"/>
    <n v="30"/>
    <s v="Número"/>
    <s v="MY. Manuel Armando Quintero Medina"/>
    <s v="Subdirector Técnico"/>
    <x v="0"/>
    <m/>
    <m/>
    <m/>
    <n v="15"/>
    <s v="Se han realizado mesas de trabajo con el ministerio."/>
    <s v="C:\Users\YRODRIGUEZB\Desktop\Plan de Acción 2016\Seguimiento PA 2016\Seguimiento II Trimestre"/>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1"/>
    <s v="Definir variables para valorar el nivel de riesgo de cada ERON."/>
    <s v="NO"/>
    <d v="2016-06-01T00:00:00"/>
    <d v="2016-06-30T00:00:00"/>
    <n v="30"/>
    <s v="Carlos Melo Bonilla"/>
    <s v="Dragoneante"/>
    <x v="0"/>
    <m/>
    <m/>
    <m/>
    <s v="30"/>
    <s v="Mediante correo electronico de 07 dejulio se remite la matriz trabajada con el ministerio de justicia."/>
    <s v="C:\Users\YRODRIGUEZB\Desktop\Plan de Acción 2016\Seguimiento PA 2016\Seguimiento II Trimestre\Evidencias"/>
    <m/>
    <n v="1"/>
    <s v="SIN REGISTRO DE SEGUIMIENTO"/>
    <m/>
    <n v="100"/>
    <n v="1"/>
    <s v="Mediante correo electronico de 07 dejulio se remite la matriz trabajada con el ministerio de justicia."/>
    <s v="C:\Users\YRODRIGUEZB\Desktop\Plan de Acción 2016\Seguimiento PA 2016\Seguimiento II Trimestre\Evidencias"/>
    <n v="29"/>
    <n v="29"/>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0"/>
    <s v="Porcentaje"/>
    <x v="13"/>
    <s v="Identificar los ERON con mayor vulnerabilidad de acuerdo a las amenazas de origen natural, socio natural y antrópicas."/>
    <n v="5"/>
    <n v="30"/>
    <s v="Número"/>
    <s v="MY. Manuel Armando Quintero Medina"/>
    <s v="Subdirector Técnico"/>
    <x v="0"/>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2"/>
    <s v="Clasificar los ERON de acuerdo al tipo de construcción; primera, segunda y tercera generación."/>
    <s v="NO"/>
    <d v="2016-07-01T00:00:00"/>
    <d v="2016-07-31T00:00:00"/>
    <n v="30"/>
    <s v="Carlos Melo Bonilla"/>
    <s v="Dragoneante"/>
    <x v="0"/>
    <m/>
    <m/>
    <m/>
    <m/>
    <m/>
    <m/>
    <n v="30"/>
    <n v="1"/>
    <s v="Mediante correo elecrronico se remite la matriz de la clasificación de los ERON, de acuerdo al trabajo realizado con la Unidad de Gestión del Riesgo"/>
    <s v=":\Users\JPBARRERAM\Desktop\PLANES DICUV\Plan de Acción 2016\Seguimiento PA 2016\Seguimiento III Trimestre"/>
    <n v="100"/>
    <n v="1"/>
    <s v="Mediante correo elecrronico se remite la matriz de la clasificación de los ERON, de acuerdo al trabajo realizado con la Unidad de Gestión del Riesgo"/>
    <s v=":\Users\JPBARRERAM\Desktop\PLANES DICUV\Plan de Acción 2016\Seguimiento PA 2016\Seguimiento III Trimestre"/>
    <n v="30"/>
    <n v="30"/>
    <n v="1"/>
    <n v="1"/>
    <n v="1"/>
    <n v="0.05"/>
  </r>
  <r>
    <s v="DICUV"/>
    <x v="0"/>
    <s v="DICUV"/>
    <s v="SUBDIRECCIÓN DE SEGURIDAD Y VIGILANCIA "/>
    <s v="O3"/>
    <s v="Generar condiciones permanentes de seguridad en los ERON."/>
    <s v="S20"/>
    <s v="SEGURIDAD Y VIGILANCIA "/>
    <s v="I13"/>
    <s v="Porcentaje de novedades que alteran el orden Interno y Externo de los ERON"/>
    <n v="0"/>
    <s v="Porcentaje"/>
    <x v="13"/>
    <s v="Identificar los ERON con mayor vulnerabilidad de acuerdo a las amenazas de origen natural, socio natural y antrópicas."/>
    <n v="5"/>
    <n v="30"/>
    <s v="Número"/>
    <s v="MY. Manuel Armando Quintero Medina"/>
    <s v="Subdirector Técnico"/>
    <x v="0"/>
    <m/>
    <m/>
    <m/>
    <m/>
    <m/>
    <m/>
    <n v="10"/>
    <s v="Se realizo reunion con la Unidad de Gestión del Riesgo."/>
    <s v=":\Users\JPBARRERAM\Desktop\PLANES DICUV\Plan de Acción 2016\Seguimiento PA 2016\Seguimiento III Trimestre"/>
    <n v="30"/>
    <s v="Se realizó reunion con la Unidad Nacional para la Gestión del Riesgo de Desastres"/>
    <s v="C:\Users\JPBARRERAM\Desktop\PLANES DICUV\Plan de Acción 2016\Seguimiento PA 2016\Seguimiento IV Trimestre\Evidencias"/>
    <n v="743"/>
    <s v="Diseñar y validar matriz de riesgos de desastres."/>
    <s v="NO"/>
    <d v="2016-08-01T00:00:00"/>
    <d v="2016-12-12T00:00:00"/>
    <n v="40"/>
    <s v="Carlos Melo Bonilla"/>
    <s v="Dragoneante"/>
    <x v="0"/>
    <m/>
    <m/>
    <m/>
    <m/>
    <m/>
    <m/>
    <n v="20"/>
    <n v="0.45112781954887216"/>
    <s v="Mediante correo electronico se remiten documento de reuniones programadas y matrices de recopilación de datos"/>
    <s v=":\Users\JPBARRERAM\Desktop\PLANES DICUV\Plan de Acción 2016\Seguimiento PA 2016\Seguimiento III Trimestre"/>
    <n v="100"/>
    <n v="1"/>
    <s v="Mediante correo electronico se remite acta de asistencia del trabajo realizado para la elaboración de la matriz, reunión realizada en la Unidad Nacional para la Gestión del Riesgo de Desastres"/>
    <s v="C:\Users\JPBARRERAM\Desktop\PLANES DICUV\Plan de Acción 2016\Seguimiento PA 2016\Seguimiento IV Trimestre\Evidencias"/>
    <n v="133"/>
    <n v="133"/>
    <n v="1"/>
    <n v="1"/>
    <n v="1"/>
    <n v="0.05"/>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s v="Informes de análisis de las actas de Comité de Seguimiento al Suministro de Alimentación COSAL"/>
    <n v="3"/>
    <n v="6"/>
    <s v="Número"/>
    <s v="Ernesto Beltran "/>
    <s v="Profesional Especializado"/>
    <x v="0"/>
    <m/>
    <m/>
    <m/>
    <n v="2"/>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763"/>
    <s v="Realizar seguimiento mensual a la alimentación de los 137 ERON Estaciones de Policía y Centros de Reclusión Militar"/>
    <s v="NO"/>
    <d v="2016-01-01T00:00:00"/>
    <d v="2016-12-12T00:00:00"/>
    <n v="25"/>
    <s v="Coordinadora 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Mes de febrero: Se realiza el primer informe del 2016 correspondiente a enero y febrero 2016, con base en la información cargada al módulo SISIPEC y a los reportes de los establecimientos. Informe 8310-SUBAS-2903 del 28/03/2016._x000a_Mes de marzo: En el periodo marzo y abril se realizó monitoreo del módulo SISIPEC de alimentación, seguimiento a establecimientos, visitas y correos electrónicos y se elaboró el informe 8310-SUBAS-6732 del 27/05/2016._x000a_Mes de abril: En el periodo marzo y abril se realizó monitoreo del módulo SISIPEC de alimentación, seguimiento a establecimientos, visitas y correos electrónicos y se elaboró el informe 8310-SUBAS-6732 del 27/05/2016."/>
    <s v="Drive- P256-763"/>
    <n v="67"/>
    <n v="0.78901734104046239"/>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3"/>
    <n v="100"/>
    <n v="1"/>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346"/>
    <n v="346"/>
    <n v="1"/>
    <n v="1"/>
    <n v="1"/>
    <n v="0.0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s v="Informes de análisis de las actas de Comité de Seguimiento al Suministro de Alimentación COSAL"/>
    <n v="3"/>
    <n v="6"/>
    <s v="Número"/>
    <s v="Ernesto Beltran "/>
    <s v="Profesional Especializado"/>
    <x v="0"/>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1153"/>
    <s v="Capacitar a los funcionarios de las 6 regionales en lo que concierne a las generalidades de los contratos de alimentación."/>
    <s v="NO"/>
    <d v="2016-02-01T00:00:00"/>
    <d v="2016-12-12T00:00:00"/>
    <n v="25"/>
    <s v="PILAR VARGAS CARGO"/>
    <s v="Profesional Especializado"/>
    <x v="0"/>
    <m/>
    <m/>
    <m/>
    <m/>
    <m/>
    <m/>
    <n v="100"/>
    <n v="0.7682539682539683"/>
    <s v="El 28/04/2016 se capacitó a funcionarios de Regional Occidente quedando registrada esta actividad en acta de la fecha en mención._x000a_ _x000a_Capacitación Regional Norte Acta No. 89 de fecha 22 de abril de 2016. _x000a_ _x000a_Se anexa acta 187 28/04/2016 capacitación Regional Noroeste. Se anexa acta 292 de fecha 31/03/2016 capacitación Regional Oriente. _x000a_ _x000a_El 30 de Junio se realizó videoconferencia a las Regionales Central y Viejo Caldas junto con sus establecimientos, se anexan los pantallazos."/>
    <s v="Drive- P256- Actividad 1153"/>
    <n v="100"/>
    <n v="1"/>
    <s v="El 28/04/2016 se capacitó a funcionarios de Regional Occidente quedando registrada esta actividad en acta de la fecha en mención._x000a_ _x000a_Capacitación Regional Norte Acta No. 89 de fecha 22 de abril de 2016. _x000a_ _x000a_Se anexa acta 187 28/04/2016 capacitación Regional Noroeste. Se anexa acta 292 de fecha 31/03/2016 capacitación Regional Oriente. _x000a_ _x000a_El 30 de Junio se realizó videoconferencia a las Regionales Central y Viejo Caldas junto con sus establecimientos, se anexan los pantallazos."/>
    <s v="Drive- P256- Actividad 1153"/>
    <n v="315"/>
    <n v="315"/>
    <n v="1"/>
    <n v="1"/>
    <n v="1"/>
    <n v="0.0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s v="Informes de análisis de las actas de Comité de Seguimiento al Suministro de Alimentación COSAL"/>
    <n v="3"/>
    <n v="6"/>
    <s v="Número"/>
    <s v="Ernesto Beltran "/>
    <s v="Profesional Especializado"/>
    <x v="0"/>
    <m/>
    <m/>
    <m/>
    <m/>
    <s v="Mes de febrero: Se realiza el primer informe del 2016 correspondiente a enero y febrero 2016, con base en la información cargada al módulo SISIPEC y a los reportes de los establecimientos. Informe 8310-SUBAS-2903 del 28/03/2016."/>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1154"/>
    <s v="Capacitar a los internos en generalidades del manejo de dietas según lo establecido en  los contratos de alimentación"/>
    <s v="NO"/>
    <d v="2016-02-01T00:00:00"/>
    <d v="2016-12-12T00:00:00"/>
    <n v="25"/>
    <s v="PILAR VARGAS CARGO"/>
    <s v="Profesional Especializado"/>
    <x v="0"/>
    <m/>
    <m/>
    <m/>
    <s v="67"/>
    <s v="Mes de abril: El 28/04/2016 se capacitó a funcionarios de Regional Occidente quedando registrada esta actividad en acta de la fecha en mención._x000a__x000a_Capacitación Regional Norte Acta No. 89 de fecha 22 de abril de 2016. _x000a__x000a_Mes de mayo: Se anexa acta 187 28/04/2016 capacitación Regional Noroeste. Se anexa acta 292 de fecha 31/03/2016 capacitación Regional Oriente."/>
    <s v="Drive- P256-Actividad 1154"/>
    <n v="70"/>
    <n v="0.7682539682539683"/>
    <s v="Se capacitaron a los internos de los siguientes establecimientos: RM BOGOTÁ, actas 543 y 544 de fecha 03/06/2016. COMEB, acta 590 de fecha 7/06/2016. _x000a__x000a_ Mes de julio: El 22/07/2016 se realizó capacitación en normatividad sanitaria a los internos de las actividades productivas de panadería y asadero de pollos del EC Bogotá._x000a_ _x000a_ Mes de septiembre: Se anexa capacitación a internos en el control y seguimiento al suministro de alimentación, en acta N°938 del 27/09/2016 al establecimiento de Espinal."/>
    <s v="Drive- P256- Actividad 1154"/>
    <n v="100"/>
    <n v="1"/>
    <s v="Mes de octubre: Se anexa acta No. 0990 de capacitación del 19 de octubre de 2016 a internos representantes del COMEB, sobre generalidades del manejo de dietas según lo establecido en  los contratos de alimentación._x000a__x000a_Noviembre: Se anexa acta de capacitación del 24 de noviembre de 2016 a los internos del EPMSC Villavicencio, sobre generalidades del manejo de dietas según lo establecido en  los contratos de alimentación. _x000a_"/>
    <s v="Drive- P256- Actividad 1154"/>
    <n v="315"/>
    <n v="315"/>
    <n v="1"/>
    <n v="1"/>
    <n v="1"/>
    <n v="0.03"/>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14"/>
    <s v="Informes de análisis de las actas de Comité de Seguimiento al Suministro de Alimentación COSAL"/>
    <n v="3"/>
    <n v="6"/>
    <s v="Número"/>
    <s v="Ernesto Beltran "/>
    <s v="Profesional Especializado"/>
    <x v="0"/>
    <m/>
    <m/>
    <m/>
    <m/>
    <m/>
    <m/>
    <s v="4"/>
    <s v="Mes de julio:Se elaboró el informe correspondiente al análisis de las actas COSAL enviadas y cargadas al módulo SISIPEC, junto con el resultado de las visitas de los meses de julio- agosto._x000a_  Se presenta informe N° 8310-SUBAS-12281 del 26 de septiembre de 2016._x000a_  _x000a_  Mes de agosto:Se elaboró el informe correspondiente al análisis de las actas COSAL enviadas y cargadas al módulo SISIPEC, junto con el resultado de las visitas de los meses de julio- agosto._x000a_  Se presenta informe N° 8310-SUBAS-12281 del 26 de septiembre de 2016."/>
    <s v="Drive- P256- Actividad 763"/>
    <n v="6"/>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3"/>
    <n v="764"/>
    <s v="Monitoreo modulo de Alimentación SISIPEC "/>
    <s v="NO"/>
    <d v="2016-01-01T00:00:00"/>
    <d v="2016-12-12T00:00:00"/>
    <n v="25"/>
    <s v="Grupo Alimentación"/>
    <s v="Profesional Especializado"/>
    <x v="0"/>
    <m/>
    <m/>
    <m/>
    <s v="33"/>
    <s v="Mes de enero: Se realiza el primer informe del 2016 correspondiente a enero y febrero 2016, con base en la información cargada al módulo SISIPEC y a los reportes de los establecimientos. Informe 8310-SUBAS-2903 del 28/03/2016. _x000a__x000a_Mes de febrero: Se realiza el primer informe del 2016 correspondiente a enero y febrero 2016, con base en la información cargada al módulo SISIPEC y a los reportes de los establecimientos. Informe 8310-SUBAS-2903 del 28/03/2016._x000a__x000a_Mes de marzo: En el periodo marzo y abril se realizó monitoreo del módulo SISIPEC de alimentación, seguimiento a establecimientos, visitas y correos electrónicos y se elaboró el informe 8310-SUBAS-6732 del 27/05/2016._x000a__x000a__x000a_Mes de abril: En el periodo marzo y abril se realizó monitoreo del módulo SISIPEC de alimentación, seguimiento a establecimientos, visitas y correos electrónicos y se elaboró el informe 8310-SUBAS-6732 del 27/05/2016."/>
    <s v="P256- Actividad 764"/>
    <n v="67"/>
    <n v="0.78901734104046239"/>
    <s v="Mes de julio: Se elaboró el informe correspondiente al análisis de las actas COSAL enviadas y cargadas al módulo SISIPEC, junto con el resultado de las visitas de los meses de julio- agosto. _x000a_ Se presenta informe N° 8310-SUBAS-12281 del 26 de septiembre de 2016. _x000a_ _x000a_ Mes de agosto: Se elaboró el informe correspondiente al análisis de las actas COSAL enviadas y cargadas al módulo SISIPEC, junto con el resultado de las visitas de los meses de julio- agosto. _x000a_ Se presenta informe N° 8310-SUBAS-12281 del 26 de septiembre de 2016."/>
    <s v="Drive- P256- Actividad 764"/>
    <n v="100"/>
    <n v="1"/>
    <s v="Mes de septiem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octubre: Se realizó seguimiento mensual a la alimentación de los 137 ERON, Estaciones de Policía y Centros de Reclusión Militar, junto con el resultado de las visitas de los meses de septiembre – octubre.  _x000a_Se presenta informe N° 8310-SUBAS-14982 del 26 de noviembre de 2016. _x000a__x000a_Mes de nov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_x000a_Mes de diciembre: Se realizó seguimiento mensual a la alimentación de los 137 ERON, Estaciones de Policía y Centros de Reclusión Militar, junto con el resultado de las visitas de los meses de noviembre- diciembre.   _x000a_Se presentó informe N° 8310-SUBAS-19881 del 15 de diciembre de 2016. _x000a_"/>
    <s v="Drive- P256- Actividad 764"/>
    <n v="346"/>
    <n v="346"/>
    <n v="1"/>
    <n v="1"/>
    <n v="1"/>
    <n v="0.0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n v="8"/>
    <s v="Mes de marzo: En el periodo marzo y abril se realizó monitoreo del módulo SISIPEC de alimentación, seguimiento a establecimientos, visitas y correos electrónicos y se elaboró el informe 8310-SUBAS-6732 del 27/05/2016."/>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5"/>
    <s v="Hacer seguimiento trimestral a los programas de tratamiento especial para internos de Justicia y Paz "/>
    <s v="SI"/>
    <d v="2016-06-15T00:00:00"/>
    <d v="2016-12-12T00:00:00"/>
    <n v="20"/>
    <s v="Grupo Reintegración"/>
    <s v="Profesional Especializado"/>
    <x v="0"/>
    <m/>
    <m/>
    <m/>
    <s v="50"/>
    <s v="Mes de mayo: Mediante oficio No. 4261 de fecha 25 de abril de 2016 se realizado retroalimentación informe trimestre JyP 2016- COMEB. _x000a_Mediante oficio No. 4262 de fecha 25 de abril de 2016 se realizado retroalimentación informe trimestre JyP 2016- Espinal. _x000a_Mediante oficio No. 4263 de fecha 25 de abril de 2016 se realizado retroalimentación informe trimestre JyP 2016- Itagüí._x000a_Mediante oficio No. 4264 de fecha 25 de abril de 2016 se realizado retroalimentación informe trimestre JyP 2016- Palmira. _x000a_Mediante oficio No. 4265 de fecha 25 de abril de 2016 se realizado retroalimentación informe trimestre JyP 2016- Montería._x000a_Mediante oficio No. 4266 de fecha 25 de abril de 2016 se realizado retroalimentación informe trimestre JyP 2016- EC Barranquilla. _x000a_Mediante oficio No. 4267 de fecha 25 de abril de 2016 se realizado retroalimentación informe trimestre JyP 2016- Chiquinquirá.    _x000a_Mediante oficio No. 4268 de fecha 25 de abril de 2016 se realizado retroalimentación informe trimestre JyP 2016- RM Bucaramanga. _x000a_Mediante oficio No. 4269 de fecha 25 de abril de 2016 se realizado retroalimentación informe trimestre JyP 2016- RM Bogotá. _x000a_Mediante oficio No. 4270 de fecha 25 de abril de 2016 se realizado retroalimentación informe trimestre JyP 2016- EPMSC Bucaramanga. _x000a_Mediante oficio No. 4271 de fecha 25 de abril de 2016 se realizado retroalimentación informe trimestre JyP 2016- COCUC."/>
    <s v="Drive- P4- 765"/>
    <n v="50"/>
    <n v="0.59444444444444444"/>
    <s v="Mes de agosto: se solicitaron, recibieron y estudiaron los informes del segundo trimestre -16 de los 11 establecimientos de Justicia y Paz los cuales se retroalimentaron._x000a_ - Oficio No. 8300 DIRAT- 83001- GRURE- 10247, del 11 de agosto de 2016. EPMSC Espinal. _x000a_ - Oficio No. 8300 DIRAT- 83001- GRURE- 10248, del 31 de agosto de 2016. EPMSC Bucaramanga. _x000a_ - Oficio No. 8300 DIRAT- 83001- GRURE- 10249, del 11 de agosto de 2016. EPC Itagüí. _x000a_ - Oficio No. 8300 DIRAT- 83001- GRURE- 10250, del 11 de agosto de 2016. EPAMSCAS Palmira. _x000a_ - Oficio No. 8300 DIRAT- 83001- GRURE- 10251, del 11 de agosto de 2016. EPAMSCAS Palmira. _x000a_ - Oficio No. 8300 DIRAT- 83001- GRURE- 10252, del 11 de agosto de 2016. EPC Montería. _x000a_ - Oficio No. 8300 DIRAT- 83001- GRURE- 10253, del 11 de agosto de 2016. EC Barranquilla. _x000a_ - Oficio No. 8300 DIRAT- 83001- GRURE- 10254, del 11 de agosto de 2016. COMEB. _x000a_ - Oficio No. 8300 DIRAT- 83001- GRURE- 10255, del 31 de agosto de 2016. RM Bogotá. _x000a_ - Oficio No. 8300 DIRAT- 83001- GRURE- 10256, del 11 de agosto de 2016. RM Bucaramanga. _x000a_ - Oficio No. 8300 DIRAT- 83001- GRURE- 10257, del 11 de agosto de 2016. COCUC."/>
    <s v="Drive- P4- Actividad 765"/>
    <n v="100"/>
    <n v="1"/>
    <s v="Mes de noviembre: Se recibieron informes de seguimiento del III trimestre -2016 y los mismos se retroalimentaron mediante oficios:_x000a_- Oficio No. 8300 DIRAT- 83001- GRURE- 14178 del 11 de noviembre de 2016. EPMSC Espinal. _x000a_- Oficio No. 8300 DIRAT- 83001- GRURE- 14179 del 11 de noviembre de 2016. COMEB._x000a_- Oficio No. 8300 DIRAT- 83001- GRURE- 14180 del 11 de noviembre de 2016. EPAMSCAS Palmira._x000a_- Oficio No. 8300 DIRAT- 83001- GRURE- 14181 del 11 de noviembre de 2016. EPC Itagüí.  _x000a_- Oficio No. 8300 DIRAT- 83001- GRURE- 14182 del 11 de noviembre de 2016. RM Bogotá.   _x000a_- Oficio No. 8300 DIRAT- 83001- GRURE- 14183 del 11 de noviembre de 2016. RM Bucaramanga.   _x000a_- Oficio No. 8300 DIRAT- 83001- GRURE- 14184 del 11 de noviembre de 2016. COCUC.   _x000a_- Oficio No. 8300 DIRAT- 83001- GRURE- 14185 del 11 de noviembre de 2016. EPC Montería.  _x000a_- Oficio No. 8300 DIRAT- 83001- GRURE- 14186 del 11 de noviembre de 2016. EC Barranquilla.   _x000a_- Oficio No. 8300 DIRAT- 83001- GRURE- 14187 del 11 de noviembre de 2016. EPMSC Bucaramanga. _x000a_- Oficio No. 8300 DIRAT- 83001- GRURE- 14196 del 11 de noviembre de 2016. EPMSC Chiquinquirá.   _x000a__x000a_Mes de diciembre: Se realizó seguimiento trimestral a los programas de tratamiento especial para internos de Justicia y Paz , mediante los siguientes oficios: _x000a_- Oficio No. 8300 DIRAT- 83001- GRURE- 18453 12 de diciembre de 2016. EPMSC Espinal. _x000a_- Oficio No. 8300 DIRAT- 83001- GRURE- 18449 11 de diciembre de 2016. COMEB._x000a_- Oficio No. 8300 DIRAT- 83001- GRURE- 18450 12 de diciembre de 2016. EPAMSCAS Palmira._x000a_- Oficio No. 8300 DIRAT- 83001- GRURE- 18445 12 de diciembre de 2016. EPC Itagüí.  _x000a_- Oficio No. 8300 DIRAT- 83001- GRURE- 18446 12 de diciembre de 2016. RM Bucaramanga.   _x000a_- Oficio No. 8300 DIRAT- 83001- GRURE- 18448 12 de diciembre de 2016. COCUC.   _x000a_- Oficio No. 8300 DIRAT- 83001- GRURE- 18444 12 de diciembre de 2016. EPC Montería.  _x000a_- Oficio No. 8300 DIRAT- 83001- GRURE- 18565 12 de diciembre de 2016. EC Barranquilla.   _x000a_- Oficio No. 8300 DIRAT- 83001- GRURE- 18444 12 de diciembre de 2016. EPMSC Bucaramanga.    _x000a_- Oficio No. 8300 DIRAT- 83001- GRURE- 18447 12 de diciembre de 2016.RM Bogotá.   _x000a_- Oficio No. 8300 DIRAT- 83001- GRURE- 18452 12 de diciembre de 2016. EPMSC Chiquinquirá.   _x000a_"/>
    <s v="Drive- P4- Actividad 765"/>
    <n v="180"/>
    <n v="180"/>
    <n v="1"/>
    <n v="1"/>
    <n v="1"/>
    <n v="0.0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6"/>
    <s v="Visitar 10 establecimientos con justicia y paz para hacer seguimiento a los programas de tratamiento especial "/>
    <s v="NO"/>
    <d v="2016-02-01T00:00:00"/>
    <d v="2016-12-12T00:00:00"/>
    <n v="20"/>
    <s v="Grupo Reintegración"/>
    <s v="Profesional Universitario"/>
    <x v="0"/>
    <m/>
    <m/>
    <m/>
    <s v="80"/>
    <s v="Mes de marzo: Se han realizado visitas a los establecimientos de COMEB, RM Bogotá, EPMSC Chiquinquirá, EPMSC Itagüí, EPMSC Bucaramanga, RM Bucaramanga, Palmira y  COCUC. "/>
    <s v="Drive- P4- Actividad 766"/>
    <n v="100"/>
    <n v="0.7682539682539683"/>
    <s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
    <s v="Drive- P4- Actividad 766"/>
    <n v="100"/>
    <n v="1"/>
    <s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
    <s v="Drive- P4- Actividad 766"/>
    <n v="315"/>
    <n v="315"/>
    <n v="1"/>
    <n v="1"/>
    <n v="1"/>
    <n v="0.0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s v="Mes de abril: En el periodo marzo y abril se realizó monitoreo del módulo SISIPEC de alimentación, seguimiento a establecimientos, visitas y correos electrónicos y se elaboró el informe 8310-SUBAS-6732 del 27/05/2016."/>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7"/>
    <s v="Estructurar el procedimiento &quot;programa resocializador&quot; y presentarlo a la oficina de planeación "/>
    <s v="NO"/>
    <d v="2016-02-01T00:00:00"/>
    <d v="2016-12-12T00:00:00"/>
    <n v="20"/>
    <s v="Darío León"/>
    <s v="Profesional Especializado"/>
    <x v="0"/>
    <m/>
    <m/>
    <m/>
    <s v="100"/>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100"/>
    <n v="0.7682539682539683"/>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100"/>
    <n v="1"/>
    <s v="Mes de mayo: Oficio No. 8300-DIRAT-83001-GRURE- 4609 del 03-05-216 se presentó el procedimiento programa resocializador a la oficina asesora de planeación. _x000a_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
    <s v="Drive- P4- 767"/>
    <n v="315"/>
    <n v="315"/>
    <n v="1"/>
    <n v="1"/>
    <n v="1"/>
    <n v="0.0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8"/>
    <s v="Capacitar a los responsables del desarrollo de los programas especiales para internos de justicia y Paz mediante 6 video conferencias"/>
    <s v="NO"/>
    <d v="2016-03-01T00:00:00"/>
    <d v="2016-12-12T00:00:00"/>
    <n v="20"/>
    <s v="Grupo Reintegración "/>
    <s v="Profesional Universitario"/>
    <x v="0"/>
    <m/>
    <m/>
    <m/>
    <s v="50"/>
    <s v="Mes de marzo: Acta No. 0263, de fecha 16 de marzo de 2016, mediante la cual se realiza articulación del Programa Palabras Justas 2016. _x000a__x000a_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_x000a__x000a_Mes de junio: Acta No. 0596, de fecha 20 de junio de 2016, mediante la cual se realiza capacitación programa resocializador."/>
    <s v="Drive- P4- Actividad 768"/>
    <n v="83"/>
    <n v="0.74475524475524479"/>
    <s v="Mes de agosto: Se realizó cuarta video conferencia de la vigencia el 27/07/2016. Se adjunta acta 662. _x000a_Mes de septiembre: Acta No. 0868, del 31 de agosto de 2016, mediante la cual se realiza capacitación programa resocializador."/>
    <s v="Drive- P4- Actividad 768"/>
    <n v="100"/>
    <n v="1"/>
    <s v="Mes de noviembre: Mediante acta No. 0989 del 19 de octubre de 2016, se realizó capacitación a los responsables del desarrollo de los programas especiales para internos de justicia y Paz a través de videoconferencia."/>
    <s v="Drive- P4- Actividad 768"/>
    <n v="286"/>
    <n v="286"/>
    <n v="1"/>
    <n v="1"/>
    <n v="1"/>
    <n v="0.03"/>
  </r>
  <r>
    <s v="DIRAT"/>
    <x v="1"/>
    <s v="DIRAT"/>
    <s v="DIRECCIÓ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50"/>
    <s v="Porcentaje"/>
    <x v="15"/>
    <s v="ERON  de Justicia y Paz (nombrados como Justicia y Paz mediante  resolución)  fortalecidos con la implementación del  Modelo de Atención e Intervención Integral para los Internos de Justicia y Paz – MAIJUP. "/>
    <n v="3"/>
    <n v="10"/>
    <s v="Número"/>
    <s v="Concepcion Bernal Triviño"/>
    <s v="Profesional Especializado"/>
    <x v="0"/>
    <m/>
    <m/>
    <m/>
    <m/>
    <m/>
    <m/>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s v="10"/>
    <s v="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
    <s v="Drive- P4- Actividad 766"/>
    <n v="769"/>
    <s v="Hacer seguimiento bimensual a la ejecución de recursos asignados para los programas de tratamiento especial."/>
    <s v="SI"/>
    <d v="2016-02-01T00:00:00"/>
    <d v="2016-12-12T00:00:00"/>
    <n v="20"/>
    <s v="Sara Oliva Blanco"/>
    <s v="Profesional Universitario"/>
    <x v="0"/>
    <m/>
    <m/>
    <m/>
    <s v="60"/>
    <s v="Mes de marzo: Se asignaron recursos para apoyar los programas de Justicia y Paz mediante Resolución 000680 de fecha 19-02-2016. _x000a_Mediante oficio No. 8300 DIRAT- 83001 GRURE- 1914 de fecha 24-02-2016, se imparten instrucciones para la ejecución presupuestal 2016 Población Justicia y Paz.  _x000a_Mediante oficio No. 8300 DIRAT- 83001 GRURE- 2530 de fecha 11 de marzo de 2016, se realiza seguimiento a la ejecución presupuestal 2016, Justicia y Paz, Resolución 000680-2016._x000a_  _x000a_Mes de mayo: Mediante oficio No. 8300 DIRAT- 83001 GRURE- 4797 de fecha 04 de mayo de 2016, se realiza seguimiento a la ejecución presupuestal 2016, Justicia y Paz, Resolución 000680-2016._x000a__x000a_Mes de junio: Mediante oficio No. 8300 DIRAT- 83001 GRURE- 8231 de fecha 23 de junio de 2016, se realiza seguimiento a la ejecución presupuestal 2016, Justicia y Paz, Resolución 000680-2016."/>
    <m/>
    <n v="80"/>
    <n v="0.7682539682539683"/>
    <s v="Mes de agosto:Se realizó cuarto seguimiento a la ejecución de recursos asignados mediante Resolución 0680 de 2016. Se adjunta oficio No. 8300- DIRAT- 83001 GRURE- 10711, del 22 de agosto de 2016."/>
    <s v="Drive- P4- Actividad 769"/>
    <n v="100"/>
    <n v="1"/>
    <s v="Se realizó último seguimiento a la ejecución de recursos asignados para los programas de tratamiento especial, mediante Resolución 0680 de 2016. _x000a_Se adjunta oficio No. 8300- DIRAT- 83001 GRURE- 13693 del 25 de octubre de 2016. _x000a_"/>
    <s v="Drive- P4- Actividad 769"/>
    <n v="315"/>
    <n v="315"/>
    <n v="1"/>
    <n v="1"/>
    <n v="1"/>
    <n v="0.03"/>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6"/>
    <s v="Seguimiento y retroalimentación trimestralmente a la clasificación en fase de tratamiento penitenciario de los ERON "/>
    <n v="4"/>
    <n v="4"/>
    <s v="Número"/>
    <s v="Maria Ines Guzman Correa"/>
    <s v="Subdirector Técnico"/>
    <x v="0"/>
    <m/>
    <m/>
    <m/>
    <n v="1"/>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n v="770"/>
    <s v="Exportar datos del Consejo de Evaluación y Tratamiento del aplicativo SISIPEC, cada trimestre"/>
    <s v="NO"/>
    <d v="2016-01-02T00:00:00"/>
    <d v="2016-12-12T00:00:00"/>
    <n v="20"/>
    <s v="María Inés Guzmán Correa"/>
    <s v="Subdirector Técnico"/>
    <x v="0"/>
    <m/>
    <m/>
    <m/>
    <s v="25"/>
    <s v="Mes de marzo: Se exportaron datos del Consejo de Evaluación y Tratamiento del aplicativo SISIPEC, primer trimestre. "/>
    <s v="Drive- P109- Actividad 770"/>
    <n v="75"/>
    <n v="0.78840579710144931"/>
    <s v="Mes de septiembre:Se exportaron datos del Consejo de Evaluación y Tratamiento del aplicativo SISIPEC, tercer trimestre."/>
    <s v="Drive- P109- Actividad 770"/>
    <n v="100"/>
    <n v="1"/>
    <s v="Mes de diciembre: Se exportaron datos del Consejo de Evaluación y Tratamiento del aplicativo SISIPEC, cuarto trimestre. "/>
    <s v="Drive- P109- Actividad 770"/>
    <n v="345"/>
    <n v="345"/>
    <n v="1"/>
    <n v="1"/>
    <n v="1"/>
    <n v="0.04"/>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6"/>
    <s v="Seguimiento y retroalimentación trimestralmente a la clasificación en fase de tratamiento penitenciario de los ERON "/>
    <n v="4"/>
    <n v="4"/>
    <s v="Número"/>
    <s v="Maria Ines Guzman Correa"/>
    <s v="Subdirector Técnico"/>
    <x v="0"/>
    <m/>
    <m/>
    <m/>
    <m/>
    <m/>
    <m/>
    <s v="2"/>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_x000a__x000a_Mes de junio: Mediante oficio No. 8300 DIRAT- 8320 SUBAP- 83202 GRUTA- 08563, de fecha 06 de julio de 2016, se realiza informe de retroalimentación a la Dirección Regional Central._x000a_Mediante oficio No. 8300 DIRAT- 8320 SUBAP- 83202 GRUTA- 08564, de fecha 06 de julio de 2016, se realiza informe de retroalimentación a la Dirección Regional Occidente._x000a_Mediante oficio No. 8300 DIRAT- 8320 SUBAP- 83202 GRUTA- 08565, de fecha 06 de julio de 2016, se realiza informe de retroalimentación a la Dirección Regional Norte._x000a_Mediante oficio No. 8300 DIRAT- 8320 SUBAP- 83202 GRUTA- 08566, de fecha 06 de julio de 2016, se realiza informe de retroalimentación a la Dirección Regional Oriente. _x000a_Mediante oficio No. 8300 DIRAT- 8320 SUBAP- 83202 GRUTA- 08567, de fecha 06 de julio de 2016, se realiza informe de retroalimentación a la Dirección Regional Noroeste. _x000a_Mediante oficio No. 8300 DIRAT- 8320 SUBAP- 83202 GRUTA- 08568, de fecha 06 de julio de 2016, se realiza informe de retroalimentación a la Dirección Regional Viejo Caldas. _x000a_"/>
    <s v="P109- Actividad 771"/>
    <n v="4"/>
    <s v="Mes de diciembre: Mediante oficio No. 8300 DIRAT- 8320 SUBAP- 83202 GRUTA- 19203, del 14 de diciembre de 2016, se realizó informe de retroalimentación a las Direcciones Regionales y la Directora de Atención y Tratamiento. "/>
    <s v="P109- Actividad 771"/>
    <n v="771"/>
    <s v="Realizar informe de retroalimentación a las direcciones regionales"/>
    <s v="NO"/>
    <d v="2016-01-02T00:00:00"/>
    <d v="2016-12-12T00:00:00"/>
    <n v="80"/>
    <s v="María Inés Guzmán Correa"/>
    <s v="Subdirector Técnico"/>
    <x v="0"/>
    <m/>
    <m/>
    <m/>
    <s v="25"/>
    <s v="Mes de abril: Mediante oficio No. 8320 SUBAP- 83202 GRUTA- 03518, de fecha 08 de abril de 2016, se realiza informe de retroalimentación a la Dirección Regional Central. _x000a_Mediante oficio No. 8320 SUBAP- 83202 GRUTA- 03519, de fecha 08 de abril de 2016, se realiza informe de retroalimentación a la Dirección Regional Occidente. _x000a_Mediante oficio No. 8320 SUBAP- 83202 GRUTA- 03520, de fecha 08 de abril de 2016, se realiza informe de retroalimentación a la Dirección Regional Norte. _x000a_Mediante oficio No. 8320 SUBAP- 83202 GRUTA- 03521, de fecha 08 de abril de 2016, se realiza informe de retroalimentación a la Dirección Regional Oriente. _x000a_Mediante oficio No. 8320 SUBAP- 83202 GRUTA- 03522, de fecha 08 de abril de 2016, se realiza informe de retroalimentación a la Dirección Regional Noroeste. _x000a_Mediante oficio No. 8320 SUBAP- 83202 GRUTA- 03523, de fecha 08 de abril de 2016, se realiza informe de retroalimentación a la Dirección Regional Viejo Caldas."/>
    <s v="P109- Actividad 771"/>
    <n v="50"/>
    <n v="0.78840579710144931"/>
    <s v="Mediante oficio No. 8300 DIRAT- 8320 SUBAP- 83202 GRUTA- 08563, de fecha 06 de julio de 2016, se realiza informe de retroalimentación a la Dirección Regional Central._x000a_  Mediante oficio No. 8300 DIRAT- 8320 SUBAP- 83202 GRUTA- 08564, de fecha 06 de julio de 2016, se realiza informe de retroalimentación a la Dirección Regional Occidente._x000a_  Mediante oficio No. 8300 DIRAT- 8320 SUBAP- 83202 GRUTA- 08565, de fecha 06 de julio de 2016, se realiza informe de retroalimentación a la Dirección Regional Norte._x000a_  Mediante oficio No. 8300 DIRAT- 8320 SUBAP- 83202 GRUTA- 08566, de fecha 06 de julio de 2016, se realiza informe de retroalimentación a la Dirección Regional Oriente._x000a_  Mediante oficio No. 8300 DIRAT- 8320 SUBAP- 83202 GRUTA- 08567, de fecha 06 de julio de 2016, se realiza informe de retroalimentación a la Dirección Regional Noroeste._x000a_  Mediante oficio No. 8300 DIRAT- 8320 SUBAP- 83202 GRUTA- 08568, de fecha 06 de julio de 2016, se realiza informe de retroalimentación a la Dirección Regional Viejo Caldas."/>
    <s v="Drive- P109- Actividad 771"/>
    <n v="100"/>
    <n v="1"/>
    <s v="Mes de diciembre: Mediante oficio No. 8300 DIRAT- 8320 SUBAP- 83202 GRUTA- 19203, del 14 de diciembre de 2016, se realizó informe de retroalimentación a las Direcciones Regionales y la Directora de Atención y Tratamiento. "/>
    <s v="P109- Actividad 771"/>
    <n v="345"/>
    <n v="345"/>
    <n v="1"/>
    <n v="1"/>
    <n v="1"/>
    <n v="0.04"/>
  </r>
  <r>
    <s v="DIRAT"/>
    <x v="1"/>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x v="17"/>
    <s v="Seguimiento y retroalimentación trimestral a la asignación a programas  ocupacionales de trabajo, estudio y enseñanza a las Regionales y ERON."/>
    <n v="4"/>
    <n v="4"/>
    <s v="Numero"/>
    <s v="Maria Ines Guzman Correa"/>
    <s v="Subdirector Técnico"/>
    <x v="0"/>
    <m/>
    <m/>
    <m/>
    <n v="1"/>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n v="772"/>
    <s v="Exportar datos de la junta de evaluación de trabajo, estudio y enseñanza del aplicativo SISIPEC, cada trimestre"/>
    <s v="NO"/>
    <d v="2016-01-02T00:00:00"/>
    <d v="2016-12-12T00:00:00"/>
    <n v="20"/>
    <s v="María Inés Guzmán Correa"/>
    <s v="Subdirector Técnico"/>
    <x v="0"/>
    <m/>
    <m/>
    <m/>
    <s v="25"/>
    <s v="Mes de marzo: Se exportaron datos de la junta de evaluación de trabajo, estudio y enseñanza del aplicativo SISIPEC, primer trimestre. "/>
    <s v="Drive- P109- Actividad 772"/>
    <n v="75"/>
    <n v="0.78840579710144931"/>
    <s v="Mes de septiembre: Se exportaron datos de la junta de evaluación de trabajo, estudio y enseñanza del aplicativo SISIPEC, tercer trimestre."/>
    <s v="Drive- P110- Actividad 772"/>
    <n v="100"/>
    <n v="1"/>
    <s v="Mes de diciembre: Se exportaron datos de la junta de evaluación de trabajo, estudio y enseñanza del aplicativo SISIPEC, cuarto trimestre."/>
    <s v="Drive- P110- Actividad 772"/>
    <n v="345"/>
    <n v="345"/>
    <n v="1"/>
    <n v="1"/>
    <n v="1"/>
    <n v="0.04"/>
  </r>
  <r>
    <s v="DIRAT"/>
    <x v="1"/>
    <s v="DIRAT"/>
    <s v="DIRECCIÓ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4"/>
    <s v="Número"/>
    <x v="17"/>
    <s v="Seguimiento y retroalimentación trimestral a la asignación a programas  ocupacionales de trabajo, estudio y enseñanza a las Regionales y ERON."/>
    <n v="4"/>
    <n v="4"/>
    <s v="Numero"/>
    <s v="Maria Ines Guzman Correa"/>
    <s v="Subdirector Técnico"/>
    <x v="0"/>
    <m/>
    <m/>
    <m/>
    <m/>
    <m/>
    <m/>
    <s v="2"/>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_x000a__x000a_Mes de junio: Mediante oficio No. 8300 DIRAT- 83200 SUBAP- 83202 GRUTA- 08682, de fecha 09 de julio de 2016, se realiza informe de retroalimentación a la Dirección Regional Central. _x000a_Mediante oficio No. 8300 DIRAT- 83200 SUBAP- 83202 GRUTA- 08684, de fecha 09 de julio de 2016, se realiza informe de retroalimentación a la Dirección Regional Norte. _x000a_Mediante oficio No. 8300 DIRAT- 83200 SUBAP- 83202 GRUTA- 08685, de fecha 09 de julio de 2016, se realiza informe de retroalimentación a la Dirección Regional Oriente _x000a__x000a_Mediante oficio No. 8300 DIRAT- 83200 SUBAP- 83202 GRUTA- 08686, de fecha 09 de julio de 2016, se realiza informe de retroalimentación a la Dirección Regional Noroeste._x000a_Mediante oficio No. 8300 DIRAT- 83200 SUBAP- 83202 GRUTA- 08687, de fecha 09 de julio de 2016, se realiza informe de retroalimentación a la Dirección Regional Viejo Caldas. _x000a_Mediante oficio No. 8300 DIRAT- 83200 SUBAP- 83202 GRUTA- 08683, de fecha 09 de julio de 2016, se realiza informe de retroalimentación a la Dirección Regional Occidente."/>
    <s v="Drive- P110- Actividad 773"/>
    <n v="4"/>
    <s v="Mes de diciembre: Mediante oficio No. 8300 DIRAT- 8320 SUBAP- 83202 GRUTA- 19911 del 15 de diciembre de 2016, se realizó informe de retroalimentación a las Direcciones Regionales y la Directora de Atención y Tratamiento. "/>
    <s v="Drive- P110- Actividad 773"/>
    <n v="773"/>
    <s v="Realizar informe de retroalimentación a las direcciones regionales"/>
    <s v="NO"/>
    <d v="2016-01-02T00:00:00"/>
    <d v="2016-12-12T00:00:00"/>
    <n v="80"/>
    <s v="María Inés Guzmán Correa"/>
    <s v="Subdirector Técnico"/>
    <x v="0"/>
    <m/>
    <m/>
    <m/>
    <s v="25"/>
    <s v="Mes de abril: Mediante oficio No. 8320 SUBAP- 83202 GRUTA- 03577, de fecha 08 de abril de 2016, se realiza informe de retroalimentación a la Dirección Regional Central. _x000a_Mediante oficio No. 8320 SUBAP- 83202 GRUTA- 03578, de fecha 08 de abril de 2016, se realiza informe de retroalimentación a la Dirección Regional Norte. _x000a_Mediante oficio No. 8320 SUBAP- 83202 GRUTA- 03579, de fecha 08 de abril de 2016, se realiza informe de retroalimentación a la Dirección Regional Oriente. _x000a_Mediante oficio No. 8320 SUBAP- 83202 GRUTA- 03580, de fecha 08 de abril de 2016, se realiza informe de retroalimentación a la Dirección Regional Occidente._x000a_Mediante oficio No. 8320 SUBAP- 83202 GRUTA- 03581, de fecha 08 de abril de 2016, se realiza informe de retroalimentación a la Dirección Regional Noroeste. _x000a_Mediante oficio No. 8320 SUBAP- 83202 GRUTA- 03582, de fecha 08 de abril de 2016, se realiza informe de retroalimentación a la Dirección Regional Viejo Caldas."/>
    <s v="Drive- P109- Actividad 773"/>
    <n v="50"/>
    <n v="0.78840579710144931"/>
    <s v="Mediante oficio No. 8300 DIRAT- 83200 SUBAP- 83202 GRUTA- 08682, de fecha 09 de julio de 2016, se realiza informe de retroalimentación a la Dirección Regional Central._x000a_  Mediante oficio No. 8300 DIRAT- 83200 SUBAP- 83202 GRUTA- 08684, de fecha 09 de julio de 2016, se realiza informe de retroalimentación a la Dirección Regional Norte._x000a_  Mediante oficio No. 8300 DIRAT- 83200 SUBAP- 83202 GRUTA- 08685, de fecha 09 de julio de 2016, se realiza informe de retroalimentación a la Dirección Regional Oriente_x000a_  Mediante oficio No. 8300 DIRAT- 83200 SUBAP- 83202 GRUTA- 08686, de fecha 09 de julio de 2016, se realiza informe de retroalimentación a la Dirección Regional Noroeste._x000a_  Mediante oficio No. 8300 DIRAT- 83200 SUBAP- 83202 GRUTA- 08687, de fecha 09 de julio de 2016, se realiza informe de retroalimentación a la Dirección Regional Viejo Caldas._x000a_  Mediante oficio No. 8300 DIRAT- 83200 SUBAP- 83202 GRUTA- 08683, de fecha 09 de julio de 2016, se realiza informe de retroalimentación a la Dirección Regional Occidente."/>
    <s v="Drive- P110- Actividad 773"/>
    <n v="100"/>
    <n v="1"/>
    <s v="Mes de diciembre: Mediante oficio No. 8300 DIRAT- 8320 SUBAP- 83202 GRUTA- 19911 del 15 de diciembre de 2016, se realizó informe de retroalimentación a las Direcciones Regionales y la Directora de Atención y Tratamiento. "/>
    <s v="Drive- P110- Actividad 773"/>
    <n v="345"/>
    <n v="345"/>
    <n v="1"/>
    <n v="1"/>
    <n v="1"/>
    <n v="0.04"/>
  </r>
  <r>
    <s v="DIRAT"/>
    <x v="1"/>
    <s v="DIRAT"/>
    <s v="DIRECCIÓ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úmero"/>
    <x v="18"/>
    <s v="Establecimientos de reclusión del orden nacional cubiertos con programas psicosociales de Tratamiento Penitenciario implementado a los internos clasificados en fase de tratamiento"/>
    <n v="2"/>
    <n v="25"/>
    <s v="Número"/>
    <s v="Maria Ines Guzman Correa"/>
    <s v="Subdirector Técnico"/>
    <x v="0"/>
    <m/>
    <m/>
    <m/>
    <n v="23"/>
    <s v="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_x000a_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_x000a_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
    <s v="P109"/>
    <n v="25"/>
    <s v="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_x000a_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_x000a_"/>
    <s v="Drive- P33"/>
    <n v="25"/>
    <s v="Mes de octubre: Mediante oficio No. 8300- DIRAT- 83200 SUBAP- 83202 GRUTA- 13003, del 15 de octubre de 2016, se presentó a la Dirección de Atención y Tratamiento informe de avance a la implementación de programas psicosociales con fines de tratamiento, mes de septiembre de 2016, el cual está siendo implementado en 34  ERON."/>
    <s v="Drive- P33"/>
    <n v="774"/>
    <s v="Realizar informe de seguimiento mensual a las Direcciones Regionales acerca de la implementación de los programas  psicosociales con fines de tratamiento penitenciario en los establecimientos de reclusión del orden nacional. "/>
    <s v="NO"/>
    <d v="2016-01-02T00:00:00"/>
    <d v="2016-12-12T00:00:00"/>
    <n v="100"/>
    <s v="María Inés Guzmán Correa"/>
    <s v="Subdirector Técnico"/>
    <x v="0"/>
    <m/>
    <m/>
    <m/>
    <s v="27"/>
    <s v="Mes de febrero: Mediante oficio No. 8300 DIRAT- 83200 SUBAP- 83202 GRUTA- 2364, de fecha 09 de marzo de 2016, se realiza informe de seguimiento a la Regional Central sobre implementación programas de tratamiento penitenciario.  _x000a_Mediante oficio No. 8300 DIRAT- 83200 SUBAP- 83202 GRUTA- 2365, de fecha 09 de marzo de 2016, se realiza informe de seguimiento a la Regional Occidente sobre implementación programas de tratamiento penitenciario.  _x000a_Mediante oficio No. 8300 DIRAT- 83200 SUBAP- 83202 GRUTA- 2366, de fecha 09 de marzo de 2016, se realiza informe de seguimiento a la Regional Norte sobre implementación programas de tratamiento penitenciario.  _x000a_Mediante oficio No. 8300 DIRAT- 83200 SUBAP- 83202 GRUTA- 2367, de fecha 09 de marzo de 2016, se realiza informe de seguimiento a la Regional Oriente sobre implementación programas de tratamiento penitenciario.  _x000a_Mediante oficio No. 8300 DIRAT- 83200 SUBAP- 83202 GRUTA- 2368, de fecha 09 de marzo de 2016, se realiza informe de seguimiento a la Regional Noroeste sobre implementación programas de tratamiento penitenciario.  _x000a_Mediante oficio No. 8300 DIRAT- 83200 SUBAP- 83202 GRUTA- 2369, de fecha 09 de marzo de 2016, se realiza informe de seguimiento a la Regional Viejo Caldas sobre implementación programas de tratamiento penitenciario.  _x000a__x000a_Mes de marzo: Mediante oficio No. 8300 DIRAT- 83200 SUBAP- 83202 GRUTA- 3681, de fecha 25 de abril de 2016, se realiza informe de seguimiento a la Regional Central sobre implementación programas de tratamiento penitenciario.  _x000a_Mediante oficio No. 8300 DIRAT- 83200 SUBAP- 83202 GRUTA- 3682, de fecha 25 de abril de 2016, se realiza informe de seguimiento a la Regional Occidente sobre implementación programas de tratamiento penitenciario.  _x000a_Mediante oficio No. 8300 DIRAT- 83200 SUBAP- 83202 GRUTA- 3683, de fecha 25 de abril de 2016, se realiza informe de seguimiento a la Regional Norte sobre implementación programas de tratamiento penitenciario.  _x000a_Mediante oficio No. 8300 DIRAT- 83200 SUBAP- 83202 GRUTA- 3684, de fecha 25 de abril de 2016, se realiza informe de seguimiento a la Regional Oriente sobre implementación programas de tratamiento penitenciario.  _x000a_Mediante oficio No. 8300 DIRAT- 83200 SUBAP- 83202 GRUTA- 3685, de fecha 25 de abril de 2016, se realiza informe de seguimiento a la Regional Noroeste sobre implementación programas de tratamiento penitenciario.  _x000a_Mediante oficio No. 8300 DIRAT- 83200 SUBAP- 83202 GRUTA- 3686, de fecha 25 de abril de 2016, se realiza informe de seguimiento a la Regional Viejo Caldas sobre implementación programas de tratamiento penitenciario.  _x000a__x000a_Mes de mayo: Mediante oficio No. 8320 SUBAP- 83202 GRUTA- 06480, de fecha 24 de mayo de 2016, se realiza informe de retroalimentación a la Dirección Regional Central. _x000a_Mediante oficio No. 8320 SUBAP- 83202 GRUTA- 06481, de fecha 24 de mayo de 2016, se realiza informe de retroalimentación a la Dirección Regional Occidente. _x000a_Mediante oficio No. 8320 SUBAP- 83202 GRUTA- 06482, de fecha 24 de mayo de 2016, se realiza informe de retroalimentación a la Dirección Regional Norte. _x000a_Mediante oficio No. 8320 SUBAP- 83202 GRUTA- 06483, de fecha 24 de mayo de 2016, se realiza informe de retroalimentación a la Dirección Regional Oriente._x000a_Mediante oficio No. 8320 SUBAP- 83202 GRUTA- 06484, de fecha 24 de mayo de 2016, se realiza informe de retroalimentación a la Dirección Regional Noroeste._x000a_Mediante oficio No. 8320 SUBAP- 83202 GRUTA- 06485, de fecha 24 de mayo de 2016, se realiza informe de retroalimentación a la Dirección Regional Viejo Caldas."/>
    <s v="P109- Actividad 774"/>
    <n v="55"/>
    <n v="0.78840579710144931"/>
    <s v="*Mediante oficio No. 8300 DIRAT- 83200 SUBAP- 83202 GRUTA- 089083, de fecha 19 de julio de 2016, se realiza informe de retroalimentación a la Dirección Regional Central. _x000a_ Mediante oficio No. 8300 DIRAT- 83200 SUBAP- 83202 GRUTA- 089084, de fecha 19 de julio de 2016, se realiza informe de retroalimentación a la Dirección Regional Occidente. _x000a_ Mediante oficio No. 8300 DIRAT- 83200 SUBAP- 83202 GRUTA- 089085, de fecha 19 de julio de 2016, se realiza informe de retroalimentación a la Dirección Regional Norte. _x000a_ Mediante oficio No. 8300 DIRAT- 83200 SUBAP- 83202 GRUTA- 089086, de fecha 19 de julio de 2016, se realiza informe de retroalimentación a la Dirección Regional Oriente._x000a_ Mediante oficio No. 8300 DIRAT- 83200 SUBAP- 83202 GRUTA- 089087, de fecha 19 de julio de 2016, se realiza informe de retroalimentación a la Dirección Regional Noroeste._x000a_ Mediante oficio No. 8300 DIRAT- 83200 SUBAP- 83202 GRUTA- 089088, de fecha 19 de julio de 2016, se realiza informe de retroalimentación a la Dirección Regional Viejo Caldas. _x000a_ _x000a_*Mediante oficio No. 8300 DIRAT- 83200 SUBAP- 83202 GRUTA- 10454, de fecha 19 de agosto de 2016, se realiza informe de retroalimentación a la Dirección Regional Central. _x000a_ Mediante oficio No. 8300 DIRAT- 83200 SUBAP- 83202 GRUTA- 10455, de fecha 19 de agosto de 2016, se realiza informe de retroalimentación a la Dirección Regional Occidente. _x000a_ Mediante oficio No. 8300 DIRAT- 83200 SUBAP- 83202 GRUTA- 10456, de fecha 19 de agosto de 2016, se realiza informe de retroalimentación a la Dirección Regional Norte. _x000a_ Mediante oficio No. 8300 DIRAT- 83200 SUBAP- 83202 GRUTA- 10457, de fecha 19 de agosto de 2016, se realiza informe de retroalimentación a la Dirección Regional Oriente._x000a_ Mediante oficio No. 8300 DIRAT- 83200 SUBAP- 83202 GRUTA- 10458, de fecha 19 de agosto de 2016, se realiza informe de retroalimentación a la Dirección Regional Noroeste._x000a_ Mediante oficio No. 8300 DIRAT- 83200 SUBAP- 83202 GRUTA- 10459, de fecha 19 de agosto de 2016, se realiza informe de retroalimentación a la Dirección Regional Viejo Caldas."/>
    <s v="Drive- P33- Actividad 774"/>
    <n v="100"/>
    <n v="1"/>
    <s v="Mes de octubre: Mediante oficio No. 8300 DIRAT- 83200 SUBAP- 83202 GRUTA- 14473  del 01 de diciembre de 2016, se realizó informe de retroalimentación a las Direcciones Regionales respecto a la implementación de programas de tratamiento penitenciario. _x000a__x000a_Mes de noviembre: Mediante oficio No. 8300 DIRAT- 83200 SUBAP- 83202 GRUTA- 18587  del 13 de diciembre de 2016, se realizó informe de retroalimentación a las Direcciones Regionales respecto a la implementación de programas de tratamiento penitenciario. _x000a_"/>
    <s v="Drive- P33- Actividad 774"/>
    <n v="345"/>
    <n v="345"/>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n v="40"/>
    <s v="Mes de febrero: Mediante Acta N° 0081 de fecha 01 de febrero de 2016 se determinan las actividades productivas a intervenir con recursos nación en la vigencia fiscal 2016. "/>
    <s v="Drive- P8"/>
    <m/>
    <s v="SIN REGISTRO DE SEGUIMIENTO"/>
    <m/>
    <n v="40"/>
    <s v="Mes de febrero: Mediante Acta N° 0081 de fecha 01 de febrero de 2016 se determinan las actividades productivas a intervenir con recursos nación en la vigencia fiscal 2016. "/>
    <s v="Drive- P8"/>
    <n v="775"/>
    <s v="Evaluar  las condiciones higiénico-sanitarias de las actividades productivas de  procesamiento y trasformación de alimentos a través de los diagnósticos realizados en los centros de reclusión del país. "/>
    <s v="NO"/>
    <d v="2016-01-15T00:00:00"/>
    <d v="2016-02-15T00:00:00"/>
    <n v="10"/>
    <s v="José Raúl Montero Acero "/>
    <s v="Profesional Especializado"/>
    <x v="0"/>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n v="1"/>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100"/>
    <n v="1"/>
    <s v="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
    <s v="Escritorio/Plan de acción/ 2016/ soportes/ productivas/ actividades productivas/ producto 1/ actividad 1"/>
    <n v="31"/>
    <n v="31"/>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6"/>
    <s v="Determinar  las 40 actividades productivas  de procesamiento y trasformación de alimentos a intervenir, especificando las acciones concretas a desarrollar. "/>
    <s v="NO"/>
    <d v="2016-02-15T00:00:00"/>
    <d v="2016-02-28T00:00:00"/>
    <n v="10"/>
    <s v="José Raúl Montero Acero "/>
    <s v="Profesional Especializado"/>
    <x v="0"/>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n v="1"/>
    <s v="Mes de febrero: Mediante Acta N° 0081 de fecha 01 de febrero de 2016 se determinan las actividades productivas a intervenir con recursos nación en la vigencia fiscal 2016."/>
    <s v="Escritorio/Plan de acción/ 2016/ soportes/ productivas/ actividades productivas/ producto 1/ actividad 2"/>
    <n v="100"/>
    <n v="1"/>
    <s v="Mes de noviembre: Mediante oficio No. 8300 DIRAT- 83200 SUBAP- 83202 GRUTA- 18587  del 13 de diciembre de 2016, se realizó informe de retroalimentación a las Direcciones Regionales respecto a la implementación de programas de tratamiento penitenciario. "/>
    <s v="Escritorio/Plan de acción/ 2016/ soportes/ productivas/ actividades productivas/ producto 1/ actividad 2"/>
    <n v="13"/>
    <n v="13"/>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7"/>
    <s v="Elaborar cronograma de visita de verificación y seguimiento a las 40 actividades productivas seleccionadas; las visitas serán realizadas por servidores de la SUBDA  y de las Direcciones Regionales de acuerdo a disponibilidad de personal y recursos económicos    "/>
    <s v="NO"/>
    <d v="2016-03-01T00:00:00"/>
    <d v="2016-03-15T00:00:00"/>
    <n v="5"/>
    <s v="José Raúl Montero Acero "/>
    <s v="Profesional Especializado"/>
    <x v="0"/>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n v="1"/>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00"/>
    <n v="1"/>
    <s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
    <s v="Escritorio/Plan de acción/ 2016/ soportes/ productivas/ actividades productivas/ producto 1/ actividad 3"/>
    <n v="14"/>
    <n v="14"/>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8"/>
    <s v="Realizar visitas según cronograma establecido."/>
    <s v="SI"/>
    <d v="2016-03-15T00:00:00"/>
    <d v="2016-07-30T00:00:00"/>
    <n v="25"/>
    <s v="José Raúl Montero Acero "/>
    <s v="Profesional Especializado"/>
    <x v="0"/>
    <m/>
    <m/>
    <m/>
    <s v="88"/>
    <s v="Mes de marzo: Se realizó visita a las actividades productivas del EPC YOPAL, asadero y panadería y al EPMSC PAZ DE ARIPORO, panadería. _x000a__x000a_Mes de abril: Se realizó visita a las actividades productivas del EPMSC FLORENCIA, asadero y panadería.  _x000a_Se realizó visita a las actividades productivas del EP HELICONIAS, asadero y panadería. _x000a_Se realizó visita a las actividades productivas del EPMSC PITALITO, asadero y panadería. _x000a_Se realizó visita a las actividades productivas del EPMSC NEIVA, asadero y panadería. Se realizó visita a la actividad productiva del EPMSC PUERTO BERRIO, panadería.   _x000a_Se realizó visita a las actividades productivas del EP PUERTO TRIUNFO, asadero y panadería.   _x000a_Se realizó visita a las actividades productivas del EPAMS LA DORADA, asadero y panadería. _x000a_Se realizó visita a las actividades productivas del EP LA ESPERANZA DE GUADUAS, asadero y panadería._x000a_Se realizó visita a las actividades productivas del EPAMSCAS VALLEDUPAR, panadería y comidas rápidas. _x000a_Se realizó visita a las actividades productivas del EPMSC VALLEDUPAR, panadería. _x000a_Se realizó visita a las actividades productivas del EPMSC GIRARDOT, panadería y microempresa de alimentos.  _x000a_Se realizó visita a las actividades productivas del EPMSC ESPINAL, panadería.   _x000a__x000a_Mes de mayo: Se realizó visita a las actividades productivas del EPMSC DUITAMA, asadero y panadería. _x000a_Se realizó visita a las actividades productivas del EPMSC SOGAMOSO, asadero y panadería._x000a_Se realizó visita a las actividades productivas del EPMSC SANTA ROSA DE VITERBO, asadero y panadería.   _x000a_Se realizó visita a las actividades productivas del COCUC, asadero y panadería.   _x000a_Se realizó visita a las actividades productivas del EPMSC PAMPLONA, panadería.   _x000a__x000a_Mes de junio: Se realizó visita a las actividades productivas del EPMSC Choconta, panadería y asadero. _x000a_Se realizó visita a las actividades productivas del EPAMSCAS Combita, panadería y asadero. _x000a_Se realizó visita a las actividades productivas del EPMSC Chiquinquirá, panadería.  _x000a__x000a_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8- Actividad 778"/>
    <n v="100"/>
    <n v="1"/>
    <s v="Mes de julio: Se realizó visita a las actividades productivas del EPMSC Pasto, brosterizado y panadería._x000a_ Se realizó visita a las actividades productivas del EPAMSCAS Popayán, asadero de carnes y panadería. _x000a_ Se realizó visita a las actividades productivas de la RM Popayán, panadería."/>
    <s v="Drive- P8- Actividad 778"/>
    <n v="100"/>
    <n v="1"/>
    <s v="Mes de julio: Se realizó visita a las actividades productivas del EPMSC Pasto, brosterizado y panadería._x000a_ Se realizó visita a las actividades productivas del EPAMSCAS Popayán, asadero de carnes y panadería. _x000a_ Se realizó visita a las actividades productivas de la RM Popayán, panadería."/>
    <s v="Drive- P8- Actividad 778"/>
    <n v="137"/>
    <n v="137"/>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79"/>
    <s v="Evaluar la documentación soporte allegada respecto de cada una de las actividades productivas a intervenir en cuanto a obras y adecuaciones menores,  maquinaria y equipo, muebles, enseres y herramientas, insumos (materia prima),  intangibles y otras inversiones."/>
    <s v="NO"/>
    <d v="2016-03-30T00:00:00"/>
    <d v="2016-08-30T00:00:00"/>
    <n v="20"/>
    <s v="José Raúl Montero Acero "/>
    <s v="Profesional Especializado"/>
    <x v="0"/>
    <m/>
    <m/>
    <m/>
    <s v="80"/>
    <s v="Mes de mayo: Se ha recibido documentación de: EPMSC-JP Espinal, EPMSC Valledupar, EPAMSCAS Valledupar, E. P. C. Yopal, EPMSC Puerto Berrío y EPMSC Neiva, se han revisado y se han efectuado las correspondientes retroalimentaciones._x000a__x000a_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
    <s v="Drive- P9- Actividad 779"/>
    <n v="100"/>
    <n v="1"/>
    <s v="Mes de julio:_x000a_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_x000a_  _x000a_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_x000a_  _x000a_  3. Se revisó y evaluó documentos de solicitud de recursos del EPMSC Neiva para fortalecimiento de las actividades productivas asadero y panadería con sus respectivas cotizaciones, asimismo se revisó oficio de aval remitido por la Regional Central a la SUBDA._x000a_  _x000a_  4. Se solicita vía correo electrónico(21-07-16) a la Dirección Regional Norte avalar requerimientos de actividades productivas que manipulan alimentos de los ERON EPMSC y EPAMSCAS Valledupar solicitados con oficios 8340-SUBDA-5300 y 5301 del 13 de mayo de 2016._x000a_  _x000a_  5. Revisión requerimiento necesidades actividades productivas del EPMSC Yopal por valor $2.785.000 el cual cuenta con aval de la Regional Central_x000a_  _x000a_  _x000a_  Mes de agosto:Se evaluó documentación soporte allegada por los siguientes ERON: EPMSC Neiva, EPMSC Puerto Berrío, EP Puerto Triunfo y EPAMS Dorada para el fortalecimiento de actividades productivas. Aprobación de recursos que costa en acta N° 0813 del 07-08-16._x000a_  _x000a_  Adicionalmente se envió correos electrónicos a los siguientes Establecimientos para que remitieran necesidades: EP Heliconias (23-08-16), EPMSC Pitalito, EP La Esperanza y EPMSC Florencia (29-08-16)._x000a_  _x000a_  Se evaluó solicitud y documentación soporte allegada por los siguientes ERON: EP Heliconias (oficio N° 157-EPHELIC-DIR-1550 del 24-08-16) y EPMSC Florencia (oficio N° 143-AFINEPMSCFLO del 31-08-16)._x000a_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_x000a_  _x000a_  Se evalúa los requerimientos de necesidades de los siguientes ERON: EPAMSCAS Valledupar ($11.400.000), EPMSC Valledupar ($29.472.295) y EPC Yopal ($2.800.000)."/>
    <s v="Drive- P8- Actividad 779"/>
    <n v="100"/>
    <n v="1"/>
    <s v="Mes de julio:_x000a_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_x000a_  _x000a_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_x000a_  _x000a_  3. Se revisó y evaluó documentos de solicitud de recursos del EPMSC Neiva para fortalecimiento de las actividades productivas asadero y panadería con sus respectivas cotizaciones, asimismo se revisó oficio de aval remitido por la Regional Central a la SUBDA._x000a_  _x000a_  4. Se solicita vía correo electrónico(21-07-16) a la Dirección Regional Norte avalar requerimientos de actividades productivas que manipulan alimentos de los ERON EPMSC y EPAMSCAS Valledupar solicitados con oficios 8340-SUBDA-5300 y 5301 del 13 de mayo de 2016._x000a_  _x000a_  5. Revisión requerimiento necesidades actividades productivas del EPMSC Yopal por valor $2.785.000 el cual cuenta con aval de la Regional Central_x000a_  _x000a_  _x000a_  Mes de agosto:Se evaluó documentación soporte allegada por los siguientes ERON: EPMSC Neiva, EPMSC Puerto Berrío, EP Puerto Triunfo y EPAMS Dorada para el fortalecimiento de actividades productivas. Aprobación de recursos que costa en acta N° 0813 del 07-08-16._x000a_  _x000a_  Adicionalmente se envió correos electrónicos a los siguientes Establecimientos para que remitieran necesidades: EP Heliconias (23-08-16), EPMSC Pitalito, EP La Esperanza y EPMSC Florencia (29-08-16)._x000a_  _x000a_  Se evaluó solicitud y documentación soporte allegada por los siguientes ERON: EP Heliconias (oficio N° 157-EPHELIC-DIR-1550 del 24-08-16) y EPMSC Florencia (oficio N° 143-AFINEPMSCFLO del 31-08-16)._x000a_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_x000a_  _x000a_  Se evalúa los requerimientos de necesidades de los siguientes ERON: EPAMSCAS Valledupar ($11.400.000), EPMSC Valledupar ($29.472.295) y EPC Yopal ($2.800.000)."/>
    <s v="Drive- P8- Actividad 779"/>
    <n v="153"/>
    <n v="153"/>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80"/>
    <s v="Realizar Junta de aprobación de necesidades para asignación de recursos y proyectar el respectivo acto administrativo y los lineamientos de ejecución correspondientes. "/>
    <s v="NO"/>
    <d v="2016-03-30T00:00:00"/>
    <d v="2016-09-30T00:00:00"/>
    <n v="10"/>
    <s v="José Raúl Montero Acero "/>
    <s v="Profesional Especializado"/>
    <x v="0"/>
    <m/>
    <m/>
    <m/>
    <m/>
    <s v="Aun no se han reportado avances para el cumplimiento de la actividad: Realizar Junta de aprobación de necesidades para asignación de recursos y proyectar el respectivo acto administrativo y los lineamientos de ejecución correspondientes."/>
    <m/>
    <n v="100"/>
    <n v="1"/>
    <s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_x000a_  _x000a_  Mes de septiembre:Mediante Resolución No. 004341 del 01 de septiembre de 2016, la Dirección General aprueba los recursos viabilizados según acta No. 0813 del 17 de agosto de 2016._x000a_  Mediante oficios 8340-DIRAT-SUBDA-11368 , 11369, 11370 y 11371 del 02 de septiembre de 2016; se emiten las pautas de ejecución de la Resolución No. 004341 del 01 de septiembre de 2016._x000a_  _x000a_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
    <s v="Drive- P8- Actividad 780"/>
    <n v="100"/>
    <n v="1"/>
    <s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_x000a_  _x000a_  Mes de septiembre:Mediante Resolución No. 004341 del 01 de septiembre de 2016, la Dirección General aprueba los recursos viabilizados según acta No. 0813 del 17 de agosto de 2016._x000a_  Mediante oficios 8340-DIRAT-SUBDA-11368 , 11369, 11370 y 11371 del 02 de septiembre de 2016; se emiten las pautas de ejecución de la Resolución No. 004341 del 01 de septiembre de 2016._x000a_  _x000a_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
    <s v="Drive- P8- Actividad 780"/>
    <n v="184"/>
    <n v="184"/>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19"/>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2"/>
    <n v="40"/>
    <s v="Número"/>
    <s v="My. Johanna Andrea Montoya Cifuentes"/>
    <s v="Subdirector Técnico"/>
    <x v="0"/>
    <m/>
    <m/>
    <m/>
    <m/>
    <m/>
    <m/>
    <m/>
    <s v="SIN REGISTRO DE SEGUIMIENTO"/>
    <m/>
    <n v="40"/>
    <s v="Mes de febrero: Mediante Acta N° 0081 de fecha 01 de febrero de 2016 se determinan las actividades productivas a intervenir con recursos nación en la vigencia fiscal 2016. "/>
    <s v="Drive- P8"/>
    <n v="781"/>
    <s v="Realizar seguimiento a la ejecución de recursos asignados a los Establecimientos de Reclusión verificando el estricto cumplimiento de los lineamientos impartidos. "/>
    <s v="NO"/>
    <d v="2016-05-15T00:00:00"/>
    <d v="2016-11-30T00:00:00"/>
    <n v="20"/>
    <s v="José Raúl Montero Acero "/>
    <s v="Profesional Especializado"/>
    <x v="0"/>
    <m/>
    <m/>
    <m/>
    <m/>
    <s v="A la fecha no se han reportado avances para el cumplimiento de la actividad: Realizar seguimiento a la ejecución de recursos asignados a los Establecimientos de Reclusión verificando el estricto cumplimiento de los lineamientos impartidos."/>
    <m/>
    <n v="33"/>
    <n v="0.69346733668341709"/>
    <s v="Mes de septiembre: Seguimiento ejecución presupuestal resolución 04341 del 01-09-16: EPAMSCAS Valledupar publicó invitación 323-160902 el 21-09-16, fecha de evaluación de propuesta el 27-09-16, pendiente comunicado de aceptación. _x000a_ _x000a_ EPMSC Valledupar y EPC Yopal no han publicado proceso en comunicación telefónica con los responsables de las actividades productivas mencionan que la invitación y estudios previos se publicarán a más tardar el 30-09-16._x000a_ _x000a_ EPMSC Espinal publicó invitación 145-MC-3716 el 27 de septiembre de 2016, comunicado de aceptación para el 06/10/2016. _x000a_ _x000a_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_x000a_ EPMSC Puerto Berrio: mediante oficio N° 515-PBE-PAG-2005 del 28-09-16, el director del ERON informa que ya se expidió el CDP N° 4319 y están adelantando el estudio de necesidades, esperando publicar en el SECOP el día 28-09-16. _x000a_ EP Puerto Triunfo: mediante oficio N° 535 EPPES del 28-09-16 el funcionario responsable de panadería y asadero informa que están adelantando estudios previos para la ejecución de los recursos asignados. _x000a_ EPMSC Neiva: mediante correo electrónico de fecha 29-09-16, el funcionario responsable de actividades productivas informa que se encuentran realizando cotizaciones para dar inicio a estudios previos. _x000a_ _x000a_ EPMSC Sogamoso mediante contrato 067/2016 adquirió 2 estibas plásticas quedando pendiente la adquisición de una mesa y un horno. _x000a_ Para el Epamscas Cómbita se evidencia en el Secop la iniciación (apertura) del proceso de contratación para compra de material necesario para las adecuaciones de las panaderías, con fecha 27-09-2016 y por valor de $9.433.646. _x000a_ Para los casos de Chiquinquirá y de Santa Rosa de Viterbo se verifica en la página Secop y se observa que aún no han iniciado procesos de contratación, al respecto se hará un llamado de atención y se les exigirá cumplimiento a la ejecución de los recursos asignados."/>
    <s v="Drive- P8- Actividad 781"/>
    <n v="100"/>
    <n v="1"/>
    <s v="Mes de octubre: Se realizó seguimiento a la ejecución presupuestal y se presenta consolidada en archivo Excel._x000a__x000a_Mes de noviembre: Se realizó seguimiento a la ejecución presupuestal, se consolidó en archivo Excel y reporte de SIIF Nación con corte  30 de noviembre de 2016. _x000a_"/>
    <s v="Drive- P8- Actividad 781"/>
    <n v="199"/>
    <n v="199"/>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s v="Uniforme de vestir y calzado para las internas condenadas fabricados y distribuidos "/>
    <n v="1"/>
    <n v="100"/>
    <s v="Porcentaje"/>
    <s v="My. Johanna Andrea Montoya Cifuentes"/>
    <s v="Subdirector Técnico"/>
    <x v="0"/>
    <m/>
    <m/>
    <m/>
    <m/>
    <s v="A la fecha no se puede establecer el porcenataje de avance, toda vez que faltan por ejecutar 3 actividades de las 4 propuestas. "/>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2"/>
    <s v="Dotar de uniforme de vestir al 100% de la  población interna condenada   de género femenino de todos establecimientos del país  "/>
    <s v="NO"/>
    <d v="2016-01-05T00:00:00"/>
    <d v="2016-11-30T00:00:00"/>
    <n v="25"/>
    <s v="Mario Cárdenas Sánchez "/>
    <s v="Profesional Especializado"/>
    <x v="0"/>
    <m/>
    <m/>
    <m/>
    <m/>
    <s v="Aun no se han reportado avances para el cumplimiento de la actividad: Dotar de uniforme de vestir al 100% de la  población interna condenada   de género femenino de todos establecimientos del país   "/>
    <m/>
    <m/>
    <n v="0.81515151515151518"/>
    <s v="Aun no se han reportado avances para el cumplimiento de la actividad: Dotar de uniforme de vestir al 100% de la población interna condenada de género femenino de todos establecimientos del país"/>
    <m/>
    <n v="100"/>
    <n v="1"/>
    <s v="Mes de noviembre: Se elaboraron la totalidad de uniformes para el 100% de las internas condenadas de los ERON, los mismos se remitieron para su distribución a las Regionales  Central, Occidente, Norte, Viejo Caldas, Oriente y Noroeste. "/>
    <s v="Drive- P120- Actividad 782"/>
    <n v="330"/>
    <n v="330"/>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3"/>
    <s v="Analizar la ubicación de la  población objetivo de dotación vs los establecimientos fabricantes y comunicar a estos la cantidad de uniformes a fabricar  "/>
    <s v="NO"/>
    <d v="2016-01-05T00:00:00"/>
    <d v="2016-01-30T00:00:00"/>
    <n v="25"/>
    <s v="Mario Cárdenas Sánchez"/>
    <s v="Profesional Especializado"/>
    <x v="0"/>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n v="1"/>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100"/>
    <n v="1"/>
    <s v="Mes de enero: Mediante oficio No 8340  DIRAT - SUBDA 815 de fecha 25 de enero de 2016  el coordinador de actividades ocupacionales presento informe a la Subdirección del análisis de la población femenina a dotar de uniformes y los establecimientos productores que los fabricaran."/>
    <s v="Escritorio/Plan de acción/ 2016/ soportes/ productivas/ actividades ocup/ producto 1/ actividad 2"/>
    <n v="25"/>
    <n v="25"/>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4"/>
    <s v="realizar seguimiento a la producción de uniformes a los establecimientos productores "/>
    <s v="NO"/>
    <d v="2016-02-01T00:00:00"/>
    <d v="2016-11-30T00:00:00"/>
    <n v="25"/>
    <s v="Mario Cárdenas Sánchez "/>
    <s v="Profesional Especializado"/>
    <x v="0"/>
    <m/>
    <m/>
    <m/>
    <m/>
    <s v="Aun no se han reportado avances para el cumplimiento de la actividad: Realizar seguimiento a la producción de uniformes a los establecimientos productores  "/>
    <m/>
    <m/>
    <n v="0.79867986798679869"/>
    <s v="Aun no se han reportado avances para el cumplimiento de la actividad: Realizar seguimiento a la producción de uniformes a los establecimientos productores"/>
    <m/>
    <n v="100"/>
    <n v="1"/>
    <s v="Mes de noviembre: Se realizaron videoconferencias registradas mediante acta No. 0702 del 08 de julio de 2016, acta No. 890 del 08 de septiembre de 2016 y acta No 1092 del 17 de noviembre de 2016 donde se hizo seguimiento a la elaboración de uniformes._x000a__x000a_Se solicitaron informes mensuales de fabricación y distribución. _x000a__x000a_Mediante oficio 8340-SUBDA-GACOC No. 14784 del 23 de noviembre de 2016, se solicitó a las Direcciones Regionales de Occidente, Norte y Viejo Caldas, informe de las acciones adelantadas con la entrega de los uniformes femeninos a  los establecimientos de su jurisdicción._x000a_"/>
    <s v="Drive- P120- Actividad 784"/>
    <n v="303"/>
    <n v="303"/>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0"/>
    <s v="Uniforme de vestir y calzado para las internas condenadas fabricados y distribuidos "/>
    <n v="1"/>
    <n v="100"/>
    <s v="Porcentaje"/>
    <s v="My. Johanna Andrea Montoya Cifuentes"/>
    <s v="Subdirector Técnico"/>
    <x v="0"/>
    <m/>
    <m/>
    <m/>
    <m/>
    <m/>
    <m/>
    <m/>
    <s v="A la fecha no se puede establecer el porcenataje de avance, toda vez que faltan por ejecutar 3 actividades de las 4 propuestas."/>
    <m/>
    <n v="100"/>
    <s v="Mes de noviembre: Se elaboraron la totalidad de uniformes para el 100% de las internas condenadas de los ERON, los mismos se remitieron para su distribución a las Regionales  Central, Occidente, Norte, Viejo Caldas, Oriente y Noroeste. "/>
    <s v="Drive- P120- Actividad 782"/>
    <n v="785"/>
    <s v="realizar seguimiento a la distribución de uniformes a los establecimientos beneficiarios "/>
    <s v="NO"/>
    <d v="2016-09-01T00:00:00"/>
    <d v="2016-11-30T00:00:00"/>
    <n v="25"/>
    <s v="Mario Cárdenas Sánchez "/>
    <s v="Profesional Especializado"/>
    <x v="0"/>
    <m/>
    <m/>
    <m/>
    <m/>
    <m/>
    <m/>
    <m/>
    <n v="0.32222222222222224"/>
    <s v="Aun no se han reportado avances para el cumplimiento de la actividad: Realizar seguimiento a la distribución de uniformes a los establecimientos beneficiarios"/>
    <m/>
    <n v="100"/>
    <n v="1"/>
    <s v="Mes de noviembre: Se realizaron videoconferencias registradas mediante acta No. 0702 del 08 de julio de 2016, acta No. 890 del 08 de septiembre de 2016 y acta No 1092 del 17 de noviembre de 2016 donde se hizo seguimiento a la elaboración de uniformes._x000a__x000a__x000a_Se solicitaron informes mensuales de fabricación y distribución. _x000a__x000a_Se reiteró a las Regionales la importancia de realizar el seguimiento a los responsables del autoabastecimiento y se  solicitó a los establecimientos el envío de los uniformes  de producción, para poder retroalimentar los avances del programa. _x000a__x000a_Mediante oficio 8340-SUBDA-GACOC No. 14784 del 23 de noviembre de 2016, se solicitó a las Direcciones Regionales de Occidente, Norte y Viejo Caldas, informe de las acciones adelantadas con la entrega de los uniformes femeninos a  los establecimientos de su jurisdicción._x000a_"/>
    <s v="Drive- P120- Actividad 785"/>
    <n v="90"/>
    <n v="90"/>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s v="Actividades ocupacionales del área laboral en los nuevos establecimientos (Espinal, Buga y Tuluá) implementadas"/>
    <n v="4"/>
    <n v="1"/>
    <s v="Número"/>
    <s v="My. Johanna Andrea Montoya Cifuentes"/>
    <s v="Subdirector Técnico"/>
    <x v="0"/>
    <m/>
    <m/>
    <m/>
    <m/>
    <s v="A la fecha no se puede establecer el porcenataje de avance, toda vez que faltan por ejecutar 2 actividades de las 3 propuestas. "/>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6"/>
    <s v="verificar la dotación de talleres y  áreas ocupacionales por parte de la USPEC de acuerdo a requerimientos realizados en 2015 una vez puesto en funcionamiento el establecimiento "/>
    <s v="NO"/>
    <d v="2016-03-15T00:00:00"/>
    <d v="2016-06-30T00:00:00"/>
    <n v="20"/>
    <s v="Mario Cárdenas Sánchez "/>
    <s v="Profesional Especializado"/>
    <x v="0"/>
    <m/>
    <m/>
    <m/>
    <n v="100"/>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n v="100"/>
    <n v="1"/>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876"/>
    <n v="100"/>
    <n v="1"/>
    <s v="Mes de junio: Mediante oficio No 8340 SUBDA 2016EE 0001705 de fecha 30/05/2016, se solicitó a la USPEC la confirmación de la dotación para los tres ERON nuevos. _x000a_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
    <s v="Drive- P187- Actividad 876"/>
    <n v="107"/>
    <n v="107"/>
    <n v="1"/>
    <n v="1"/>
    <n v="1"/>
    <n v="0.04"/>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s v="Actividades ocupacionales del área laboral en los nuevos establecimientos (Espinal, Buga y Tuluá) implementadas"/>
    <n v="4"/>
    <n v="1"/>
    <s v="Número"/>
    <s v="My. Johanna Andrea Montoya Cifuentes"/>
    <s v="Subdirector Técnico"/>
    <x v="0"/>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7"/>
    <s v="determinar las posibles actividades ocupacionales, industriales y de servicios que pueden funcionar en los tres establecimientos objetivo de acuerdo a visitas  realizadas "/>
    <s v="NO"/>
    <d v="2016-07-01T00:00:00"/>
    <d v="2016-08-31T00:00:00"/>
    <n v="60"/>
    <s v="Mario Cárdenas Sánchez "/>
    <s v="Profesional Especializado"/>
    <x v="0"/>
    <m/>
    <m/>
    <m/>
    <m/>
    <m/>
    <m/>
    <n v="100"/>
    <n v="1"/>
    <s v="Mes de agosto: Mediante oficio 150 DINFRA 13852 del 22 de julio de 2016 emitido por la USPEC informan del proceso de compra de maquinaria y herramientas para los talleres ya determinados con antelación."/>
    <s v="Drive- P187-Actividad 787"/>
    <n v="100"/>
    <n v="1"/>
    <s v="Mes de agosto: Mediante oficio 150 DINFRA 13852 del 22 de julio de 2016 emitido por la USPEC informan del proceso de compra de maquinaria y herramientas para los talleres ya determinados con antelación."/>
    <s v="Drive- P187-Actividad 787"/>
    <n v="61"/>
    <n v="61"/>
    <n v="1"/>
    <n v="1"/>
    <n v="1"/>
    <n v="0.04"/>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1"/>
    <s v="Actividades ocupacionales del área laboral en los nuevos establecimientos (Espinal, Buga y Tuluá) implementadas"/>
    <n v="4"/>
    <n v="1"/>
    <s v="Número"/>
    <s v="My. Johanna Andrea Montoya Cifuentes"/>
    <s v="Subdirector Técnico"/>
    <x v="0"/>
    <m/>
    <m/>
    <m/>
    <m/>
    <m/>
    <m/>
    <m/>
    <s v="A la fecha no se puede establecer el porcenataje de avance, toda vez que faltan por ejecutar 2 actividades de las 3 propuestas."/>
    <m/>
    <n v="1"/>
    <s v="Mes de octubre: Mediante oficio No 8340 DIRAT SUBDA 2016IE0026437 del 24 de octubre, se solicitó las caracterizaciones a la Dirección del EPMSC Espinal de las nuevas actividades ocupacionales a implementar._x000a__x000a_Mediante acta 1029 del 31 de octubre de 2016 se coadyuvo en la generación del plan ocupacional para el EPMSC Espinal de acuerdo a la población privada de la libertad actual y a las actividades que se desarrollan dentro del establecimiento. _x000a_"/>
    <s v="Drive- P187- Actividad 788"/>
    <n v="788"/>
    <s v="generar los planes ocupacionales base para cada uno de los establecimientos  de acuerdo a la población carcelaria  y actividades definidas"/>
    <s v="NO"/>
    <d v="2016-09-01T00:00:00"/>
    <d v="2016-10-31T00:00:00"/>
    <n v="20"/>
    <s v="Mario Cárdenas Sánchez "/>
    <s v="Profesional Especializado"/>
    <x v="0"/>
    <m/>
    <m/>
    <m/>
    <m/>
    <m/>
    <m/>
    <m/>
    <n v="0.48333333333333334"/>
    <s v="Aun no se han reportado avances para el cumplimiento de la actividad: Generar los planes ocupacionales base para cada uno de los establecimientos de acuerdo a la población carcelaria y actividades definidas"/>
    <m/>
    <n v="100"/>
    <n v="1"/>
    <s v="Mes de octubre: Mediante oficio No 8340 DIRAT SUBDA 2016IE0026437 del 24 de octubre, se solicitó las caracterizaciones a la Dirección del EPMSC Espinal de las nuevas actividades ocupacionales a implementar._x000a__x000a_Mediante acta 1029 del 31 de octubre de 2016 se realizó visita al EPMSC Espinal como apoyo y asesoría en la elaboración de las caracterizaciones conjuntamente con la Regional Central._x000a_"/>
    <s v="Drive- P187-Actividad 788"/>
    <n v="60"/>
    <n v="60"/>
    <n v="1"/>
    <n v="1"/>
    <n v="1"/>
    <n v="0.04"/>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n v="35"/>
    <s v="Mes de febrero: Mediante Acta N° 0179 de fecha 24 de febrero de 2016 se seleccionaron los 35 establecimientos de reclusión a evaluar de acuerdo a los criterios definidos. "/>
    <s v="Drive- 121"/>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89"/>
    <s v="Determinar los criterios de actualización y optimización de los planes ocupacionales en los Establecimientos de Reclusión "/>
    <s v="NO"/>
    <d v="2016-01-15T00:00:00"/>
    <d v="2016-02-15T00:00:00"/>
    <n v="15"/>
    <s v="Mario Cárdenas Sánchez "/>
    <s v="Profesional Especializado"/>
    <x v="0"/>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n v="1"/>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100"/>
    <n v="1"/>
    <s v="Mes de febrero: Mediante Acta N° 0137 de fecha 11 de febrero de 2016 se determinaron los criterios de actualización y optimización de los planes ocupacionales en los Establecimientos de Reclusión."/>
    <s v="Escritorio/Plan de acción/ 2016/ soportes/ productivas/ actividades ocup/ producto 3/ actividad 1"/>
    <n v="31"/>
    <n v="31"/>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0"/>
    <s v="Determinar  los 35 Establecimientos de Reclusión  a los cuales se evaluará el plan ocupacional para su actualización y optimización.  "/>
    <s v="NO"/>
    <d v="2016-02-15T00:00:00"/>
    <d v="2016-02-28T00:00:00"/>
    <n v="15"/>
    <s v="Mario Cárdenas Sánchez "/>
    <s v="Profesional Especializado"/>
    <x v="0"/>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s v="Mes de febrero: Mediante Acta N° 0179 de fecha 24 de febrero de 2016 se seleccionaron los 35 establecimientos de reclusión a evaluar de acuerdo a los criterios definidos."/>
    <s v="Escritorio/Plan de acción/ 2016/ soportes/ productivas/ actividades ocup/ producto 3/ actividad 2"/>
    <n v="100"/>
    <n v="1"/>
    <s v="Mes de febrero: Mediante Acta N° 0179 de fecha 24 de febrero de 2016 se seleccionaron los 35 establecimientos de reclusión a evaluar de acuerdo a los criterios definidos."/>
    <s v="Escritorio/Plan de acción/ 2016/ soportes/ productivas/ actividades ocup/ producto 3/ actividad 2"/>
    <n v="100"/>
    <n v="1"/>
    <s v="Mes de febrero: Mediante Acta N° 0179 de fecha 24 de febrero de 2016 se seleccionaron los 35 establecimientos de reclusión a evaluar de acuerdo a los criterios definidos."/>
    <s v="Escritorio/Plan de acción/ 2016/ soportes/ productivas/ actividades ocup/ producto 3/ actividad 2"/>
    <n v="13"/>
    <n v="13"/>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1"/>
    <s v="Elaborar cronograma de seguimiento progresivo de los 35 Establecimientos de Reclusión     "/>
    <s v="NO"/>
    <d v="2016-03-01T00:00:00"/>
    <d v="2016-03-10T00:00:00"/>
    <n v="15"/>
    <s v="Mario Cárdenas Sánchez "/>
    <s v="Profesional Especializado"/>
    <x v="0"/>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n v="1"/>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100"/>
    <n v="1"/>
    <s v="Mes de marzo: Mediante acta No 232 de fecha 7 de marzo de 2016 se realizó reunión con el grupo de actividades ocupacionales conjuntamente con la Subdirectora y se determinó el cronograma para el seguimiento a los planes ocupacionales de los 35 Establecimientos de Reclusión."/>
    <s v="Escritorio/Plan de acción/ 2016/ soportes/ productivas/ actividades ocupacionales/ producto 3/ actividad 3"/>
    <n v="9"/>
    <n v="9"/>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2"/>
    <s v="Solicitar por escrito el suministro de los registros de calidad necesarios a los Establecimientos de reclusión por intermedio de las Direcciones Regionales para la actualización y optimización de planes ocupacionales."/>
    <s v="NO"/>
    <d v="2016-03-10T00:00:00"/>
    <d v="2016-03-30T00:00:00"/>
    <n v="15"/>
    <s v="Mario Cárdenas Sánchez "/>
    <s v="Profesional Especializado"/>
    <x v="0"/>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n v="1"/>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100"/>
    <n v="1"/>
    <s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
    <s v="Escritorio/Plan de acción/ 2016/ soportes/ productivas/ actividades ocupacionales/ producto 3/ actividad 4"/>
    <n v="20"/>
    <n v="20"/>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3"/>
    <s v="Evaluar la documentación soporte allegada por intermedio de las Direcciones Regionales en cuanto a modificaciones tanto en ampliación o disminución de cupos como en la creación, modificación o eliminación de  actividades laborales."/>
    <s v="NO"/>
    <d v="2016-03-10T00:00:00"/>
    <d v="2016-08-30T00:00:00"/>
    <n v="20"/>
    <s v="Mario Cárdenas Sánchez "/>
    <s v="Profesional Especializado"/>
    <x v="0"/>
    <m/>
    <m/>
    <m/>
    <m/>
    <s v="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
    <m/>
    <n v="100"/>
    <n v="1"/>
    <s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
    <s v="Drive- P121- Actividad 793"/>
    <n v="100"/>
    <n v="1"/>
    <s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
    <s v="Drive- P121- Actividad 793"/>
    <n v="173"/>
    <n v="173"/>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2"/>
    <s v="Planes ocupacionales del área laboral revisados y analizados en los 137 ERON"/>
    <n v="2"/>
    <n v="50"/>
    <s v="Porcentaje"/>
    <s v="My. Johanna Andrea Montoya Cifuentes"/>
    <s v="Subdirector Técnico"/>
    <x v="0"/>
    <m/>
    <m/>
    <m/>
    <m/>
    <m/>
    <m/>
    <m/>
    <s v="SIN REGISTRO DE SEGUIMIENTO"/>
    <m/>
    <n v="50"/>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 P121 - Actividad"/>
    <n v="794"/>
    <s v="Realizar las modificaciones aprobadas por la junta en el Aplicativo SISIPEC, retroalimentando a los establecimientos de Reclusión por intermedio de las Direcciones Regionales "/>
    <s v="NO"/>
    <d v="2016-09-01T00:00:00"/>
    <d v="2016-11-30T00:00:00"/>
    <n v="20"/>
    <s v="Mario Cárdenas Sánchez "/>
    <s v="Profesional Especializado"/>
    <x v="0"/>
    <m/>
    <m/>
    <m/>
    <m/>
    <m/>
    <m/>
    <m/>
    <n v="0.32222222222222224"/>
    <s v="Aun no se han reportado avances para el cumplimiento de la actividad: Realizar las modificaciones aprobadas por la junta en el Aplicativo SISIPEC, retroalimentando a los establecimientos de Reclusión por intermedio de las Direcciones Regionales"/>
    <m/>
    <n v="100"/>
    <n v="1"/>
    <s v="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_x000a__x000a_Se solicitó a los Directores Regionales hacer llegar los respectivos soportes de calidad para aquellos establecimientos que no requieran las modificaciones al plan ocupacional._x000a__x000a_Mes de noviembre: Se realizaron las modificaciones a los planes ocupacionales aprobadas por la junta en el Aplicativo SISIPEC y se realizó retroalimentación a los establecimientos de Reclusión por intermedio de las Direcciones Regionales._x000a__x000a_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_x000a_"/>
    <s v="Drive- P121- Actividad 793"/>
    <n v="90"/>
    <n v="90"/>
    <n v="1"/>
    <n v="1"/>
    <n v="1"/>
    <n v="0.02"/>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s v="A la fecha no se puede establecer el porcentaje de avance, toda vez que faltan por ejecutar 3 actividades de las 6 propuestas. "/>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5"/>
    <s v="realizar  comunicados a las regionales informando los criterios de solicitud  de recursos para los establecimientos "/>
    <s v="NO"/>
    <d v="2016-02-01T00:00:00"/>
    <d v="2016-02-25T00:00:00"/>
    <n v="10"/>
    <s v="Mario Cárdenas Sánchez "/>
    <s v="Profesional Especializado"/>
    <x v="0"/>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n v="1"/>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100"/>
    <n v="1"/>
    <s v="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
    <s v="Escritorio/Plan de acción/ 2016/ soportes/ productivas/ actividades ocup/ producto 4/ actividad 1"/>
    <n v="24"/>
    <n v="24"/>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6"/>
    <s v="recibir  y analizar solicitudes de los establecimientos interesados en recibir recursos "/>
    <s v="SI"/>
    <d v="2016-02-26T00:00:00"/>
    <d v="2016-04-30T00:00:00"/>
    <n v="15"/>
    <s v="Mario Cárdenas Sánchez "/>
    <s v="Profesional Especializado"/>
    <x v="0"/>
    <m/>
    <m/>
    <m/>
    <s v="100"/>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100"/>
    <n v="1"/>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100"/>
    <n v="1"/>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6"/>
    <n v="64"/>
    <n v="64"/>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7"/>
    <s v="Realizar Junta de aprobación de necesidades para asignación de recursos y proyectar el respectivo acto administrativo y los lineamientos de ejecución correspondientes. "/>
    <s v="NO"/>
    <d v="2016-05-01T00:00:00"/>
    <d v="2016-05-15T00:00:00"/>
    <n v="25"/>
    <s v="Mario Cárdenas Sánchez "/>
    <s v="Profesional Especializado"/>
    <x v="0"/>
    <m/>
    <m/>
    <m/>
    <n v="100"/>
    <s v="Mes de mayo: Mediante Acta No. 481 de fecha 13 de mayo de 2016 se realizó junta de aprobación de necesidades para asignación de recursos y se elaboró el respectivo acto administrativo."/>
    <s v="Drive- P122- Actividad 797"/>
    <n v="100"/>
    <n v="1"/>
    <s v="Mes de mayo: Mediante Acta No. 481 de fecha 13 de mayo de 2016 se realizó junta de aprobación de necesidades para asignación de recursos y se elaboró el respectivo acto administrativo."/>
    <s v="Drive- P122- Actividad 797"/>
    <n v="100"/>
    <n v="1"/>
    <s v="Mes de mayo: Mediante Acta No. 481 de fecha 13 de mayo de 2016 se realizó junta de aprobación de necesidades para asignación de recursos y se elaboró el respectivo acto administrativo."/>
    <s v="Drive- P122- Actividad 797"/>
    <n v="14"/>
    <n v="14"/>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8"/>
    <s v="recibir  y analizar solicitudes de los establecimientos interesados en recibir recursos "/>
    <s v="SI"/>
    <d v="2016-05-16T00:00:00"/>
    <d v="2016-08-31T00:00:00"/>
    <n v="15"/>
    <s v="Mario Cárdenas Sánchez "/>
    <s v="Profesional Especializado"/>
    <x v="0"/>
    <m/>
    <m/>
    <m/>
    <s v="75"/>
    <s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
    <s v="Drive- P122- Actividad 798"/>
    <n v="100"/>
    <n v="1"/>
    <s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
    <s v="Drive- P122- Actividad 798"/>
    <n v="100"/>
    <n v="1"/>
    <s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
    <s v="Drive- P122- Actividad 798"/>
    <n v="107"/>
    <n v="107"/>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799"/>
    <s v="Realizar Junta de aprobación de necesidades para asignación de recursos y proyectar el respectivo acto administrativo y los lineamientos de ejecución correspondientes. "/>
    <s v="NO"/>
    <d v="2016-09-01T00:00:00"/>
    <d v="2016-09-15T00:00:00"/>
    <n v="25"/>
    <s v="Mario Cárdenas Sánchez "/>
    <s v="Profesional Especializado"/>
    <x v="0"/>
    <m/>
    <m/>
    <m/>
    <m/>
    <m/>
    <m/>
    <n v="100"/>
    <n v="1"/>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799"/>
    <n v="100"/>
    <n v="1"/>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799"/>
    <n v="14"/>
    <n v="14"/>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3"/>
    <s v="ERON que solicitan fortalecimiento en mantenimiento, reposición, compra de maquinaria y áreas locativas apoyados"/>
    <n v="1"/>
    <n v="100"/>
    <s v="Porcentaje"/>
    <s v="My. Johanna Andrea Montoya Cifuentes"/>
    <s v="Subdirector Técnico"/>
    <x v="0"/>
    <m/>
    <m/>
    <m/>
    <m/>
    <m/>
    <m/>
    <s v="100"/>
    <s v="Mes de septiembre: Mediante acta 819 del 19 de agosto de 2016 se analizaron los requerimientos enviados por las Direcciones Regionales las cuales una vez revisadas, se aprobó el presupuesto._x000a_ Mediante resolución No 4254 del 29 de agosto de 2016 se asignó el presupuesto aprobado en la acta antes mencionada. Se elaboraron las respectivas pautas de ejecución de la resolución y se notificó a las Direcciones Regionales."/>
    <s v="Drive- P122- Actividad"/>
    <n v="100"/>
    <s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_x000a__x000a_Mediante resolución No 4254 del 29 de agosto de 2016 se asignó el presupuesto aprobado en la acta antes mencionada._x000a_Se elaboraron las respectivas pautas de ejecución de la resolución y se notificó a las Direcciones Regionales."/>
    <s v="Drive- P122"/>
    <n v="800"/>
    <s v="Realizar seguimiento a la ejecución de recursos asignados a los Establecimientos de Reclusión verificando el estricto cumplimiento de los lineamientos impartidos. "/>
    <s v="NO"/>
    <d v="2016-09-16T00:00:00"/>
    <d v="2016-12-12T00:00:00"/>
    <n v="10"/>
    <s v="Mario Cárdenas Sánchez "/>
    <s v="Profesional Especializado"/>
    <x v="0"/>
    <m/>
    <m/>
    <m/>
    <m/>
    <m/>
    <m/>
    <m/>
    <n v="0.16091954022988506"/>
    <s v="Aun no se han reportado avances para el cumplimiento de la actividad: Realizar seguimiento a la ejecución de recursos asignados a los Establecimientos de Reclusión verificando el estricto cumplimiento de los lineamientos impartidos."/>
    <m/>
    <n v="100"/>
    <n v="1"/>
    <s v="Mes de noviembre: Se realizaron videoconferencias registradas mediante acta No. 890 del 08 de septiembre de 2016 y acta No 1092 del 17 de noviembre de 2016 donde se impartieron instrucciones a las Direcciones Regionales, respecto al cumplimiento de las pautas de ejecución de las resoluciones No. 2820 del 02 de junio de 2016, 4254 del 29 de agosto de 2016 y  5800 21 de noviembre de 2016, por medio de la cuales se asignó presupuesto para maquinaria y apoyo a las áreas laborales. _x000a__x000a_Mensualmente se realizó un informe de ejecución con base en la información que registra SIIF Nación. _x000a__x000a_Mediante correo electrónico se han despejado las dudas y se ha brindado asesoría en la ejecución del presupuesto a los establecimientos que así lo han solicitado. _x000a__x000a_Mes de diciembre: Mediante oficio No 8340 DIRAT SUBDA 2016IE0031087 del 6 de diciembre de 2016 se presentó informe a la DIRAT del seguimiento a la ejecución de los recursos asignados a los ERON, por medio del aplicativo SIIF Nación y al reporte emitido por la Coordinación de Presupuesto.   _x000a_Mediante correo electrónico del 12 de diciembre de 2016 se recordó a las Direcciones Regionales el cumplimiento a lo establecido en la circular 30 de 2016 y las instrucciones impartidas en las videoconferencias realizadas durante el segundo semestre del año en especial la realizada el 17 de noviembre mediante acta 1092 donde la Coordinadora de Presupuesto aclaró inquietudes y explicó de manera clara precisa y concisa lo establecido en la mencionada circular. _x000a_"/>
    <s v="Drive- P122-Actividad 800"/>
    <n v="87"/>
    <n v="87"/>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4"/>
    <s v="Implementación y /o mejoramiento de los puntos de venta identificados con la marca institucional Libera Colombia ®. "/>
    <n v="1"/>
    <n v="25"/>
    <s v="Porcentaje"/>
    <s v="My. Johanna Andrea Montoya Cifuentes"/>
    <s v="Subdirector Técnico"/>
    <x v="0"/>
    <m/>
    <m/>
    <m/>
    <m/>
    <s v="A la fecha no se puede establecer el porcentaje de avance, toda vez que faltan los seguimientos del tercer y cuarto trimestre a los puntos de venta."/>
    <m/>
    <s v="80"/>
    <s v="Mes de junio: Se hizo seguimiento a los puntos de venta ubicados en la Dirección Regional Oriente en el EPMSC SAN GIL  ( 7 y 8 de abril ), Regional  Viejo Caldas en el EPMSC PEREIRA ( 14 de abril) y la Dirección Regional  Norte (21 de abril)."/>
    <s v="Drive- P123- Actividad 801"/>
    <n v="25"/>
    <s v="Mes de noviembre: Mediante Acta No. 01091 del 17 de noviembre de 2016, se realizó seguimiento al punto de venta identificado con la marca Institucional Libera Colombia dispuesto por la Regional Noroeste. "/>
    <s v="Drive- P123- Actividad 801"/>
    <n v="801"/>
    <s v="Realizar seguimiento a los  (5) puntos de ventas establecidos por la Direcciones  Regionales "/>
    <s v="NO"/>
    <d v="2016-01-30T00:00:00"/>
    <d v="2016-11-30T00:00:00"/>
    <n v="100"/>
    <s v="Maryori Quiñones Núñez"/>
    <s v="Profesional Universitario"/>
    <x v="0"/>
    <m/>
    <m/>
    <m/>
    <s v="80"/>
    <s v="Mes de junio: Se hizo seguimiento a los puntos de venta ubicados en la Dirección Regional Oriente en el EPMSC SAN GIL  ( 7 y 8 de abril ), Regional  Viejo Caldas en el EPMSC PEREIRA ( 14 de abril) y la Dirección Regional  Norte (21 de abril) y Regional Central (13 de junio). "/>
    <s v="Drive- P123- Actividad 801"/>
    <n v="100"/>
    <n v="0.8"/>
    <s v="Mes de septiembre:Se hizo seguimiento a los puntos de venta ubicados en la Dirección Regional Occidente."/>
    <s v="Drive- P123- Actividad 801"/>
    <n v="100"/>
    <n v="1"/>
    <s v="Mes de noviembre: Mediante Acta No. 01091 del 17 de noviembre de 2016, se realizó seguimiento al punto de venta identificado con la marca Institucional Libera Colombia dispuesto por la Regional Noroeste. _x000a_"/>
    <s v="Drive- P123- Actividad 801"/>
    <n v="305"/>
    <n v="305"/>
    <n v="1"/>
    <n v="1"/>
    <n v="1"/>
    <n v="0.01"/>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25"/>
    <s v="Instituto participando en (3) ferias de carácter nacional,  donde se incluya la vinculación de las (6) regionales y eron del país. "/>
    <n v="1"/>
    <n v="3"/>
    <s v="Numero"/>
    <s v="My. Johanna Andrea Montoya Cifuentes"/>
    <s v="Subdirector Técnico"/>
    <x v="0"/>
    <m/>
    <m/>
    <m/>
    <m/>
    <s v=" A la fecha no se puede establecer el porcentaje de avance, toda vez que las ferias se desarrollan en el tercer y cuarto trimestre del año "/>
    <m/>
    <m/>
    <s v="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s v="A la fecha no se cuenta con soportes que permitan evidenciar el avance de la actividad"/>
    <n v="3"/>
    <s v="Mediante oficio No. 8340- SUBDA- GUGEC- 9532 del 29 de julio de 2016, se presentó informe a la Subdirectora de Actividades Productivas, sobre la realización de la Feria de las Colonias del 14 al 24 de julio en CORFERIAS. _x000a__x000a_Mediante oficio No. 8340- SUBDA- GUGEC- 12392 del 22 de septiembre de 2016, se presentó informe a la Directora de Atención y Tratamiento, sobre la realización de la Feria del Hogar del 01 al 18 de septiembre en CORFERIAS._x000a__x000a_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_x000a_"/>
    <s v="Drive- P125 - Actividad 802"/>
    <n v="802"/>
    <s v="Participar  en la  Feria de las Colonias, Hogar y Expo artesanías , incluyendo la vinculación de las (6) regionales y eran del país "/>
    <s v="NO"/>
    <d v="2016-01-30T00:00:00"/>
    <d v="2016-11-30T00:00:00"/>
    <n v="100"/>
    <s v="Maryori Quiñones Núñez"/>
    <s v="Profesional Universitario"/>
    <x v="0"/>
    <m/>
    <m/>
    <m/>
    <s v="60"/>
    <s v="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
    <m/>
    <n v="67"/>
    <n v="0.8"/>
    <s v="Mes de julio:De acuerdo a la programación de CORFERIAS para la realización de los eventos a la fecha se cumplió con participación en la XIV Feria de Colonias del 14 al 24 de julio. Pendientes Feria del Hogar del 1 al 18 de septiembre y Expoartesanias (5 al 18 de diciembre)._x000a__x000a_Mes de agosto: Mediante oficio No. 8340- SUBDA- GUGEC- 9532 del 29 de julio de 2016, se presenta informe a la Subdirectora de Actividades Productivas, sobre la realización de la Feria de las Colonias del 14 al 24 de julio en CORFERIAS. _x000a__x000a_Mes de septiembre: Mediante oficio No. 8340- SUBDA- GUGEC- 12392 del 22 de septiembre de 2016, se presenta informe a la Directora de Atención y Tratamiento, sobre la realización de la Feria del Hogar del 01 al 18 de septiembre en CORFERIAS._x000a_"/>
    <s v="Drive P125- Actividad 802"/>
    <n v="100"/>
    <n v="1"/>
    <s v="Mediante oficio No. 8340- SUBDA- GUGEC- 9532 del 29 de julio de 2016, se presentó informe a la Subdirectora de Actividades Productivas, sobre la realización de la Feria de las Colonias del 14 al 24 de julio en CORFERIAS. _x000a__x000a_Mediante oficio No. 8340- SUBDA- GUGEC- 12392 del 22 de septiembre de 2016, se presentó informe a la Directora de Atención y Tratamiento, sobre la realización de la Feria del Hogar del 01 al 18 de septiembre en CORFERIAS._x000a__x000a_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_x000a_"/>
    <s v="Drive- P125 - Actividad 802"/>
    <n v="305"/>
    <n v="305"/>
    <n v="1"/>
    <n v="1"/>
    <n v="1"/>
    <n v="0.01"/>
  </r>
  <r>
    <s v="DIRAT"/>
    <x v="1"/>
    <s v="DIRAT"/>
    <s v="DIRECCIÓN DE ATENCIÓN Y TRATAMIENTO"/>
    <s v="O1"/>
    <s v="Sostener la Atención Social a la PPL, que les otorgue condiciones dignas en la  Prisionalización."/>
    <s v="S6"/>
    <s v="ALIMENTACIÓN"/>
    <s v="I1"/>
    <s v="Informes de análisis y concepto técnico de las actas de los comités de seguimiento al suministro de alimentación para la PPL."/>
    <n v="4"/>
    <s v="Número"/>
    <x v="26"/>
    <s v="Estrategias para el mejoramiento  de las condiciones higiénico-sanitarias de las actividades productivas de los ERON relacionadas con alimentos, elaboradas e implementadas"/>
    <n v="3"/>
    <n v="100"/>
    <s v="Número"/>
    <s v="Ernesto Beltran "/>
    <s v="Profesional Especializado"/>
    <x v="0"/>
    <m/>
    <m/>
    <m/>
    <m/>
    <s v="A la fecha aun no se reportan avance para el cumplimiento del producto. "/>
    <m/>
    <s v="50"/>
    <s v="Mes de mayo:Se anexan los documentos soporte con la normatividad sanitaria relacionada con alimentos para ser aplicadas dentro de las actividades productivas (guías, instructivos, orientaciones)._x000a_  _x000a_  Mes de junio:Se anexa instructivo para capacitación en buenas prácticas de manifactura de alimentos y plan de saneamiento básico para adaptar a actividades productivas relacionadas con alimentos._x000a_  _x000a_  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n v="100"/>
    <s v="Mes de octubre: Se creó documento con los requisitos higiénico-sanitarios de las actividades productivas relacionadas con alimentos. "/>
    <s v="Drive- P179- Actividad 803"/>
    <n v="803"/>
    <s v="Documentar de los requisitos higiénico-sanitarios de las actividades productivas relacionadas con alimentos "/>
    <s v="NO"/>
    <d v="2016-01-01T00:00:00"/>
    <d v="2016-12-12T00:00:00"/>
    <n v="100"/>
    <s v="Grupo Alimentación"/>
    <s v="Profesional Especializado"/>
    <x v="0"/>
    <m/>
    <m/>
    <m/>
    <s v="60"/>
    <s v="Mes de mayo: Se anexan los documentos soporte con la normatividad sanitaria relacionada con alimentos para ser aplicadas dentro de las actividades productivas (guías, instructivos, orientaciones)._x000a__x000a_Mes de junio: Se anexa instructivo para capacitación en buenas prácticas de manifactura de alimentos y plan de saneamiento básico para adaptar a actividades productivas relacionadas con alimentos."/>
    <s v="Drive- P179-803"/>
    <n v="50"/>
    <n v="0.78901734104046239"/>
    <s v="Mes de julio:Se realizó visita de seguimiento a la actividad de panadería del EC Bogotá el 06/07/2016, el 22/07/2016 se realizó capacitación en normatividad sanitaria a los internos de las actividades productivas de panadería y asadero de pollos de EC Bogotá._x000a_  _x000a_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_x000a_  _x000a_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
    <s v="Drive- P179- Actividad 803"/>
    <n v="100"/>
    <n v="1"/>
    <s v="Mes de octubre: Se creó documento con los requisitos higiénico-sanitarios de las actividades productivas relacionadas con alimentos. "/>
    <s v="Drive- P179- Actividad 803"/>
    <n v="346"/>
    <n v="346"/>
    <n v="1"/>
    <n v="1"/>
    <n v="1"/>
    <n v="0.03"/>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s v=" A la fecha no se puede establecer el porcentaje de avance, toda vez que faltan por ejecutar 6 actividades de las 6 propuestas.  "/>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4"/>
    <s v="Realizar diagnóstico sobre niveles de conflictividad y convivencia"/>
    <s v="NO"/>
    <d v="2016-06-01T00:00:00"/>
    <d v="2016-12-15T00:00:00"/>
    <n v="10"/>
    <s v="Cesar Carrera"/>
    <s v="Profesional Universitario"/>
    <x v="0"/>
    <m/>
    <m/>
    <m/>
    <m/>
    <s v="A la fecha no se han reportado avances para el cumplimiento de la actividad: Realizar diagnóstico sobre niveles de conflictividad y convivencia"/>
    <m/>
    <m/>
    <n v="0.6142131979695431"/>
    <s v="Mes de agosto: Oficio GATES 8430 del 05 de julio de 2016, mediante el cual se hace entrega de los estudios previos- Contrato interadministrativo “Cárceles para la paz vigencia 2016” dirigido a la Subdirectora de Gestión Contractual del Instituto. _x000a_ _x000a_ Oficio 2016IE0016763 del 18/07/2016 Respuesta OFICIO GATES 08430 Corrección estudios previos._x000a_ _x000a_ Oficio 09691 del 02 de agosto de 2016, mediante el cual se realizan ajustes a los estudios previos Contrato interadministrativo “Cárceles para la paz vigencia 2016”. _x000a_ _x000a_ Oficio GATES 11008 del 26 de agosto de 2016, mediante el cual se realizan ajustes a los estudios previos Contrato interadministrativo “Cárceles para la paz vigencia 2016”. _x000a_ _x000a_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
    <s v="Drive- P96- Actividad 804"/>
    <n v="100"/>
    <n v="1"/>
    <s v="Mes de octubre: 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Mediante acta No. 1015 del 26 de octubre de 2016, se realizó presentación del contratista a la Dirección de la RM Bogotá y se hizo presentación y aprobación del cronograma  de trabajo (entrega de productos Contrato Interadministrativo 206 del 20 de octubre de 2016)._x000a__x000a_Mediante acta No. 1061 del 08 de noviembre de 2016, se revisó y aprobó el equipo de trabajo y el cronograma de ejecución del Contrato Interadministrativo 206 del 20 de octubre de 2016. _x000a__x000a_La Universidad Nacional realizó diagnóstico sobre los niveles de conflictividad y convivencia en la RM Bogotá._x000a_"/>
    <s v="Drive- P96- Actividad 804"/>
    <n v="197"/>
    <n v="197"/>
    <n v="1"/>
    <n v="1"/>
    <n v="1"/>
    <n v="0.02"/>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5"/>
    <s v="Diseñar de instrumento pre y post que permita medir los niveles de conflictividad al interior del establecimiento"/>
    <s v="NO"/>
    <d v="2016-06-01T00:00:00"/>
    <d v="2016-12-15T00:00:00"/>
    <n v="20"/>
    <s v="Cesar Carrera"/>
    <s v="Profesional Universitario"/>
    <x v="0"/>
    <m/>
    <m/>
    <m/>
    <m/>
    <s v="A la fecha no se han reportado avances para el cumplimiento de la actividad:Diseñar instrumento pre y post que permita medir los niveles de conflictividad al interior del establecimiento"/>
    <m/>
    <m/>
    <n v="0.6142131979695431"/>
    <s v="Mes de septiembre:Mediante Oficio No. 2016EE0007244 del 26 de septiembre de 2016, se remitió al Doctor Genaro Alfonso Sánchez Moncaleano, Decano de la Facultad de Derecho de la Universidad Nacional de Colombia."/>
    <s v="Drive- P96- Actividad 805"/>
    <n v="100"/>
    <n v="1"/>
    <s v="Mes de octubre: La Universidad Nacional diseñó instrumento pre y post que para medir los niveles de conflictividad al interior de la RM Bogotá. "/>
    <s v="Drive- P96- Actividad 805"/>
    <n v="197"/>
    <n v="197"/>
    <n v="1"/>
    <n v="1"/>
    <n v="1"/>
    <n v="0.02"/>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6"/>
    <s v="Implementar estrategia de formación en MARC "/>
    <s v="NO"/>
    <d v="2016-07-01T00:00:00"/>
    <d v="2016-12-15T00:00:00"/>
    <n v="15"/>
    <s v="Cesar Carrera"/>
    <s v="Profesional Universitario"/>
    <x v="0"/>
    <m/>
    <m/>
    <m/>
    <m/>
    <m/>
    <m/>
    <m/>
    <n v="0.54491017964071853"/>
    <s v="A la fecha no se han reportado avances para el cumplimiento de la actividad:Implementar estrategia de formación en MARC"/>
    <m/>
    <n v="100"/>
    <n v="1"/>
    <s v="Mes de diciembre: La Universidad Nacional presentó implementación (diplomado) en estrategias de formación en MARC . "/>
    <s v="Drive- P96- Actividad 806"/>
    <n v="167"/>
    <n v="167"/>
    <n v="1"/>
    <n v="1"/>
    <n v="1"/>
    <n v="0.02"/>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7"/>
    <s v="Diseñar del Sistema de Mediación Penitenciaria "/>
    <s v="NO"/>
    <d v="2016-07-01T00:00:00"/>
    <d v="2016-12-15T00:00:00"/>
    <n v="15"/>
    <s v="Cesar Carrera"/>
    <s v="Profesional Universitario"/>
    <x v="0"/>
    <m/>
    <m/>
    <m/>
    <m/>
    <m/>
    <m/>
    <m/>
    <n v="0.54491017964071853"/>
    <s v="A la fecha no se han reportado avances para el cumplimiento de la actividad:Diseñar Sistema de Mediación Penitenciaria"/>
    <m/>
    <n v="100"/>
    <n v="1"/>
    <s v="Mes de diciembre: La Universidad Nacional diseño Sistema de Mediación Penitenciaria. "/>
    <s v="Drive- P96- Actividad 807"/>
    <n v="167"/>
    <n v="167"/>
    <n v="1"/>
    <n v="1"/>
    <n v="1"/>
    <n v="0.02"/>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8"/>
    <s v="Construir un manual de convivencia para articular las prácticas formales y no formales de Resolución de Conflictos"/>
    <s v="NO"/>
    <d v="2016-07-01T00:00:00"/>
    <d v="2016-12-15T00:00:00"/>
    <n v="20"/>
    <s v="Cesar Carrera"/>
    <s v="Profesional Universitario"/>
    <x v="0"/>
    <m/>
    <m/>
    <m/>
    <m/>
    <m/>
    <m/>
    <m/>
    <n v="0.54491017964071853"/>
    <s v="A la fecha no se han reportado avances para el cumplimiento de la actividad: Construir un manual de convivencia para articular las prácticas formales y no formales de Resolución de Conflictos"/>
    <m/>
    <n v="100"/>
    <n v="1"/>
    <s v="Mes de diciembre: La Universidad Nacional construyó un manual de convivencia para articular las prácticas formales y no formales de Resolución de Conflictos. "/>
    <s v="Drive- P96- Actividad 808"/>
    <n v="167"/>
    <n v="167"/>
    <n v="1"/>
    <n v="1"/>
    <n v="1"/>
    <n v="0.02"/>
  </r>
  <r>
    <s v="DIRAT"/>
    <x v="1"/>
    <s v="DIRAT"/>
    <s v="DIRECCIÓN DE ATENCIÓN Y TRATAMIENTO"/>
    <s v="O1"/>
    <s v="Sostener la Atención Social a la PPL, que les otorgue condiciones dignas en la  Prisionalización."/>
    <s v="S8"/>
    <s v="ATENCIÓN PSICOSOCIAL"/>
    <s v="I1"/>
    <n v="0"/>
    <n v="4"/>
    <s v="Número"/>
    <x v="27"/>
    <s v="Programa validado para mejoramiento de la convivencia y disminución de los efectos de prisionalización.o  (Implementación Cárceles para la paz nacional)"/>
    <n v="2"/>
    <n v="30"/>
    <s v="Porcentaje"/>
    <s v="Maria Ines Guzman Correa"/>
    <s v="Subdirector Técnico"/>
    <x v="0"/>
    <m/>
    <m/>
    <m/>
    <m/>
    <m/>
    <m/>
    <m/>
    <s v="A la fecha no se puede establecer el porcentaje de avance, toda vez que faltan por ejecutar 6 actividades de las 6 propuestas."/>
    <m/>
    <n v="30"/>
    <s v="Se suscribió Contrato Interadministrativo 206 del 20 de octubre de 2016 entre el INPEC y la Universidad Nacional de Colombia, cuyo objeto es “Contratar la implementación del proyecto “Cárceles para la paz nacional” durante la vigencia 2016 en la Reclusión de Mujeres de Bogotá”.  _x000a_El 24 de octubre se realizó acta de inició del Contrato Interadministrativo 206 del 20 de octubre de 2016 entre el INPEC  y la Universidad Nacional de Colombia. _x000a__x000a_La Universidad Nacional realizó diagnóstico sobre los niveles de conflictividad y convivencia en la RM Bogotá._x000a_"/>
    <s v="Drive - P96"/>
    <n v="809"/>
    <s v="Diseñar una estrategia de formación en Cultura Ciudadana y Paz "/>
    <s v="NO"/>
    <d v="2016-07-01T00:00:00"/>
    <d v="2016-12-12T00:00:00"/>
    <n v="20"/>
    <s v="Cesar Carrera"/>
    <s v="Profesional Universitario"/>
    <x v="0"/>
    <m/>
    <m/>
    <m/>
    <m/>
    <m/>
    <m/>
    <m/>
    <n v="0.55487804878048785"/>
    <s v="A la fecha no se han reportado avances para el cumplimiento de la actividad: Construir un manual de convivencia para articular las prácticas formales y no formales de Resolución de Conflictos"/>
    <m/>
    <n v="100"/>
    <n v="1"/>
    <s v="Mes de diciembre: La Universidad Nacional diseño una estrategia de formación en Cultura Ciudadana y Paz"/>
    <s v="Drive- P96- Actividad 809"/>
    <n v="164"/>
    <n v="164"/>
    <n v="1"/>
    <n v="1"/>
    <n v="1"/>
    <n v="0.02"/>
  </r>
  <r>
    <s v="DIRAT"/>
    <x v="1"/>
    <s v="DIRAT"/>
    <s v="DIRECCIÓN DE ATENCIÓN Y TRATAMIENTO"/>
    <s v="O1"/>
    <s v="Sostener la Atención Social a la PPL, que les otorgue condiciones dignas en la  Prisionalización."/>
    <s v="S5"/>
    <s v="TRATAMIENTO PENITENCIARIO"/>
    <s v="I1"/>
    <n v="0"/>
    <n v="4"/>
    <s v="Número"/>
    <x v="28"/>
    <s v="Instrumento de Valoración Integral al Condenado -IVIC actualizado "/>
    <n v="2"/>
    <n v="40"/>
    <s v="Porcentaje"/>
    <s v="Maria Ines Guzman Correa"/>
    <s v="Subdirector Técnico"/>
    <x v="0"/>
    <m/>
    <m/>
    <m/>
    <m/>
    <s v=" A la fecha no se puede establecer el porcentaje de avance, toda vez que faltan por ejecutar 3 actividades de las 3 propuestas.  "/>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0"/>
    <s v="Realizar proceso de revisión del instrumento"/>
    <s v="NO"/>
    <d v="2016-02-01T00:00:00"/>
    <d v="2016-12-12T00:00:00"/>
    <n v="33"/>
    <s v="María Inés Guzmán Cuellar"/>
    <s v="Subdirector Técnico"/>
    <x v="0"/>
    <m/>
    <m/>
    <m/>
    <m/>
    <s v="A la fecha no se han reportado avances para el cumplimiento de la actividad:Realizar proceso de revisión del instrumento"/>
    <m/>
    <m/>
    <n v="0.7682539682539683"/>
    <s v="A la fecha no se han reportado avances para el cumplimiento de la actividad:Realizar proceso de revisión del instrumento"/>
    <m/>
    <n v="100"/>
    <n v="1"/>
    <s v="Mes de diciembre: Mediante oficio No. 8300 DIRAT- 8320 SUBAP- 83202 GRUTA- 17785 del 07 de diciembre de 2016 la Doctora María Inés Guzmán Correa, Subdirectora de Atención Psicosocial y Supervisora del contrato interadministrativo 208 del 20 de octubre de 2016 certificó la entrega del segundo producto “revisión del instrumento actual desde lo teórico y lo psicométrico“, por parte de la Universidad Industrial de Santander- UIS."/>
    <s v="Drive- P97 - Actividad 810"/>
    <n v="315"/>
    <n v="315"/>
    <n v="1"/>
    <n v="1"/>
    <n v="1"/>
    <n v="0.02"/>
  </r>
  <r>
    <s v="DIRAT"/>
    <x v="1"/>
    <s v="DIRAT"/>
    <s v="DIRECCIÓN DE ATENCIÓN Y TRATAMIENTO"/>
    <s v="O1"/>
    <s v="Sostener la Atención Social a la PPL, que les otorgue condiciones dignas en la  Prisionalización."/>
    <s v="S5"/>
    <s v="TRATAMIENTO PENITENCIARIO"/>
    <s v="I1"/>
    <n v="0"/>
    <n v="4"/>
    <s v="Número"/>
    <x v="28"/>
    <s v="Instrumento de Valoración Integral al Condenado -IVIC actualizado "/>
    <n v="2"/>
    <n v="40"/>
    <s v="Porcentaje"/>
    <s v="Maria Ines Guzman Correa"/>
    <s v="Subdirector Técnico"/>
    <x v="0"/>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1"/>
    <s v="Realizar proceso de socialización "/>
    <s v="NO"/>
    <d v="2016-02-01T00:00:00"/>
    <d v="2016-12-12T00:00:00"/>
    <n v="33"/>
    <s v="María Inés Guzmán Correa"/>
    <s v="Subdirector Técnico"/>
    <x v="0"/>
    <m/>
    <m/>
    <m/>
    <m/>
    <s v="A la fecha no se han reportado avances para el cumplimiento de la actividad: Realizar proceso de socialización  "/>
    <m/>
    <m/>
    <n v="0.7682539682539683"/>
    <s v="A la fecha no se han reportado avances para el cumplimiento de la actividad: Realizar proceso de socialización"/>
    <m/>
    <n v="100"/>
    <n v="1"/>
    <s v="Mes de diciembre: Mediante oficio No. 8300 DIRAT- 8320 SUBAP- 83202 GRUTA- 17784 del 07 de diciembre de 2016 la Doctora María Inés Guzmán Correa, Subdirectora de Atención Psicosocial y Supervisora del contrato interadministrativo 208 del 20 de octubre de 2016 certificó la entrega del segundo producto “proceso de socialización “, por parte de la Universidad Industrial de Santander- UIS. "/>
    <s v="Drive- P97 - Actividad 811"/>
    <n v="315"/>
    <n v="315"/>
    <n v="1"/>
    <n v="1"/>
    <n v="1"/>
    <n v="0.02"/>
  </r>
  <r>
    <s v="DIRAT"/>
    <x v="1"/>
    <s v="DIRAT"/>
    <s v="DIRECCIÓN DE ATENCIÓN Y TRATAMIENTO"/>
    <s v="O1"/>
    <s v="Sostener la Atención Social a la PPL, que les otorgue condiciones dignas en la  Prisionalización."/>
    <s v="S5"/>
    <s v="TRATAMIENTO PENITENCIARIO"/>
    <s v="I1"/>
    <n v="0"/>
    <n v="4"/>
    <s v="Número"/>
    <x v="28"/>
    <s v="Instrumento de Valoración Integral al Condenado -IVIC actualizado "/>
    <n v="2"/>
    <n v="40"/>
    <s v="Porcentaje"/>
    <s v="Maria Ines Guzman Correa"/>
    <s v="Subdirector Técnico"/>
    <x v="0"/>
    <m/>
    <m/>
    <m/>
    <m/>
    <m/>
    <m/>
    <m/>
    <s v="A la fecha no se puede establecer el porcentaje de avance, toda vez que faltan por ejecutar 3 actividades de las 3 propuestas."/>
    <m/>
    <n v="40"/>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812"/>
    <s v="Realizar proceso de actualización del instrumento"/>
    <s v="NO"/>
    <d v="2016-02-01T00:00:00"/>
    <d v="2016-12-12T00:00:00"/>
    <n v="34"/>
    <s v="María Inés Guzmán Correa"/>
    <s v="Subdirector Técnico"/>
    <x v="0"/>
    <m/>
    <m/>
    <m/>
    <m/>
    <s v="A la fecha no se han reportado avances para el cumplimiento de la actividad: Realizar proceso de actualización del instrumento"/>
    <m/>
    <m/>
    <n v="0.7682539682539683"/>
    <s v="A la fecha no se han reportado avances para el cumplimiento de la actividad: Realizar proceso de actualización del instrumento"/>
    <m/>
    <n v="100"/>
    <n v="1"/>
    <s v="Mes de diciembre: Se realizó proceso de actualización del instrumento, por parte de la Universidad Industrial de Santander- UIS._x000a_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_x000a_"/>
    <s v="Drive- P97 - Actividad 812"/>
    <n v="315"/>
    <n v="315"/>
    <n v="1"/>
    <n v="1"/>
    <n v="1"/>
    <n v="0.02"/>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29"/>
    <s v="Curso virtual  para servidores penitenciarios como un proceso de formación frente a la problemática de tentativa de suicidio y casos suicidas para internos  diseñado y realizado."/>
    <n v="1"/>
    <n v="50"/>
    <s v="Porcentaje"/>
    <s v="Maria Ines Guzman Correa"/>
    <s v="Subdirector Técnico"/>
    <x v="0"/>
    <m/>
    <m/>
    <m/>
    <m/>
    <s v="A la fecha no se puede establecer el porcentaje de avance, toda vez que falta por ejecutar la actividad para dar cumplimiento. "/>
    <m/>
    <m/>
    <s v="A la fecha no se puede establecer el porcentaje de avance, toda vez que falta por ejecutar la actividad para dar cumplimiento."/>
    <m/>
    <n v="50"/>
    <s v="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
    <s v="Drive-P99- Actividad 813"/>
    <n v="813"/>
    <s v="Entregar producto a escuela penitenciaria nacional para su estudio y aprobación dentro del plan anual educativo. "/>
    <s v="NO"/>
    <d v="2016-02-01T00:00:00"/>
    <d v="2016-10-31T00:00:00"/>
    <n v="100"/>
    <s v="María Inés Guzmán Correa"/>
    <s v="Subdirector Técnico"/>
    <x v="0"/>
    <m/>
    <m/>
    <m/>
    <s v="40"/>
    <s v="Mes de abril: Oficio GATES-04514 del 29/04/2016 Dirigido a la  Doctora Roselín Martínez Rosales. Directora de Atención y Tratamiento sobre Propuesta temáticas curso preservación de la vida._x000a__x000a_Mes de mayo: Oficio GATES- 6544, de fecha 25 de mayo de 2016,  solicitud concepto curso preservación de la vida dirigido a la Subdirección de Atención en Salud. _x000a__x000a_Mes de junio: Oficio 8310 SUBAS- 07313, de fecha 09 de junio de 2016, mediante el cual se da respuesta al  oficio 8300 DIRAT- 8320 SUBAP- 83201 GATES-6544, de fecha 25 de mayo de 2016, solicitud concepto curso preservación de la vida dirigido a la Subdirección de Atención en Salud."/>
    <s v="Drive: P99- Actividad 813"/>
    <m/>
    <n v="0.88644688644688641"/>
    <s v="Mes de agosto:Seguimiento conductas suicidas segundo trimestre"/>
    <s v="Drive-P99- Actividad 813"/>
    <n v="100"/>
    <n v="1"/>
    <s v="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
    <s v="Drive-P99- Actividad 813"/>
    <n v="273"/>
    <n v="273"/>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0"/>
    <s v="Informes de seguimiento a los proyectos y programas tendientes a la atención psicosocial de la población de internos, elaborados."/>
    <n v="1"/>
    <n v="8"/>
    <s v="Número"/>
    <s v="Maria Ines Guzman Correa"/>
    <s v="Subdirector Técnico"/>
    <x v="0"/>
    <m/>
    <m/>
    <m/>
    <n v="1"/>
    <s v="Mes de abril: Oficio GATES-04517 del 29/04/2016 Retroalimentación primer trimestre programas atención psicosocial."/>
    <s v="Drive- P100- Actividad 816"/>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4"/>
    <s v="Enviar lineamientos de programas de atención psicosocial."/>
    <s v="NO"/>
    <d v="2016-01-04T00:00:00"/>
    <d v="2016-02-01T00:00:00"/>
    <n v="30"/>
    <s v="Myriam Silva "/>
    <s v="Profesional Especializado"/>
    <x v="0"/>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n v="1"/>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100"/>
    <n v="1"/>
    <s v="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
    <s v="Escritorio/Plan de acción/ 2016/ soportes/ psicosocial/ atención social/ producto 3/ actividad 1"/>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0"/>
    <s v="Informes de seguimiento a los proyectos y programas tendientes a la atención psicosocial de la población de internos, elaborados."/>
    <n v="1"/>
    <n v="8"/>
    <s v="Número"/>
    <s v="Maria Ines Guzman Correa"/>
    <s v="Subdirector Técnico"/>
    <x v="0"/>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5"/>
    <s v="Revisar informes trimestrales de programas de Atención Psicosocial presentados por cada Dirección Regional."/>
    <s v="NO"/>
    <d v="2016-04-01T00:00:00"/>
    <d v="2016-12-12T00:00:00"/>
    <n v="35"/>
    <s v="Myriam Silva "/>
    <s v="Profesional Especializado"/>
    <x v="0"/>
    <m/>
    <m/>
    <m/>
    <s v="25"/>
    <s v="Mes de abril: Oficio GATES-04517 del 29/04/2016 Retroalimentación primer trimestre programas atención psicosocial."/>
    <s v="Drive- P100- Actividad 815"/>
    <n v="50"/>
    <n v="0.71372549019607845"/>
    <s v="Mes de agosto: Seadjunta oficio GATES-11032 del 29/08/2016 se realizó retroalimentación segundo trimestre programas atención psicosocial."/>
    <s v="Drive-P100- Actividad 815"/>
    <n v="100"/>
    <n v="1"/>
    <s v="Mes de noviembre: Mediante oficio 8300 DIRAT- 8320 SUBAP- 83201 GATES- 13885 se realizó informe de retroalimentación, para el tercer  trimestre del año, a las Direcciones Regionales de los programas de atención psicosocial. _x000a__x000a_Mes de diciembre: Mediante oficio 8300 DIRAT- 8320 SUBAP- 83201 GATES- 21897 del 16 de diciembre de 2016 se realizó informe de retroalimentación, para el cuarto trimestre del año, a las Direcciones Regionales de los programas de atención psicosocial. _x000a_"/>
    <s v="Drive-P100- Actividad 815"/>
    <n v="255"/>
    <n v="255"/>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0"/>
    <s v="Informes de seguimiento a los proyectos y programas tendientes a la atención psicosocial de la población de internos, elaborados."/>
    <n v="1"/>
    <n v="8"/>
    <s v="Número"/>
    <s v="Maria Ines Guzman Correa"/>
    <s v="Subdirector Técnico"/>
    <x v="0"/>
    <m/>
    <m/>
    <m/>
    <m/>
    <m/>
    <m/>
    <s v="2"/>
    <s v="Mes de agosto: Se envió por correo electrónico el 30/08/2016 la retroalimentación del segundo trimestre programas de atención psicosocial."/>
    <s v="Drive- P100- Actividad 816"/>
    <n v="8"/>
    <s v="Mediante oficio GATES-11032 del 29/08/2016 se realizó retroalimentación para el segundo trimestre del año de los programas de atención psicosocial a las Direcciones Regionales._x000a__x000a_Mes de noviembre: Mediante oficio 8300 DIRAT- 8320 SUBAP- 83201 GATES- 13885 se realizó informe de retroalimentación, para el tercer  trimestre del año, a las Direcciones Regionales de los programas de atención psicosocial. _x000a__x000a_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_x000a_Mes de diciembre: Mediante oficio 8300 DIRAT- 8320 SUBAP- 83201 GATES- 21897 del 16 de diciembre de 2016 se realizó informe de retroalimentación, para el cuarto trimestre del año, a las Direcciones Regionales de los programas de atención psicosocial. _x000a__x000a_"/>
    <s v="Drive- P100 - Actividad 815 y 816"/>
    <n v="816"/>
    <s v="Enviar retroalimentación de la ejecución de los programas de atención psicosocial a cada Dirección Regional."/>
    <s v="NO"/>
    <d v="2016-04-20T00:00:00"/>
    <d v="2016-12-12T00:00:00"/>
    <n v="35"/>
    <s v="Myriam Silva "/>
    <s v="Profesional Especializado"/>
    <x v="0"/>
    <m/>
    <m/>
    <m/>
    <s v="20"/>
    <s v="Mes de abril: Oficio GATES-04517 del 29/04/2016 Retroalimentación primer trimestre programas atención psicosocial."/>
    <s v="Drive- P100- Actividad 816"/>
    <n v="40"/>
    <n v="0.69067796610169496"/>
    <s v="Mes de agosto: Se envió por correo electrónico el 30/08/2016 la retroalimentación del segundo trimestre programas de atención psicosocial."/>
    <s v="Drive-P100- Actividad 816"/>
    <n v="100"/>
    <n v="1"/>
    <s v="Mes de noviembre: Se envió retroalimentación de la ejecución de los programas de atención psicosocial a las Direcciones Regionales  mediante correo electrónico institucional el 02 de diciembre de 2016. _x000a__x000a_Mes de noviembre: Se envió retroalimentación de la ejecución de los programas de atención psicosocial a las Direcciones Regionales  mediante correo electrónico institucional el 16 de diciembre de 2016. _x000a_"/>
    <s v="Drive-P100- Actividad 816"/>
    <n v="236"/>
    <n v="236"/>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1"/>
    <s v="Lineamientos para la atención e intervención psicológica de la población reclusa en los establecimientos de reclusión, diseñados"/>
    <n v="1"/>
    <n v="100"/>
    <s v="Porcentaje"/>
    <s v="Maria Ines Guzman Correa"/>
    <s v="Subdirector Técnico"/>
    <x v="0"/>
    <n v="1"/>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7"/>
    <s v="Revisar de datos de seguimiento del programa de asistencia espiritual y religiosa en la vigencia 2015 y demás documentos soporte."/>
    <s v="NO"/>
    <d v="2016-01-04T00:00:00"/>
    <d v="2016-02-01T00:00:00"/>
    <n v="35"/>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1"/>
    <n v="100"/>
    <s v="Mes de enero: Elaboración lineamientos Subdirección de Atención Psicosocial- atención e intervención psicológica, vigencia 2016."/>
    <s v="Escritorio/Plan de acción/ 2016/ soportes/ psicosocial/ atención social/ producto 4/ actividad 1"/>
    <n v="100"/>
    <n v="1"/>
    <s v="Mes de enero: Elaboración lineamientos Subdirección de Atención Psicosocial- atención e intervención psicológica, vigencia 2016."/>
    <s v="Escritorio/Plan de acción/ 2016/ soportes/ psicosocial/ atención social/ producto 4/ actividad 1"/>
    <n v="100"/>
    <n v="1"/>
    <s v="Mes de enero: Elaboración lineamientos Subdirección de Atención Psicosocial- atención e intervención psicológica, vigencia 2016."/>
    <s v="Escritorio/Plan de acción/ 2016/ soportes/ psicosocial/ atención social/ producto 4/ actividad 1"/>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1"/>
    <s v="Lineamientos para la atención e intervención psicológica de la población reclusa en los establecimientos de reclusión, diseñados"/>
    <n v="1"/>
    <n v="100"/>
    <s v="Porcentaje"/>
    <s v="Maria Ines Guzman Correa"/>
    <s v="Subdirector Técnico"/>
    <x v="0"/>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8"/>
    <s v="Elaborar documento actualizado."/>
    <s v="NO"/>
    <d v="2016-01-04T00:00:00"/>
    <d v="2016-02-01T00:00:00"/>
    <n v="35"/>
    <s v="Myriam Silva Beltrán"/>
    <s v="Profesional Especializado"/>
    <x v="0"/>
    <n v="100"/>
    <s v="Mes de enero: Elaboración lineamientos Subdirección de Atención Psicosocial- atención e intervención psicológica, vigencia 2016."/>
    <s v="Escritorio/Plan de acción/ 2016/ soportes/ psicosocial/ atención social/ producto 4/ actividad 2"/>
    <n v="100"/>
    <s v="Mes de enero: Elaboración lineamientos Subdirección de Atención Psicosocial- atención e intervención psicológica, vigencia 2016."/>
    <s v="Escritorio/Plan de acción/ 2016/ soportes/ psicosocial/ atención social/ producto 4/ actividad 2"/>
    <n v="100"/>
    <n v="1"/>
    <s v="Mes de enero: Elaboración lineamientos Subdirección de Atención Psicosocial- atención e intervención psicológica, vigencia 2016."/>
    <s v="Escritorio/Plan de acción/ 2016/ soportes/ psicosocial/ atención social/ producto 4/ actividad 2"/>
    <n v="100"/>
    <n v="1"/>
    <s v="Mes de enero: Elaboración lineamientos Subdirección de Atención Psicosocial- atención e intervención psicológica, vigencia 2016."/>
    <s v="Escritorio/Plan de acción/ 2016/ soportes/ psicosocial/ atención social/ producto 4/ actividad 2"/>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1"/>
    <s v="Lineamientos para la atención e intervención psicológica de la población reclusa en los establecimientos de reclusión, diseñados"/>
    <n v="1"/>
    <n v="100"/>
    <s v="Porcentaje"/>
    <s v="Maria Ines Guzman Correa"/>
    <s v="Subdirector Técnico"/>
    <x v="0"/>
    <m/>
    <m/>
    <m/>
    <m/>
    <m/>
    <m/>
    <m/>
    <s v="SIN REGISTRO DE SEGUIMIENTO"/>
    <m/>
    <n v="100"/>
    <s v="Se diseñaron lineamientos para la atención e intervención psicológica de la población privada de la libertad en los establecimiento de reclusión del orden nacional- ERON."/>
    <s v="Escritorio/Plan de acción/ 2016/ soportes/ psicosocial/ atención social/ producto 4/ actividad 1/ actividad 2/ actividad 3"/>
    <n v="819"/>
    <s v="Revisar y enviar documento a las Direcciones Regionales para su socialización a ERON."/>
    <s v="NO"/>
    <d v="2016-01-04T00:00:00"/>
    <d v="2016-02-01T00:00:00"/>
    <n v="30"/>
    <s v="Myriam Silva Beltrán"/>
    <s v="Profesional Especializado"/>
    <x v="0"/>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n v="1"/>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100"/>
    <n v="1"/>
    <s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
    <s v="Escritorio/Plan de acción/ 2016/ soportes/ psicosocial/ atención social/ producto 4/ actividad 3"/>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2"/>
    <s v="Convenios suscritos con  entidades externas, públicas o privadas, locales, regionales, nacionales o internacionales, para la ejecución de los programas y proyectos de atención social y tratamiento penitenciario. "/>
    <n v="1"/>
    <n v="1"/>
    <s v="Número"/>
    <s v="Maria Ines Guzman Corre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820"/>
    <s v="Realizar visita de presentación e invitación a suscribir convenios "/>
    <s v="NO"/>
    <d v="2016-02-01T00:00:00"/>
    <d v="2016-12-12T00:00:00"/>
    <n v="50"/>
    <s v="Sandra Lizarazo"/>
    <s v="Profesional Especializado"/>
    <x v="0"/>
    <m/>
    <m/>
    <m/>
    <s v="100"/>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s v="100"/>
    <n v="0.7682539682539683"/>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n v="100"/>
    <n v="1"/>
    <s v="Mes de abril: Acta No 101 del 04/02/2016 Presentación necesidad de apoyo a proyecto de antropología. _x000a__x000a_Oficio GATES-04517 de fecha 22/03/2016 2016IE0006266, dirigido a la Doctora Roselin Martínez, Directora de Atención y Tratamiento, para solicitar aval convenio marco Universidad Nacional de Colombia. _x000a__x000a_Oficio 2016IE0008669 BRIGADIER GENERAL solicitud aval convenio Universidad Nacional de fecha 22/04/2016 - 2016IE0006266 solicitud aval convenio marco  Universidad nacional de Colombia Doctora Roselin Martínez, Directora de Atención y Tratamiento de fecha 22/03/2016."/>
    <s v="Drive- P102- 820"/>
    <n v="315"/>
    <n v="315"/>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2"/>
    <s v="Convenios suscritos con  entidades externas, públicas o privadas, locales, regionales, nacionales o internacionales, para la ejecución de los programas y proyectos de atención social y tratamiento penitenciario. "/>
    <n v="1"/>
    <n v="1"/>
    <s v="Número"/>
    <s v="Maria Ines Guzman Correa"/>
    <s v="Subdirector Técnico"/>
    <x v="0"/>
    <m/>
    <m/>
    <m/>
    <m/>
    <m/>
    <m/>
    <m/>
    <s v="A la fecha no se puede establecer el porcentaje de avance, toda vez que falta por ejecutar 1 actividad de las 2 propuestas."/>
    <m/>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821"/>
    <s v="Suscribir convenios a fin de fortalecer los programas de tratamiento penitenciario y atención social. "/>
    <s v="NO"/>
    <d v="2016-02-01T00:00:00"/>
    <d v="2016-12-12T00:00:00"/>
    <n v="50"/>
    <s v="Sandra Lizarazo"/>
    <s v="Profesional Especializado"/>
    <x v="0"/>
    <m/>
    <m/>
    <m/>
    <m/>
    <m/>
    <m/>
    <m/>
    <n v="0.7682539682539683"/>
    <s v="A la fecha no se han reportado avances para el cumplimiento de la actividad: Suscribir convenio a fin de fortalecer los programas de tto penitenciario y atención social."/>
    <m/>
    <n v="100"/>
    <n v="1"/>
    <s v="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_x000a__x000a_"/>
    <s v="Drive- P102- 821"/>
    <n v="315"/>
    <n v="315"/>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3"/>
    <s v="Lineamientos que garanticen la libertad de cultos de la población privada de la libertad, diseñados "/>
    <n v="1"/>
    <n v="100"/>
    <s v="Porcentaje"/>
    <s v="Maria Ines Guzman Correa"/>
    <s v="Subdirector Técnico"/>
    <x v="0"/>
    <n v="1"/>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2"/>
    <s v="Revisar de datos de seguimiento del programa de asistencia espiritual y religiosa en la vigencia 2015 y demás documentos soporte."/>
    <s v="NO"/>
    <d v="2016-01-04T00:00:00"/>
    <d v="2016-02-01T00:00:00"/>
    <n v="35"/>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1"/>
    <n v="100"/>
    <s v="Mes de enero: Elaboración lineamientos Subdirección de Atención Psicosocial- asistencia espiritual y religiosa, vigencia 2016."/>
    <s v="Escritorio/Plan de acción/ 2016/ soportes/ psicosocial/ atención social/ producto 6/ actividad 1"/>
    <n v="100"/>
    <n v="1"/>
    <s v="Mes de enero: Elaboración lineamientos Subdirección de Atención Psicosocial- asistencia espiritual y religiosa, vigencia 2016."/>
    <s v="Escritorio/Plan de acción/ 2016/ soportes/ psicosocial/ atención social/ producto 6/ actividad 1"/>
    <n v="100"/>
    <n v="1"/>
    <s v="Mes de enero: Elaboración lineamientos Subdirección de Atención Psicosocial- asistencia espiritual y religiosa, vigencia 2016."/>
    <s v="Escritorio/Plan de acción/ 2016/ soportes/ psicosocial/ atención social/ producto 6/ actividad 1"/>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3"/>
    <s v="Lineamientos que garanticen la libertad de cultos de la población privada de la libertad, diseñados "/>
    <n v="1"/>
    <n v="100"/>
    <s v="Porcentaje"/>
    <s v="Maria Ines Guzman Correa"/>
    <s v="Subdirector Técnico"/>
    <x v="0"/>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3"/>
    <s v="Elaborar documento actualizado."/>
    <s v="NO"/>
    <d v="2016-01-04T00:00:00"/>
    <d v="2016-02-01T00:00:00"/>
    <n v="35"/>
    <s v="Myriam Silva Beltrán"/>
    <s v="Profesional Especializado"/>
    <x v="0"/>
    <n v="100"/>
    <s v="Mes de enero: Elaboración lineamientos Subdirección de Atención Psicosocial- asistencia espiritual y religiosa, vigencia 2016."/>
    <s v="Escritorio/Plan de acción/ 2016/ soportes/ psicosocial/ atención social/ producto 6/ actividad 2"/>
    <n v="100"/>
    <s v="Mes de enero: Elaboración lineamientos Subdirección de Atención Psicosocial- asistencia espiritual y religiosa, vigencia 2016."/>
    <s v="Escritorio/Plan de acción/ 2016/ soportes/ psicosocial/ atención social/ producto 6/ actividad 2"/>
    <n v="100"/>
    <n v="1"/>
    <s v="Mes de enero: Elaboración lineamientos Subdirección de Atención Psicosocial- asistencia espiritual y religiosa, vigencia 2016."/>
    <s v="Escritorio/Plan de acción/ 2016/ soportes/ psicosocial/ atención social/ producto 6/ actividad 2"/>
    <n v="100"/>
    <n v="1"/>
    <s v="Mes de enero: Elaboración lineamientos Subdirección de Atención Psicosocial- asistencia espiritual y religiosa, vigencia 2016."/>
    <s v="Escritorio/Plan de acción/ 2016/ soportes/ psicosocial/ atención social/ producto 6/ actividad 2"/>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3"/>
    <s v="Lineamientos que garanticen la libertad de cultos de la población privada de la libertad, diseñados "/>
    <n v="1"/>
    <n v="100"/>
    <s v="Porcentaje"/>
    <s v="Maria Ines Guzman Correa"/>
    <s v="Subdirector Técnico"/>
    <x v="0"/>
    <m/>
    <m/>
    <m/>
    <m/>
    <m/>
    <m/>
    <m/>
    <s v="SIN REGISTRO DE SEGUIMIENTO"/>
    <m/>
    <n v="100"/>
    <s v="Se diseñaron lineamientos que garanticen la libertad de cultos de la población privada de la libertad en los establecimientos de reclusión del orden nacional- ERON."/>
    <s v="Escritorio/Plan de acción/ 2016/ soportes/ psicosocial/ atención social/ producto 6/ actividad 1/ actividad 2/ actividad 3"/>
    <n v="824"/>
    <s v="Revisar y enviar documento a las Direcciones Regionales para su socialización a ERON."/>
    <s v="NO"/>
    <d v="2016-01-04T00:00:00"/>
    <d v="2016-02-01T00:00:00"/>
    <n v="30"/>
    <s v="Myriam Silva Beltrán"/>
    <s v="Profesional Especializado"/>
    <x v="0"/>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n v="1"/>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100"/>
    <n v="1"/>
    <s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
    <s v="Escritorio/Plan de acción/ 2016/ soportes/ psicosocial/ atención social/ producto 6/ actividad 3"/>
    <n v="28"/>
    <n v="28"/>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4"/>
    <s v="Estrategias que fortalezcan los vínculos entre la población privada de la libertad y su familia definida "/>
    <n v="1"/>
    <n v="100"/>
    <s v="Porcentaje"/>
    <s v="Maria Ines Guzman Correa"/>
    <s v="Subdirector Técnico"/>
    <x v="0"/>
    <m/>
    <m/>
    <m/>
    <m/>
    <s v="A la fecha no se puede establecer el porcentaje de avance, toda vez que falta por ejecutar 1 actividad  de las 3 propuestas. "/>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5"/>
    <s v="Realizar asignación presupuestal a 20 establecimientos."/>
    <s v="NO"/>
    <d v="2016-01-12T00:00:00"/>
    <d v="2016-03-31T00:00:00"/>
    <n v="20"/>
    <s v="Myriam Silva Beltrán"/>
    <s v="Profesional Especializado"/>
    <x v="0"/>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n v="1"/>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100"/>
    <n v="1"/>
    <s v="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_x000a__x000a_20 Establecimientos: COMEB, Fusagasugá, RM Bogotá, Combita, Yopal, Heliconias- Florencia, Tuluá, EPAMSCAS Popayán, COJAM, EC Barranquilla, EPMSC Barranquilla, EPMSC Bucaramanga, RM Bucaramanga, EPAMS Girón, COCUC, EPC La Paz, COPED, Calarcá, La Dorada y COIBA. "/>
    <s v="Escritorio/Plan de acción/ 2016/ soportes/ psicosocial/ atención social/ producto 7/ actividad 1"/>
    <n v="79"/>
    <n v="79"/>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4"/>
    <s v="Estrategias que fortalezcan los vínculos entre la población privada de la libertad y su familia definida "/>
    <n v="1"/>
    <n v="100"/>
    <s v="Porcentaje"/>
    <s v="Maria Ines Guzman Correa"/>
    <s v="Subdirector Técnico"/>
    <x v="0"/>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6"/>
    <s v="Elaborar lineamientos para la estrategia Visitas Virtuales de internos a familiares."/>
    <s v="NO"/>
    <d v="2016-01-07T00:00:00"/>
    <d v="2016-02-01T00:00:00"/>
    <n v="30"/>
    <s v="Myriam Silva Beltrán"/>
    <s v="Profesional Especializado"/>
    <x v="0"/>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n v="1"/>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100"/>
    <n v="1"/>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Escritorio/Plan de acción/ 2016/ soportes/ psicosocial/ atención social/ producto 7/ actividad 2"/>
    <n v="25"/>
    <n v="25"/>
    <n v="1"/>
    <n v="1"/>
    <n v="1"/>
    <n v="0.01"/>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34"/>
    <s v="Estrategias que fortalezcan los vínculos entre la población privada de la libertad y su familia definida "/>
    <n v="1"/>
    <n v="100"/>
    <s v="Porcentaje"/>
    <s v="Maria Ines Guzman Correa"/>
    <s v="Subdirector Técnico"/>
    <x v="0"/>
    <m/>
    <m/>
    <m/>
    <m/>
    <m/>
    <m/>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100"/>
    <s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
    <s v="Drive- P105- Actividad 826"/>
    <n v="827"/>
    <s v="Realizar seguimiento a la implementación de la estrategia en ERON."/>
    <s v="NO"/>
    <d v="2016-01-15T00:00:00"/>
    <d v="2016-12-12T00:00:00"/>
    <n v="50"/>
    <s v="Myriam Silva Beltrán"/>
    <s v="Profesional Especializado"/>
    <x v="0"/>
    <m/>
    <m/>
    <m/>
    <s v="25"/>
    <s v="Mes de abril: Oficio GATES-04517 Retroalimentación primer trimestre programas atención psicosocial. "/>
    <s v="Drive- P105- Actividad 827"/>
    <n v="50"/>
    <n v="0.78012048192771088"/>
    <s v=" Mes de agosto:Mediante oficio GATES-11032 del 29/08/2016 Retroalimentación segundo trimestre programas atención psicosocial páginas 7 y 8."/>
    <s v="Drive- P105- Actividad 827"/>
    <n v="100"/>
    <n v="1"/>
    <s v="Mes de noviembre: Mediante oficio 8300 DIRAT- 8320 SUBAP- 83201 GATES- 13885 se realizó informe de seguimiento, a la implementación de la estrategia en los ERON._x000a__x000a_Mes de diciembre: Mediante oficio 8300 DIRAT- 8320 SUBAP- 83201 GATES- 21188 del 15 de diciembre de 2016 se realizó informe de seguimiento, a la implementación de la estrategia en los ERON._x000a_"/>
    <s v="Drive- P105- Actividad 827"/>
    <n v="332"/>
    <n v="332"/>
    <n v="1"/>
    <n v="1"/>
    <n v="1"/>
    <n v="0.01"/>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s v="Modelo educativo institucional del Instituto Penitenciario y Carcelario actualizado"/>
    <n v="3"/>
    <n v="10"/>
    <s v="Porcentaje"/>
    <s v="Maricela Guevara"/>
    <s v="Subdirector Técnico"/>
    <x v="0"/>
    <m/>
    <m/>
    <m/>
    <m/>
    <s v="A la fecha no se puede establecer el porcentaje de avance, toda vez que faltan por ejecutar 3 actividades de las 3 propuestas. "/>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28"/>
    <s v="Evaluar el Modelo Educativo INPEC"/>
    <s v="NO"/>
    <d v="2016-01-01T00:00:00"/>
    <d v="2016-12-12T00:00:00"/>
    <n v="60"/>
    <s v="Enrique Castillo "/>
    <s v="Profesional Universitario"/>
    <x v="0"/>
    <m/>
    <m/>
    <m/>
    <m/>
    <s v="A la fecha no se han reportado avances para el cumplimiento de la actividad: Evaluar el Modelo Educativo INPEC"/>
    <m/>
    <m/>
    <n v="0.78901734104046239"/>
    <s v="A la fecha no se han reportado avances para el cumplimiento de la actividad: Evaluar el Modelo Educativo INPEC"/>
    <m/>
    <n v="100"/>
    <n v="1"/>
    <s v="Mes de octubre: _x000a_Se realizó contrato Interadministrativo No 158 del 11 de julio de 2016._x000a__x000a_Acta No 0638 del 19 de julio de 2016, en la cual se llevó a cabo reunión en la Universidad Pedagógica Nacional  _x000a__x000a_Reunión inicial Equipo asesor UPN y SUBED – INPEC el 28 de julio de 2016.  _x000a__x000a_Reunión Equipo UPN. Acta 02 del 29 y 30 agosto de 2016._x000a__x000a_Reunión Equipo UPN y SUBED – INPEC. Acta 02 del 06 de septiembre de 2016. _x000a__x000a_Reunión Equipo UPN y SUBED – INPEC. Acta 03 del 13 de septiembre de 2016._x000a__x000a_Se adjunta resumen ejecutivo sobre la evaluación del Modelo Educativo del INPEC- MEI._x000a_"/>
    <s v="Drive- P184- Actividad 828"/>
    <n v="346"/>
    <n v="346"/>
    <n v="1"/>
    <n v="1"/>
    <n v="1"/>
    <n v="0.0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s v="Modelo educativo institucional del Instituto Penitenciario y Carcelario actualizado"/>
    <n v="3"/>
    <n v="10"/>
    <s v="Porcentaje"/>
    <s v="Maricela Guevara"/>
    <s v="Subdirector Técnico"/>
    <x v="0"/>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29"/>
    <s v="Socializar el estado actual del Modelo Educativo INPEC"/>
    <s v="NO"/>
    <d v="2016-07-01T00:00:00"/>
    <d v="2016-12-12T00:00:00"/>
    <n v="10"/>
    <s v="Enrique Castillo "/>
    <s v="Profesional Universitario"/>
    <x v="0"/>
    <m/>
    <m/>
    <m/>
    <m/>
    <m/>
    <m/>
    <m/>
    <n v="0.55487804878048785"/>
    <s v="A la fecha no se han reportado avances para el cumplimiento de la actividad: Socializar el estado actual del Modelo Educativo INPEC"/>
    <m/>
    <n v="100"/>
    <n v="1"/>
    <s v="Mes de noviembre: La Universidad Pedagógica Nacional realizó socialización del estado actual del Modelo Educativo del INPEC- MEI. "/>
    <s v="Drive- P184- Actividad 829"/>
    <n v="164"/>
    <n v="164"/>
    <n v="1"/>
    <n v="1"/>
    <n v="1"/>
    <n v="0.03"/>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5"/>
    <s v="Modelo educativo institucional del Instituto Penitenciario y Carcelario actualizado"/>
    <n v="3"/>
    <n v="10"/>
    <s v="Porcentaje"/>
    <s v="Maricela Guevara"/>
    <s v="Subdirector Técnico"/>
    <x v="0"/>
    <m/>
    <m/>
    <m/>
    <m/>
    <m/>
    <m/>
    <m/>
    <s v="A la fecha no se puede establecer el porcentaje de avance, toda vez que faltan por ejecutar 3 actividades de las 3 propuestas."/>
    <m/>
    <n v="10"/>
    <s v="Mes de noviembre: La Universidad Pedagógica Nacional presentó ajustes (Plan de Mejoramiento) a la estructura del Modelo Educativo del INPEC- MEI."/>
    <s v="Drive- P184- Actividad 830"/>
    <n v="830"/>
    <s v="Ajustar la estructura del Modelo Educativo INPEC"/>
    <s v="NO"/>
    <d v="2016-08-01T00:00:00"/>
    <d v="2016-12-12T00:00:00"/>
    <n v="30"/>
    <s v="Enrique Castillo "/>
    <s v="Profesional Universitario"/>
    <x v="0"/>
    <m/>
    <m/>
    <m/>
    <m/>
    <m/>
    <m/>
    <m/>
    <n v="0.45112781954887216"/>
    <s v="A la fecha no se han reportado avances para el cumplimiento de la actividad: Ajustar la estructura del Modelo Educativo INPEC"/>
    <m/>
    <n v="100"/>
    <n v="1"/>
    <s v="Mes de noviembre: La Universidad Pedagógica Nacional presentó ajustes (Plan de Mejoramiento) a la estructura del Modelo Educativo del INPEC- MEI."/>
    <s v="Drive- P184- Actividad 830"/>
    <n v="133"/>
    <n v="133"/>
    <n v="1"/>
    <n v="1"/>
    <n v="1"/>
    <n v="0.03"/>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6"/>
    <s v="ERON con Bibliotecas en funcionamiento (espacio físico, mobiliario, equipo de computo con software, material bibliográfico actualizado y personal capacitado)"/>
    <n v="2"/>
    <n v="10"/>
    <s v="Porcentaje"/>
    <s v="Maricela Guevar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n v="831"/>
    <s v="Estructurar cursos de cualificación para bibliotecarios"/>
    <s v="NO"/>
    <d v="2016-01-01T00:00:00"/>
    <d v="2016-06-30T00:00:00"/>
    <n v="10"/>
    <s v="Febe Lucía Ruiz "/>
    <s v="Profesional Especializado"/>
    <x v="0"/>
    <m/>
    <m/>
    <m/>
    <n v="100"/>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n v="100"/>
    <n v="1"/>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831"/>
    <n v="100"/>
    <n v="1"/>
    <s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_x000a__x000a_Mes de junio: Se adjunta oficio No. 8390, de fecha 30 de junio de 2016, mediante el cual se rinde informe a la Doctora Roselin Martínez Rosales, Directora de Atención y Tratamiento, sobre la estructuración de cursos de cualificación para bibliotecarios en los ERON."/>
    <s v="Drive- P199- Actividad 831"/>
    <n v="181"/>
    <n v="181"/>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6"/>
    <s v="ERON con Bibliotecas en funcionamiento (espacio físico, mobiliario, equipo de computo con software, material bibliográfico actualizado y personal capacitado)"/>
    <n v="2"/>
    <n v="10"/>
    <s v="Porcentaje"/>
    <s v="Maricela Guevara"/>
    <s v="Subdirector Técnico"/>
    <x v="0"/>
    <m/>
    <m/>
    <m/>
    <m/>
    <m/>
    <m/>
    <m/>
    <s v="A la fecha no se puede establecer el porcentaje de avance, toda vez que falta por ejecutar 1 actividad de las 2 propuestas."/>
    <m/>
    <n v="10"/>
    <s v="Se realizó informe de avance en la implementacion del proyecto para el fortalecimiento de las bibliotecas en los ERON, que contempla: espacio físico, mobiliario, material bibliográfico actualizado y personal capacitado. "/>
    <s v="Drive- P199- - Actividad 832 "/>
    <n v="832"/>
    <s v="Adquirir elementos para dotación"/>
    <s v="NO"/>
    <d v="2016-01-01T00:00:00"/>
    <d v="2016-12-12T00:00:00"/>
    <n v="90"/>
    <s v="Febe Lucía Ruiz "/>
    <s v="Profesional Especializado"/>
    <x v="0"/>
    <m/>
    <m/>
    <m/>
    <s v="50"/>
    <s v="Mes de mayo: Se solicitó CDP para la realización de tres procesos de contratación, de la siguiente manera:_x000a_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_x000a_Por recomendación de la oficina jurídica el proceso de compra de mobiliario se está adelantando conjuntamente con la Oficina de Atención al Ciudadano y salud ocupacional, se radicaron los estudios previos finales para dar inicio al proceso de convocatoria. _x000a__x000a_La compra de los equipos se realizó el 2 de junio a través de la tienda virtual de Colombia Compra Eficiente. _x000a__x000a_Para la compra de material bibliográfico se recibió la lista de libros por parte de la Biblioteca Nacional en la primera semana de junio, por lo que se dará inicio a  la realización del estudio de mercado."/>
    <s v="Drive- P199"/>
    <m/>
    <n v="0.78901734104046239"/>
    <s v="Mes de julio:El proceso de compra de mobiliario se encuentra en proceso de adjudicación - Subasta N° 2 de 2016_x000a_  Orden de compra N° 8753 de 2016 – los elementos se recibieron el 10 de junio por un valor $ 7.266.597._x000a_  Orden de compra N° 8754 de 2016 – los elementos se recibieron el 9 de junio por un valor $ 11.617.845._x000a_  Queda pendiente realizar la compra de DVD e impresoras por un valor $ 6.115.558, teniendo en cuenta que fue necesario reversar una orden de compra porque el proveedor no contaba con los elementos comprados._x000a_  _x000a_  Se entregaron los estudios previos para la compra de mobiliario para revisión de la Subdirección contractual."/>
    <s v="No se cuenta con soportes que evidencien el avance"/>
    <n v="100"/>
    <n v="1"/>
    <s v="Mes de noviembre: Se realizó un informe sobre la adquisición y dotación de mobiliario, equipos y material bibliográfico.   "/>
    <s v="Drive- P199- - Actividad 832 "/>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7"/>
    <s v="ERON fortalecidos con elementos  para el desarrollo del modelo educativo  "/>
    <n v="2"/>
    <n v="34"/>
    <s v="Número"/>
    <s v="Maricela Guevara"/>
    <s v="Subdirector Técnico"/>
    <x v="0"/>
    <m/>
    <m/>
    <m/>
    <m/>
    <s v="A la fecha no se puede establecer el porcentaje de avance, toda vez que falta por ejecutar 1 actividad de las 2 propuestas. "/>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n v="833"/>
    <s v="Asignar recursos a los Establecimientos de Reclusión para el desarrollo  y fortalecimiento del MEI. "/>
    <s v="NO"/>
    <d v="2016-01-01T00:00:00"/>
    <d v="2016-11-30T00:00:00"/>
    <n v="30"/>
    <s v="Enrique castillo"/>
    <s v="Profesional Universitario"/>
    <x v="0"/>
    <m/>
    <m/>
    <m/>
    <s v="100"/>
    <s v="Mes de junio: Se adjunta Resolución 1340 de 2016, mediante la cual se asignaron recursos a los 136 establecimientos de reclusión adscritos  para para el desarrollo  y fortalecimiento del MEI.  "/>
    <s v="Drive- P112-833"/>
    <s v="100"/>
    <n v="0.81736526946107779"/>
    <s v="Mes de junio: Se adjunta Resolución 1340 de 2016, mediante la cual se asignaron recursos a los 136 establecimientos de reclusión adscritos  para para el desarrollo  y fortalecimiento del MEI.  "/>
    <s v="Drive- P112-833"/>
    <n v="100"/>
    <n v="1"/>
    <s v="Mes de junio: Se adjunta Resolución 1340 de 2016, mediante la cual se asignaron recursos a los 136 establecimientos de reclusión adscritos  para para el desarrollo  y fortalecimiento del MEI.  "/>
    <s v="Drive- P112-Actividad 833"/>
    <n v="334"/>
    <n v="334"/>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7"/>
    <s v="ERON fortalecidos con elementos  para el desarrollo del modelo educativo  "/>
    <n v="2"/>
    <n v="34"/>
    <s v="Número"/>
    <s v="Maricela Guevara"/>
    <s v="Subdirector Técnico"/>
    <x v="0"/>
    <m/>
    <m/>
    <m/>
    <m/>
    <m/>
    <m/>
    <m/>
    <s v="A la fecha no se puede establecer el porcentaje de avance, toda vez que falta por ejecutar 1 actividad de las 2 propuestas."/>
    <m/>
    <n v="34"/>
    <s v="Mediante resolución 1340 de 2016, se asignaron recursos a los 136 establecimientos de reclusión adscritos  para para el desarrollo  y fortalecimiento del MEI.  "/>
    <s v="Drive- P112 - Actividad 833"/>
    <n v="834"/>
    <s v="Realizar seguimiento a la ejecución de los recursos asignados a los ERON. "/>
    <s v="NO"/>
    <d v="2016-06-01T00:00:00"/>
    <d v="2016-12-12T00:00:00"/>
    <n v="70"/>
    <s v="Enrique castillo"/>
    <s v="Profesional Universitario"/>
    <x v="0"/>
    <m/>
    <m/>
    <m/>
    <s v="50"/>
    <s v="Mes de junio: Se adjunta oficio No. 5332 de fecha 12 de mayo del 2016 y oficio No. 7615 de fecha 15 de junio del 2016  del 15 de junio del 2016, mediante el cual se solicitó seguimiento a la ejecución presupuestal de los recursos asignados a los ERON.  "/>
    <s v="Drive- P112-834"/>
    <n v="67"/>
    <n v="0.62371134020618557"/>
    <s v="Mes de junio: Se adjunta oficio No. 5332 de fecha 12 de mayo del 2016 y oficio No. 7615 de fecha 15 de junio del 2016  del 15 de junio del 2016, mediante el cual se solicitó seguimiento a la ejecución presupuestal de los recursos asignados a los ERON.  "/>
    <s v="Drive- P112- Actividad 834"/>
    <n v="100"/>
    <n v="1"/>
    <s v="Mes de octubre: Acta No. 0837 del 26 de agosto, en la que se realizó videoconferencia con el área de educación de cada una de las seis (6) regionales, con el fin de hacer seguimiento a la ejecución presupuestal de los recursos asignados a los ERON. _x000a__x000a_Mes de noviembre: Se realizó seguimiento a la ejecución presupuestal los recursos asignados a los ERON mediante  Resolución 1340 de 2016, se adjunta matriz. _x000a_"/>
    <s v="Drive- P112- Actividad 834"/>
    <n v="194"/>
    <n v="194"/>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8"/>
    <s v="Aumentar en un 5% anual los cupos  en el programa de  de educación superior en relación con el año inmediatamente anterior.  "/>
    <n v="2"/>
    <n v="617"/>
    <s v="Número"/>
    <s v="Maricela Guevara"/>
    <s v="Subdirector Técnico"/>
    <x v="0"/>
    <n v="970"/>
    <s v="Mes de marzo: El numero de internos,  inscritos en programas de educación superior es de 970."/>
    <s v="Escritorio/Plan de acción/ 2016/ soportes/ educación/ educación superior / producto 3/ actividad 1/ actividad 2"/>
    <m/>
    <m/>
    <m/>
    <m/>
    <s v="SIN REGISTRO DE SEGUIMIENTO"/>
    <m/>
    <n v="970"/>
    <s v="Mes de marzo: El numero de internos,  inscritos en programas de educación superior es de 970."/>
    <s v="Escritorio/Plan de acción/ 2016/ soportes/ educación/ educación superior / producto 3/ actividad 1/ actividad 2"/>
    <n v="835"/>
    <s v="Coordinar con las direcciones Regionales, las actividades de divulgación y socialización de información sobre Educación superior."/>
    <s v="NO"/>
    <d v="2016-01-01T00:00:00"/>
    <d v="2016-03-01T00:00:00"/>
    <n v="60"/>
    <s v="Enrique Castillo "/>
    <s v="Profesional Universitario"/>
    <x v="0"/>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n v="1"/>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100"/>
    <n v="1"/>
    <s v="Mes de febrero: Mediante oficio No SUBED 00200, de fecha 08 de enero de 2016, se coordinó con las Direcciones Regionales las actividades de divulgación y socialización sobre educación superior, lineamientos Programas de Educación 2016."/>
    <s v="Escritorio/Plan de acción/ 2016/ soportes/ educación/ educación superior / producto 3/ actividad 1"/>
    <n v="60"/>
    <n v="60"/>
    <n v="1"/>
    <n v="1.5721231766612642"/>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38"/>
    <s v="Aumentar en un 5% anual los cupos  en el programa de  de educación superior en relación con el año inmediatamente anterior.  "/>
    <n v="2"/>
    <n v="617"/>
    <s v="Número"/>
    <s v="Maricela Guevara"/>
    <s v="Subdirector Técnico"/>
    <x v="0"/>
    <m/>
    <m/>
    <m/>
    <m/>
    <m/>
    <m/>
    <m/>
    <s v="SIN REGISTRO DE SEGUIMIENTO"/>
    <m/>
    <n v="970"/>
    <s v="Mes de marzo: El numero de internos,  inscritos en programas de educación superior es de 970."/>
    <s v="Escritorio/Plan de acción/ 2016/ soportes/ educación/ educación superior / producto 3/ actividad 1/ actividad 2"/>
    <n v="836"/>
    <s v="Ajustar lineamientos de Educación Superior para el año 2016. "/>
    <s v="NO"/>
    <d v="2016-01-01T00:00:00"/>
    <d v="2016-03-01T00:00:00"/>
    <n v="40"/>
    <s v="Enrique Castillo "/>
    <s v="Profesional Universitario"/>
    <x v="0"/>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n v="1"/>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100"/>
    <n v="1"/>
    <s v="Mes de febrero: Se ajustaron los lineamientos de educación superior vigencia 2016. _x000a_ Mes de febrero: Mediante oficio No. SUBED- 10300, de fecha 17 de noviembre de 2015 se construye mapa de necesidades fortalecimiento programas de educación."/>
    <s v="Escritorio/Plan de acción/ 2016/ soportes/ educación/ educación superior/ producto 3/ actividad 2"/>
    <n v="60"/>
    <n v="60"/>
    <n v="1"/>
    <n v="1.5721231766612642"/>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s v="Establecimientos de Reclusión cubiertos con programas de cultura, deporte o recreación."/>
    <n v="2"/>
    <n v="100"/>
    <s v="Porcentaje"/>
    <s v="Maricela Guevara"/>
    <s v="Subdirector Técnico"/>
    <x v="0"/>
    <m/>
    <m/>
    <m/>
    <m/>
    <s v="A la fecha no se puede establecer el porcentaje de avance, toda vez que faltan por ejecutar 2 actividades de las 3 propuestas. "/>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37"/>
    <s v="Realizar los juegos penitenciarios carcelarios en los Establecimientos con más de 300 internos "/>
    <s v="NO"/>
    <d v="2016-01-01T00:00:00"/>
    <d v="2016-12-12T00:00:00"/>
    <n v="20"/>
    <s v="Febe Lucía Ruiz "/>
    <s v="Profesional Especializado"/>
    <x v="0"/>
    <m/>
    <m/>
    <m/>
    <s v="50"/>
    <s v="Mes de mayo: Se llevó a cabo la asignación de recursos mediante la Resolución N° 2446/2016."/>
    <s v="Drive- P31-837"/>
    <n v="50"/>
    <n v="0.78901734104046239"/>
    <s v="Mes de mayo:Se llevó a cabo la asignación de recursos mediante la Resolución N° 2446 de 2016."/>
    <s v="Drive- P31-Actividad 837"/>
    <n v="100"/>
    <n v="1"/>
    <s v="Mes de diciembre: Se presentó informe de ejecución de los juegos penitenciarios carcelarios (vigencia 2016) en los Establecimientos con más de 300 internos, logrando una cobertura de 25.038 PPL. "/>
    <s v="Drive- P31- Actividad 837"/>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s v="Establecimientos de Reclusión cubiertos con programas de cultura, deporte o recreación."/>
    <n v="2"/>
    <n v="100"/>
    <s v="Porcentaje"/>
    <s v="Maricela Guevara"/>
    <s v="Subdirector Técnico"/>
    <x v="0"/>
    <m/>
    <m/>
    <m/>
    <m/>
    <m/>
    <m/>
    <m/>
    <m/>
    <m/>
    <m/>
    <m/>
    <m/>
    <m/>
    <s v="Realizar el concurso de pintura, escultura, cuento y poesía "/>
    <s v="NO"/>
    <d v="2016-01-01T00:00:00"/>
    <d v="2016-12-12T00:00:00"/>
    <m/>
    <s v="Febe Lucía Ruiz "/>
    <s v="Profesional Especializado"/>
    <x v="1"/>
    <m/>
    <m/>
    <m/>
    <m/>
    <m/>
    <m/>
    <s v="100"/>
    <s v="Actividad inactiva"/>
    <s v="Mes de mayo: Se llevó a cabo la asignación de recursos para la adquisición de elementos para el fortalecimiento de los programas, mediante Resolución N° 1625/2016."/>
    <s v="Drive- P31- Actividad 839"/>
    <m/>
    <s v="Actividad inactiva"/>
    <m/>
    <m/>
    <n v="346"/>
    <n v="346"/>
    <s v="Actividad inactiva"/>
    <m/>
    <m/>
    <m/>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s v="Establecimientos de Reclusión cubiertos con programas de cultura, deporte o recreación."/>
    <n v="2"/>
    <n v="100"/>
    <s v="Porcentaje"/>
    <s v="Maricela Guevara"/>
    <s v="Subdirector Técnico"/>
    <x v="0"/>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39"/>
    <s v="Asignar recursos para la adquisición de elementos para el fortalecimiento de los programas "/>
    <s v="NO"/>
    <d v="2016-01-01T00:00:00"/>
    <d v="2016-12-12T00:00:00"/>
    <n v="55"/>
    <s v="Febe Lucía Ruiz "/>
    <s v="Profesional Especializado"/>
    <x v="0"/>
    <m/>
    <m/>
    <m/>
    <s v="100"/>
    <s v="Mes de mayo: Se llevó a cabo la asignación de recursos para la adquisición de elementos para el fortalecimiento de los programas, mediante Resolución N° 1625/2016."/>
    <s v="Drive- P31- Actividad 839"/>
    <s v="100"/>
    <n v="0.78901734104046239"/>
    <s v="Mes de mayo: Se llevó a cabo la asignación de recursos para la adquisición de elementos para el fortalecimiento de los programas, mediante Resolución N° 1625/2016."/>
    <s v="Drive- P31- Actividad 839"/>
    <s v="100"/>
    <n v="1"/>
    <s v="Mes de mayo: Se llevó a cabo la asignación de recursos para la adquisición de elementos para el fortalecimiento de los programas, mediante Resolución N° 1625/2016."/>
    <s v="Drive- P31- Actividad 839"/>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50"/>
    <s v="Porcentaje"/>
    <x v="39"/>
    <s v="Establecimientos de Reclusión cubiertos con programas de cultura, deporte o recreación."/>
    <n v="2"/>
    <n v="100"/>
    <s v="Porcentaje"/>
    <s v="Maricela Guevara"/>
    <s v="Subdirector Técnico"/>
    <x v="0"/>
    <m/>
    <m/>
    <m/>
    <m/>
    <m/>
    <m/>
    <m/>
    <s v="A la fecha no se puede establecer el porcentaje de avance, toda vez que faltan por ejecutar 2 actividades de las 3 propuestas."/>
    <m/>
    <n v="100"/>
    <s v="Se llevó a cabo la asignación de recursos para la adquisición de elementos para el fortalecimiento de los programas,  mediante Resolución N° 1625 de 2016."/>
    <s v="Drive- P31"/>
    <n v="840"/>
    <s v="Generar los lineamientos conceptuales y metodológicos para la implementación de un programa piloto en el que se articule el arte con el tratamiento penitenciario.  "/>
    <s v="NO"/>
    <d v="2016-01-01T00:00:00"/>
    <d v="2016-12-12T00:00:00"/>
    <n v="25"/>
    <s v="Febe Lucía Ruiz "/>
    <s v="Profesional Especializado"/>
    <x v="0"/>
    <m/>
    <m/>
    <m/>
    <m/>
    <s v="A la fecha no se han reportado avances para el cumplimiento de la actividad: Generar los lineamientos conceptuales y metodológicos para la implementación de un programa piloto en el que se articule el arte con el tratamiento penitenciario.  "/>
    <m/>
    <m/>
    <n v="0.78901734104046239"/>
    <s v="Mes de julio:Se entregó documento borrador de lineamientos los cuales serán retroalimentados en una mesa de trabajo con el Ministerio de Cultura, Idartes y otros aliados estratégicos."/>
    <s v="A la fecha no se cuenta con soportes que evidencien el avance de cumplimiento"/>
    <s v="100"/>
    <n v="1"/>
    <s v="Mes de diciembre: Se generaron los lineamientos conceptuales y metodológicos para la implementación de un programa piloto en el que se articule el arte con el tratamiento penitenciario.   "/>
    <s v="Drive- P31- Actividad 840"/>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s v="Establecimientos de Reclusión cubiertos con programas  de Educación formal, para el trabajo y desarrollo humano o informal de acuerdo con las necesidades y posibilidades de cada uno."/>
    <n v="2"/>
    <n v="100"/>
    <s v="Porcentaje"/>
    <s v="Maricela Guevara"/>
    <s v="Subdirector Técnico"/>
    <x v="0"/>
    <m/>
    <m/>
    <m/>
    <m/>
    <s v="A la fecha no se puede establecer el porcentaje de avance, toda vez que falta por ejecutar 1 actividad de las 3 propuestas. "/>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1"/>
    <s v="Asignar recursos solicitados por los establecimientos para el desarrollo de cursos  para el trabajo y el desarrollo humano "/>
    <s v="NO"/>
    <d v="2016-01-01T00:00:00"/>
    <d v="2016-12-12T00:00:00"/>
    <n v="30"/>
    <s v="Febe Lucía Ruíz Tirado"/>
    <s v="Profesional Especializado"/>
    <x v="0"/>
    <m/>
    <m/>
    <m/>
    <s v="100"/>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s v="100"/>
    <n v="0.78901734104046239"/>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s v="100"/>
    <n v="1"/>
    <s v="Mes de mayo: 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 912.500."/>
    <s v="Drive- P32- Actividad 841"/>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s v="Establecimientos de Reclusión cubiertos con programas  de Educación formal, para el trabajo y desarrollo humano o informal de acuerdo con las necesidades y posibilidades de cada uno."/>
    <n v="2"/>
    <n v="100"/>
    <s v="Porcentaje"/>
    <s v="Maricela Guevara"/>
    <s v="Subdirector Técnico"/>
    <x v="0"/>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2"/>
    <s v="Asignar recursos solicitados por los establecimientos para el desarrollo de los cursos de educación informal programados  "/>
    <s v="NO"/>
    <d v="2016-01-01T00:00:00"/>
    <d v="2016-12-12T00:00:00"/>
    <n v="30"/>
    <s v="Febe Lucía Ruíz Tirado"/>
    <s v="Profesional Especializado"/>
    <x v="0"/>
    <m/>
    <m/>
    <m/>
    <s v="100"/>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s v="100"/>
    <n v="0.78901734104046239"/>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s v="100"/>
    <n v="1"/>
    <s v="Mes de mayo: Se llevó a cabo la asignación de recursos para el desarrollo de los cursos de educación informal, mediante la Resolución N° 1626 del 7 de abril del 2016 por un valor de $ 200.000.000 para la totalidad de los establecimientos de reclusión."/>
    <s v="Drive- P32- Actividad 842"/>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0"/>
    <s v="Establecimientos de Reclusión cubiertos con programas  de Educación formal, para el trabajo y desarrollo humano o informal de acuerdo con las necesidades y posibilidades de cada uno."/>
    <n v="2"/>
    <n v="100"/>
    <s v="Porcentaje"/>
    <s v="Maricela Guevara"/>
    <s v="Subdirector Técnico"/>
    <x v="0"/>
    <m/>
    <m/>
    <m/>
    <m/>
    <m/>
    <m/>
    <m/>
    <s v="A la fecha no se puede establecer el porcentaje de avance, toda vez que falta por ejecutar 1 actividad de las 3 propuestas."/>
    <m/>
    <n v="100"/>
    <s v="Se llevó a cabo la asignación de recursos para el desarrollo de cursos  para el trabajo y el desarrollo humano, de la siguiente manera: _x000a_Resolución N° 0621 del 15 de febrero de 2016 por un valor de $ 79,000,000_x000a_Resolución N° 0622 del 15 de febrero por un valor de $ 47,333,616_x000a_Resolución N° 002249 del 27 de abril por un valor de $72,912,500_x000a_Resolución N° 003777 de 28 de julio de 2016 por un valor de $ 125,717,135_x000a_Resolución N° 003692 de 26 de julio de 2016 por un valor de $ 62,500,000 (Maquinaria)_x000a_Resolución N° 003775 del 28 de julio por valor de $ 92,316,400 (Maquinaria)_x000a__x000a_Se llevó a cabo la asignación de recursos para el desarrollo de los cursos de educación informal, mediante la Resolución N° 1626 del 7 de abril del 2016 por un valor de $ 200.000.000 para la totalidad de los establecimientos de reclusión._x000a_"/>
    <s v="Drive- P32 "/>
    <n v="843"/>
    <s v="Realizar seguimiento a la ejecución de los recursos asignados a los ERON. "/>
    <s v="NO"/>
    <d v="2016-01-01T00:00:00"/>
    <d v="2016-12-12T00:00:00"/>
    <n v="40"/>
    <s v="Febe Lucía Ruíz Tirado"/>
    <s v="Profesional Especializado"/>
    <x v="0"/>
    <m/>
    <m/>
    <m/>
    <s v="40"/>
    <s v="Mes de mayo: Se remitió oficio N° 5332, de fecha 12 de mayo de 2016,  solicitando envió de informes de seguimiento a la ejecución presupuestal, por parte de los establecimientos y las Direcciones regionales."/>
    <s v="Drive- P32-843"/>
    <n v="80"/>
    <n v="0.78901734104046239"/>
    <s v="Mes de mayo:Se remitió oficio N° 5332, de fecha 12 de mayo de 2016, solicitando envió de informes de seguimiento a la ejecución presupuestal, por parte de los establecimientos y las Direcciones regionales._x000a_  _x000a_  Se han elaborado un (1) informe de seguimiento a la ejecución del presupuesto, mediante el cual se ha evidenciado que se ha ejecutado el 9% de los recursos asignados. Se anexa oficio No. 8300 DIRAT- 8330 SUBED- 2537 del 16 de agosto de 2016._x000a_  _x000a_  Se realizó una video conferencia con las direcciones regionales en las que se hicieron recomendaciones generales sobre la ejecución del presupuesto. Se anexa acta 0714 de 2016 y acta 837 del 26 de agosto de 2016."/>
    <s v="Drive- P32- Actividad 843"/>
    <s v="100"/>
    <n v="1"/>
    <s v="Mes de noviembre: Se expidieron las siguientes resoluciones: _x000a_- Resolución N° 004712 del 27 de septiembre de 2016 por valor de $ 4.834.349 (educación para el trabajo y desarrollo humano).  _x000a_-Resolución N° 4790 del 30 de septiembre por valor de $ 46,437,749 (educación para el trabajo y el desarrollo Humano) _x000a_Se asignó la totalidad de los $ 500.000.000 del programa. _x000a__x000a_Mes de diciembre: Se realizó seguimiento a la ejecución de los recursos asignados a los ERON para los programas  de educación formal, educación para el trabajo y el desarrollo humano y educación informal. _x000a_"/>
    <s v="Drive- P32- Actividad 843"/>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1"/>
    <s v="Pruebas de estado realizadas (SABER 11, VALIDACION GENERAL Y SABER PRO)"/>
    <n v="4"/>
    <n v="3"/>
    <s v="Número"/>
    <s v="Maricela Guevara"/>
    <s v="Subdirector Técnico"/>
    <x v="0"/>
    <m/>
    <m/>
    <m/>
    <m/>
    <s v="A la fecha no se cuenta con soportes que evidencien el avance del producto, toda vez que las pruebas se llevan a cabo en el mes de noviembre."/>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n v="844"/>
    <s v="Elaboración y celebración del contrato. "/>
    <s v="NO"/>
    <d v="2016-01-01T00:00:00"/>
    <d v="2016-06-30T00:00:00"/>
    <n v="70"/>
    <s v="Maricela Guevara"/>
    <s v="Subdirector Técnico"/>
    <x v="0"/>
    <m/>
    <m/>
    <m/>
    <n v="100"/>
    <s v="Mes de abril: El contrato entre el ICFES y el INPEC fue celebrado el 19 de Abril bajo el N° 015 de 2016."/>
    <s v="Drive- P115- 844 "/>
    <n v="100"/>
    <n v="1"/>
    <s v="Mes de abril: El contrato entre el ICFES y el INPEC fue celebrado el 19 de Abril bajo el N° 015 de 2016."/>
    <s v="Drive- P115- 844 "/>
    <s v="100"/>
    <n v="1"/>
    <s v="Mes de abril: El contrato entre el ICFES y el INPEC fue celebrado el 19 de Abril bajo el N° 015 de 2016."/>
    <s v="Drive- P115- 844 "/>
    <n v="181"/>
    <n v="181"/>
    <n v="1"/>
    <n v="1"/>
    <n v="1"/>
    <n v="0.04"/>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1"/>
    <s v="Pruebas de estado realizadas (SABER 11, VALIDACION GENERAL Y SABER PRO)"/>
    <n v="4"/>
    <n v="3"/>
    <s v="Número"/>
    <s v="Maricela Guevara"/>
    <s v="Subdirector Técnico"/>
    <x v="0"/>
    <m/>
    <m/>
    <m/>
    <m/>
    <m/>
    <m/>
    <s v="50"/>
    <s v="Mes de abril:El contrato entre el ICFES y el INPEC fue celebrado el 19 de Abril bajo el N° 015 de 2016."/>
    <s v="Drive- P32- Actividad 843"/>
    <n v="3"/>
    <s v="Se elaboró el segundo informe de seguimiento correspondiente a la aplicación las pruebas para la validación general VG, SABER 11 y SABER PRO. "/>
    <s v="Drive- P115- Actividad 845"/>
    <n v="845"/>
    <s v="Realizar dos informes de seguimiento por pruebas presentadas. "/>
    <s v="NO"/>
    <d v="2016-07-01T00:00:00"/>
    <d v="2016-11-30T00:00:00"/>
    <n v="30"/>
    <s v="Maricela Guevara"/>
    <s v="Subdirector Técnico"/>
    <x v="0"/>
    <m/>
    <m/>
    <m/>
    <m/>
    <m/>
    <m/>
    <n v="50"/>
    <n v="0.59868421052631582"/>
    <s v="*Se elaboró y envió un instructivo para llevar a cabo el cargue a la plataforma de todas las personas que aspiran a presentar las pruebas, de igual forma se hizo la consolidación de todas las novedades reportadas para su finalizar el cargue de información exitosamente._x000a_  Para SABER 11 se inscribieron aproximadamente 2,550 personas y para validación general 1.420._x000a_  Por su parte, los establecimientos llevaron a cabo el proceso de inscripción que finalizó el 28 de mayo._x000a_  Las pruebas SABER 11 y Validación General se presentan el 1 de agosto, después de esta fecha se elaborarán los informes correspondientes._x000a_  Las pruebas SABER PRO serán presentadas el 21 de noviembre._x000a_  _x000a_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
    <s v="A la fecha no se cuenta con soportes que evidencien el avance de cumplimiento"/>
    <s v="100"/>
    <n v="1"/>
    <s v="Mes de noviembre: Se elaboró el segundo informe de seguimiento correspondiente a la aplicación las pruebas para la validación general VG, SABER 11 y SABER PRO. "/>
    <s v="Drive- P115- Actividad 845"/>
    <n v="152"/>
    <n v="152"/>
    <n v="1"/>
    <n v="1"/>
    <n v="1"/>
    <n v="0.04"/>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s v="Convenios para el fortalecimiento de los programas de educación con diferentes entidades gestionados"/>
    <n v="2"/>
    <n v="1"/>
    <s v="Número"/>
    <s v="Maricela Guevara"/>
    <s v="Subdirector Técnico"/>
    <x v="0"/>
    <m/>
    <m/>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6"/>
    <s v="Construir  mapa de necesidades. "/>
    <s v="NO"/>
    <d v="2016-01-01T00:00:00"/>
    <d v="2016-03-01T00:00:00"/>
    <n v="10"/>
    <s v="Enrique Castillo "/>
    <s v="Profesional Universitario"/>
    <x v="0"/>
    <n v="100"/>
    <s v="Mes de marzo: Se construye mapa de necesidades para fortalecer el programa de educación superior a distancia."/>
    <s v="Escritorio/Plan de acción/ 2016/ soportes/ educación/ educación superior/ producto 4/ actividad 1"/>
    <n v="100"/>
    <s v="Mes de marzo: Se construye mapa de necesidades para fortalecer el programa de educación superior a distancia."/>
    <s v="Escritorio/Plan de acción/ 2016/ soportes/ educación/ educación superior/ producto 4/ actividad 1"/>
    <n v="100"/>
    <n v="1"/>
    <s v="Mes de marzo: Se construye mapa de necesidades para fortalecer el programa de educación superior a distancia."/>
    <s v="Escritorio/Plan de acción/ 2016/ soportes/ educación/ educación superior/ producto 4/ actividad 1"/>
    <s v="100"/>
    <n v="1"/>
    <s v="Mes de marzo: Se construye mapa de necesidades para fortalecer el programa de educación superior a distancia."/>
    <s v="Escritorio/Plan de acción/ 2016/ soportes/ educación/ educación superior/ producto 4/ actividad 1"/>
    <n v="60"/>
    <n v="60"/>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s v="Convenios para el fortalecimiento de los programas de educación con diferentes entidades gestionados"/>
    <n v="2"/>
    <n v="1"/>
    <s v="Número"/>
    <s v="Maricela Guevara"/>
    <s v="Subdirector Técnico"/>
    <x v="0"/>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7"/>
    <s v="Elaborar propuestas para alianzas "/>
    <s v="NO"/>
    <d v="2016-01-01T00:00:00"/>
    <d v="2016-12-12T00:00:00"/>
    <n v="50"/>
    <s v="Enrique Castillo "/>
    <s v="Profesional Universitario"/>
    <x v="0"/>
    <m/>
    <m/>
    <m/>
    <s v="100"/>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s v="100"/>
    <n v="0.78901734104046239"/>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s v="100"/>
    <n v="1"/>
    <s v="Mes de mayo: Se han elaborado las siguientes propuestas de alianzas para revisión de la Subdirección de Gestión contractual: _x000a_- Fundación Cimuca _x000a_- Universidad pedagógica nacional _x000a_- Universidad de la Sabana _x000a_- IDARTES _x000a_-Fundación Salazar Arango"/>
    <s v="Drive- P116-847"/>
    <n v="346"/>
    <n v="346"/>
    <n v="1"/>
    <n v="1"/>
    <n v="1"/>
    <n v="0.02"/>
  </r>
  <r>
    <s v="DIRAT"/>
    <x v="1"/>
    <s v="DIRAT"/>
    <s v="DIRECCIÓN DE ATENCIÓN Y TRATAMIENTO"/>
    <s v="O2"/>
    <s v="Brindar programas pertinentes de tratamiento penitenciario orientados a la PPL que les permita su resocialización para la vida en libertad."/>
    <s v="S1"/>
    <s v="EDUCACIÓN, DEPORTE, RECREACIÓN Y CULTURA"/>
    <s v="I7"/>
    <s v="Cobertura en el programa de educación"/>
    <n v="36"/>
    <s v="Porcentaje"/>
    <x v="42"/>
    <s v="Convenios para el fortalecimiento de los programas de educación con diferentes entidades gestionados"/>
    <n v="2"/>
    <n v="1"/>
    <s v="Número"/>
    <s v="Maricela Guevara"/>
    <s v="Subdirector Técnico"/>
    <x v="0"/>
    <m/>
    <m/>
    <m/>
    <m/>
    <m/>
    <m/>
    <m/>
    <s v="SIN REGISTRO DE SEGUIMIENTO"/>
    <m/>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 Actividad 848 "/>
    <n v="848"/>
    <s v="Gestionar alianzas. "/>
    <s v="NO"/>
    <d v="2016-01-01T00:00:00"/>
    <d v="2016-12-12T00:00:00"/>
    <n v="40"/>
    <s v="Enrique Castillo "/>
    <s v="Profesional Universitario"/>
    <x v="0"/>
    <m/>
    <m/>
    <m/>
    <s v="100"/>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s v="100"/>
    <n v="0.78901734104046239"/>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s v="100"/>
    <n v="1"/>
    <s v="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
    <s v="Drive- P116-848"/>
    <n v="346"/>
    <n v="346"/>
    <n v="1"/>
    <n v="1"/>
    <n v="1"/>
    <n v="0.02"/>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43"/>
    <s v="Presentación de un proyecto para la caracterización y diagnóstico ocupacional de la PPL, que incluya posibilidades productivas  para pos penados "/>
    <n v="1"/>
    <n v="1"/>
    <s v="Número"/>
    <s v="My Johanna Andrea Montoya Cifuentes"/>
    <s v="Subdirector Técnico"/>
    <x v="0"/>
    <m/>
    <m/>
    <m/>
    <m/>
    <s v="A la fecha no se cuenta con soportes que evidencien el avance del producto. "/>
    <m/>
    <s v="100"/>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n v="1"/>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s v="Drive- P188- Actividad 849"/>
    <n v="849"/>
    <s v="Producto incluido en el producto &quot;Casa Libertad creada como primer centro de atención, orientación y apoyo, en coordinación con el Injusticia, Min Trabajo, Colsubsidio y Fundación Teatro Interno&quot;"/>
    <s v="NO"/>
    <d v="2016-01-15T00:00:00"/>
    <d v="2016-12-12T00:00:00"/>
    <n v="100"/>
    <s v="Maryori Quiñones Núñez"/>
    <s v="Profesional Universitario"/>
    <x v="0"/>
    <m/>
    <m/>
    <m/>
    <s v="45"/>
    <s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
    <s v="Drive- P188-849"/>
    <n v="100"/>
    <n v="0.78012048192771088"/>
    <s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
    <s v="Drive- P188- Actividad 849"/>
    <s v="100"/>
    <n v="1"/>
    <s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_x000a_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
    <s v="Drive- P188- Actividad 849"/>
    <n v="332"/>
    <n v="332"/>
    <n v="1"/>
    <n v="1"/>
    <n v="1"/>
    <n v="0.01"/>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Número"/>
    <x v="44"/>
    <s v="ERON con  seguimiento a la notificación de eventos de interés en  Salud Pública realizados."/>
    <n v="2"/>
    <n v="11"/>
    <s v="Numero"/>
    <s v="Ernesto Beltran "/>
    <s v="Profesional Especializado"/>
    <x v="0"/>
    <m/>
    <m/>
    <m/>
    <m/>
    <s v="A la fecha no se cuenta con soportes que evidencien el avance del producto. "/>
    <m/>
    <s v="9"/>
    <s v="Mes de julio:Medianteoficio No. 8310-SUBAS-09525 del 02 de agosto de 2016 a las Direcciones Regionales. Se identifican los establecimientos que durante el periodo epidemiológico 7 no realizaron notificación para su respectivo seguimiento._x000a_  _x000a_  Mes de agosto:Mediante oficio No. 8310-SUBAS-011222 del 12 de septiembre de 2016 a las Direcciones Regionales. Se identifican los establecimientos que durante el periodo epidemiológico 8 no realizaron notificación para su respectivo seguimiento._x000a_  _x000a_  Mes de septiembre:FALTA SOPORTE"/>
    <s v="Drive- ERON con seguimiento a la notificación de eventos de interés en Salud Pública realizados- Actividad 850"/>
    <n v="11"/>
    <s v="Mes de septiembre: Mediante oficio No. 8310-SUBAS-12388 del 12 de octubre de 2016 a las Direcciones Regionales. Se identifican los establecimientos  que durante el periodo epidemiológico  9 no realizaron notificación para su respectivo seguimiento. _x000a__x000a_Mes de octubre: Mediante oficio No. 8310-SUBAS-13973 del 03 de noviembre de 2016 a las Direcciones Regionales. Se identifican los establecimientos  que durante el periodo epidemiológico  10 no realizaron notificación para su respectivo seguimiento._x000a_"/>
    <s v="Drive- ERON con seguimiento a la notificación de eventos de interés en Salud Pública realizados- Actividad 850"/>
    <n v="850"/>
    <s v="Realizar seguimientos a la notificaciones de eventos de interés en  Salud Pública a los ERON."/>
    <s v="NO"/>
    <d v="2016-01-15T00:00:00"/>
    <d v="2016-12-12T00:00:00"/>
    <n v="100"/>
    <s v="Grupo de salud pública"/>
    <s v="Profesional Especializado"/>
    <x v="0"/>
    <m/>
    <m/>
    <m/>
    <s v="45"/>
    <s v="Mes de enero: Se realiza recolección de los datos aportados por el SIVIGILA para su depuración, análisis y toma de decisiones frente al comportamiento de los EISP periodo 13. Oficio No. 00844 de fecha 28 de enero de 2016. _x000a__x000a_Mes de febrero: Se realiza recolección de los datos aportados por el SIVIGILA para su depuración, análisis y toma de decisiones frente al comportamiento de los EISP periodo 1. Oficio No. 02669 de fecha 18 de marzo de 2016. _x000a__x000a_Mes de marzo: Se realiza recolección de los datos aportados por el SIVIGILA para su depuración, análisis y toma de decisiones frente al comportamiento de los EISP periodo 2. Oficio 8310-SUBAS-03243 de fecha 01 de abril de 2016.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_x000a__x000a_Mes de mayo: Se radica informe a las Regionales  mediante oficio No. 8310-SUBAS-06583 de fecha 25 de mayo de 2016. Se identifican los establecimientos  que durante el periodo epidemiológico 4 no realizaron notificación para su respectivo seguimiento."/>
    <s v="Drive- P89-850"/>
    <n v="82"/>
    <n v="0.78012048192771088"/>
    <s v="*Mediante oficio No. 8310-SUBAS-07750 del 17 de junio de 2016 a las Direcciones Regionales. Se identifican los establecimientos que durante el periodo epidemiológico 5 no realizaron notificación para su respectivo seguimiento. _x000a_ _x000a_*Mediante oficio No. 8310-SUBAS-08819 del 12 de julio de 2016 a las Direcciones Regionales. Se identifican los establecimientos que durante el periodo epidemiológico 6 no realizaron notificación para su respectivo seguimiento. _x000a_ _x000a_ Mes de julio: Mediante oficio No. 8310-SUBAS-09525 del 02 de agosto de 2016 a las Direcciones Regionales. Se identifican los establecimientos que durante el periodo epidemiológico 7 no realizaron notificación para su respectivo seguimiento. _x000a_ _x000a_ Mes de agosto: Mediante oficio No. 8310-SUBAS-011222 del 12 de septiembre de 2016 a las Direcciones Regionales. Se identifican los establecimientos que durante el periodo epidemiológico 8 no realizaron notificación para su respectivo seguimiento."/>
    <s v="Drive- ERON con seguimiento a la notificación de eventos de interés en Salud Pública realizados- Actividad 850"/>
    <n v="100"/>
    <n v="1"/>
    <s v="Mes de septiembre: Mediante oficio No. 8310-SUBAS-12388 del 12 de octubre de 2016 a las Direcciones Regionales. Se identifican los establecimientos  que durante el periodo epidemiológico  9 no realizaron notificación para su respectivo seguimiento. _x000a__x000a_Mes de octubre: Mediante oficio No. 8310-SUBAS-13973 del 03 de noviembre de 2016 a las Direcciones Regionales. Se identifican los establecimientos  que durante el periodo epidemiológico  10 no realizaron notificación para su respectivo seguimiento._x000a_"/>
    <s v="Drive- ERON con seguimiento a la notificación de eventos de interés en Salud Pública realizados- Actividad 850"/>
    <n v="332"/>
    <n v="332"/>
    <n v="1"/>
    <n v="1"/>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s v="Jornadas Cívicas penitenciarias en salud a nivel nacional realizadas"/>
    <n v="3"/>
    <n v="10"/>
    <s v="Número"/>
    <s v="Ernesto Beltran "/>
    <s v="Profesional Especializado"/>
    <x v="0"/>
    <m/>
    <m/>
    <m/>
    <n v="9"/>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1"/>
    <s v="Determinar mediante informe de notificación de EISP,  los establecimientos de reclusión con mayor número de eventos durante el año 2015  como criterio para definir los ERON a realizar las jornadas  cívicas penitenciarias incluyendo los establecimientos que la DIRAT ordene"/>
    <s v="NO"/>
    <d v="2016-01-01T00:00:00"/>
    <d v="2016-01-31T00:00:00"/>
    <n v="30"/>
    <s v="Grupo de salud pública"/>
    <s v="Profesional Especializado"/>
    <x v="0"/>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n v="1"/>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100"/>
    <n v="1"/>
    <s v="Mes de enero: Se determina mediante informe de notificación de EISP, los establecimientos de reclusión con mayor número de eventos durante el año 2015 como criterio para definir los ERON a realizar las jornadas cívicas penitenciarias. Se anexa copia del Acta No. 20."/>
    <s v="Escritorio/Plan de acción/ 2016/ soportes/ salud/ salud pública/ producto 2/ actividad 1"/>
    <n v="30"/>
    <n v="30"/>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s v="Jornadas Cívicas penitenciarias en salud a nivel nacional realizadas"/>
    <n v="3"/>
    <n v="10"/>
    <s v="Número"/>
    <s v="Ernesto Beltran "/>
    <s v="Profesional Especializado"/>
    <x v="0"/>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2"/>
    <s v="Elaborar cronograma aproximado de ejecución de las jornadas cívicas penitenciarias para el 2016"/>
    <s v="NO"/>
    <d v="2016-01-01T00:00:00"/>
    <d v="2016-01-31T00:00:00"/>
    <n v="30"/>
    <s v="Grupo de salud pública"/>
    <s v="Profesional Especializado"/>
    <x v="0"/>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n v="1"/>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100"/>
    <n v="1"/>
    <s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
    <s v="Escritorio/Plan de acción/ 2016/ soportes/ salud/ salud pública/ producto 2/ actividad 2"/>
    <n v="30"/>
    <n v="30"/>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5"/>
    <s v="Jornadas Cívicas penitenciarias en salud a nivel nacional realizadas"/>
    <n v="3"/>
    <n v="10"/>
    <s v="Número"/>
    <s v="Ernesto Beltran "/>
    <s v="Profesional Especializado"/>
    <x v="0"/>
    <m/>
    <m/>
    <m/>
    <m/>
    <m/>
    <m/>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s v="10"/>
    <s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s v="Drive- P198- Actividad 853"/>
    <n v="853"/>
    <s v="Elaborar informe mensual de las jornadas cívicas ejecutadas"/>
    <s v="NO"/>
    <d v="2016-02-01T00:00:00"/>
    <d v="2016-11-30T00:00:00"/>
    <n v="40"/>
    <s v="Grupo de salud pública"/>
    <s v="Profesional Especializado"/>
    <x v="0"/>
    <m/>
    <m/>
    <m/>
    <s v="90"/>
    <s v="Mes de marzo: _x000a_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_x000a__x000a_Anexo: CRONOGRAMA DEFINITIVO JORNADAS CÍVICAS PENITENCIARIAS 2016 y copia de Oficio No. 02108._x000a__x000a_ _x000a_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_x000a_Anexo copia Oficios  8310-SUBAS-02389 y  8310-SUBAS-02617._x000a__x000a_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_x000a_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s v="Drive- P198-853"/>
    <n v="100"/>
    <n v="0.79867986798679869"/>
    <s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  _x000a_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_x000a_  _x000a_  Mes de septiembre:Se realizó jornada cívica en salud en el establecimiento d Espinal."/>
    <s v="Drive- P198- Actividad 853"/>
    <n v="100"/>
    <n v="1"/>
    <s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_x000a_  _x000a_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_x000a_  _x000a_  Mes de septiembre:Se realizó jornada cívica en salud en el establecimiento d Espinal."/>
    <s v="Drive- P198- Actividad 853"/>
    <n v="303"/>
    <n v="303"/>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6"/>
    <s v="Población privada de la libertad, vinculada al Sistema General de Seguridad Social en Salud."/>
    <n v="3"/>
    <n v="96"/>
    <s v="Porcentaje"/>
    <s v="Ernesto Beltran "/>
    <s v="Profesional Especializado"/>
    <x v="0"/>
    <m/>
    <m/>
    <m/>
    <m/>
    <s v="A la fecha no se cuenta con soportes que evidencien el avance del producto. "/>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n v="854"/>
    <s v="Elaborar el listado censal en los formato de la Resolución 2232 de  2015  y notificación al Consorcio SAYP  en los períodos establecidos para tal fin."/>
    <s v="NO"/>
    <d v="2016-01-01T00:00:00"/>
    <d v="2016-07-15T00:00:00"/>
    <n v="50"/>
    <s v="Grupo aseguramiento"/>
    <s v="Profesional Universitario"/>
    <x v="0"/>
    <m/>
    <m/>
    <m/>
    <s v="90"/>
    <s v="Mes de enero: Mediante oficio 8310-SUBAS-1030 se informa de las novedades realizadas a corte 31 de enero de 2016. _x000a_Mes de abril: Para el mes de abril, se entregaron 4 Certificaciones de los siguientes Listados Censales al Consorcio SAYP:_x000a_1°   1 de abril 2016=ME 2737, NE 1617_x000a_2°   8 de abril 2016 = ME 2400, NE 1285_x000a_3°  15 de abril 2016 = ME 1744, NE 3105_x000a_4°  22 de abril 2016 = ME 5422, NE 3948_x000a__x000a_Mes de mayo: Se entregaron 3 Certificaciones de los siguientes Listados Censales al Consorcio SAYP:_x000a_1°     6 de mayo  2016=ME 5422, NE 3948_x000a_2°   13 de mayo 2016 = ME 2454, NE 5538_x000a_3°  19 de mayo 2016 = ME 2389, NE 1889._x000a__x000a_Mes de junio: Se entregaron 3 Certificaciones de los siguientes Listados Censales al Consorcio SAYP:_x000a_1°     10 de junio  2016 = ME 3902, NE 3267_x000a_2°   17 de junio 2016 = ME 1775, NE 1215_x000a_3°  24 de JUNIO 2016 = ME 2122, NE 1631"/>
    <s v="Drive- P90-854"/>
    <n v="100"/>
    <n v="1"/>
    <s v="Mes de julio:Se elaboraron 3 listados censales en los formatos de la Resolución 2232 de 2015 y notificación al Consorcio SAYP en las siguientes fechas:_x000a_  1. 08/07/2016 : ME 2942 , NE 2209 internos_x000a_  2. 15/07/2016 : ME 12528 , NE 19119 internos_x000a_  3. 22/07/2016 : ME 977 , NE 590 internos_x000a_  _x000a_  Mes de agosto:Para el mes de agosto, se entregaron 3 Certificaciones de los siguientes Listados Censales al Consorcio SAYP:_x000a_  1. 25 de agosto 2016 NE 907_x000a_  2. 12 de agosto 2016 = ME 4182 , NE 3161_x000a_  3. 5 de agosto 2016 = ME 3595 , NE 2312_x000a_  _x000a_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
    <s v="Drive- P90- Actividad 854"/>
    <n v="100"/>
    <n v="1"/>
    <s v="Mes de octubre: De acuerdo a cambio normativo: Decreto 1142 y Resolución. 4005, el envío ya no se realiza de manera semanal al SAYP, sino una vez por mes y se entrega directamente al Ministerio de Protección Social.  Se adjunta una (1) Certificación del  listado Censal del 3 de octubre de 2016._x000a__x000a_Mes de noviembre: Se elaboró el listado censal en los formatos de la Resolución 2232 de  2015  y notificación al Consorcio SAYP  en los períodos establecidos para tal fin, con radicado del 03 de noviembre de 2016._x000a__x000a_Mes de diciembre: Se elaboró el listado censal en los formatos de la Resolución 2232 de  2015  y notificación al Consorcio SAYP  en los períodos establecidos para tal fin, con radicado N° INP00102122016 del 02 de diciembre de 2016. _x000a_"/>
    <s v="Drive- P90- Actividad 854"/>
    <n v="196"/>
    <n v="196"/>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6"/>
    <s v="Población privada de la libertad, vinculada al Sistema General de Seguridad Social en Salud."/>
    <n v="3"/>
    <n v="96"/>
    <s v="Porcentaje"/>
    <s v="Ernesto Beltran "/>
    <s v="Profesional Especializado"/>
    <x v="0"/>
    <m/>
    <m/>
    <m/>
    <m/>
    <m/>
    <m/>
    <m/>
    <s v="A la fecha no se cuenta con soportes que evidencien el avance del producto."/>
    <m/>
    <n v="96"/>
    <s v="De acuerdo al listado censal que se elaboró y la notificación que surtió el mismo al Fondo de Salud para la PPL, se evidenció que el 96% de la PPL se encuentra vinculada al Sistema General de Seguridad Social en Salud. "/>
    <s v="Drive- P90 - Actividades 854 y 855"/>
    <n v="855"/>
    <s v="Notificar el listado censal de la PPL y las novedades que lo afectan al Fondo Nacional de Salud para la PPL"/>
    <s v="NO"/>
    <d v="2016-01-01T00:00:00"/>
    <d v="2016-12-12T00:00:00"/>
    <n v="50"/>
    <s v="Grupo aseguramiento"/>
    <s v="Profesional Universitario"/>
    <x v="0"/>
    <m/>
    <m/>
    <m/>
    <s v="42"/>
    <s v="Mes de enero: _x000a_SE remite al Consorcio CD con listado censal con corte a 31 de diciembre de 2015 mediante oficio 8310-SUBAS-000046._x000a__x000a_Mes de febrero: SE remite al Consorcio CD con listado censal con corte Al 27  de febrero de 2016 mediante oficio 8310-SUBAS-002005._x000a__x000a_Mes de abril: Para el mes de abril, se entregaron 6 Listados Censales al Fondo Nacional de Salud PPL-2015 y a la Unidad de Servicios Penitenciarios y Carcelarios en los siguientes oficios:_x000a_8310-SUBAS-03514_x000a_8310-SUBAS-03515_x000a_8310-SUBAS-03847_x000a_8310-SUBAS-03846_x000a_8310-SUBAS-04174_x000a_8310-SUBAS-04175_x000a__x000a_Mes de mayo: Para el mes de mayo, se entregaron 8 Listados Censales al Fondo Nacional de Salud PPL-2015 y a la Unidad de Servicios Penitenciarios y Carcelarios en los siguientes oficios:_x000a_8310-SUBAS-04925_x000a_8310-SUBAS-05348_x000a_8310-SUBAS-06235_x000a_8310-SUBAS-06609_x000a_8310-SUBAS-06610_x000a_8310-SUBAS-05349_x000a_8310-SUBAS-06236_x000a_8310-SUBAS-04924_x000a__x000a_Mes de junio: Se entregaron 7 Listados Censales al Fondo Nacional de Salud PPL-2015 y a la Unidad de Servicios Penitenciarios y Carcelarios en los siguientes oficios:_x000a_8310-SUBAS-06996_x000a_8310-SUBAS-07931_x000a_8310-SUBAS-08232_x000a_8310-SUBAS-06997_x000a_8310-SUBAS-07390_x000a_8310-SUBAS-07663_x000a_8310-SUBAS-08233"/>
    <s v="Drive- P90-855"/>
    <n v="67"/>
    <n v="0.78901734104046239"/>
    <s v="Mes de julio:Se notificó el listado censal de la PPL y las novedades que lo afectan al Fondo Nacional de Salud mediante los siguientes oficios:_x000a_  * 8310 SUBAS 09389_x000a_  * 8310 SUBAS 09141_x000a_  * 8310 SUBAS 09388_x000a_  * 8310 SUBAS 09142_x000a_  * 8310 SUBAS 08891_x000a_  _x000a_  Mes de agosto:Se entregaron los Listados Censales al Fondo Nacional de Salud PPL-2015 y a la Unidad de Servicios Penitenciarios y Carcelarios en los siguientes oficios:_x000a_  8310-SUBAS-10924_x000a_  8310-SUBAS-10467 8310-SUBAS-10236_x000a_  8310-SUBAS-09779_x000a_  8310-SUBAS-10923_x000a_  8310-SUBAS-10468_x000a_  8310-SUBAS-10233_x000a_  8310-SUBAS-09778_x000a_  _x000a_  Mes de septiembre:Para el mes de septiembre, se entregaron los Listados Censales al Fondo Nacional de Salud PPL-2015 y a la Unidad de Servicios Penitenciarios y Carcelarios en los siguientes oficios:_x000a_  8310-SUBAS-12459_x000a_  8310-SUBAS-12458 8310-SUBAS-12236_x000a_  8310-SUBAS-12235_x000a_  8310-SUBAS-11975_x000a_  8310-SUBAS-11976_x000a_  8310-SUBAS-11586_x000a_  8310-SUBAS-11587"/>
    <s v="Drive- P90- Actividad 855"/>
    <n v="100"/>
    <n v="1"/>
    <s v="Mes de octubre: Para el mes de octubre, se entregaron los Listados Censales al Fondo Nacional de Salud PPL-2015 y a la Unidad de Servicios Penitenciarios y Carcelarios en los siguientes oficios:  _x000a_Consorcio _x000a_8310-SUBAS-13793_x000a_8310-SUBAS-13051_x000a_8310-SUBAS-12823 _x000a_ _x000a_USPEC _x000a_8310-SUBAS-13794_x000a_8310-SUBAS-13555_x000a_8310-SUBAS-13050_x000a_8310-SUBAS-12822_x000a__x000a_Mes de noviembre: Para el mes de noviembre, se entregaron los Listados Censales al Fondo Nacional de Salud PPL-2015 y a la Unidad de Servicios Penitenciarios y Carcelarios en los siguientes oficios:  _x000a__x000a_8310-SUBAS-41867_x000a_8310-SUBAS-14631_x000a_8310-SUBAS-14404  _x000a_8310-SUBAS-14118_x000a_8310-SUBAS-14866_x000a_8310-SUBAS-14630_x000a_8310-SUBAS-14403 _x000a_8310-SUBAS-14117_x000a__x000a_Mes de diciembre: Para el mes de diciembre, se entregaron los Listados Censales al Fondo Nacional de Salud PPL-2015 y a la Unidad de Servicios Penitenciarios y Carcelarios en los siguientes oficios:  _x000a__x000a_8310-SUBAS 15677 del 02/12/2016 _x000a_8310 SUBAS15678  del 02/12/2016_x000a_8310 SUBAS17782 del  09/12/2016_x000a_8310 SUBAS17783  del 09/12/2016_x000a_"/>
    <s v="Drive- P90 - Actividad 855"/>
    <n v="346"/>
    <n v="346"/>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7"/>
    <s v="Informes de seguimiento y control a la prestación del servicio de salud en los establecimientos de reclusión, realizados."/>
    <n v="2"/>
    <n v="12"/>
    <s v="Número"/>
    <s v="Ernesto Beltran "/>
    <s v="Profesional Especializado"/>
    <x v="0"/>
    <m/>
    <m/>
    <m/>
    <n v="6"/>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 Actividad 856"/>
    <s v="8"/>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Actividad 856"/>
    <n v="12"/>
    <s v="Mes de  octubre: Mediante oficio 8310-SUBAS-13541, del 21 de octubre de 2016, se remite a la USPEC informe técnico de prestación de servicios de salud correspondientes al mes de septiembre de 2016._x000a__x000a_Mes de  noviembre: Mediante oficio 8100- DINPE- 003778 del 16 de diciembre de 2016, se remite a la USPEC informe técnico de prestación de servicios de salud correspondientes al mes de noviembre de 2016._x000a__x000a_Mes de diciembre: Mediante oficio 8310-SUBAS-19072, del 13 de diciembre de 2016, se remite a la USPEC informe técnico de prestación de servicios de salud correspondientes al mes de diciembre de 2016._x000a_"/>
    <s v="Drive- P77-Actividad 856"/>
    <n v="856"/>
    <s v="Consolidar la información suministrada por los grupos de la SUBAS, previamente analizada por estos, para la realización y presentación del informe de seguimiento y control al aseguramiento y prestación de los servicios de salud a la PPL"/>
    <s v="NO"/>
    <d v="2016-01-01T00:00:00"/>
    <d v="2016-12-12T00:00:00"/>
    <n v="100"/>
    <s v="Grupo aseguramiento"/>
    <s v="Profesional Universitario"/>
    <x v="0"/>
    <m/>
    <m/>
    <m/>
    <s v="55"/>
    <s v="Mes de enero: Mediante oficio 8310-subas-01033 de fecha 02 de febrero de 2016 se remite a la USPEC informe técnico de prestación de servicios de salud correspondientes al mes de enero de 2016. _x000a__x000a_Mes de febrero: Mediante oficio 8310-subas-02013 de fecha 04 marzo de 2016 se remite a la USPEC informe técnico de prestación de servicios de salud correspondientes al mes de febrero de 2016. _x000a__x000a_Mes de marzo: Mediante oficio 8310-subas-03162 se remite a la USPEC informe técnico de prestación de servicios de salud correspondientes al mes de marzo de 2016. _x000a__x000a_Mes de abril: Mediante oficio 8310-SUBAS-04489 se presentó informe a la DIRAT de seguimiento y control al aseguramiento y prestación de servicios de salud a la PPL. _x000a__x000a_Mes de mayo: Mediante oficio 8310-SUBAS-06836, se presentó informe a la DIRAT de seguimiento y control al aseguramiento y prestación de servicios de salud a la PPL._x000a__x000a_Mes de junio: Se anexa copia del informe 8310-SUBAS-08086 con corte al 13 de junio de 2016. a partir de este periodo se generan dos informes por mes"/>
    <s v="Drive- P77-856"/>
    <n v="82"/>
    <n v="0.78901734104046239"/>
    <s v="Mes de julio:Mediante oficio 8310-SUBAS-08926, del 15 de julio de 2016, se remite a la USPEC informe técnico de prestación de servicios de salud correspondientes al mes de julio de 2016._x000a_  _x000a_  Mes de agosto:Mediante oficio 8310-SUBAS-11214, se remite a la USPEC informe técnico de prestación de servicios de salud correspondientes al mes de agosto de 2016._x000a_  _x000a_  Mes de septiembre:Mediante oficio 8310-SUBAS-11214, se remite a la USPEC informe técnico de prestación de servicios de salud correspondientes al mes de agosto de 2016."/>
    <s v="Drive- P77- Actividad 856"/>
    <n v="100"/>
    <n v="1"/>
    <s v="Mes de  octubre: Mediante oficio 8310-SUBAS-13541, del 21 de octubre de 2016, se remite a la USPEC informe técnico de prestación de servicios de salud correspondientes al mes de septiembre de 2016._x000a__x000a_Mes de  noviembre: Mediante oficio 8100- DINPE- 003778 del 16 de diciembre de 2016, se remite a la USPEC informe técnico de prestación de servicios de salud correspondientes al mes de noviembre de 2016._x000a__x000a_Mes de diciembre: Mediante oficio 8310-SUBAS-19072, del 13 de diciembre de 2016, se remite a la USPEC informe técnico de prestación de servicios de salud correspondientes al mes de diciembre de 2016._x000a_"/>
    <s v="Drive- P77-Actividad 856"/>
    <n v="346"/>
    <n v="346"/>
    <n v="1"/>
    <n v="1"/>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8"/>
    <s v="Manual Técnico administrativo para la prestación de los servicios de salud a la población privada de la libertad elaborado en coordinación con la USPEC"/>
    <n v="4"/>
    <n v="1"/>
    <s v="Número"/>
    <s v="Ernesto Beltran "/>
    <s v="Profesional Especializado"/>
    <x v="0"/>
    <m/>
    <m/>
    <m/>
    <m/>
    <s v="A la fecha no se cuenta con soportes que evidencien el avance del producto. "/>
    <m/>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s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n v="857"/>
    <s v="Elaborar conjuntamente con la Unidad de Servicios Penitenciarios y Carcelarios-USPEC manual técnico administrativo En cumplimiento al numeral 2.2.1.11.3.4 del Decreto 2245 de 2015 "/>
    <s v="NO"/>
    <d v="2016-01-01T00:00:00"/>
    <d v="2016-12-12T00:00:00"/>
    <n v="100"/>
    <s v="Grupo de servicios de salud"/>
    <s v="Profesional Especializado"/>
    <x v="0"/>
    <m/>
    <m/>
    <m/>
    <s v="45"/>
    <s v="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_x000a_Se elaboró formato de registro y procedimiento de referencia y contrarreferencia en urgencias para ser incluido en el manual técnico de prestación de servicios registrada en el acta 0148_x000a_se adjunta manual técnico para la prestación de servicios de salud y el manual técnico de salud pública. _x000a__x000a_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_x000a__x000a_Mes de mayo: Para la adopción de los manuales técnicos por parte del INPEC la Oficina Asesora de Planeación solicitó remitir oficio en el cual se solicite la eliminación de la ruta virtual de los que deroga los manuales técnicos._x000a__x000a_Mes de junio: Mediante resolución 2897 de fecha 10 de junio de 2016 fueron adoptados los manuales técnicos por el INPEC. Se anexa copia de la Resolución."/>
    <s v="Drive- P180-857"/>
    <n v="100"/>
    <n v="0.78901734104046239"/>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n v="100"/>
    <n v="1"/>
    <s v="Mes de mayo:Para la adopción de los manuales técnicos por parte del INPEC la Oficina Asesora de Planeación solicitó remitir oficio en el cual se solicite la eliminación de la ruta virtual de los que deroga los manuales técnicos._x000a_  _x000a_  Mes de junio:Mediante resolución 2897 de fecha 10 de junio de 2016 fueron adoptados los manuales técnicos por el INPEC, los cuales se encuentran publicados en la ruta virtual del Instituto. Se anexa copia de la Resolución."/>
    <s v="Drive- P180- Actividad 857"/>
    <n v="346"/>
    <n v="346"/>
    <n v="1"/>
    <n v="1"/>
    <n v="1"/>
    <n v="0.04"/>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s v="Adaptación del contexto penitenciario del SOGCS documentado"/>
    <n v="3"/>
    <n v="1"/>
    <s v="Número"/>
    <s v="Ernesto Beltran "/>
    <s v="Profesional Especializado"/>
    <x v="0"/>
    <m/>
    <m/>
    <m/>
    <m/>
    <s v="A la fecha no se puede establecer el porcentaje de avance, toda vez que faltan por ejecutar 2 actividades de las 4 propuestas."/>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58"/>
    <s v="Elaborar  documento que contenga la adaptación al contexto penitenciario de los componentes del Sistema Obligatorio de Garantía de la Calidad"/>
    <s v="NO"/>
    <d v="2016-01-01T00:00:00"/>
    <d v="2016-08-30T00:00:00"/>
    <n v="40"/>
    <s v="Grupo de servicios de salud"/>
    <s v="Profesional Especializado"/>
    <x v="0"/>
    <m/>
    <m/>
    <m/>
    <s v="70"/>
    <s v="Mes de enero: En acta 0075 de fecha 29 de enero de 2016 se realizaron ajustes al manual del SOGC penitenciario._x000a__x000a_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_x000a__x000a_Mes de marzo: El 4 de marzo mediante correo electrónico la USPEC informa que los manuales fueron publicados en la página web de la entidad_x000a_el 11 de marzo mediante correo electrónico se solicita remitir documentos para proceder a la adopción de los manuales por parte del INPEC. _x000a__x000a_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_x000a__x000a_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_x000a__x000a_Mes de junio: Mediante resolución 2897 de fecha 10 de junio de 2016 fueron adoptados los manuales técnicos por el INPEC. Se anexa copia de la Resolución."/>
    <s v="Drive- P181-858"/>
    <n v="100"/>
    <n v="1"/>
    <s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_x000a_  _x000a_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00"/>
    <n v="1"/>
    <s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_x000a_  _x000a_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242"/>
    <n v="242"/>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s v="Adaptación del contexto penitenciario del SOGCS documentado"/>
    <n v="3"/>
    <n v="1"/>
    <s v="Número"/>
    <s v="Ernesto Beltran "/>
    <s v="Profesional Especializado"/>
    <x v="0"/>
    <m/>
    <m/>
    <m/>
    <m/>
    <m/>
    <m/>
    <m/>
    <s v="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59"/>
    <s v="Elaborar   instrumentos de seguimiento al cumplimiento del SOGCS "/>
    <s v="NO"/>
    <d v="2016-01-01T00:00:00"/>
    <d v="2016-08-31T00:00:00"/>
    <n v="20"/>
    <s v="Grupo de servicios de salud"/>
    <s v="Profesional Especializado"/>
    <x v="0"/>
    <m/>
    <m/>
    <m/>
    <s v="100"/>
    <s v="Mes de abril: Mediante correo electrónico del 16 de febrero se remiten instrumentos de seguimiento al cumplimiento del SOGC para ser revisados por la Oficina asesora de Planeación del INPEC."/>
    <s v="Drive: P181- Actividad 859"/>
    <s v="100"/>
    <n v="1"/>
    <s v="Mes de abril: Mediante correo electrónico del 16 de febrero se remiten instrumentos de seguimiento al cumplimiento del SOGC para ser revisados por la Oficina asesora de Planeación del INPEC."/>
    <s v="Drive: P181- Actividad 859"/>
    <n v="100"/>
    <n v="1"/>
    <s v="Mes de abril: Mediante correo electrónico del 16 de febrero se remiten instrumentos de seguimiento al cumplimiento del SOGC para ser revisados por la Oficina asesora de Planeación del INPEC."/>
    <s v="Drive: P181- Actividad 859"/>
    <n v="243"/>
    <n v="243"/>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s v="Adaptación del contexto penitenciario del SOGCS documentado"/>
    <n v="3"/>
    <n v="1"/>
    <s v="Número"/>
    <s v="Ernesto Beltran "/>
    <s v="Profesional Especializado"/>
    <x v="0"/>
    <m/>
    <m/>
    <m/>
    <m/>
    <m/>
    <m/>
    <s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60"/>
    <s v="Elaborar  instructivos de los instrumentos de seguimiento al SOGC"/>
    <s v="NO"/>
    <d v="2016-01-01T00:00:00"/>
    <d v="2016-08-31T00:00:00"/>
    <n v="20"/>
    <s v="Grupo de servicios de salud"/>
    <s v="Profesional Especializado"/>
    <x v="0"/>
    <m/>
    <m/>
    <m/>
    <s v="100"/>
    <s v="Mes de abril: Se elaboraron los 12 instructivos a los instrumentos de seguimiento al SOGC los cuales fueron remitidos a la Oficina Asesora de Planeación para su revisión."/>
    <s v="Drive: P181- Actividad 860"/>
    <s v="100"/>
    <n v="1"/>
    <s v="Mes de abril: Se elaboraron los 12 instructivos a los instrumentos de seguimiento al SOGC los cuales fueron remitidos a la Oficina Asesora de Planeación para su revisión."/>
    <s v="Drive: P181- Actividad 860"/>
    <n v="100"/>
    <n v="1"/>
    <s v="Mes de abril: Se elaboraron los 12 instructivos a los instrumentos de seguimiento al SOGC los cuales fueron remitidos a la Oficina Asesora de Planeación para su revisión."/>
    <s v="Drive: P181- Actividad 860"/>
    <n v="243"/>
    <n v="243"/>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49"/>
    <s v="Adaptación del contexto penitenciario del SOGCS documentado"/>
    <n v="3"/>
    <n v="1"/>
    <s v="Número"/>
    <s v="Ernesto Beltran "/>
    <s v="Profesional Especializado"/>
    <x v="0"/>
    <m/>
    <m/>
    <m/>
    <m/>
    <m/>
    <m/>
    <m/>
    <s v="Mes de septiembre:Se realizó jornada cívica en salud en el establecimiento d Espinal."/>
    <m/>
    <n v="1"/>
    <s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_x000a_  _x000a_  Mes de junio:Mediante resolución 2897 de fecha 10 de junio de 2016 fueron adoptados los manuales técnicos por el INPEC, los cuales se encuentran publicados en la ruta virtual del Instituto. Se anexa copia de la Resolución."/>
    <s v="Drive- P181- Actividad 858"/>
    <n v="861"/>
    <s v="Elaborar un procedimiento relacionado con los procesos de bioseguridad de las áreas de sanidad"/>
    <s v="NO"/>
    <d v="2016-01-01T00:00:00"/>
    <d v="2016-08-31T00:00:00"/>
    <n v="20"/>
    <s v="Grupo de servicios de salud"/>
    <s v="Grupo de servicios de salud"/>
    <x v="0"/>
    <m/>
    <m/>
    <m/>
    <s v="70"/>
    <s v="Mes de abril: En reunión realizada en el grupo de servicios de salud se definen los temas que incluirá la guía para el seguimiento de los procesos de bioseguridad en las áreas de sanidad de los ERON que quedó consignada en el acta 02494 del 4 de abril de 2016. "/>
    <s v="Drive- P181-861"/>
    <n v="100"/>
    <n v="1"/>
    <s v="Mes de julio:Se definen elaborar procedimiento para el lavado y desinfección de instrumental y limpieza y desinfección de áreas y superficies. Soporte acta No. 0723 del 7 de julio de 2016._x000a_Mes de agosto:Se realiza procedimiento relacionado con los procesos de bioseguridad. Se anexa como soporte el documento"/>
    <s v="Drive- P181- Actividad 861"/>
    <n v="100"/>
    <n v="1"/>
    <s v="Mes de julio:Se definen elaborar procedimiento para el lavado y desinfección de instrumental y limpieza y desinfección de áreas y superficies. Soporte acta No. 0723 del 7 de julio de 2016._x000a_Mes de agosto:Se realiza procedimiento relacionado con los procesos de bioseguridad. Se anexa como soporte el documento"/>
    <s v="Drive- P181- Actividad 861"/>
    <n v="243"/>
    <n v="243"/>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0"/>
    <s v="Lineamientos para seguimiento y mejoramiento continuo de las acciones, de salud pública y prevención del riesgo elaborados."/>
    <n v="3"/>
    <n v="1"/>
    <s v="Número"/>
    <s v="Ernesto Beltran "/>
    <s v="Profesional Especializado"/>
    <x v="0"/>
    <m/>
    <m/>
    <m/>
    <m/>
    <s v="A la fecha no se cuenta con soportes que evidencien el avance del producto. "/>
    <m/>
    <s v="90"/>
    <s v="Mes de septiembre: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n v="1"/>
    <s v="Mes de octubre: Durante la primera semana de octubre fue aprobado por la Oficina de Planeación y la DIRAT, el documento &quot;Lineamiento Visita Íntima ERON&quot; que contiene acciones en salud pública (Promoción de la Salud y Prevención de la Enfermedad y acciones para el Saneamiento Ambiental)._x000a_Dicho documento se encuentra en la plataforma ISOLUCION. "/>
    <s v="Drive- P94- Actividad 862"/>
    <n v="862"/>
    <s v="Presentar  a la Oficina Asesora de Planeación  documento que den lineamientos al seguimiento y mejoramiento continuo de las acciones de salud pública y prevención del riesgo"/>
    <s v="NO"/>
    <d v="2016-01-01T00:00:00"/>
    <d v="2016-10-30T00:00:00"/>
    <n v="100"/>
    <s v="Grupo de salud pública"/>
    <s v="Grupo de servicios de salud"/>
    <x v="0"/>
    <m/>
    <m/>
    <m/>
    <m/>
    <s v="A la fecha no se han reportado avances para el cumplimiento de la actividad: Presentar  a la Oficina Asesora de Planeación  documento que den lineamientos al seguimiento y mejoramiento continuo de las acciones de salud pública y prevención del riesgo "/>
    <m/>
    <n v="90"/>
    <n v="0.90099009900990101"/>
    <s v="Mes de septiembre: Se realizó documento de Lineamiento – Protocolo de Visita Íntima en los ERON que contiene seguimiento a las acciones de salud pública por cuanto se desarrollan los siguientes temas:_x000a_  _x000a_  -Condiciones de infraestructura que requieren las áreas para el desarrollo de la visita íntima en ERON._x000a_  -Criterios de limpieza, desinfección de áreas y mantenimiento de las áreas de visita íntima_x000a_  -Salud Sexual y Reproductiva_x000a_  Acciones para la Educación en Salud._x000a_  _x000a_  El documento fue revisado por las responsables de los temas en el grupo salud pública y se entregó para revisión a la Dirección de Atención y Tratamiento el 23-09-16."/>
    <s v="Drive- P94- Actividad 862"/>
    <s v="100"/>
    <n v="1"/>
    <s v="Mes de octubre: Durante la primera semana de octubre fue aprobado por la Oficina de Planeación y la DIRAT, el documento &quot;Lineamiento Visita Íntima ERON&quot; que contiene acciones en salud pública (Promoción de la Salud y Prevención de la Enfermedad y acciones para el Saneamiento Ambiental)._x000a_Dicho documento se encuentra en la plataforma ISOLUCION.   _x000a_"/>
    <s v="Drive- P94- Actividad 862"/>
    <n v="303"/>
    <n v="303"/>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x v="50"/>
    <s v="Estrategias de promoción de hábitos saludables y fomento de la lactancia materna diseñados e implementados"/>
    <n v="3"/>
    <n v="1"/>
    <s v="Número"/>
    <s v="Ernesto Beltran "/>
    <s v="Profesional Especializado"/>
    <x v="0"/>
    <m/>
    <m/>
    <m/>
    <m/>
    <m/>
    <m/>
    <m/>
    <m/>
    <m/>
    <m/>
    <m/>
    <m/>
    <m/>
    <s v="Desarrollar de lineamientos enfocados al fomento de la lactancia materna y hábitos saludables"/>
    <s v="NO"/>
    <d v="2016-03-01T00:00:00"/>
    <d v="2016-07-30T00:00:00"/>
    <n v="50"/>
    <s v="Grupo de servicios de salud"/>
    <s v="Grupo de servicios de salud"/>
    <x v="1"/>
    <m/>
    <m/>
    <m/>
    <m/>
    <m/>
    <m/>
    <n v="67"/>
    <s v="Actividad inactiva"/>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m/>
    <s v="Actividad inactiva"/>
    <m/>
    <m/>
    <n v="151"/>
    <n v="151"/>
    <s v="Actividad inactiva"/>
    <m/>
    <m/>
    <m/>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2"/>
    <s v="Porcentaje"/>
    <x v="50"/>
    <s v="Estrategias de promoción de hábitos saludables y fomento de la lactancia materna diseñados e implementados"/>
    <n v="3"/>
    <n v="1"/>
    <s v="Número"/>
    <s v="Ernesto Beltran "/>
    <s v="Profesional Especializado"/>
    <x v="0"/>
    <m/>
    <m/>
    <m/>
    <m/>
    <m/>
    <m/>
    <m/>
    <m/>
    <m/>
    <m/>
    <m/>
    <m/>
    <m/>
    <s v="Elaborar Folleto relacionado con lactancia materna y hábitos saludables"/>
    <s v="NO"/>
    <d v="2016-08-10T00:00:00"/>
    <d v="2016-12-12T00:00:00"/>
    <n v="50"/>
    <s v="Grupo de servicios de salud"/>
    <s v="Profesional Especializado"/>
    <x v="1"/>
    <m/>
    <m/>
    <m/>
    <m/>
    <m/>
    <m/>
    <n v="100"/>
    <s v="Actividad inactiva"/>
    <s v="Mes de septiembre:Se realizó la socialización a las 6 regionales y los ERON adscritos a ellos mediante las actas No. 0873, 0784 Y 0875."/>
    <s v="Drive- P7- Actividad 866"/>
    <m/>
    <s v="Actividad inactiva"/>
    <m/>
    <m/>
    <n v="124"/>
    <n v="124"/>
    <s v="Actividad inactiva"/>
    <m/>
    <m/>
    <m/>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1"/>
    <s v="Informe de seguimiento y control al aseguramiento de la población reclusa a cargo del INPEC  realizado"/>
    <n v="3"/>
    <n v="6"/>
    <s v="Número"/>
    <s v="Ernesto Beltran "/>
    <s v="Profesional Especializado"/>
    <x v="0"/>
    <m/>
    <m/>
    <m/>
    <n v="2"/>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 Actividad 865"/>
    <s v="4"/>
    <s v="Mes de julio:Mediante informe 8310-SUBAS-11208 se presenta informe de gestión de los servicios de salud de la PPL._x000a_  _x000a_  Mes de agosto:Mediante informe 8310-SUBAS-11208 se presenta informe de gestión de los servicios de salud de la PPL."/>
    <s v="Drive- P78- Actividad 865"/>
    <n v="6"/>
    <s v="_x000a_Mes de septiembre: Mediante informe 8310-SUBAS-13832,  se presenta informe de gestión de los servicios de salud de la PPL._x000a__x000a_Mes de octubre: Mediante informe 8310-SUBAS-13832,  se presenta informe de gestión de los servicios de salud de la PPL._x000a__x000a_Mes de noviembre: Mediante informe 8310-SUBAS-19351,  se presenta informe de gestión de los servicios de salud de la PPL._x000a__x000a_Mes de diciembre: Mediante informe 8310-SUBAS-19351,  se presenta informe de gestión de los servicios de salud de la PPL._x000a_"/>
    <s v="Drive- P78- Actividad 865"/>
    <n v="865"/>
    <s v="Consolidar la información suministrada por los grupos de las SUBAS, previamente analizada por estos, para la realización y presentación del informe de gestión de los servicios de salud a la PPL"/>
    <s v="NO"/>
    <d v="2016-01-01T00:00:00"/>
    <d v="2016-12-12T00:00:00"/>
    <n v="100"/>
    <s v="Grupo aseguramiento"/>
    <s v="Profesional Universitario"/>
    <x v="0"/>
    <m/>
    <m/>
    <m/>
    <s v="33"/>
    <s v="Mes de enero: Mediante oficio 2064 se presenta informe de gestión de los servicios de salud de la PPL._x000a__x000a_Mes de febrero: Mediante oficio 2064 se presenta informe de gestión de los servicios de salud de la PPL._x000a__x000a_Mes de marzo: Mediante informe 8310-SUBAS-04731 se presenta informe de gestión de los servicios de salud de la PPL. _x000a__x000a_Mes de abril: Mediante informe 8310-SUBAS-04731 se presenta informe de gestión de los servicios de salud de la PPL."/>
    <s v="Drive- P78-865"/>
    <n v="67"/>
    <n v="0.78901734104046239"/>
    <s v="*Mediante informe 8310-SUBAS-08269 se presenta informe de gestión de los servicios de salud de la PPL._x000a_  _x000a_*Mediante informe 8310-SUBAS-08269 se presenta informe de gestión de los servicios de salud de la PPL._x000a_  _x000a_  Mes de julio:Mediante informe 8310-SUBAS-11208 se presenta informe de gestión de los servicios de salud de la PPL._x000a_  _x000a_  Mes de agosto:Mediante informe 8310-SUBAS-11208 se presenta informe de gestión de los servicios de salud de la PPL."/>
    <s v="Drive- P78- Actividad 865"/>
    <s v="100"/>
    <n v="1"/>
    <s v="_x000a_Mes de septiembre: Mediante informe 8310-SUBAS-13832,  se presenta informe de gestión de los servicios de salud de la PPL._x000a__x000a_Mes de octubre: Mediante informe 8310-SUBAS-13832,  se presenta informe de gestión de los servicios de salud de la PPL._x000a__x000a_Mes de noviembre: Mediante informe 8310-SUBAS-19351,  se presenta informe de gestión de los servicios de salud de la PPL._x000a__x000a_Mes de diciembre: Mediante informe 8310-SUBAS-19351,  se presenta informe de gestión de los servicios de salud de la PPL._x000a_"/>
    <s v="Drive- P78- Actividad 865"/>
    <n v="346"/>
    <n v="346"/>
    <n v="1"/>
    <n v="1"/>
    <n v="1"/>
    <n v="0.03"/>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2"/>
    <s v="Capacitaciones tendientes a sensibilizar a las Direcciones Regionales sobre el estado actual de las áreas de sanidad para el cumplimiento del Sistema Obligatorio de Garantía de Calidad en Salud en el contexto Penitenciario y Carcelario realizadas. "/>
    <n v="2"/>
    <n v="6"/>
    <s v="Número"/>
    <s v="Ernesto Beltran "/>
    <s v="Profesional Especializado"/>
    <x v="0"/>
    <m/>
    <m/>
    <m/>
    <m/>
    <s v="A la fecha no se cuenta con soportes que evidencien el avance del producto. "/>
    <m/>
    <s v="6"/>
    <s v="Mes de septiembre:Se realizó la socialización a las 6 regionales y los ERON adscritos a ellos mediante las actas No. 0873, 0784 Y 0875."/>
    <s v="Drive- P7- Actividad 866"/>
    <s v="6"/>
    <s v="Mes de septiembre:Se realizó la socialización a las 6 regionales y los ERON adscritos a ellos mediante las actas No. 0873, 0784 Y 0875."/>
    <s v="Drive- P7- Actividad 866"/>
    <n v="866"/>
    <s v="Presentar Videoconferencia ala Direcciones regionales y sus establecimientos adscritos sobre temas relacionados con el seguimiento al cumplimiento del SOGCS"/>
    <s v="NO"/>
    <d v="2016-01-01T00:00:00"/>
    <d v="2016-12-12T00:00:00"/>
    <n v="100"/>
    <s v="Grupo de servicios de salud"/>
    <s v="Profesional Especializado"/>
    <x v="0"/>
    <m/>
    <m/>
    <m/>
    <s v="30"/>
    <s v="Mes de junio: Mediante oficio 8310-SUBAS-08121 de fecha 22 de junio de 2016 se solicita espacio en el CEDIP para socializar el SOGCS a los ERON para el día para el día 2 de septiembre de 2016. _x000a_Con oficio 8310-SUBAS-08128 se informa a los directores de las regionales a fin de informar a sus establecimientos."/>
    <m/>
    <n v="100"/>
    <n v="0.78901734104046239"/>
    <s v="Mes de septiembre:Se realizó la socialización a las 6 regionales y los ERON adscritos a ellos mediante las actas No. 0873, 0784 Y 0875."/>
    <s v="Drive- P7- Actividad 866"/>
    <s v="100"/>
    <n v="1"/>
    <s v="Mes de septiembre:Se realizó la socialización a las 6 regionales y los ERON adscritos a ellos mediante las actas No. 0873, 0784 Y 0875."/>
    <s v="Drive- P7- Actividad 866"/>
    <n v="346"/>
    <n v="346"/>
    <n v="1"/>
    <n v="1"/>
    <n v="1"/>
    <n v="0.02"/>
  </r>
  <r>
    <s v="DIRAT"/>
    <x v="1"/>
    <s v="DIRAT"/>
    <s v="DIRECCIÓN DE ATENCIÓN Y TRATAMIENTO"/>
    <s v="O1"/>
    <s v="Sostener la Atención Social a la PPL, que les otorgue condiciones dignas en la  Prisionalización."/>
    <s v="S10"/>
    <s v="SALUD"/>
    <s v="I2"/>
    <s v="Porcentaje de población asegurada al sistema de salud en las condiciones exigidas al instituto por normatividad vigente (para personas privadas de libertad PPL)*"/>
    <n v="98"/>
    <s v="Porcentaje"/>
    <x v="53"/>
    <s v="ERON capacitados en  prevención del consumo de sustancias psicoactivas (SPA)"/>
    <n v="3"/>
    <n v="10"/>
    <s v="Número"/>
    <s v="Ernesto Beltran "/>
    <s v="Profesional Especializado"/>
    <x v="0"/>
    <m/>
    <m/>
    <m/>
    <n v="1"/>
    <s v="Mes de abril: Se realizó videoconferencia a las Regionales Viejo Caldas, Oriente y Norte el día 19 de abril de 2016 quedando consignada en el acta 0420."/>
    <s v="Drive. Carpeta P87- Actividad 867"/>
    <m/>
    <s v="SIN REGISTRO DE SEGUIMIENTO"/>
    <m/>
    <s v="10"/>
    <s v="Mes de abril: Se realizó videoconferencia a las Regionales Viejo Caldas, Oriente y Norte el día 19 de abril de 2016 quedando consignada en el acta 0420."/>
    <s v="Drive. P87- Actividad 867"/>
    <n v="867"/>
    <s v="  Realizar Videoconferencia dirigida a las regionales viejo caldas y oriente  "/>
    <s v="NO"/>
    <d v="2016-04-01T00:00:00"/>
    <d v="2016-04-30T00:00:00"/>
    <n v="100"/>
    <s v="Grupo salud pública"/>
    <s v="Profesional Especializado"/>
    <x v="0"/>
    <m/>
    <m/>
    <m/>
    <s v="100"/>
    <s v="Mes de abril: Se realizó videoconferencia a las Regionales Viejo Caldas, Oriente y Norte el día 19 de abril de 2016 quedando consignada en el acta 0420."/>
    <s v="Drive. Carpeta P87- Actividad 867"/>
    <s v="100"/>
    <n v="1"/>
    <s v="Mes de abril: Se realizó videoconferencia a las Regionales Viejo Caldas, Oriente y Norte el día 19 de abril de 2016 quedando consignada en el acta 0420."/>
    <s v="Drive. Carpeta P87- Actividad 867"/>
    <s v="100"/>
    <n v="1"/>
    <s v="Mes de abril: Se realizó videoconferencia a las Regionales Viejo Caldas, Oriente y Norte el día 19 de abril de 2016 quedando consignada en el acta 0420."/>
    <s v="Drive. Carpeta P87- Actividad 867"/>
    <n v="29"/>
    <n v="29"/>
    <n v="1"/>
    <n v="1"/>
    <n v="1"/>
    <n v="0.03"/>
  </r>
  <r>
    <s v="DIRAT"/>
    <x v="1"/>
    <s v="DIRAT"/>
    <s v="DIRECCIÓN DE ATENCIÓN Y TRATAMIENTO"/>
    <s v="O2"/>
    <s v="Sostener la Atención Social a la PPL, que les otorgue condiciones dignas en la  Prisionalización."/>
    <s v="S11"/>
    <s v="SALUD"/>
    <s v="I2"/>
    <s v="Porcentaje de población asegurada al sistema de salud en las condiciones exigidas al instituto por normatividad vigente (para personas privadas de libertad PPL)*"/>
    <n v="98"/>
    <s v="Porcentaje"/>
    <x v="54"/>
    <s v="Lineamiento e implementación de acciones de prácticas de salubridad e higiene en la gestión del riesgo de desastres y atención de emergencias en los ERON"/>
    <n v="3"/>
    <n v="100"/>
    <s v="Porcentaje"/>
    <s v="Ernesto Beltran "/>
    <s v="Profesional Especializado"/>
    <x v="0"/>
    <m/>
    <m/>
    <m/>
    <m/>
    <s v="A la fecha no se cuenta con soportes que evidencien el avance del producto. "/>
    <m/>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100"/>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1155"/>
    <s v="Definir las acciones de prácticas de salubridad e higiene pertinentes para las condiciones de la población privada de la libertad y los ERON."/>
    <s v="NO"/>
    <d v="2016-01-01T00:00:00"/>
    <d v="2016-07-30T00:00:00"/>
    <n v="100"/>
    <s v="Nancy Uscategui"/>
    <s v="Profesional Especializado"/>
    <x v="0"/>
    <m/>
    <m/>
    <m/>
    <s v="90"/>
    <s v="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_x000a__x000a_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_x000a_Se anexa copia de Actas No. 462 del 10 de mayo y 503 del 23 de Mayo del presente._x000a__x000a_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
    <s v="Drive- P257-1155"/>
    <n v="100"/>
    <n v="1"/>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s v="100"/>
    <n v="1"/>
    <s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_x000a_  _x000a_  Se emitió lineamiento e implementación de acciones de prácticas de salubridad e higiene en la gestión del riesgo de desastres y atención de emergencias en los ERON."/>
    <s v="Drive- P257- Actividad 1155"/>
    <n v="211"/>
    <n v="211"/>
    <n v="1"/>
    <n v="1"/>
    <n v="1"/>
    <n v="0.03"/>
  </r>
  <r>
    <s v="DIRAT"/>
    <x v="1"/>
    <s v="DIRAT"/>
    <s v="DIRECCIÓN DE ATENCIÓN Y TRATAMIENTO"/>
    <s v="O1"/>
    <s v="Sostener la Atención Social a la PPL, que les otorgue condiciones dignas en la  Prisionalización."/>
    <s v="S6"/>
    <s v="SALUD"/>
    <s v="I2"/>
    <s v="Porcentaje de PPL a cargo del INPEC con cobertura en salud."/>
    <n v="11"/>
    <s v="Porcentaje"/>
    <x v="55"/>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68"/>
    <s v="Definir mediante informe a la DIRAT los ERON caracterizados como  unidades primarias generadoras de datos -UPGD"/>
    <s v="NO"/>
    <d v="2016-01-01T00:00:00"/>
    <d v="2016-01-30T00:00:00"/>
    <n v="25"/>
    <s v="Grupo salud pública"/>
    <s v="Profesional Especializado"/>
    <x v="0"/>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100"/>
    <n v="1"/>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s v="100"/>
    <n v="1"/>
    <s v="Mes de enero:Se define mediante informa la DIRAT, oficio No. 8310-SUBAS-00540 de fecha 19 de Enero de 2016, el listado de los ERON caracterizados como Unidades Primarias Generadoras de Datos UPGD."/>
    <s v="Escritorio/Plan de acción/ 2016/ soportes/ salud/ salud pública/ producto 4/ actividad 1"/>
    <n v="29"/>
    <n v="29"/>
    <n v="1"/>
    <n v="1"/>
    <n v="1"/>
    <n v="0.03"/>
  </r>
  <r>
    <s v="DIRAT"/>
    <x v="1"/>
    <s v="DIRAT"/>
    <s v="DIRECCIÓN DE ATENCIÓN Y TRATAMIENTO"/>
    <s v="O1"/>
    <s v="Sostener la Atención Social a la PPL, que les otorgue condiciones dignas en la  Prisionalización."/>
    <s v="S6"/>
    <s v="SALUD"/>
    <s v="I2"/>
    <s v="Porcentaje de PPL a cargo del INPEC con cobertura en salud."/>
    <n v="11"/>
    <s v="Porcentaje"/>
    <x v="55"/>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69"/>
    <s v="Realizar videoconferencia para la socialización de los lineamientos del manejo de la notificación de los eventos de interés en salud pública- EISP"/>
    <s v="NO"/>
    <d v="2016-01-01T00:00:00"/>
    <d v="2016-11-30T00:00:00"/>
    <n v="25"/>
    <s v="Grupo salud pública"/>
    <s v="Profesional Especializado"/>
    <x v="0"/>
    <m/>
    <m/>
    <m/>
    <s v="82"/>
    <s v="Mes de marzo: Los días 07 y 08 de marzo de 2016, se realizaron  videoconferencias para la socialización de los lineamientos del manejo de la notificación de los eventos de interés en salud pública- EISP a las regionales y los establecimientos. _x000a__x000a_Mes de abril: Las videoconferencias se realizaron los días 4 y 5 de Abril del presente año (actas 299 y 305). La temática tratada fue &quot;Enfermedades Crónicas no Transmisibles y Enfermedades Transmitidas por vectores&quot;. Se contextualizaron conceptos como su diagnóstico, factores de riesgo, manejo farmacológico y recomendaciones, haciendo énfasis en la educación como pilar importante para la prevención y manejo de dichas patologías. _x000a__x000a__x000a_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_x000a__x000a_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
    <s v="Drive-P16-869"/>
    <n v="100"/>
    <n v="0.81736526946107779"/>
    <s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_x000a_  Como evidencia, se soportan las Actas No. 635 y 636."/>
    <s v="Drive-P89- Actividad 869"/>
    <s v="100"/>
    <n v="1"/>
    <s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_x000a_  Como evidencia, se soportan las Actas No. 635 y 636."/>
    <s v="Drive-P89- Actividad 869"/>
    <n v="334"/>
    <n v="334"/>
    <n v="1"/>
    <n v="1"/>
    <n v="1"/>
    <n v="0.03"/>
  </r>
  <r>
    <s v="DIRAT"/>
    <x v="1"/>
    <s v="DIRAT"/>
    <s v="DIRECCIÓN DE ATENCIÓN Y TRATAMIENTO"/>
    <s v="O1"/>
    <s v="Sostener la Atención Social a la PPL, que les otorgue condiciones dignas en la  Prisionalización."/>
    <s v="S6"/>
    <s v="SALUD"/>
    <s v="I2"/>
    <s v="Porcentaje de PPL a cargo del INPEC con cobertura en salud."/>
    <n v="11"/>
    <s v="Porcentaje"/>
    <x v="55"/>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70"/>
    <s v="Definir mediante informe por “periodo epidemiológico año 2016 ”  cumplido, los ERON que no reportan o se encuentra en &quot;silencio epidemiológico&quot; "/>
    <s v="NO"/>
    <d v="2016-01-01T00:00:00"/>
    <d v="2016-12-12T00:00:00"/>
    <n v="25"/>
    <s v="Grupo salud pública"/>
    <s v="Profesional Especializado"/>
    <x v="0"/>
    <m/>
    <m/>
    <m/>
    <m/>
    <s v="Mes de abril: Mediante informe 8310-SUBAS-04731 se presenta informe de gestión de los servicios de salud de la PPL."/>
    <m/>
    <n v="67"/>
    <n v="0.78901734104046239"/>
    <s v="Mes de julio: Se adjunta informe ante la DIRAT mediante oficio No. 8310-SUBAS-9524, de fecha 02 de agosto de 2016,  los establecimientos que durante el periodo epidemiológico 7 no realizaron notificación o se encuentran en silencio epidemiológico._x000a__x000a_Mes de agosto: Se adjunta informe ante la DIRAT mediante oficio No. 8310-SUBAS-11221, de fecha 31 de agosto de 2016,  los establecimientos que durante el periodo epidemiológico 8 no realizaron notificación o se encuentran en silencio epidemiológico._x000a_"/>
    <s v="Drive- P89- Actividad 870"/>
    <s v="100"/>
    <n v="1"/>
    <s v="Mes de octubre: Mediante oficio No. 8310-SUBAS-13972 del 03 de noviembre de 2016 dirigido a la DIRAT.  Se identifican los establecimientos  que durante el periodo epidemiológico  10 no realizaron notificación para su respectivo seguimiento._x000a__x000a_Mes de noviembre: Mediante oficio No. 8310-SUBAS-15122 del 29  de noviembre de 2016 dirigido a la DIRAT.  Se identifican los establecimientos  que durante el periodo epidemiológico  11 no realizaron notificación para su respectivo seguimiento._x000a__x000a__x000a_Mes de diciembre: Mediante oficio No. 8310-SUBAS-18573 del 14 de diciembre de 2016 dirigido a la DIRAT.  Se identifican los establecimientos  que durante el periodo epidemiológico  12 no realizaron notificación para su respectivo seguimiento._x000a_"/>
    <s v="Drive- P89- Actividad 870"/>
    <n v="346"/>
    <n v="346"/>
    <n v="1"/>
    <n v="1"/>
    <n v="1"/>
    <n v="0.03"/>
  </r>
  <r>
    <s v="DIRAT"/>
    <x v="1"/>
    <s v="DIRAT"/>
    <s v="DIRECCIÓN DE ATENCIÓN Y TRATAMIENTO"/>
    <s v="O1"/>
    <s v="Sostener la Atención Social a la PPL, que les otorgue condiciones dignas en la  Prisionalización."/>
    <s v="S6"/>
    <s v="SALUD"/>
    <s v="I2"/>
    <s v="Porcentaje de PPL a cargo del INPEC con cobertura en salud."/>
    <n v="65"/>
    <s v="Porcentaje"/>
    <x v="55"/>
    <s v="Seguimiento a la notificación obligatoria de los eventos de interés en salud pública por los ERON considerados como UPGD"/>
    <n v="3"/>
    <n v="65"/>
    <s v="Porcentaje"/>
    <s v="Ernesto Beltran "/>
    <s v="Profesional Especializado"/>
    <x v="0"/>
    <m/>
    <m/>
    <m/>
    <m/>
    <m/>
    <m/>
    <m/>
    <m/>
    <m/>
    <m/>
    <m/>
    <m/>
    <n v="871"/>
    <s v="Evidenciar mediante oficio a las regionales,  la situación de la notificación para el seguimiento a los establecimientos de su jurisdicción"/>
    <s v="NO"/>
    <d v="2016-01-01T00:00:00"/>
    <d v="2016-12-12T00:00:00"/>
    <n v="20"/>
    <s v="Grupo salud pública"/>
    <s v="Profesional Especializado"/>
    <x v="1"/>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1"/>
    <n v="75"/>
    <s v="Actividad inactiva"/>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m/>
    <s v="Actividad inactiva"/>
    <m/>
    <m/>
    <n v="346"/>
    <n v="346"/>
    <s v="Actividad inactiva"/>
    <m/>
    <m/>
    <m/>
  </r>
  <r>
    <s v="DIRAT"/>
    <x v="1"/>
    <s v="DIRAT"/>
    <s v="DIRECCIÓN DE ATENCIÓN Y TRATAMIENTO"/>
    <s v="O1"/>
    <s v="Sostener la Atención Social a la PPL, que les otorgue condiciones dignas en la  Prisionalización."/>
    <s v="S6"/>
    <s v="SALUD"/>
    <s v="I2"/>
    <s v="Porcentaje de PPL a cargo del INPEC con cobertura en salud."/>
    <n v="11"/>
    <s v="Porcentaje"/>
    <x v="55"/>
    <s v="Seguimiento a la notificación obligatoria de los eventos de interés en salud pública por los ERON considerados como UPGD"/>
    <n v="3"/>
    <n v="65"/>
    <s v="Porcentaje"/>
    <s v="Ernesto Beltran "/>
    <s v="Profesional Especializado"/>
    <x v="0"/>
    <m/>
    <m/>
    <m/>
    <m/>
    <s v="A la fecha no se puede establecer el porcentaje de avance, toda vez que faltan por ejecutar 3 actividades de las 4 propuestas."/>
    <m/>
    <m/>
    <s v="A la fecha no se puede establecer el porcentaje de avance, toda vez que faltan por ejecutar 2 actividades de las 4 propuestas."/>
    <m/>
    <n v="65"/>
    <s v="Mediante oficio No. 8310-SUBAS-18573 del 14 de diciembre de 2016 dirigido a la DIRAT.  Se realizó seguimiento a la notificación obligatoria de los eventos de interés en salud pública por los ERON considerados como UPGD, concluyendo: _x000a__x000a_1. La notificación en el doceavo período epidemiológico del año fue de 97.06%, mostrando un comportamiento menor al periodo inmediatamente anterior, se_x000a_puede observar que durante el año la notificación periodo a periodo se ha incrementado, la tendencia es favorable y muestra que para final de año se_x000a_puede lograr la meta de 100% de Establecimientos notificando, sin embargo, es necesario continuarla incentivando. _x000a__x000a_2. En el Periodo Epidemiológico XII del 2016 hay dos Establecimientos que presentaron silencio epidemiológico para el periodo en mención, sin_x000a_embargo, ya habían notificado durante el año en curso, que son: EPMSC Santander de Quilichao y EPMSC Fresno._x000a__x000a_3. El evento con mayor número de notificaciones continúa siendo varicela individual, seguido por enfermedad transmitida por alimentos y/o agua_x000a_intramural; para el caso de la población domiciliaria, la vigilancia en Salud Pública de las violencias de género; seguido por tuberculosis y lesiones de_x000a_causa externa, ocupan los primeros lugares de notificación._x000a__x000a_"/>
    <s v="Drive- P89 - Actividad 870"/>
    <n v="872"/>
    <s v="Mediante oficio a las regionales, evidenciar la situación de la notificación para el seguimiento a los establecimientos de su jurisdicción"/>
    <s v="NO"/>
    <d v="2016-01-01T00:00:00"/>
    <d v="2016-12-12T00:00:00"/>
    <n v="25"/>
    <s v="Grupo salud pública"/>
    <s v="Profesional Especializado"/>
    <x v="0"/>
    <m/>
    <m/>
    <m/>
    <s v="42"/>
    <s v="Mes de enero: Se radica informe ante las Regionales, mediante oficio No. 8310-SUBAS-00844 de fecha 28 de enero de 2016, identificando los establecimientos de su jurisdicción  que durante el periodo epidemiológico 13 no realizaron notificación para su respectivo seguimiento. _x000a__x000a_Mes de febrero: Se radica informe a las Regionales  mediante oficio No. 8310-SUBAS-02669 de fecha 15 de Marzo. Se identifican los establecimientos  que durante el periodo epidemiológico 1 no realizaron notificación para su respectivo seguimiento. _x000a__x000a_Mes de marzo: Se radica informe a las Regionales  mediante oficio No. 8310-SUBAS-03243. Se identifican los establecimientos  que durante el periodo epidemiológico  2 no realizaron notificación para su respectivo seguimiento. _x000a__x000a_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_x000a__x000a_Mes de mayo: Se radica informe a las Regionales  mediante oficio No. 8310-SUBAS-06583 Se identifican los establecimientos  que durante el periodo epidemiológico 4 no realizaron notificación para su respectivo seguimiento."/>
    <s v="Drive- P16-872"/>
    <n v="75"/>
    <n v="0.78901734104046239"/>
    <s v="*Se adjunta informe a las Regionales mediante oficio No. 8310-SUBAS-7749, de fecha 17 de junio de 2016. Se identifican los establecimientos que durante el periodo epidemiológico 5 no realizaron notificación para su respectivo seguimiento._x000a_ _x000a_*Se adjunta informe a las Regionales mediante oficio No. 8310-SUBAS-7750, de fecha 17 de junio de 2016. Se identifican los establecimientos que durante el periodo epidemiológico 6 no realizaron notificación para su respectivo seguimiento._x000a_ _x000a_ Mes de julio: Se adjunta informe a las Regionales mediante oficio No. 8310-SUBAS-9525, de fecha 02 de agosto de 2016. Se identifican los establecimientos que durante el periodo epidemiológico 7 no realizaron notificación para su respectivo seguimiento._x000a_ _x000a_ Mes de agosto: Mediante oficio No. 8310-SUBAS-011222 del 12 de septiembre de 2016 a las Direcciones Regionales. Se identifican los establecimientos que durante el periodo epidemiológico 8 no realizaron notificación para su respectivo seguimiento."/>
    <s v="Drive- P89- Actividad 872"/>
    <s v="100"/>
    <n v="1"/>
    <s v="Mes de octubre: Mediante oficio No. 8310-SUBAS-13973 del 03 de noviembre de 2016 a las Direcciones Regionales. Se identifican los establecimientos  que durante el periodo epidemiológico  10 no realizaron notificación para su respectivo seguimiento._x000a__x000a_Mes de noviembre: Mediante oficio No. 8310-SUBAS-18574 del 14 de diciembre de 2016 a las Direcciones Regionales. Se identifican los establecimientos  que durante el periodo epidemiológico  12 no realizaron notificación para su respectivo seguimiento._x000a_"/>
    <s v="Drive- P89- Actividad 872"/>
    <n v="346"/>
    <n v="346"/>
    <n v="1"/>
    <n v="1"/>
    <n v="1"/>
    <n v="0.03"/>
  </r>
  <r>
    <s v="DIRAT"/>
    <x v="1"/>
    <s v="DIRAT"/>
    <s v="DIRECCIÓ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5"/>
    <s v="Porcentaje"/>
    <x v="56"/>
    <s v="Instituto participando en (2) ferias de exposición  regional, propendiendo por la comercialización de bienes y servicios elaborados por la población de internos.  "/>
    <n v="1"/>
    <n v="2"/>
    <s v="Numero"/>
    <s v="My. Johanna Andrea Montoya Cifuentes"/>
    <s v="Subdirector Técnico"/>
    <x v="0"/>
    <m/>
    <m/>
    <m/>
    <n v="100"/>
    <s v="Mes de junio: Según el seguimiento efectuado a las Direcciones Regionales a la fecha se ha participado en la XII feria de jóvenes empresarios  realizada en Corferias  (19 al 22 de mayo) y la feria de Tunja.  "/>
    <s v="Drive-P124- Actividad 873"/>
    <m/>
    <s v="SIN REGISTRO DE SEGUIMIENTO"/>
    <m/>
    <n v="2"/>
    <s v="Mes de junio: Según el seguimiento efectuado a las Direcciones Regionales a la fecha se ha participado en la XII feria de jóvenes empresarios  realizada en Corferias  (19 al 22 de mayo) y la feria de Tunja.  "/>
    <s v="Drive-P124- Actividad 873"/>
    <n v="873"/>
    <s v="Seguimiento a las Direcciones Regionales en la participación de ferias de exposición regional "/>
    <s v="NO"/>
    <d v="2016-01-30T00:00:00"/>
    <d v="2016-12-12T00:00:00"/>
    <n v="100"/>
    <s v="Maryori Quiñones Núñez"/>
    <s v="Profesional Universitario"/>
    <x v="0"/>
    <m/>
    <m/>
    <m/>
    <m/>
    <s v="Mes de junio: Según el seguimiento efectuado a las Direcciones Regionales a la fecha se ha participado en la XII feria de jóvenes empresarios  realizada en Corferias  (19 al 22 de mayo) y la feria de Tunja.  "/>
    <s v="Drive- P124- Actividad 873"/>
    <n v="100"/>
    <n v="0.7697160883280757"/>
    <s v="Según el seguimiento efectuado a las Direcciones Regionales a la fecha se ha participado en la XII feria de jóvenes empresarios realizada en Corferias (19 al 22 de mayo) y la feria de Tunja."/>
    <s v="Drive- P124- Actividad 873"/>
    <n v="100"/>
    <n v="1"/>
    <s v="Según el seguimiento efectuado a las Direcciones Regionales a la fecha se ha participado en la XII feria de jóvenes empresarios realizada en Corferias (19 al 22 de mayo) y la feria de Tunja."/>
    <s v="Drive- P124- Actividad 873"/>
    <n v="317"/>
    <n v="317"/>
    <n v="1"/>
    <n v="1"/>
    <n v="1"/>
    <n v="0.01"/>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57"/>
    <s v="Casa Libertad creada como primer centro de atención, orientación y apoyo, en coordinación con el Injusticia, Min Trabajo, Colsubsidio y Fundación Teatro Interno."/>
    <n v="2"/>
    <n v="1"/>
    <s v="Número"/>
    <s v="My. Johanna Andrea Montoya Cifuentes"/>
    <s v="Subdirector Técnico"/>
    <x v="0"/>
    <n v="100"/>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n v="874"/>
    <s v="Verificar el diagnostico real de los servicios que presta la casa Libertad para el personal pos penado."/>
    <s v="NO"/>
    <d v="2016-01-15T00:00:00"/>
    <d v="2016-02-15T00:00:00"/>
    <n v="50"/>
    <s v="Maryori Quiñones Núñez"/>
    <s v="Profesional Universitario"/>
    <x v="0"/>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n v="1"/>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100"/>
    <n v="1"/>
    <s v="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
    <s v="Escritorio/Plan de acción/ 2016/ soportes/ productivas/ comercialización/ producto 5/ actividad 1"/>
    <n v="31"/>
    <n v="31"/>
    <n v="1"/>
    <n v="1"/>
    <n v="1"/>
    <n v="0.02"/>
  </r>
  <r>
    <s v="DIRAT"/>
    <x v="1"/>
    <s v="DIRAT"/>
    <s v="DIRECCIÓN DE ATENCIÓN Y TRATAMIENTO"/>
    <s v="O2"/>
    <s v="Brindar programas pertinentes de tratamiento penitenciario orientados a la PPL que les permita su resocialización para la vida en libertad."/>
    <s v="S4"/>
    <s v="POSPENADOS"/>
    <s v="I11"/>
    <s v="Porcentaje de población beneficiada con el programa de pos penados."/>
    <n v="100"/>
    <s v="Porcentaje"/>
    <x v="57"/>
    <s v="Casa Libertad creada como primer centro de atención, orientación y apoyo, en coordinación con el Injusticia, Min Trabajo, Colsubsidio y Fundación Teatro Interno."/>
    <n v="2"/>
    <n v="1"/>
    <s v="Número"/>
    <s v="My. Johanna Andrea Montoya Cifuentes"/>
    <s v="Subdirector Técnico"/>
    <x v="0"/>
    <m/>
    <m/>
    <m/>
    <m/>
    <m/>
    <m/>
    <m/>
    <s v="SIN REGISTRO DE SEGUIMIENTO"/>
    <m/>
    <n v="1"/>
    <s v="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
    <s v="Escritorio/Plan de acción/ 2016/ soportes/ productivas/ comercialización/ producto 5/ actividad 1/ actividad 2"/>
    <n v="875"/>
    <s v="Determinar las actividades a realizar en beneficio del pos penado."/>
    <s v="NO"/>
    <d v="2016-02-16T00:00:00"/>
    <d v="2016-03-15T00:00:00"/>
    <n v="50"/>
    <s v="Maryori Quiñones Núñez"/>
    <s v="Profesional Universitario"/>
    <x v="0"/>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s v="Mes de marzo: Mediante oficio 8340 SUBDA 03256, presentó informe a la DIRAT, donde se indica las actividades a realizar en beneficio del pospenado para la presente vigencia."/>
    <s v="Escritorio/Plan de acción/ 2016/ soportes/ productivas/ comercialización/ producto 5/ actividad 2"/>
    <n v="100"/>
    <n v="1"/>
    <s v="Mes de marzo: Mediante oficio 8340 SUBDA 03256, presentó informe a la DIRAT, donde se indica las actividades a realizar en beneficio del pospenado para la presente vigencia."/>
    <s v="Escritorio/Plan de acción/ 2016/ soportes/ productivas/ comercialización/ producto 5/ actividad 2"/>
    <n v="100"/>
    <n v="1"/>
    <s v="Mes de marzo: Mediante oficio 8340 SUBDA 03256, presentó informe a la DIRAT, donde se indica las actividades a realizar en beneficio del pospenado para la presente vigencia."/>
    <s v="Escritorio/Plan de acción/ 2016/ soportes/ productivas/ comercialización/ producto 5/ actividad 2"/>
    <n v="28"/>
    <n v="28"/>
    <n v="1"/>
    <n v="1"/>
    <n v="1"/>
    <n v="0.02"/>
  </r>
  <r>
    <s v="DIRAT"/>
    <x v="1"/>
    <s v="DIRAT"/>
    <s v="DIRECCIÓN DE ATENCIÓN Y TRATAMIENTO"/>
    <s v="O1"/>
    <s v="Sostener la Atención Social a la PPL, que les otorgue condiciones dignas en la  Prisionalización."/>
    <s v="S8"/>
    <s v="ATENCIÓN PSICOSOCIAL"/>
    <s v="I3"/>
    <s v="Porcentaje de PPL con elementos de dotación de ingreso."/>
    <n v="97"/>
    <s v="Porcentaje"/>
    <x v="58"/>
    <s v="Política para la atención de población excepcional  con enfoque diferencial  elaborada."/>
    <n v="2"/>
    <n v="100"/>
    <s v="Porcentaje"/>
    <s v="Maria Ines Guzman Correa"/>
    <s v="Subdirector Técnico"/>
    <x v="0"/>
    <m/>
    <m/>
    <m/>
    <m/>
    <s v="A la fecha no se cuenta con soportes que evidencien el avance del producto. "/>
    <m/>
    <m/>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 Actividad 876"/>
    <n v="100"/>
    <s v="Mes de octubre: Mediante oficio No. 500 DIREG- ARTRA- 7130 del 20 de octubre de 2016, se presentó a la Doctora Roselin Martínez Rosales, Directora de Atención y Tratamiento, informe sobre el encuentro de enfoque diferencial en la Regional Noroeste. _x000a__x000a_Mediante oficio No. 400 DRORI- ARTRA- 6298 del 19 de octubre de 2016, se presentó a la Doctora Roselin Martínez Rosales, Directora de Atención y Tratamiento, informe sobre el encuentro de enfoque diferencial en la Regional Oriente.  _x000a__x000a_Mes de noviembre: Mediante radicado No. 2016IE029665 se presentó a la Doctora Roselin Martínez Rosales, Directora de Atención y Tratamiento, informe sobre el primer encuentro de enfoque diferencial en la Regional Central. _x000a__x000a_Mediante oficio No. 300 DIREG- ARTRA- 006121 del 01 de noviembre de 2016, se presentó a la Doctora Roselin Martínez Rosales, Directora de Atención y Tratamiento, informe sobre el encuentro de enfoque diferencial en la Regional Norte. _x000a__x000a_Mes de diciembre: Mediante oficio 200- DROCC- 6981 del 09 de diciembre se presentó a la Doctora Roselin Martínez Rosales, Directora de Atención y Tratamiento, informe sobre el encuentro de enfoque diferencial en la Regional Occidente._x000a__x000a_Se elaboró política para la atención de población excepcional con enfoque diferencial. _x000a_"/>
    <s v="Drive- P104- Actividad 876"/>
    <n v="876"/>
    <s v="Elaborar política para grupos con condiciones excepcionales"/>
    <s v="NO"/>
    <d v="2016-01-11T00:00:00"/>
    <d v="2016-11-30T00:00:00"/>
    <n v="100"/>
    <s v="Myriam Silva "/>
    <s v="Profesional Especializado"/>
    <x v="0"/>
    <m/>
    <m/>
    <m/>
    <s v="60"/>
    <s v="Mes de abril: Acta No 076 del 29/01/2016 Seguimiento proceso pasantías en INPEC - Contribución a política penitenciaria y carcelaria con enfoque diferencial._x000a__x000a_Acta No 0391 del 21/04/2016 Revisión del cronograma de trabajo y proyecto de caracterización sociocultural Indígenas, Afrodescendientes y sectores LGBTI en ERON. _x000a__x000a_Mes de mayo: Acta No 0495 del 18/03/2016. Objetivos de la pasantía estudiantes de antropología Universidad Nacional. _x000a_Primer documento de trabajo caracterización población Indígenas 28/04/2016. _x000a_Primer documento de trabajo caracterización población en condición de Discapacidad. _x000a_Tabulación información Afrocolombianos. _x000a_Acta No 0461 del 19/05/2016 Reunión verificación segundo informe caracterización población Indígena. _x000a__x000a_Mes de junio: Se adjunta oficio GATES 06168, de fecha 26 de mayo de 2016, mediante el cual se envían los lineamientos de encuentros regionales de enfoque diferencial, resolución 1339 de 2016, a los Directores Regionales. _x000a__x000a_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_x000a__x000a_Se adjunta acta No 0584 de fecha 16 de junio de 2016, mediante la cual se realiza trabajo de campo caracterización política diferencial en EC Bogotá. _x000a__x000a_Se adjunta acta No 0605 de fecha 22 de junio de 2016, mediante la cual se realiza reunión de seguimiento política diferencial."/>
    <s v="Drive- P104-876"/>
    <m/>
    <n v="0.81172839506172845"/>
    <s v="Mes de agosto:De acuerdo a solicitud realizada mediante oficio N° 400­DRORI­ARTRA­004280 de 19 de julio de 2016 Replanteamiento fecha encuentro regional Oriente._x000a_  _x000a_  Se procede a cambiar la fecha del encuentro con la regional Oriente para el 6 y 7 de Octubre de 2016 mediante correo electrónico._x000a_  _x000a_  _x000a_  Acta No 0796 del 16/08/2016 Videoconferencia encuentros regionales de enfoque diferencial._x000a_  Correo electrónico cambio de fechas para los encuentros regionales de acuerdo a la videoconferencia del 16/08/2016._x000a_  _x000a_  Se adjunta presentación Videoconferencia 16 de agosto encuentros Regionales._x000a_  _x000a_  Se adjunta Manual Metodologías participativas._x000a_  _x000a_  Mes de septiembre:El 08 y 09 de septiembre de 2016 se realizó en la Regional Viejo Caldas “Primer encuentro sobre políticas públicas con enfoque diferencial”._x000a_  _x000a_  Mediante oficio 600-ARTRA- DIREG- 4992 del 26 de septiembre se presentó a la Doctora Roselin Martínez Rosales, Directora de Atención y Tratamiento informe final sobre el encuentro realizado en la Regional Viejo Caldas."/>
    <s v="Drive- P104-876"/>
    <n v="100"/>
    <n v="1"/>
    <s v="Mes de octubre: Mediante oficio No. 500 DIREG- ARTRA- 7130 del 20 de octubre de 2016, se presentó a la Doctora Roselin Martínez Rosales, Directora de Atención y Tratamiento, informe sobre el encuentro de enfoque diferencial en la Regional Noroeste. _x000a__x000a_Mediante oficio No. 400 DRORI- ARTRA- 6298 del 19 de octubre de 2016, se presentó a la Doctora Roselin Martínez Rosales, Directora de Atención y Tratamiento, informe sobre el encuentro de enfoque diferencial en la Regional Oriente.  _x000a__x000a_Mes de noviembre: Mediante radicado No. 2016IE029665 se presentó a la Doctora Roselin Martínez Rosales, Directora de Atención y Tratamiento, informe sobre el primer encuentro de enfoque diferencial en la Regional Central. _x000a__x000a_Mediante oficio No. 300 DIREG- ARTRA- 006121 del 01 de noviembre de 2016, se presentó a la Doctora Roselin Martínez Rosales, Directora de Atención y Tratamiento, informe sobre el encuentro de enfoque diferencial en la Regional Norte. _x000a__x000a_Mes de diciembre: Mediante oficio 200- DROCC- 6981 del 09 de diciembre se presentó a la Doctora Roselin Martínez Rosales, Directora de Atención y Tratamiento, informe sobre el encuentro de enfoque diferencial en la Regional Occidente._x000a__x000a_Se elaboró política para la atención de población excepcional con enfoque diferencial. _x000a_"/>
    <s v="Drive- P104- Actividad 876"/>
    <n v="324"/>
    <n v="324"/>
    <n v="1"/>
    <n v="1"/>
    <n v="1"/>
    <n v="0.0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s v="Funcionarios responsables del proceso de contratación de ERON cubiertos con socialización de los procedimientos que se deben aplicar en los procesos de contratación."/>
    <n v="10"/>
    <n v="100"/>
    <s v="Porcentaje"/>
    <s v="Sandra Patricia Cárdenas Briceño"/>
    <s v="Subdirector Técnico"/>
    <x v="0"/>
    <n v="50"/>
    <s v="DE 40 FUNCIONRES QUE SE DEBEN CUBRI R SE HAN RECIBIDO #### "/>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4"/>
    <s v="1.  Documento manual de contratación INPEC aprobado. "/>
    <s v="NO"/>
    <d v="2016-01-01T00:00:00"/>
    <d v="2016-05-31T00:00:00"/>
    <n v="40"/>
    <s v="Alba Lucy Correa"/>
    <s v="Profesional Especializado"/>
    <x v="0"/>
    <n v="30"/>
    <s v="LA SUBDIRECCION DE GESTION CONTRACTUAL, ELABORO EL MANUAL DE CONRATACIÓN Y LO PRESENTO MEDIANTEOFICIO  A LA OFICINA ASESORA DE PLANEACIÓN."/>
    <s v="EN PC CARPERTA PLANES, PLAN DE ACCION 2016,SEGUIMIENTO 1ER TRIMESTRE - AVANCE PROCESO CONTRACTUAL."/>
    <n v="100"/>
    <s v="La subdirección de Gestión Contractual elaboró el manual de contratacion, fue aprobado mediante Resolución 003000 de julio 16 de 2016"/>
    <s v="http://www.inpec.gov.co/portal/page/portal/Inpec/SeccionContratacion/manualcontratacion"/>
    <n v="100"/>
    <n v="1"/>
    <s v="La subdirección de Gestión Contractual elaboró el manual de contratacion, fue aprobado mediante Resolución 003000 de julio 16 de 2016"/>
    <s v="http://www.inpec.gov.co/portal/page/portal/Inpec/SeccionContratacion/manualcontratacion"/>
    <n v="100"/>
    <n v="1"/>
    <s v="La subdirección de gestión contractual elaboró el manual de contratación, el cual fue aprobado mediante resolición No. 00300 del 16 de julio de 2016."/>
    <s v="Pendiente ruta de ubicación de la evidencia"/>
    <n v="151"/>
    <n v="151"/>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s v="Funcionarios responsables del proceso de contratación de ERON cubiertos con socialización de los procedimientos que se deben aplicar en los procesos de contratación."/>
    <n v="10"/>
    <n v="100"/>
    <s v="Porcentaje"/>
    <s v="Sandra Patricia Cárdenas Briceño"/>
    <s v="Subdirector Técnico"/>
    <x v="0"/>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5"/>
    <s v="2. Diseñar el  Programa de socialización manual de contratación INPEC a desarrollar. "/>
    <s v="NO"/>
    <d v="2016-01-01T00:00:00"/>
    <d v="2016-05-31T00:00:00"/>
    <n v="30"/>
    <s v="Alba Lucy Correa"/>
    <s v="Profesional Especializado"/>
    <x v="0"/>
    <n v="30"/>
    <s v="LA SUBDIRECCION DE GESTION CONTRACTUAL, DISEÑO ELPROGRAMA DE SOCIALIZACIÓN DELMANUAL DE CONTRATACIÓN."/>
    <s v="EN PC CARPETA PLANES,PLAN DE ACCION 2016,SEGUIMIENTO 1er TRIMESTRE AVANCE  SUBDIRECCION DE  GESTION CONTRACTUAL."/>
    <n v="100"/>
    <s v="La Subdirección de Gestión Contractual  diseño el Programa de socialización del manual de contratación de Inpec y realizó una socialización "/>
    <s v="en PC DIGEC : Carpeta Planes: Carpeta PLAN DE ACCION 2016: Carpeta avance Plan acción 2o. Trimestre 2016"/>
    <n v="100"/>
    <n v="1"/>
    <s v="La Subdirección de Gestión Contractual  diseño el Programa de socialización del manual de contratación de Inpec y realizó una socialización "/>
    <s v="en PC DIGEC : Carpeta Planes: Carpeta PLAN DE ACCION 2016: Carpeta avance Plan acción 2o. Trimestre 2016"/>
    <n v="100"/>
    <n v="1"/>
    <s v="La subdirección de gestión contractual diseño el programa de socialización del manual de contratación del INPEC."/>
    <s v="Pendiente ruta de ubicación de la evidencia"/>
    <n v="151"/>
    <n v="151"/>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59"/>
    <s v="Funcionarios responsables del proceso de contratación de ERON cubiertos con socialización de los procedimientos que se deben aplicar en los procesos de contratación."/>
    <n v="10"/>
    <n v="100"/>
    <s v="Porcentaje"/>
    <s v="Sandra Patricia Cárdenas Briceño"/>
    <s v="Subdirector Técnico"/>
    <x v="0"/>
    <m/>
    <m/>
    <m/>
    <m/>
    <m/>
    <m/>
    <m/>
    <s v="SIN REGISTRO DE SEGUIMIENTO"/>
    <m/>
    <n v="100"/>
    <s v="Se realizaron videos conferencia dirigidas a los 135 ERON en los cuales se socializó todos los proceso de contratación y se les atendió las dudas presentadas; además se brindo acompañamiento via telefónica y correo electrónico en temas relacionados con la contratación."/>
    <s v="Pendiente ruta de ubicación de la evidencia"/>
    <n v="746"/>
    <s v="3. Ejecutar el Programa "/>
    <s v="NO"/>
    <d v="2016-01-01T00:00:00"/>
    <d v="2016-12-12T00:00:00"/>
    <n v="30"/>
    <s v="Alba Lucy Correa"/>
    <s v="Profesional Especializado"/>
    <x v="0"/>
    <n v="15"/>
    <s v="LA SUBDIRECCION DE GESTION CONTRACTUAL, HA REALIZADO VIDEOCON FERENCIAS CON EL FIN DE SOCIALIZAR LOS TEMAS DE CONTRATACION CONTEMPLADOS EN EL MANUAL DE CONTRATACIÓN"/>
    <s v="EN PC CARPETA PLANES,PLAN DE ACCION 2016,SEGUIMIENTO 1er TRIMESTRE AVANCE  SUBDIRECCION DE  GESTION CONTRACTUAL."/>
    <n v="7"/>
    <s v="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
    <s v="En PC:  DIGEC carpeta PLANES.PLAN ACCION 2016 Avance  Plan acción 2o. Trimestre de 2016 contractual"/>
    <n v="79"/>
    <n v="0.78901734104046239"/>
    <s v="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
    <s v="Se pueden ubicar en el computador del Profesional Especializado de la Dirección de Gestión Corporativa "/>
    <n v="100"/>
    <n v="1"/>
    <s v="En cumplimiento al programa de socialización del manual de contratación se realizó en el trimestre acompañamientos en la aplicación del manual y a los supervisores se les socializó todo lo relacionado con la supervisión de los contratos ."/>
    <s v="Pendiente ruta de ubicación de la evidencia"/>
    <n v="346"/>
    <n v="346"/>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0"/>
    <s v="Programa Anual Mensual izado de Caja - PAC elaborado"/>
    <n v="10"/>
    <n v="1"/>
    <s v="Número"/>
    <s v="Sandra Ávila Moreno"/>
    <s v="Profesional Universitario"/>
    <x v="0"/>
    <m/>
    <m/>
    <m/>
    <m/>
    <m/>
    <m/>
    <m/>
    <s v="SIN REGISTRO DE SEGUIMIENTO"/>
    <m/>
    <n v="1"/>
    <s v="Se elaboró el programa amual mensualizado de caja - PAC"/>
    <s v="Pendiente ruta de ubicación de la evidencia"/>
    <n v="747"/>
    <s v="Proyección ejecución PAC año 2016"/>
    <s v="NO"/>
    <d v="2016-01-01T00:00:00"/>
    <d v="2016-01-31T00:00:00"/>
    <n v="100"/>
    <s v="Sandra Ávila Moreno"/>
    <s v="Profesional Universitario"/>
    <x v="0"/>
    <n v="100"/>
    <s v="EL GRUPO DE TESORERIA ELABORO EL PLAN  MENSUALIZADO  DE CAJA PAC PARA  LA VIGENCIA FISCAL 2016"/>
    <s v="EN PC CARPETA PLANES,PLAN ACCION 2016-SEGUIMIENTO 1ER TRIMESTRE- AVANCE PROCESO GESTION FINANCIERA"/>
    <m/>
    <m/>
    <m/>
    <n v="0"/>
    <n v="1"/>
    <n v="0"/>
    <n v="0"/>
    <n v="100"/>
    <n v="1"/>
    <s v="El Grupo de Tesorería elaboró el Plan mensualizado de caja PAC para la vigencia fiscal 2016"/>
    <s v="Pendiente ruta de ubicación de la evidencia"/>
    <n v="30"/>
    <n v="30"/>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1"/>
    <s v="Plan Anual de Adquisiciones (PAA) elaborado y publicado en la pagina web"/>
    <n v="10"/>
    <n v="1"/>
    <s v="Número"/>
    <s v="Sandra Patricia Cárdenas Briceño"/>
    <s v="Subdirector Técnico"/>
    <x v="0"/>
    <m/>
    <m/>
    <m/>
    <m/>
    <m/>
    <m/>
    <m/>
    <s v="SIN REGISTRO DE SEGUIMIENTO"/>
    <m/>
    <n v="1"/>
    <s v="Se realizaron las modificaciones con las necesidades del Instituto en las fechas establecidas las cuales fueron aprobadas y ejecutadas en su totalidad"/>
    <s v="Pendiente ruta de ubicación de la evidencia"/>
    <n v="748"/>
    <s v="Plan Anual de Adquisiciones elaborado y aprobado"/>
    <s v="NO"/>
    <d v="2016-01-01T00:00:00"/>
    <d v="2016-01-31T00:00:00"/>
    <n v="50"/>
    <s v="Sandra Patricia Cárdenas Briceño"/>
    <s v="Subdirector Técnico"/>
    <x v="0"/>
    <n v="50"/>
    <s v="LA OFICINA DE PLANEACION,  ELABORO EL PLAN ANUAL DE ADQUISISICION."/>
    <s v="EN PC CARPETA PLANES,PLAN ACCION 2016-SEGUIMIENTO 1ER TRIMESTRE- AVANCE  PROCESO GESTION  FINANCIERA."/>
    <m/>
    <m/>
    <m/>
    <n v="100"/>
    <n v="1"/>
    <s v="Se cuenta con el plan anual de adquisiciones aprobado en el mes de enero de 2016, el cual fue modificado y actualizado en el mes de julio de 2016 "/>
    <s v="Se pueden ubicar en el computador del Profesional Especializado de la Dirección de Gestión Corporativa "/>
    <n v="100"/>
    <n v="1"/>
    <s v="Se cuenta con el plan anual de adquisiciones aprobado en el mes de enero de 2016, el cual fue modificado y actualizado en el mes de julio de 2016 "/>
    <s v="Pendiente ruta de ubicación de la evidencia"/>
    <n v="30"/>
    <n v="30"/>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1"/>
    <s v="Plan Anual de Adquisiciones (PAA) elaborado y publicado en la pagina web"/>
    <n v="10"/>
    <n v="1"/>
    <s v="Número"/>
    <s v="Sandra Patricia Cárdenas Briceño"/>
    <s v="Subdirector Técnico"/>
    <x v="0"/>
    <m/>
    <m/>
    <m/>
    <m/>
    <m/>
    <m/>
    <m/>
    <s v="SIN REGISTRO DE SEGUIMIENTO"/>
    <m/>
    <n v="1"/>
    <s v="Se realizaron las modificaciones con las necesidades del Instituto en las fechas establecidas las cuales fueron aprobadas y ejecutadas en su totalidad"/>
    <s v="Pendiente ruta de ubicación de la evidencia"/>
    <n v="749"/>
    <s v="Publicación en pagina WEB INPEC Plan Anual de adquisiciones aprobado"/>
    <s v="NO"/>
    <d v="2016-02-01T00:00:00"/>
    <d v="2016-12-12T00:00:00"/>
    <n v="50"/>
    <s v="Sandra Patricia Cárdenas Briceño"/>
    <s v="Subdirector Técnico"/>
    <x v="0"/>
    <n v="50"/>
    <s v="LA OFICINA DE PLANEACION,  PUBLICO EN PAGINA WEB INPEC PLAN ANUAL DE  ADQUISICIONES APROBADO."/>
    <s v="EN PC CARPETA PLANES,PLAN ACCION 2016- SEGUIMIENTO 1ER TRIMESTRE AVANCE  PROCESO GESTION FINANCIERA."/>
    <n v="100"/>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n v="100"/>
    <n v="0.7682539682539683"/>
    <s v="Se público el PAA el 26 de enero de 2016 cumplimiendo con la normatividad vigente. se encuentra en la ruta  http://www.inpec.gov.co/portal/page/portal/Inpec/Institucion/InformacionFinanciera/Desagregaci%F3n%20Presupuestal1/Plan%20Anual%20de%20adquisiciones"/>
    <s v="http://www.inpec.gov.co/portal/page/portal/Inpec/Institucion/InformacionFinanciera/Desagregaci%F3n%20Presupuestal1/Plan%20Anual%20de%20adquisiciones"/>
    <n v="100"/>
    <n v="1"/>
    <s v="Se publicó el PAA el 26 de enero de 2016 cumpliendo con la normatividad vigente en la ruta: http://www.inpec.gov.co/portal/page/portal/Inpec/Institucion/InformacionFinanciera/Desagregaci%F3n%20Presupuestal1/Plan%20Anual%20de%20adquisiciones"/>
    <s v="Pendiente ruta de ubicación de la evidencia"/>
    <n v="315"/>
    <n v="315"/>
    <n v="1"/>
    <n v="1"/>
    <n v="1"/>
    <n v="0.1"/>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s v="Herramienta GESDOC a nivel Nacional, implementadas."/>
    <n v="15"/>
    <n v="30"/>
    <s v="Porcentaje"/>
    <s v="María Nelly Fajardo"/>
    <s v="Profesional Universitario"/>
    <x v="0"/>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0"/>
    <s v="Adquirir herramientas tecnológicas (Compra de equipos)"/>
    <s v="NO"/>
    <d v="2016-02-28T00:00:00"/>
    <d v="2016-04-30T00:00:00"/>
    <n v="50"/>
    <s v="Luis Eduardo Prieto"/>
    <s v="Técnico Administrativo"/>
    <x v="0"/>
    <n v="10"/>
    <s v="EL GRUPO DE GESTION DOCUMENTAL  SOLICITO EL CDP Y EL CONCEPTO DE VIABILIDAD  JURIDICA PARA ADELANTAR  EL PROCESO  DE CONTRATACION PARA LA COMPRA DE EQUIPOS "/>
    <s v="EN PC CARPETA PLANES,PLAN ACCION 2016-SEGUIMIENTO 1ER TRIMESTRE- AVANCE PROCESO GESTION DOCUMENTAL"/>
    <n v="30"/>
    <s v="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
    <s v="En PC:  DIGEC carpeta PLANES.PLAN ACCION 2016 Avance  Plan acción 2o. Trimestre de 2016 Gdtal."/>
    <n v="100"/>
    <n v="1"/>
    <s v="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_x000a_"/>
    <s v="Se pueden ubicar en el computador del Profesional Especializado de la Dirección de Gestión Corporativa "/>
    <n v="100"/>
    <n v="1"/>
    <s v="Se informo sobre la entrega de equipos a los establecimientos: Espinal, Coiba, Combita, Colonia Acacias, las 6 Regionales"/>
    <s v="DRIVE A750_x000a_Ruta:https://drive.google.com/drive/folders/0Bz9BU3gKMyzAOU1nMENCU014bnM"/>
    <n v="62"/>
    <n v="62"/>
    <n v="1"/>
    <n v="0.75"/>
    <n v="0.75"/>
    <n v="0.1125"/>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s v="Herramienta GESDOC a nivel Nacional, implementadas."/>
    <n v="15"/>
    <n v="30"/>
    <s v="Porcentaje"/>
    <s v="María Nelly Fajardo"/>
    <s v="Profesional Universitario"/>
    <x v="0"/>
    <m/>
    <m/>
    <m/>
    <m/>
    <m/>
    <m/>
    <m/>
    <s v="SIN REGISTRO DE SEGUIMIENTO"/>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1"/>
    <s v="Realizar capacitaciones a los establecimientos objetivo y a las regionales "/>
    <s v="NO"/>
    <d v="2016-06-01T00:00:00"/>
    <d v="2016-11-15T00:00:00"/>
    <n v="35"/>
    <s v="Luis Eduardo Prieto"/>
    <s v="Técnico Administrativo"/>
    <x v="0"/>
    <m/>
    <s v="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
    <s v="Carpeta fisica Archivo de Gestión, y electronica  en el Computador de la Coordinacion de Gestion Documental, con los documentos del tramite respectivo."/>
    <n v="50"/>
    <s v="Se Desarrollara el cronograma de capacitaciones, acorde con la Adquisición de equipos tecnológicos para el desarrollo de la Gestión Documental."/>
    <s v="Carpeta fisica Archivo de Gestión, y electronica  en el Computador de la Coordinacion de Gestion Documental, con los documentos del tramite respectivo."/>
    <n v="72"/>
    <n v="0.72455089820359286"/>
    <s v="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s v="Se pueden ubicar en el computador del Profesional Especializado de la Dirección de Gestión Corporativa "/>
    <n v="100"/>
    <n v="1"/>
    <s v="Se dictaron capacitaciones a los siguientes establecimientos en GESDOC: Combita, Dorada, Coiba, Colonia Acacias y el Espinal ."/>
    <s v="DRIVE A750_x000a_Ruta:https://drive.google.com/drive/folders/0Bz9BU3gKMyzAOU1nMENCU014bnM"/>
    <n v="167"/>
    <n v="167"/>
    <n v="1"/>
    <n v="0.75"/>
    <n v="0.75"/>
    <n v="0.1125"/>
  </r>
  <r>
    <s v="DIGEC"/>
    <x v="2"/>
    <s v="DIGEC"/>
    <s v="DIRECCIÓN DE GESTIÓN CORPORATIVA"/>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60"/>
    <s v="Porcentaje"/>
    <x v="62"/>
    <s v="Herramienta GESDOC a nivel Nacional, implementadas."/>
    <n v="15"/>
    <n v="30"/>
    <s v="Porcentaje"/>
    <s v="María Nelly Fajardo"/>
    <s v="Profesional Universitario"/>
    <x v="0"/>
    <m/>
    <m/>
    <m/>
    <m/>
    <m/>
    <m/>
    <m/>
    <m/>
    <m/>
    <n v="22.5"/>
    <s v="Se implementó en 12 establecimientos de los 135 así: Modelo, Picota, Reclusión de mujeres, Colinias, Acasias, Espinal, Combita, Jamundí, Barraquilla, Bucaramanga, Complejo Cucuta, La dorada y Coiba_x000a_en las 6 regionales; en la Sede central y en la escuela de formación "/>
    <s v="DRIVE P238_x000a_Ruta:https://drive.google.com/drive/folders/0Bz9BU3gKMyzAOU1nMENCU014bnM"/>
    <n v="752"/>
    <s v="Generar un (1) informe anual de solicitudes de acceso a información. (No. Solicitudes recibidas, trasladadas a otra institución, tiempos de respuesta y solicitudes a las que se les negó acceso a la información)"/>
    <s v="NO"/>
    <d v="2016-12-01T00:00:00"/>
    <d v="2016-12-12T00:00:00"/>
    <n v="15"/>
    <s v="Luis Eduardo Prieto"/>
    <s v="Técnico Administrativo"/>
    <x v="0"/>
    <m/>
    <m/>
    <m/>
    <m/>
    <m/>
    <m/>
    <m/>
    <s v="Actividad no ha iniciado"/>
    <m/>
    <m/>
    <n v="100"/>
    <n v="1"/>
    <s v="Se generó el informe Anual de acceso a la información "/>
    <s v="Pendiente ruta de ubicación de la evidencia"/>
    <n v="11"/>
    <n v="11"/>
    <n v="1"/>
    <n v="0.75"/>
    <n v="0.75"/>
    <n v="0.112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3"/>
    <s v="Proyecto de inversión ¨implementación del programa integrado de gestión documental en el INPEC a nivel nacional¨ ejecutado"/>
    <n v="10"/>
    <n v="45"/>
    <s v="Porcentaje"/>
    <s v="Maria Nelly Fajardoi"/>
    <s v="Profesional Universitario"/>
    <x v="0"/>
    <m/>
    <m/>
    <m/>
    <m/>
    <m/>
    <m/>
    <m/>
    <s v="SIN REGISTRO DE SEGUIMIENTO"/>
    <m/>
    <n v="22.5"/>
    <s v="Se elabró el Programa de Gestión Documental y esta en proceso de subirlo a la herramienta Isolusión y aprobación del Comité Institucional"/>
    <s v="Pendiente ruta de ubicación de la evidencia"/>
    <n v="753"/>
    <s v="Obtener las convalidación de las tablas de valoración en el archivo central."/>
    <s v="NO"/>
    <d v="2016-01-01T00:00:00"/>
    <d v="2016-04-30T00:00:00"/>
    <n v="60"/>
    <s v="Luis Eduardo Prieto"/>
    <s v="Técnico Administrativo"/>
    <x v="0"/>
    <m/>
    <m/>
    <m/>
    <n v="30"/>
    <s v="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
    <s v="En PC:  DIGEC carpeta PLANES.PLAN ACCION 2016 Avance  Plan acción 2o. Trimestre de 2016 Gdtal."/>
    <n v="80"/>
    <n v="1"/>
    <s v="Se requierió al Archivo General de la Nación el pronunciamiento respecto de la convalidación de las TRV y TRD;  El archivo General de la Nación citó al comité preevaluador para la aprobación de las TVD y se esta a la espera del comité evaluador de la AGN"/>
    <s v="Se pueden ubicar en el computador del Profesional Especializado de la Dirección de Gestión Corporativa "/>
    <n v="80"/>
    <n v="1"/>
    <s v="Se requierió al Archivo General de la Nación el pronunciamiento respecto de la convalidación de las TRV y TRD;  El archivo General de la Nación citó al comité preevaluador para la aprobación de las TVD y se esta a la espera del comité evaluador de la AGN"/>
    <s v="DRIVE A762_x000a_Ruta:https://drive.google.com/drive/folders/0Bz9BU3gKMyzAOU1nMENCU014bnM"/>
    <n v="120"/>
    <n v="120"/>
    <n v="1"/>
    <n v="0.5"/>
    <n v="0.5"/>
    <n v="0.0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3"/>
    <s v="Proyecto de inversión ¨implementación del programa integrado de gestión documental en el INPEC a nivel nacional¨ ejecutado"/>
    <n v="10"/>
    <n v="45"/>
    <s v="Porcentaje"/>
    <s v="Maria Nelly Fajardoi"/>
    <s v="Profesional Universitario"/>
    <x v="0"/>
    <m/>
    <m/>
    <m/>
    <m/>
    <m/>
    <m/>
    <m/>
    <s v="SIN REGISTRO DE SEGUIMIENTO"/>
    <m/>
    <n v="22.5"/>
    <s v="Se elabró el Programa de Gestión Documental y esta en proceso de subirlo a la herramienta Isolusión y aprobación del Comité Institucional"/>
    <s v="Pendiente ruta de ubicación de la evidencia"/>
    <n v="754"/>
    <s v="Organizar el fondo acumulado, archivo central con la aplicación de tablas de valoración"/>
    <s v="NO"/>
    <d v="2016-05-01T00:00:00"/>
    <d v="2016-12-12T00:00:00"/>
    <n v="40"/>
    <s v="Luis Eduardo Prieto"/>
    <s v="Técnico Administrativo"/>
    <x v="0"/>
    <m/>
    <m/>
    <m/>
    <n v="0"/>
    <s v="Se expidió Cdp. No,33416 del 15/03/2016, Para el proceso de contratación, cuyo objeto es la Adquisición de equipos tecnológicos para el desarrollo de la Gestión Documental."/>
    <s v="Carpeta física Archivo de Gestión, y electrónica  en el Computador de la Coordinación de Gestión Documental, con los documentos del tramite realizado en la Organización del Fondo Acumulado, Archivo Central y el desarrollo de las Tablas de Valoración Documental."/>
    <n v="50"/>
    <n v="0.67555555555555558"/>
    <s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
    <s v="Se pueden ubicar en el computador del Profesional Especializado de la Dirección de Gestión Corporativa "/>
    <n v="50"/>
    <n v="1"/>
    <s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
    <s v="Pendiente ruta de ubicación de la evidencia"/>
    <n v="225"/>
    <n v="225"/>
    <n v="1"/>
    <n v="0.5"/>
    <n v="0.5"/>
    <n v="0.0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4"/>
    <s v="Política institucional de cero papel para el INPEC elaborada e implementada "/>
    <n v="15"/>
    <n v="45"/>
    <s v="Porcentaje"/>
    <s v="Maria Nelly Fajardo"/>
    <s v="Profesional Universitario"/>
    <x v="0"/>
    <m/>
    <m/>
    <m/>
    <m/>
    <m/>
    <m/>
    <m/>
    <s v="SIN REGISTRO DE SEGUIMIENTO"/>
    <m/>
    <n v="45"/>
    <s v="Se elaboró la politica de Eficiencia Administrativa Cero Papel_x000a__x000a_¿Ojo: LA IMPLEMENTACIÓN?"/>
    <n v="0"/>
    <n v="755"/>
    <s v="Realizar 10 capacitaciones: frente al uso racional del papel  (Separación del papel  utilizado, Uso adecuado del GESDOC, Manejo de impresoras)"/>
    <s v="NO"/>
    <d v="2016-01-20T00:00:00"/>
    <d v="2016-12-12T00:00:00"/>
    <n v="60"/>
    <s v="Luis Eduardo Prieto"/>
    <s v="Técnico Administrativo"/>
    <x v="0"/>
    <m/>
    <m/>
    <m/>
    <n v="30"/>
    <s v="El Grupo de Gestión documental  realizó estadistica consumo papel en Regionales, ERON, Escuela de Formación, Sede Central, "/>
    <s v="en PC:  DIGEC carpeta PLANES.PLAN ACCION 2016 Avance  Plan acción 2o. Trimestre de 2016 Gdtal."/>
    <n v="100"/>
    <n v="0.77675840978593269"/>
    <s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s v="Se pueden ubicar en el computador del Profesional Especializado de la Dirección de Gestión Corporativa "/>
    <n v="100"/>
    <n v="1"/>
    <s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
    <s v="Pendiente ruta de ubicación de la evidencia"/>
    <n v="327"/>
    <n v="327"/>
    <n v="1"/>
    <n v="1"/>
    <n v="1"/>
    <n v="0.1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4"/>
    <s v="Política institucional de cero papel para el INPEC elaborada e implementada "/>
    <n v="15"/>
    <n v="45"/>
    <s v="Porcentaje"/>
    <s v="Maria Nelly Fajardo"/>
    <s v="Profesional Universitario"/>
    <x v="0"/>
    <m/>
    <m/>
    <m/>
    <m/>
    <m/>
    <m/>
    <m/>
    <s v="SIN REGISTRO DE SEGUIMIENTO"/>
    <m/>
    <n v="45"/>
    <s v="Se elaboró la politica de Eficiencia Administrativa Cero Papel_x000a__x000a_¿Ojo: LA IMPLEMENTACIÓN?"/>
    <n v="0"/>
    <n v="756"/>
    <s v="Referenciar mediante Tips, las  buenas prácticas en los procesos, para reducir el consumo de papel."/>
    <s v="NO"/>
    <d v="2016-02-01T00:00:00"/>
    <d v="2016-11-30T00:00:00"/>
    <n v="40"/>
    <s v="Luis Eduardo Prieto"/>
    <s v="Técnico Administrativo"/>
    <x v="0"/>
    <m/>
    <m/>
    <m/>
    <n v="0"/>
    <s v="Se presentara al Comité de Desarrollo Administrativo  la campaña para su aprobación."/>
    <s v="Carpeta física Archivo de Gestión, y Electrónica en el Computador de la Coordinación de Gestión Documental, con los documentos referente a la campaña realizada."/>
    <m/>
    <n v="0.79867986798679869"/>
    <m/>
    <s v="en PC:  DIGEC carpeta PLANES.PLAN ACCION 2016 Avance  Plan acción 2o. Trimestre de 2016 Gdtal."/>
    <n v="100"/>
    <n v="1"/>
    <s v="Pendiente seguimiento"/>
    <s v="Pendiente ruta de ubicación de la evidencia"/>
    <n v="303"/>
    <n v="303"/>
    <n v="1"/>
    <n v="1"/>
    <n v="1"/>
    <n v="0.15"/>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7"/>
    <s v="Realizar los ajustes al documento de acuerdo con las orientaciones u observaciones de Planeación"/>
    <s v="NO"/>
    <d v="2016-02-02T00:00:00"/>
    <d v="2016-03-30T00:00:00"/>
    <n v="10"/>
    <s v="Luis Eduardo Prieto"/>
    <s v="Técnico Administrativo"/>
    <x v="0"/>
    <m/>
    <m/>
    <m/>
    <n v="15"/>
    <s v="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
    <s v="en PC:  DIGEC carpeta PLANES.PLAN ACCION 2016 Avance  Plan acción 2o. Trimestre de 2016 Gdtal."/>
    <n v="100"/>
    <n v="1"/>
    <s v="Se atendieron las recomendaciones dadas por la Oficina Asesora de Planeación al documento de PGD y se presentará al Comité Institucional de Desarrollo Administrativo para su aprobación."/>
    <s v="Se pueden ubicar en el computador del Profesional Especializado de la Dirección de Gestión Corporativa "/>
    <n v="100"/>
    <n v="1"/>
    <s v="Se atendieron las recomendaciones dadas por la Oficina Asesora de Planeación al documento de PGD y se presentará al Comité Institucional de Desarrollo Administrativo para su aprobación."/>
    <s v="Pendiente ruta de ubicación de la evidencia"/>
    <n v="57"/>
    <n v="57"/>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8"/>
    <s v="Verificar que se incluya dentro del Programa de Gestión Documental los instrumentos de gestión de información (Registro inventario de activos; esquema de publicación de información; y el índice de información clasificada y reservada) "/>
    <s v="NO"/>
    <d v="2016-02-02T00:00:00"/>
    <d v="2016-03-30T00:00:00"/>
    <n v="20"/>
    <s v="Luis Eduardo Prieto"/>
    <s v="Técnico Administrativo"/>
    <x v="0"/>
    <m/>
    <m/>
    <m/>
    <n v="100"/>
    <s v="El Grupo de Gestión documental incluyó los instrumentos de gestión de Información  en  el Programa Integrado de Gestión Documental . "/>
    <s v="en PC:  DIGEC carpeta PLANES.PLAN ACCION 2016 Avance  Plan acción 2o. Trimestre de 2016 Gdtal."/>
    <n v="100"/>
    <n v="1"/>
    <s v="El Grupo de Gestión documental incluyó los instrumentos de gestión de Información  en  el Programa Integrado de Gestión Documental . "/>
    <s v="en PC:  DIGEC carpeta PLANES.PLAN ACCION 2016 Avance  Plan acción 2o. Trimestre de 2016 Gdtal."/>
    <n v="100"/>
    <n v="1"/>
    <s v="El Grupo de Gestión documental incluyó los instrumentos de gestión de Información  en  el Programa Integrado de Gestión Documental . "/>
    <s v="Pendiente ruta de ubicación de la evidencia"/>
    <n v="57"/>
    <n v="57"/>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59"/>
    <s v="Presentar ante el comité para aprobación "/>
    <s v="NO"/>
    <d v="2016-04-02T00:00:00"/>
    <d v="2016-06-30T00:00:00"/>
    <n v="10"/>
    <s v="Luis Eduardo Prieto"/>
    <s v="Técnico Administrativo"/>
    <x v="0"/>
    <m/>
    <m/>
    <m/>
    <n v="0"/>
    <s v="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
    <s v="en PC:  DIGEC carpeta PLANES.PLAN ACCION 2016 Avance  Plan acción 2o. Trimestre de 2016 Gdtal."/>
    <n v="0"/>
    <n v="1"/>
    <s v="Se esta en el proceso de subir a la herramienta ISOlusión el PGD y presentarlo al Comité Institucional de Desarrollo Administrativo"/>
    <s v="No aplica"/>
    <n v="0"/>
    <n v="1"/>
    <s v="Se esta en el proceso de subir a la herramienta ISOlusión el PGD y presentarlo al Comité Institucional de Desarrollo Administrativo"/>
    <s v="Pendiente ruta de ubicación de la evidencia"/>
    <n v="89"/>
    <n v="89"/>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n v="760"/>
    <s v="Socializar en la Regionales el Programa  Integrado de Gestión Documental  Institucional "/>
    <s v="NO"/>
    <d v="2016-07-02T00:00:00"/>
    <d v="2016-12-12T00:00:00"/>
    <n v="20"/>
    <s v="Luis Eduardo Prieto"/>
    <s v="Técnico Administrativo"/>
    <x v="0"/>
    <m/>
    <m/>
    <m/>
    <n v="0"/>
    <n v="0"/>
    <n v="0"/>
    <n v="0"/>
    <n v="0.55214723926380371"/>
    <s v="Toda vez que no se ha aprobado por el Comité el PGD no se puede cumplir con esta actividad"/>
    <s v="No aplica"/>
    <n v="0"/>
    <n v="1"/>
    <s v="Toda vez que no se ha aprobado por el Comité el PGD no se puede cumplir con esta actividad"/>
    <s v="Pendiente ruta de ubicación de la evidencia"/>
    <n v="163"/>
    <n v="163"/>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s v="DIGEC 1"/>
    <s v="Actualizar el inventario de activos de información de acuerdo a lineamientos de la matriz GEL "/>
    <s v="NO"/>
    <d v="2016-07-01T00:00:00"/>
    <d v="2016-12-12T00:00:00"/>
    <n v="20"/>
    <s v="Luis Eduardo Prieto"/>
    <s v="Técnico Administrativo"/>
    <x v="0"/>
    <m/>
    <m/>
    <m/>
    <m/>
    <m/>
    <m/>
    <n v="0"/>
    <n v="0.55487804878048785"/>
    <s v="Esta actividad esta sujeta a la aprobación de las Tablas de Retención Documental por parte del Archivo General de la Nación, el cual se espera que las apruebe antes de finalizar el año."/>
    <s v="No aplica"/>
    <n v="0"/>
    <n v="1"/>
    <s v="Esta actividad esta sujeta a la aprobación de las Tablas de Retención Documental por parte del Archivo General de la Nación, el cual se espera que las apruebe antes de finalizar el año."/>
    <s v="Pendiente ruta de ubicación de la evidencia"/>
    <n v="164"/>
    <n v="164"/>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65"/>
    <s v="Programa  Integrado de Gestión Documental  Institucional elaborado e  implementado"/>
    <n v="10"/>
    <n v="45"/>
    <s v="Porcentaje"/>
    <s v="Maria Nelly Fajardo"/>
    <s v="Profesional Universitario"/>
    <x v="0"/>
    <m/>
    <m/>
    <m/>
    <m/>
    <m/>
    <m/>
    <m/>
    <s v="SIN REGISTRO DE SEGUIMIENTO"/>
    <m/>
    <n v="23"/>
    <s v="Se elabró el Programa de Gestión Documental y esta en proceso de subirlo a la herramienta Isolusión y aprobación del Comité Institucional"/>
    <s v="Pendiente ruta de ubicación de la evidencia"/>
    <s v="DIGEC 1"/>
    <s v="Presentar al Archivo General de la Nación las tablas de retención documental 2016 de la entidad para posterior aval. "/>
    <s v="NO"/>
    <d v="2016-07-01T00:00:00"/>
    <d v="2016-07-31T00:00:00"/>
    <n v="20"/>
    <s v="Luis Eduardo Prieto"/>
    <s v="Técnico Administrativo"/>
    <x v="0"/>
    <m/>
    <m/>
    <m/>
    <m/>
    <m/>
    <m/>
    <n v="100"/>
    <n v="1"/>
    <s v="Se presentaron las Tablas de Retención Documental al Archivo General de la Nación con las recomendaciones realizadas por ese organismo el 15 de julio de 2016 con radicado interno 2016IE005020."/>
    <s v="Se pueden ubicar en el computador del Profesional Especializado de la Dirección de Gestión Corporativa "/>
    <n v="0"/>
    <n v="1"/>
    <s v="Esta actividad esta sujeta a la aprobación de las Tablas de Retención Documental por parte del Archivo General de la Nación, el cual se espera que las apruebe antes de finalizar el año."/>
    <s v="Pendiente ruta de ubicación de la evidencia"/>
    <n v="30"/>
    <n v="30"/>
    <n v="1"/>
    <n v="0.51111111111111107"/>
    <n v="0.51111111111111107"/>
    <n v="5.1111111111111107E-2"/>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programado"/>
    <n v="90"/>
    <s v="Porcentaje"/>
    <x v="66"/>
    <s v="Sistema de Control Interno Contable del INPEC, realizado e implementado"/>
    <n v="10"/>
    <n v="1"/>
    <s v="Número"/>
    <s v="Cristina Diaz Martinez"/>
    <s v="Profesional Universitario"/>
    <x v="0"/>
    <m/>
    <m/>
    <m/>
    <m/>
    <m/>
    <m/>
    <m/>
    <s v="SIN REGISTRO DE SEGUIMIENTO"/>
    <m/>
    <n v="1"/>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DRIVE P83_x000a_Ruta:https://drive.google.com/drive/folders/0Bz9BU3gKMyzAOU1nMENCU014bnM"/>
    <n v="761"/>
    <s v="Socialización del manual a nivel nacional."/>
    <s v="NO"/>
    <d v="2016-01-01T00:00:00"/>
    <d v="2016-12-12T00:00:00"/>
    <n v="100"/>
    <s v="Cristina Díaz Martínez"/>
    <s v="Profesional Universitario"/>
    <x v="0"/>
    <m/>
    <m/>
    <m/>
    <m/>
    <m/>
    <m/>
    <n v="100"/>
    <n v="0.78901734104046239"/>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Se pueden ubicar en el computador del Profesional Especializado de la Dirección de Gestión Corporativa "/>
    <n v="100"/>
    <n v="1"/>
    <s v="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
    <s v="DRIVE A761_x000a_Ruta:https://drive.google.com/drive/folders/0Bz9BU3gKMyzAOU1nMENCU014bnM"/>
    <n v="346"/>
    <n v="346"/>
    <n v="1"/>
    <n v="1"/>
    <n v="1"/>
    <n v="0.1"/>
  </r>
  <r>
    <s v="DIGEC"/>
    <x v="2"/>
    <s v="DIGEC"/>
    <s v="DIRECCIÓN DE GESTIÓN CORPORATIVA"/>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67"/>
    <s v="Celebración Día de la Transparencia."/>
    <n v="10"/>
    <n v="1"/>
    <s v="Número"/>
    <s v="Cristina Diaz Martinez"/>
    <s v="Profesional Universitario"/>
    <x v="0"/>
    <m/>
    <m/>
    <m/>
    <m/>
    <m/>
    <m/>
    <m/>
    <s v="SIN REGISTRO DE SEGUIMIENTO"/>
    <m/>
    <n v="1"/>
    <s v="Se organizó y se cumplió con el Día de la Transparencia "/>
    <s v="DRIVE P158_x000a_Ruta:https://drive.google.com/drive/folders/0Bz9BU3gKMyzAOU1nMENCU014bnM"/>
    <n v="762"/>
    <s v="Organizar y realizar el día de la transparencia "/>
    <s v="NO"/>
    <d v="2016-09-01T00:00:00"/>
    <d v="2016-12-12T00:00:00"/>
    <n v="100"/>
    <s v="Cristina Díaz Martínez"/>
    <s v="Profesional Universitario"/>
    <x v="0"/>
    <m/>
    <m/>
    <m/>
    <m/>
    <m/>
    <m/>
    <m/>
    <n v="0.28431372549019607"/>
    <m/>
    <m/>
    <n v="100"/>
    <n v="1"/>
    <s v="Mediante la circular permanente 0004 del 16 de septiembre de 2014 se estableció la celebración del día institucional de la transparencia y de la lucha contra la corrupción para cada 9 de diciembre y para el efecto se realizarón las siguientes actividades:_x000a_1. Se envio correo masivo todas las cuentas de los correo electrónicos del INPEC mensajes alusivos a la transparencia._x000a_2. En los tapis de todos los computadores del INPEC se colocaron mensajes alusivos a la transparencia._x000a_3. Se emitió en el NOTINPC  No. 397 de 2016 con mensajes alusivos a la transparencia."/>
    <s v="DRIVE A762_x000a_Ruta:https://drive.google.com/drive/folders/0Bz9BU3gKMyzAOU1nMENCU014bnM"/>
    <n v="102"/>
    <n v="102"/>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s v="Bachilleres con instrucción para prestar el servicio militar en el INPEC"/>
    <n v="10"/>
    <n v="2400"/>
    <s v="Número"/>
    <s v="Omaria Moreno Cortes"/>
    <s v="Subdirector Técnico"/>
    <x v="0"/>
    <m/>
    <m/>
    <m/>
    <n v="1180"/>
    <s v="Se realizó la instrucción básica para 1,180 auxiliares bachilleres del primer contingente 2016 que prestarán el servicio militar en el INPEC"/>
    <s v="Grupo formción: Carpeta Auxiliares Bachilleres I - 2016"/>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79"/>
    <s v="Diseñar el curso de instrucción"/>
    <s v="NO"/>
    <d v="2016-03-01T00:00:00"/>
    <d v="2016-03-15T00:00:00"/>
    <n v="10"/>
    <s v="Carlos Antonio Peñaloza Contreras"/>
    <s v="Teniente de Prisiones"/>
    <x v="0"/>
    <n v="100"/>
    <s v="Se elaboró la orden de servicios , cronograma de actividades y horarios para el desarrollo del curso de instrucción"/>
    <s v="Grupo Formación:_x000a__x000a_Carpeta Auxiliares Primer Contingente 2016"/>
    <n v="100"/>
    <s v="Se elaboró la orden de servicios , cronograma de actividades y horarios para el desarrollo del curso de instrucción"/>
    <s v="Grupo Formación:_x000a__x000a_Carpeta Auxiliares Primer Contingente 2016"/>
    <n v="100"/>
    <n v="1"/>
    <s v="Se elaboró la orden de servicios , cronograma de actividades y horarios para el desarrollo del curso de instrucción"/>
    <s v="Grupo Formación:_x000a__x000a_Carpeta Auxiliares Primer Contingente 2016"/>
    <n v="100"/>
    <n v="1"/>
    <s v="Se elaboró la orden de servicios , cronograma de actividades y horarios para el desarrollo del curso de instrucció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4"/>
    <n v="14"/>
    <n v="1"/>
    <n v="0.91916666666666669"/>
    <n v="0.91916666666666669"/>
    <n v="9.191666666666666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s v="Bachilleres con instrucción para prestar el servicio militar en el INPEC"/>
    <n v="10"/>
    <n v="2400"/>
    <s v="Número"/>
    <s v="Omaria Moreno Cortes"/>
    <s v="Subdirector Técnico"/>
    <x v="0"/>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0"/>
    <s v="Desarrollar el curso de instrucción"/>
    <s v="NO"/>
    <d v="2016-03-15T00:00:00"/>
    <d v="2016-12-12T00:00:00"/>
    <n v="80"/>
    <s v="Carlos Antonio Peñaloza Contreras"/>
    <s v="Teniente de Prisiones"/>
    <x v="0"/>
    <m/>
    <m/>
    <m/>
    <n v="50"/>
    <s v="Se realizó la instrucción básica para 1,180 auxiliares bachilleres del primer contingente 2016 que prestarán el servicio militar en el INPEC._x000a_El 09 de Junio de 2016, se incorporaron 453 auxiliares bachilleres para el II contingente de 2016, los cuales se encuentran en su etapa de instrucción."/>
    <s v=" Grupo Formación:_x000a__x000a_Carpeta Auxiliares Primer Contingente 2016._x000a__x000a_Carpeta Auxiliares Primer Contingente 2016. "/>
    <n v="75"/>
    <n v="0.73161764705882348"/>
    <s v="Se realizó la instrucción básica para 1,625 auxiliares bachilleres de los contingentes I y II de 2016 que prestarán el servicio militar en el INPEC._x000a_El 05 de Septiembre, se incorporaron 599 auxiliares bachilleres para el III contingente de 2016, los cuales se encuentran en su etapa de instrucción."/>
    <s v="Grupo Formación:_x000a__x000a_Carpeta Auxiliares Primer, Segundo y Tercer  Contingente 2016."/>
    <n v="100"/>
    <n v="1"/>
    <s v="Se realizó la instrucción básica para 2,206 auxiliares bachilleres de los contingentes I, II  y III de 2016 que prestarán el servicio militar en el INPEC."/>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72"/>
    <n v="272"/>
    <n v="1"/>
    <n v="0.91916666666666669"/>
    <n v="0.91916666666666669"/>
    <n v="9.191666666666666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8"/>
    <s v="Bachilleres con instrucción para prestar el servicio militar en el INPEC"/>
    <n v="10"/>
    <n v="2400"/>
    <s v="Número"/>
    <s v="Omaria Moreno Cortes"/>
    <s v="Subdirector Técnico"/>
    <x v="0"/>
    <m/>
    <m/>
    <m/>
    <m/>
    <m/>
    <m/>
    <s v="1625"/>
    <s v="Se realizó la instrucción básica para 1625 auxiliares bachilleres de los contingentes 1 y 2 de  2016 que prestarán el servicio militar en el INPEC"/>
    <s v="Grupo formción: Carpeta Auxiliares Bachilleres I y II 2016"/>
    <n v="2206"/>
    <s v="Se realizó la instrucción básica para 2,206 auxiliares bachilleres de los contingentes 1, 2 y 3 de  2016 que prestarán el servicio militar en el INPEC._x000a_Se logró un 92% de la meta planteado puesto que el personal restante fue excluido del servicio militar en el tercer exámen médic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1"/>
    <s v="Evaluar el desarrollo curso de instrucción"/>
    <s v="NO"/>
    <d v="2016-12-12T00:00:00"/>
    <d v="2016-12-15T00:00:00"/>
    <n v="10"/>
    <s v="Carlos Antonio Peñaloza Contreras"/>
    <s v="Teniente de Prisiones"/>
    <x v="0"/>
    <m/>
    <m/>
    <m/>
    <n v="50"/>
    <s v="Se realizó la evaluación del curso de Instrucción Básica de Auxiliares Bachilleres del Primer Contingente 2016."/>
    <s v=" Grupo Formación:_x000a__x000a_Carpeta Auxiliares Primer Contingente 2016. "/>
    <n v="75"/>
    <s v="Actividad no ha iniciado"/>
    <s v="Se realizó la evaluación de los cursos de Instrucción Básica de Auxiliares Bachilleres del Primer y Segundo Contingente 2016."/>
    <s v="Grupo Formación:_x000a__x000a_Carpeta Auxiliares Primer y Segundo Contingente 2016."/>
    <n v="100"/>
    <n v="1"/>
    <s v="Se realizó la evaluación de los cursos de Instrucción Básica de Auxiliares Bachilleres del Primero,  Segundo y tercer Contingent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
    <n v="3"/>
    <n v="1"/>
    <n v="0.91916666666666669"/>
    <n v="0.91916666666666669"/>
    <n v="9.191666666666666E-2"/>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2"/>
    <s v="Socializar los lineamientos para las Direcciones Regionales y de ERON  con el fin que se gestione su vinculación a los programas de capacitación ofertados por la Red de Apoyo"/>
    <s v="NO"/>
    <d v="2016-02-01T00:00:00"/>
    <d v="2016-02-28T00:00:00"/>
    <n v="30"/>
    <s v="Doris Gerena Parra"/>
    <s v="Profesional Especializado"/>
    <x v="0"/>
    <m/>
    <m/>
    <m/>
    <n v="100"/>
    <s v="El 05-04-2016, se socializó mediante mail a las seis Regionales, oficio con los lineamientos para la vinculación a la Red de Apoyo."/>
    <s v="Grupo Educación Continuada:_x000a__x000a_Carpeta Red de Apoyo 2016 "/>
    <n v="100"/>
    <n v="1"/>
    <s v="El 05-04-2016, se socializó mediante mail a las seis Regionales, oficio con los lineamientos para la vinculación a la Red de Apoyo."/>
    <s v="Grupo Educación Continuada:_x000a__x000a_C:\Users\EPNACADEMICA11\Desktop\Soporters RED APOYO OCT 2016\Informe parcial PLAN. Agosto 2016."/>
    <s v="100"/>
    <n v="1"/>
    <s v="El 05-04-2016, se socializó mediante mail a las seis Regionales, oficio con los lineamientos para la vinculación a la Red de Apoy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7"/>
    <n v="27"/>
    <n v="1"/>
    <n v="1.1317999999999999"/>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3"/>
    <s v="Realizar seguimiento mensual a la ejecución de programas de capacitación gestionados  por los ERON, las Direcciones Regionales y dependencias de la Sede Central, con entidades vinculadas a la Red de Apoyo."/>
    <s v="NO"/>
    <d v="2016-02-01T00:00:00"/>
    <d v="2016-12-12T00:00:00"/>
    <n v="50"/>
    <s v="Doris Gerena Parra"/>
    <s v="Profesional Especializado"/>
    <x v="0"/>
    <m/>
    <m/>
    <m/>
    <n v="30"/>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
    <s v="Grupo Educación Continuada:_x000a__x000a_Carpeta Red de Apoyo 2016 "/>
    <n v="75"/>
    <n v="0.7682539682539683"/>
    <s v="PRIMER TRIMESTRE: Por parte de la DIRES, se adelantaron gestiones con el SENA y la Universidad Militar Nueva Granada, como red de apoyo para el fortalecimiento de los conocimientos de los servidores públicos, para desarrollar los siguientes cursos:_x000a__x000a_- Tecnología en Gestión Logística, funcionarios inscritos 160, modalidad virtual, SENA (se formalizó inscripción)._x000a__x000a_- Especialización Tecnológica en Gestión del Talento Humano por Competencias, funcionarios inscritos 107, modalidad virtual, SENA (se formalizó inscripción)._x000a__x000a_- Certificación en competencia de atención y cliente para los funcionarios de DIRES con el SENA (Recepción de documentos)_x000a__x000a_- Especialización en Docencia Universitaria, cupos disponibles 60, modalidad presencial, UMNG (proceso de inscripción)._x000a__x000a_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_x000a_Para el próximo trimestre se replantearan los lineamientos con el fin de garantizar una mayor acogida por parte de las regionales y avanzar en el logro de la meta propuesta. _x000a__x000a_TERCER TRIMESTRE: Se replantearon los lineamientos de Red de Apoyo mediante DINPE 002493 del 04-08-2016, los cuales fueron socializados a las Direcciones Regionales a través de correo electrónico._x000a_Adicionalmente, se enviaron mails de recordatorio de los compromisos adquiridos por las Direcciones Regionales con respecto a la línea de acción._x000a_Se socializó oferta académica en convenio con el SENA a los funcionarios del INPEC. De acuerdo con el informe del Grupo Educación Continuada, a la fecha se encuentran certificados 132 funcionarios y en 886 en formación. "/>
    <s v="Grupo Educación Continuada:_x000a__x000a_C:\Users\EPNACADEMICA11\Desktop\Soporters RED APOYO OCT 2016\Informe parcial PLAN. Agosto 2016."/>
    <n v="100"/>
    <n v="1"/>
    <s v="CUARTO TRIMESTRE: Se enviaron mail a las diferentes regionales con el fin que enviaran el informe de avance correspondiente al mes de noviembre, en especial, a la regional Norte que a la fecha no ha efectuado ningún reporte._x000a__x000a_En cuanto la oferta del SENA, se realizó seguimiento a los resultados._x000a__x000a_"/>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317999999999999"/>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69"/>
    <s v="Funcionarios del INPEC capacitados a través de la Red de Apoyo"/>
    <n v="5"/>
    <n v="5000"/>
    <s v="Número"/>
    <s v="Omaria Moreno Cortes"/>
    <s v="Subdirector Técnico"/>
    <x v="0"/>
    <m/>
    <m/>
    <m/>
    <m/>
    <m/>
    <m/>
    <s v="2885"/>
    <s v="Funcionarios del INPEC capacitados a través de la Red de Apoyo, así:_x000a__x000a_- Regional Central: 1027_x000a_- Regional Occidente: 977_x000a_- Regional Noroeste: 215_x000a_- Regional Oriente: 441_x000a_- Regional Norte: sin reporte._x000a_- Regional Viejo Caldas: sin reporte._x000a_- Dirección General: 93_x000a_- Convenio SENA: 132"/>
    <s v="Grupo de Educación Continuda:_x000a__x000a_C:\Users\EPNACADEMICA11\Desktop\Soporters RED APOYO OCT 2016\Informe parcial PLAN. Agosto 2016."/>
    <n v="5659"/>
    <s v="Funcionarios del INPEC capacitados a través de la Red de Apoyo, así:_x000a__x000a_- Regional Central: 1027_x000a_- Regional Occidente: 1079_x000a_- Regional Noroeste: 283_x000a_- Regional Oriente: 441_x000a_- Regional Norte: sin reporte._x000a_- Regional Viejo Caldas: 2501_x000a_- Dirección General: 174_x000a_- Convenio SENA: 154"/>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79"/>
    <s v="Capacitar a 35 servidores penitenciarios en norma de competencia laboral en atención al ciudadano"/>
    <s v="NO"/>
    <d v="2016-08-06T00:00:00"/>
    <d v="2016-11-30T00:00:00"/>
    <n v="20"/>
    <s v="Doris Gerena Parra"/>
    <s v="Profesional Universitario"/>
    <x v="0"/>
    <m/>
    <m/>
    <m/>
    <m/>
    <m/>
    <m/>
    <n v="100"/>
    <n v="0.47413793103448276"/>
    <s v="A través del SENA, se certificó a 29 funcionarios del INPEC en la Norma de Competencia Laboral 210601010 &quot;Facilitar el servicio a los clientes de acuerdo con las políticas de la organización&quot;"/>
    <s v="F:\Mis documentos\Anyela Ortiz\2016\Plan de Acción 2016\Evidencias\Tercer Trimestre\Edcontinuada\NCL SERVICIO AL CLIENTE"/>
    <n v="100"/>
    <n v="1"/>
    <s v="A través del SENA, se certificó a 29 funcionarios del INPEC en la Norma de Competencia Laboral 210601010 &quot;Facilitar el servicio a los clientes de acuerdo con las políticas de la organización&quot;"/>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6"/>
    <n v="116"/>
    <n v="1"/>
    <n v="1.1317999999999999"/>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4"/>
    <s v="Desarrollar el proceso precontractual"/>
    <s v="NO"/>
    <d v="2016-02-15T00:00:00"/>
    <d v="2016-07-29T00:00:00"/>
    <n v="10"/>
    <s v="Doris Gerena Parra"/>
    <s v="Profesional Especializado"/>
    <x v="0"/>
    <m/>
    <m/>
    <m/>
    <n v="60"/>
    <s v="Con respecto a la etapa precontractual, se han desarrollado los siguientes pasos:_x000a_- Certificado de Disponibilidad Presupuestal._x000a_- Concepto Financiero._x000a_- Concepto Jurídico._x000a_- Estudios Previos para aprobación"/>
    <s v="Grupo Educación Continuada:_x000a__x000a_Carpeta Contratación 2016"/>
    <n v="100"/>
    <n v="1"/>
    <s v="Se suscribió contrato interadministrativo No. 193 de 2016 entre la UNAD y el INPEC por valor de $380,000,000 cuyo objeto es contratar servicios de capacitación a través de diplomados virtuales con el fin de capacitar 546 servidores penitenciarios adscritos al INPEC."/>
    <s v="Grupo Educación Continuada:_x000a__x000a_-Carpeta Contrato Interadministrativo INPEC - UNAD."/>
    <n v="100"/>
    <n v="1"/>
    <s v="Se suscribió contrato interadministrativo No. 193 de 2016 entre la UNAD y el INPEC por valor de $380,000,000 cuyo objeto es contratar servicios de capacitación a través de diplomados virtuales con el fin de capacitar 546 servidores penitenciarios adscritos al INPEC."/>
    <s v="F:\Mis documentos\Anyela Ortiz\2016\Plan de Acción 2016\Evidencias\Primer Trimestre _x000a__x000a_https://drive.google.com/drive/folders/0Bz9BU3gKMyzAZXhyMDNRaGI0am8 _x000a__x000a_https://drive.google.com/drive/folders/0Bz9BU3gKMyzAZ1NwOW82Qi1WNlU "/>
    <n v="165"/>
    <n v="165"/>
    <n v="1"/>
    <n v="4.166666666666667"/>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5"/>
    <s v="Diseñar y validar los contenidos de los programas de capacitación."/>
    <s v="NO"/>
    <d v="2016-08-01T00:00:00"/>
    <d v="2016-08-15T00:00:00"/>
    <n v="10"/>
    <s v="Doris Gerena Parra"/>
    <s v="Profesional Especializado"/>
    <x v="0"/>
    <m/>
    <m/>
    <m/>
    <m/>
    <m/>
    <m/>
    <n v="100"/>
    <n v="1"/>
    <s v="El diseño y validación de los contenidos de los diplomados contratados se evidencia en la cláusula tercera - Especificaciones técnicas del Contrato Interadministrativo No. 193 de 2016"/>
    <s v="Grupo Educación Continuada:_x000a__x000a_-Carpeta Contrato Interadministrativo INPEC - UNAD."/>
    <n v="100"/>
    <n v="1"/>
    <s v="El diseño y validación de los contenidos de los diplomados contratados se evidencia en la cláusula tercera - Especificaciones técnicas del Contrato Interadministrativo No. 193 de 2016"/>
    <s v="F:\Mis documentos\Anyela Ortiz\2016\Plan de Acción 2016\Evidencias\Primer Trimestre _x000a__x000a_https://drive.google.com/drive/folders/0Bz9BU3gKMyzAZXhyMDNRaGI0am8 _x000a__x000a_https://drive.google.com/drive/folders/0Bz9BU3gKMyzAZ1NwOW82Qi1WNlU "/>
    <n v="14"/>
    <n v="14"/>
    <n v="1"/>
    <n v="4.166666666666667"/>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6"/>
    <s v="Convocar e inscribir los funcionarios interesados"/>
    <s v="NO"/>
    <d v="2016-08-15T00:00:00"/>
    <d v="2016-08-31T00:00:00"/>
    <n v="10"/>
    <s v="Doris Gerena Parra"/>
    <s v="Profesional Especializado"/>
    <x v="0"/>
    <m/>
    <m/>
    <m/>
    <m/>
    <m/>
    <m/>
    <n v="100"/>
    <n v="1"/>
    <s v="Los funcionarios adscritos al INPEC fueron convocados a participar en los diplomados objeto del contrato mediante correo masivo y publicación en las páginas web del INPEC y de la EPN._x000a__x000a_La inscripción se realizó a través del mail edcontinuada.escuela@inpec.gov.co la cual fue finiquitada el 26 de septiembre de 2016, pendiente la publicación del personal admitido en los diferentes diplomados. "/>
    <s v="Grupo Educación Continuada:_x000a__x000a_-Carpeta Contrato Interadministrativo INPEC - UNAD."/>
    <n v="100"/>
    <n v="1"/>
    <s v="Los funcionarios adscritos al INPEC fueron convocados a participar en los diplomados objeto del contrato mediante correo masivo y publicación en las páginas web del INPEC y de la EPN._x000a__x000a_La inscripción se realizó a través del mail edcontinuada.escuela@inpec.gov.co la cual fue finiquitada el 26 de septiembre de 2016, pendiente la publicación del personal admitido en los diferentes diplomados. "/>
    <s v="F:\Mis documentos\Anyela Ortiz\2016\Plan de Acción 2016\Evidencias\Primer Trimestre _x000a__x000a_https://drive.google.com/drive/folders/0Bz9BU3gKMyzAZXhyMDNRaGI0am8 _x000a__x000a_https://drive.google.com/drive/folders/0Bz9BU3gKMyzAZ1NwOW82Qi1WNlU "/>
    <n v="16"/>
    <n v="16"/>
    <n v="1"/>
    <n v="4.166666666666667"/>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7"/>
    <s v="Ejecutar los programas de capacitación"/>
    <s v="NO"/>
    <d v="2016-09-01T00:00:00"/>
    <d v="2016-11-30T00:00:00"/>
    <n v="60"/>
    <s v="Doris Gerena Parra"/>
    <s v="Profesional Especializado"/>
    <x v="0"/>
    <m/>
    <m/>
    <m/>
    <m/>
    <m/>
    <m/>
    <m/>
    <n v="0.32222222222222224"/>
    <s v="Luego de la publicación de los aspirantes admitidos a los diplomados se dará inicio a la ejecución de los mismos."/>
    <m/>
    <n v="100"/>
    <n v="1"/>
    <s v="Se ejecutaron los diplomados virtuales contratados con la UNAD, con el siguiente personal matriculado:_x000a__x000a_- SIIF Nación (100)_x000a_- Contratación Estatal (100)_x000a_- Proceso Gestión Financiera (100)_x000a_- Auditorías Internas (80)_x000a_- Derechos Humanos (100)_x000a_- Gestión Legal (100)_x000a__x000a_Acorde con el informe presentado por la UNAD del personal inscrito, ocho (8) funcionarios no hicieron uso de la plataforma._x000a__x000a_Las actividades se desarrollaron de acuerdo con los cronogramas publicados para cada diplomado._x000a__x000a_Los datos de la promoción se reportarán posterior al 16 de Diciembre de 2016 _x000a_"/>
    <s v="F:\Mis documentos\Anyela Ortiz\2016\Plan de Acción 2016\Evidencias\Primer Trimestre _x000a__x000a_https://drive.google.com/drive/folders/0Bz9BU3gKMyzAZXhyMDNRaGI0am8 _x000a__x000a_https://drive.google.com/drive/folders/0Bz9BU3gKMyzAZ1NwOW82Qi1WNlU _x000a__x000a_INFORME ACADÉMICO PENDIENTE HASTA EL 16 DE DICIEMBRE DE 2016"/>
    <n v="90"/>
    <n v="90"/>
    <n v="1"/>
    <n v="4.166666666666667"/>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0"/>
    <s v="Funcionarios del INPEC capacitados a través de los programas de  educación informal contratados por la EPN."/>
    <n v="5"/>
    <n v="120"/>
    <s v="Número"/>
    <s v="Omaria Moreno Cortes"/>
    <s v="Subdirector Técnico"/>
    <x v="0"/>
    <m/>
    <m/>
    <m/>
    <m/>
    <m/>
    <m/>
    <m/>
    <s v="SIN REGISTRO DE SEGUIMIENTO"/>
    <m/>
    <n v="500"/>
    <s v="Se capacitaron a 500 funcionarios a través del contrato suscrito con la UNAD en los siguientes programas de educación no formal: SIIF Nación, Contratación Estatal, Proceso Gestión Financiera, Auditoría Interna, Derechos Humanos y Gestión Legal_x000a__x000a_El avance de producto está PROYECTADO toda vez que la terminación de los diplomados está programada para el 16 de Diciembre de 2016."/>
    <s v="F:\Mis documentos\Anyela Ortiz\2016\Plan de Acción 2016\Evidencias\Primer Trimestre _x000a__x000a_https://drive.google.com/drive/folders/0Bz9BU3gKMyzAZXhyMDNRaGI0am8 _x000a__x000a_https://drive.google.com/drive/folders/0Bz9BU3gKMyzAZ1NwOW82Qi1WNlU _x000a__x000a_INFORME ACADÉMICO Y EVALUACIÓN PENDIENTE HASTA EL 16 DE DICIEMBRE DE 2016"/>
    <n v="888"/>
    <s v="Evaluar los programas de capacitación contratados"/>
    <s v="NO"/>
    <d v="2016-12-01T00:00:00"/>
    <d v="2016-12-12T00:00:00"/>
    <n v="10"/>
    <s v="Doris Gerena Parra"/>
    <s v="Profesional Especializado"/>
    <x v="0"/>
    <m/>
    <m/>
    <m/>
    <m/>
    <m/>
    <m/>
    <m/>
    <s v="Actividad no ha iniciado"/>
    <s v="SIN REGISTRO DE SEGUIMIENTO"/>
    <m/>
    <n v="100"/>
    <n v="1"/>
    <s v="Se evaluaron los diplomados contratados con la UNAD  a través de encuesta a los estudiantes por medio de la plataforma. "/>
    <s v="F:\Mis documentos\Anyela Ortiz\2016\Plan de Acción 2016\Evidencias\Primer Trimestre _x000a__x000a_https://drive.google.com/drive/folders/0Bz9BU3gKMyzAZXhyMDNRaGI0am8 _x000a__x000a_https://drive.google.com/drive/folders/0Bz9BU3gKMyzAZ1NwOW82Qi1WNlU _x000a__x000a_EVALUACIÓN PENDIENTE HASTA EL 16 DE DICIEMBRE DE 2016"/>
    <n v="11"/>
    <n v="11"/>
    <n v="1"/>
    <n v="4.166666666666667"/>
    <n v="1"/>
    <n v="0.05"/>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s v="Funcionarios del INPEC capacitados mediante cursos virtuales diseñados y desarrollados por la EPN"/>
    <n v="6"/>
    <n v="1272"/>
    <s v="Número"/>
    <s v="Omaria Moreno Cortes"/>
    <s v="Subdirector Técnico"/>
    <x v="0"/>
    <n v="50"/>
    <s v="Se ejecutaron los cursos virtuales que se relacionan con los siguientes resultados:_x000a__x000a_-Tratamiento Penitenciario (48)_x000a_-Administración Penitenciaria (2)"/>
    <s v="Grupo Educación Virtual:_x000a__x000a_-Carpeta de  cada uno de los Cursos Virtuales 2016"/>
    <n v="453"/>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89"/>
    <s v="Elaborar la programación académica"/>
    <s v="NO"/>
    <d v="2016-01-25T00:00:00"/>
    <d v="2016-01-31T00:00:00"/>
    <n v="10"/>
    <s v="Jimy Ballares Sanchez"/>
    <s v="Inspector"/>
    <x v="0"/>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n v="1"/>
    <s v="Se elaboró la programación académica de los cursos virtuales ofertados por la Escuela Penitenciaria, de acuerdo con el diagnóstico de necesidades reportadas por la Subdirección de talento humano"/>
    <s v="Grupo Educación Virtual:_x000a__x000a_-Carpeta Programación Académica"/>
    <n v="100"/>
    <n v="1"/>
    <s v="Se elaboró la programación académica de los cursos virtuales ofertados por la Escuela Penitenciaria, de acuerdo con el diagnóstico de necesidades reportada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6"/>
    <n v="6"/>
    <n v="1"/>
    <n v="1.1226415094339623"/>
    <n v="1"/>
    <n v="0.06"/>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0"/>
    <s v="Diseñar y virtualizar los cursos de la programación académica"/>
    <s v="NO"/>
    <d v="2016-02-01T00:00:00"/>
    <d v="2016-11-30T00:00:00"/>
    <n v="10"/>
    <s v="Jimy Ballares Sanchez"/>
    <s v="Inspector"/>
    <x v="0"/>
    <m/>
    <m/>
    <m/>
    <n v="100"/>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 Grupo Educación Virtual:_x000a__x000a_-Carpeta Programación Académica "/>
    <n v="100"/>
    <n v="0.79867986798679869"/>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Grupo Educación Virtual:_x000a__x000a_-Carpeta Programación Académica"/>
    <n v="100"/>
    <n v="1"/>
    <s v="Se diseñaron y virtualizaron los siguientes cursos:_x000a_- Inducción a la plataforma Moodle._x000a_- Salud Ocupacional._x000a_- Derechos Humanos _x000a_- Etica del Servidor Penitenciario._x000a_- Ley 1709._x000a_- Docencia y Pedagogía _x000a_- Gestión del Riesgo_x000a_- Estrategias para la incorporación de la ética pública._x000a_- Evaluación de desempeño laboral._x000a_- Derecho Laboral colectivo_x000a_- Básico de Tratamiento Penitenciario._x000a_- Básico en Actividades Productivas._x000a_- Básico en Derechos Humanos Actualizado._x000a_- Gestión de la Información y la Comunicació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1226415094339623"/>
    <n v="1"/>
    <n v="0.06"/>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1"/>
    <s v="Ejecutar los cursos virtuales programados"/>
    <s v="NO"/>
    <d v="2016-02-01T00:00:00"/>
    <d v="2016-12-12T00:00:00"/>
    <n v="70"/>
    <s v="Jimy Ballares Sanchez"/>
    <s v="Inspector"/>
    <x v="0"/>
    <m/>
    <m/>
    <m/>
    <n v="50"/>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n v="0.7682539682539683"/>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n v="100"/>
    <n v="1"/>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226415094339623"/>
    <n v="1"/>
    <n v="0.06"/>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1"/>
    <s v="Funcionarios del INPEC capacitados mediante cursos virtuales diseñados y desarrollados por la EPN"/>
    <n v="6"/>
    <n v="1272"/>
    <s v="Número"/>
    <s v="Omaria Moreno Cortes"/>
    <s v="Subdirector Técnico"/>
    <x v="0"/>
    <m/>
    <m/>
    <m/>
    <m/>
    <m/>
    <m/>
    <s v="1152"/>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62)_x000a_-Docencia y Pedagogía (59)_x000a_-Gestión del Riesgo (8)"/>
    <s v="Grupo Educación Virtual:_x000a__x000a_-Carpeta de  cada uno de los Cursos Virtuales 2016"/>
    <n v="1428"/>
    <s v="Se ejecut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2"/>
    <s v="Evaluar los cursos virtuales ejecutados"/>
    <s v="NO"/>
    <d v="2016-02-01T00:00:00"/>
    <d v="2016-12-12T00:00:00"/>
    <n v="10"/>
    <s v="Jimy Ballares Sanchez"/>
    <s v="Inspector"/>
    <x v="0"/>
    <m/>
    <m/>
    <m/>
    <n v="50"/>
    <s v="Se evalu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
    <s v=" Grupo Educación Virtual:_x000a__x000a_-Carpeta de  cada uno de los Cursos Virtuales 2016 "/>
    <n v="84"/>
    <n v="0.7682539682539683"/>
    <s v="Se evaluaron los cursos virtuales que se relacionan: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
    <s v="Grupo Educación Virtual:_x000a__x000a_-Carpeta de  cada uno de los Cursos Virtuales 2016"/>
    <n v="100"/>
    <n v="1"/>
    <s v="Se evaluaron los cursos virtuales que se relacionan con los siguientes resultados:_x000a__x000a_-Tratamiento Penitenciario (48)_x000a_-Administración Penitenciaria (2)_x000a_-Derechos Humanos (63)_x000a_-Administración penitenciaria (20)_x000a_-Estrategias Pedagógicas (33)_x000a_-Ética del Servidor Penitenciario (13)_x000a_-Salud Ocupacional (39)_x000a_-Inducción a la plataforma (9)_x000a_-Gestión del Riesgo (24)_x000a_-Docencia y Pedagogía (103)_x000a_-Ley 1709 (20)_x000a_-Actualización Administración Penitenciaria (11)_x000a_-Estrategias Pedagógicas (43)_x000a_-Actualización Administración Penitenciaria (25)_x000a_-Estrategias Pedagógicas (29)_x000a_-Derecho Laboral (47)_x000a_-Evaluación del Desempeño Laboral (115)_x000a_-Tratamiento Penitenciario (100)_x000a_-Actividades Productivas (80)_x000a_-Inducción a la Plataforma Moodle (3)_x000a_-Derechos Humanos (92)_x000a_-Ética del Servidor Penitenciario (29)_x000a_-Administración Penitenciaria (52)_x000a_-Gestión de la Información (15)_x000a_-Ley 1709 (11)_x000a_-Administración Penitenciaria (59)_x000a_-Docencia y Pedagogía (59)_x000a_-Gestión del Riesgo (8)_x000a_- Administración Penitenciaria (9)_x000a_- Actividades Productivas (40)_x000a_- Tratamiento Penitenciario (62)_x000a_- Inducción a la plataforma moodle (5)_x000a_- Derecho Laboral (60)_x000a_- Seguridad Vial (74)_x000a_- Evaluación de desempeño laboral (2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226415094339623"/>
    <n v="1"/>
    <n v="0.06"/>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s v="Integrantes del Cuerpo de Custodia y Vigilancia formados en los diferentes campos de la seguridad penitenciaria."/>
    <n v="10"/>
    <n v="300"/>
    <s v="Número"/>
    <s v="Omaria Moreno Cortes"/>
    <s v="Subdirector Técnico"/>
    <x v="0"/>
    <n v="29"/>
    <s v="Se realizarón los cursos de especializacion con los siguientes resultados:_x000a__x000a_- Seminario Método MERC para caninos (13)._x000a_- Curso Instructores COPAN (16)"/>
    <s v="Grupo de Formación:_x000a__x000a_- Carpeta correspondiente a cada uno de los cursos diseñados."/>
    <n v="128"/>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3"/>
    <s v="Diseñar los cursos de especialización"/>
    <s v="NO"/>
    <d v="2016-01-15T00:00:00"/>
    <d v="2016-12-12T00:00:00"/>
    <n v="15"/>
    <s v="Carlos Antonio Peñaloza Contreras"/>
    <s v="Teniente de Prisiones"/>
    <x v="0"/>
    <m/>
    <m/>
    <m/>
    <n v="50"/>
    <s v="Se diseñarón los cursos de especializacion con los siguientes resultados:_x000a__x000a_- Seminario Método MERC para caninos ._x000a_- Curso Instructores COPAN._x000a_- Dactiloscopia Ibague._x000a_- Dactiloscopia Establecimientos Bogotá._x000a_- Seminario Centro Estratégico de Información Penitenciaria CEDIP._x000a_- Curso de Traslado y Transporte de Internos."/>
    <s v=" Grupo de Formación:_x000a__x000a_- Carpeta correspondiente a cada uno de los cursos diseñados. "/>
    <n v="95"/>
    <n v="0.78012048192771088"/>
    <s v="Se diseñaron los cursos de especializacion que se relacionan:_x000a__x000a_- Seminario Método MERC para caninos._x000a_- Curso Instructores COPAN._x000a_- Dactiloscopia _x000a_- Seminario Centro Estratégico de Información Penitenciaria CEDIP._x000a_- Curso de Traslado y Transporte de Internos_x000a_- Curso Avanzado de Trabajo en Alturas_x000a_- Curso Operadores Dispositivo Electrónico TASER _x000a_- Tecnico Laboral en Investigador Criminalístico y Judicial._x000a_-Tecnico Laboral en Adiestramiento y Manejo de Caninos._x000a_-Atencion Prehospitalaria_x000a_-Enfermeria de Caninos"/>
    <s v="Grupo de Formación:_x000a__x000a_- Carpeta correspondiente a cada uno de los cursos diseñados."/>
    <n v="100"/>
    <n v="1"/>
    <s v="Se diseñaron los cursos de especializacion que se relacionan:_x000a__x000a_- Seminario Método MERC para caninos._x000a_- Curso Instructores COPAN._x000a_- Dactiloscopia _x000a_- Seminario Centro Estratégico de Información Penitenciaria CEDIP._x000a_- Curso de Traslado y Transporte de Internos_x000a_- Curso Avanzado de Trabajo en Alturas_x000a_- Curso Operadores Dispositivo Electrónico TASER _x000a_- Tecnico Laboral en Investigador Criminalístico y Judicial._x000a_-Tecnico Laboral en Adiestramiento y Manejo de Caninos._x000a_-Atencion Prehospitalaria_x000a_-Enfermeria de Caninos_x000a_- Adoctrinamiento Institucional _x000a_- Vigilancia electrónic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32"/>
    <n v="332"/>
    <n v="1"/>
    <n v="2.0633333333333335"/>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s v="Integrantes del Cuerpo de Custodia y Vigilancia formados en los diferentes campos de la seguridad penitenciaria."/>
    <n v="10"/>
    <n v="300"/>
    <s v="Número"/>
    <s v="Omaria Moreno Cortes"/>
    <s v="Subdirector Técnico"/>
    <x v="0"/>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4"/>
    <s v="Desarrollar los cursos de especialización"/>
    <s v="NO"/>
    <d v="2016-01-15T00:00:00"/>
    <d v="2016-12-12T00:00:00"/>
    <n v="70"/>
    <s v="Carlos Antonio Peñaloza Contreras"/>
    <s v="Teniente de Prisiones"/>
    <x v="0"/>
    <m/>
    <m/>
    <m/>
    <n v="50"/>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n v="0.78012048192771088"/>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100"/>
    <n v="1"/>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 académico de los cursos de Adoctrinamiento Institucional y Vigilancia Electrónica"/>
    <n v="332"/>
    <n v="332"/>
    <n v="1"/>
    <n v="2.0633333333333335"/>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2"/>
    <s v="Integrantes del Cuerpo de Custodia y Vigilancia formados en los diferentes campos de la seguridad penitenciaria."/>
    <n v="10"/>
    <n v="300"/>
    <s v="Número"/>
    <s v="Omaria Moreno Cortes"/>
    <s v="Subdirector Técnico"/>
    <x v="0"/>
    <m/>
    <m/>
    <m/>
    <m/>
    <m/>
    <m/>
    <s v="233"/>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619"/>
    <s v="Se realizaró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_x000a__x000a_Se superó la meta en un 100% toda vez que fue necesario incorporar siete cursos de trabajo en alturas por solicitud de la subdireccion de Talento Humano , dos cursos de reseña por solicitud de los ERON  y un curso COPAN para abrir CRI Regional Noroest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informes académicos y evaluaciones de los cursos de Adoctrinamiento institucional y vigilancia electrónica"/>
    <n v="895"/>
    <s v="Evaluar el desarrollo de los cursos de especialización"/>
    <s v="NO"/>
    <d v="2016-02-01T00:00:00"/>
    <d v="2016-12-12T00:00:00"/>
    <n v="15"/>
    <s v="Carlos Antonio Peñaloza Contreras"/>
    <s v="Teniente de Prisiones"/>
    <x v="0"/>
    <m/>
    <m/>
    <m/>
    <n v="50"/>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
    <s v=" Grupo de Formación:_x000a__x000a_- Carpeta correspondiente a cada uno de los cursos diseñados. "/>
    <n v="69"/>
    <n v="0.7682539682539683"/>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
    <s v="Grupo de Formación:_x000a__x000a_- Carpeta correspondiente a cada uno de los cursos diseñados."/>
    <n v="100"/>
    <n v="1"/>
    <s v="Se evaluaron los cursos de especializacion con los siguientes resultados:_x000a__x000a_- Seminario Método MERC para caninos (13)._x000a_- Curso Instructores COPAN (16)._x000a_- Dactiloscopia Ibague (22)._x000a_- Dactiloscopia Establecimientos Bogotá (13)._x000a_- Seminario Centro Estratégico de Información Penitenciaria CEDIP (36)._x000a_- Curso de Traslado y Transporte de Internos (28)_x000a_- Curso Avanzado de Trabajo en Alturas (15)_x000a_- Homologación Curso de Traslado y Transporte de Internos (14)_x000a_- Curso Operadores Dispositivo Electrónico TASER (36)_x000a_- Curso Avanzado de Trabajo en Alturas (18)_x000a_- Curso Avanzado de Trabajo en Alturas (22)_x000a_- Técnico Laboral en Investigador Criminalístico y Judicial (37)_x000a_- Técnico Laboral en adiestramiento y manejo de caninos (36)_x000a_- Curso de reseña e identificación de personas No. 49 (34)_x000a_- Curso COPAN (26)_x000a_- Curso avanzado de trabajo en alturas No. 4 (18)_x000a_- Curso de reseña e identificación de personas No. 50 (22)_x000a_- Curso de enfermería canina (26)_x000a_- Curso gestión del riesgo APH (24)_x000a_- Curso avanzado de trabajo en alturas No. 5 (28)_x000a_- Curso avanzado de trabajo en alturas No. 6 (29)_x000a_- Curso de trabajo en alturas No. 7 (21)_x000a_- Curso de reseña e identificación de personas No. 51 (22)_x000a_- Curso de vigilancia electrónica (49)_x000a_- Curso adoctrinamiento institucional (35)"/>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evaluación de los cursos de Adoctrinamiento Institucional y Vigilancia Electrónica"/>
    <n v="315"/>
    <n v="315"/>
    <n v="1"/>
    <n v="2.0633333333333335"/>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3"/>
    <s v="Integrantes del Cuerpo de Custodia y Vigilancia formados para desempeñar los cargos de Inspector e Inspector Jefe, en el marco de la convocatoria 305 de 2014"/>
    <n v="10"/>
    <n v="100"/>
    <s v="Porcentaje"/>
    <s v="Omaria Moreno Cortes"/>
    <s v="Subdirector Técnico"/>
    <x v="0"/>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Grupo de Formación:_x000a__x000a_- Carpeta curso Inspector._x000a_- Carpeta curso Inspector Jefe."/>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6"/>
    <s v="Desarrollar los cursos de ascenso a Inspector e Inspector Jefe"/>
    <s v="NO"/>
    <d v="2016-01-01T00:00:00"/>
    <d v="2016-03-11T00:00:00"/>
    <n v="80"/>
    <s v="Carlos Antonio Peñaloza Contreras"/>
    <s v="Teniente de Prisiones"/>
    <x v="0"/>
    <n v="100"/>
    <s v="Se desarrollaron los cursos de ascenso a Inspector e Inspector Jefe."/>
    <s v="Grupo de Formación:_x000a__x000a_- Carpeta curso Inspector._x000a_- Carpeta curso Inspector Jefe."/>
    <n v="100"/>
    <s v="Se desarrollaron los cursos de ascenso a Inspector e Inspector Jefe."/>
    <s v="Grupo de Formación:_x000a__x000a_- Carpeta curso Inspector._x000a_- Carpeta curso Inspector Jefe."/>
    <n v="100"/>
    <n v="1"/>
    <s v="Se desarrollaron los cursos de ascenso a Inspector e Inspector Jefe."/>
    <s v="Grupo de Formación:_x000a__x000a_- Carpeta curso Inspector._x000a_- Carpeta curso Inspector Jefe."/>
    <n v="100"/>
    <n v="1"/>
    <s v="Se desarrollaron los cursos de ascenso a Inspector e Inspector Jef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70"/>
    <n v="70"/>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3"/>
    <s v="Integrantes del Cuerpo de Custodia y Vigilancia formados para desempeñar los cargos de Inspector e Inspector Jefe, en el marco de la convocatoria 305 de 2014"/>
    <n v="10"/>
    <n v="100"/>
    <s v="Porcentaje"/>
    <s v="Omaria Moreno Cortes"/>
    <s v="Subdirector Técnico"/>
    <x v="0"/>
    <m/>
    <m/>
    <m/>
    <m/>
    <m/>
    <m/>
    <m/>
    <s v="SIN REGISTRO DE SEGUIMIENTO"/>
    <m/>
    <n v="100"/>
    <s v="Se formó el 100% de los integrantes del CCV para desempeñar los cargos de Inspector e Inspector Jefe, en el marco de la Convocatoria 305 de 2014; así:_x000a__x000a_- Inspector (79)_x000a_- Inspector Jefe (8)_x000a__x000a_Total de funcionarios formados: 87 que corresponden al 100%"/>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7"/>
    <s v="Evaluar el desarrollo de los cursos de ascenso a Inspector e Inspector Jefe"/>
    <s v="NO"/>
    <d v="2016-04-01T00:00:00"/>
    <d v="2016-04-08T00:00:00"/>
    <n v="20"/>
    <s v="Carlos Antonio Peñaloza Contreras"/>
    <s v="Teniente de Prisiones"/>
    <x v="0"/>
    <n v="100"/>
    <s v="Se evaluaron los cursos de ascenso a Inspector e Inspector Jefe."/>
    <s v="Grupo de Formación:_x000a__x000a_- Carpeta curso Inspector._x000a_- Carpeta curso Inspector Jefe."/>
    <n v="100"/>
    <s v="Se evaluaron los cursos de ascenso a Inspector e Inspector Jefe."/>
    <s v="Grupo de Formación:_x000a__x000a_- Carpeta curso Inspector._x000a_- Carpeta curso Inspector Jefe."/>
    <n v="100"/>
    <n v="1"/>
    <s v="Se evaluaron los cursos de ascenso a Inspector e Inspector Jefe."/>
    <s v="Grupo de Formación:_x000a__x000a_- Carpeta curso Inspector._x000a_- Carpeta curso Inspector Jefe."/>
    <n v="100"/>
    <n v="1"/>
    <s v="Se evaluaron los cursos de ascenso a Inspector e Inspector Jefe."/>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7"/>
    <n v="7"/>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s v="Profesionales formados para desempeñar los cargos de Director y Subdirector de ERON."/>
    <n v="3"/>
    <n v="100"/>
    <s v="Porcentaje"/>
    <s v="Omaria Moreno Cortes"/>
    <s v="Subdirector Técnico"/>
    <x v="0"/>
    <n v="100"/>
    <s v="Se desarrolló un curso de Administración Penitenciaria en modalidad presencial, solicitado por la Subdirección de Talento Humano, para un total de 23 personas."/>
    <s v="Grupo de Formación:_x000a__x000a_-Carpeta Curso de Administración Penitenciaria."/>
    <n v="100"/>
    <s v="Se recibieron tres (3) requerimientos para el desarrollo del Curso en Administración Penitenciaria, los cuales fueron atendidos mediante la modalidad virtual, capacitandose a un total de 56 personas"/>
    <s v=" Grupo Educación Virtual:_x000a__x000a_-Carpeta Administración Penitenciaria "/>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8"/>
    <s v="Diseñar el diplomado en Gerencia de Administración Penitenciaria"/>
    <s v="SI"/>
    <d v="2016-02-01T00:00:00"/>
    <d v="2016-11-30T00:00:00"/>
    <n v="10"/>
    <s v="Carlos Antonio Peñaloza Contreras"/>
    <s v="Teniente de Prisiones"/>
    <x v="0"/>
    <n v="100"/>
    <s v="Se elaboró la orden de servicios para el desarrollo de los Cursos de Administración Penitenciaria."/>
    <s v="Grupo de Formación:_x000a__x000a_-Carpeta Curso de Administración Penitenciaria."/>
    <n v="100"/>
    <s v="Se elaboró la orden de servicios para el desarrollo de los Cursos de Administración Penitenciaria."/>
    <s v="Grupo de Formación:_x000a__x000a_-Carpeta Curso de Administración Penitenciaria."/>
    <n v="100"/>
    <n v="0.79867986798679869"/>
    <s v="Se elaboró la orden de servicios para el desarrollo de los Cursos de Administración Penitenciaria."/>
    <s v="Grupo de Formación:_x000a__x000a_-Carpeta Curso de Administración Penitenciaria."/>
    <n v="100"/>
    <n v="1"/>
    <s v="Se elaboró la orden de servicios para el desarrollo de los Cursos de Administración Penitenciari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0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9"/>
    <s v="Desarrollar el diplomado en Gerencia de Administración Penitenciaria"/>
    <s v="SI"/>
    <d v="2016-02-01T00:00:00"/>
    <d v="2016-12-12T00:00:00"/>
    <n v="70"/>
    <s v="Carlos Antonio Peñaloza Contreras"/>
    <s v="Teniente de Prisiones"/>
    <x v="0"/>
    <n v="100"/>
    <s v="Se desarrolló un curso de Administración Penitenciaria en modalidad presencial, solicitado por la Subdirección de Talento Humano."/>
    <s v="Grupo de Formación:_x000a__x000a_-Carpeta Curso de Administración Penitenciaria."/>
    <n v="100"/>
    <s v="Se desarrollaron tres cursos de Administración Penitenciaria correspondientes a tres requerimientos formulados por la Subdirección de Talento Humano"/>
    <s v=" Grupo de Educación Virtual_x000a__x000a_-Carpeta Curso de Administración Penitenciaria. "/>
    <n v="100"/>
    <n v="0.7682539682539683"/>
    <s v="Se desarrollaron dos cursos de Administración Penitenciaria correspondientes a igual número de requerimientos formulados por la Subdirección de Talento Humano"/>
    <s v="Grupo de Formación:_x000a__x000a_-Carpeta Curso de Administración Penitenciaria."/>
    <n v="100"/>
    <n v="1"/>
    <s v="Se desarrolló un curso de Administración Penitenciaria correspondiente a igual número de requerimientos formulado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
    <n v="1"/>
    <n v="0.0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0"/>
    <s v="Evaluar el desarrollo diplomado en Gerencia de Administración Penitenciaria"/>
    <s v="SI"/>
    <d v="2016-02-01T00:00:00"/>
    <d v="2016-12-12T00:00:00"/>
    <n v="15"/>
    <s v="Carlos Antonio Peñaloza Contreras"/>
    <s v="Teniente de Prisiones"/>
    <x v="0"/>
    <n v="100"/>
    <s v="Se evaluó un curso de Administración Penitenciaria en modalidad presencial, solicitado por la Subdirección de Talento Humano."/>
    <s v="Grupo de Formación:_x000a__x000a_-Carpeta Curso de Administración Penitenciaria."/>
    <n v="100"/>
    <s v="Se evaluaron tres cursos de Administración Penitenciaria correspondientes a tres requerimientos formulados por la Subdirección de Talento Humano"/>
    <s v=" Grupo de Educación Virtual_x000a__x000a_-Carpeta Curso de Administración Penitenciaria. "/>
    <n v="100"/>
    <n v="0.7682539682539683"/>
    <s v="Se evaluaron dos cursos de Administración Penitenciaria correspondientes a igual número de requerimientos formulados por la Subdirección de Talento Humano"/>
    <s v="Grupo de Formación:_x000a__x000a_-Carpeta Curso de Administración Penitenciaria."/>
    <n v="100"/>
    <n v="1"/>
    <s v="Se evaluaron un curso de Administración Penitenciaria correspondiente a igual número de requerimientos formulados por la Subdirección de Talento Human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
    <n v="1"/>
    <n v="0.03"/>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74"/>
    <s v="Profesionales formados para desempeñar los cargos de Director y Subdirector de ERON."/>
    <n v="3"/>
    <n v="100"/>
    <s v="Porcentaje"/>
    <s v="Omaria Moreno Cortes"/>
    <s v="Subdirector Técnico"/>
    <x v="0"/>
    <m/>
    <m/>
    <m/>
    <m/>
    <m/>
    <m/>
    <m/>
    <s v="SIN REGISTRO DE SEGUIMIENTO"/>
    <m/>
    <n v="100"/>
    <s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80"/>
    <s v="Incluir temática de Rendición de Cuentas en el curso de administración penitenciaria"/>
    <s v="NO"/>
    <d v="2016-08-06T00:00:00"/>
    <d v="2016-11-30T00:00:00"/>
    <n v="5"/>
    <s v="Jimy Ballares Sanchez"/>
    <s v="Inspector"/>
    <x v="0"/>
    <m/>
    <m/>
    <m/>
    <m/>
    <m/>
    <m/>
    <n v="50"/>
    <n v="0.47413793103448276"/>
    <s v="Se estructuró la ficha técnica del Curso Administración Penitenciaria, en la cual se incluye la temática de rendición de cuentas en la asignatura de Planeación Estratégica.  Queda pendiente aprobación por parte del Consejo Académico"/>
    <s v="Grupo de Formación:_x000a__x000a_-Carpeta Curso de Administración Penitenciaria."/>
    <n v="100"/>
    <n v="1"/>
    <s v="El Consejo Académico aprobó la ficha técnica de actualización del Curso de Administración Penitenciaria, la cual incluye la temática de rendición de cuenta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6"/>
    <n v="116"/>
    <n v="1"/>
    <n v="1"/>
    <n v="1"/>
    <n v="0.03"/>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s v="Personal del Cuerpo de Custodia y Vigilancia, Fuerzas Armadas y de Policía, actualizados y reentrenados en los campos de seguridad penitenciaria."/>
    <n v="10"/>
    <n v="1700"/>
    <s v="Número"/>
    <s v="Omaria Moreno Cortes"/>
    <s v="Subdirector Técnico"/>
    <x v="0"/>
    <n v="321"/>
    <s v="Se desarrollaron cursos de reentrenamiento para el siguiente personal:_x000a__x000a_- Ejército: 96_x000a_- Cuerpo de Custodia y Vigilancia: 225"/>
    <s v="Grupo de Formación:_x000a__x000a_-Carpeta Reentrenamientos correspondiente."/>
    <n v="1086"/>
    <s v=" Se desarrollaron cursos de reentrenamiento para el siguiente personal:_x000a__x000a_- Ejército: 158_x000a_- Policia: 6_x000a_- Cuerpo de Custodia y Vigilancia: 922 "/>
    <s v=" Grupo de Formación:_x000a__x000a_-Carpeta Reentrenamientos correspondiente. "/>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1"/>
    <s v="Diseñar los programas de entrenamiento y reentrenamiento."/>
    <s v="NO"/>
    <d v="2016-01-15T00:00:00"/>
    <d v="2016-11-30T00:00:00"/>
    <n v="15"/>
    <s v="Carlos Antonio Peñaloza Contreras"/>
    <s v="Teniente de Prisiones"/>
    <x v="0"/>
    <n v="100"/>
    <s v="Se elaboró la orden de servicios para el desarrollo de los Cursos de Reentrenamiento"/>
    <s v="Grupo de Formación:_x000a__x000a_-Carpeta Reentrenamientos correspondiente."/>
    <n v="100"/>
    <s v="Se elaboró la orden de servicios para el desarrollo de los Cursos de Reentrenamiento"/>
    <s v="Grupo de Formación:_x000a__x000a_-Carpeta Reentrenamientos correspondiente."/>
    <n v="100"/>
    <n v="0.80937499999999996"/>
    <s v="Se elaboró la orden de servicios para el desarrollo de los Cursos de Reentrenamiento"/>
    <s v="Grupo de Formación:_x000a__x000a_-Carpeta Reentrenamientos correspondiente."/>
    <s v="100"/>
    <n v="1"/>
    <s v="Se elaboró la orden de servicios para el desarrollo de los Cursos de Reentrenamient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0"/>
    <n v="320"/>
    <n v="1"/>
    <n v="1.1970588235294117"/>
    <n v="1"/>
    <n v="0.1"/>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s v="Personal del Cuerpo de Custodia y Vigilancia, Fuerzas Armadas y de Policía, actualizados y reentrenados en los campos de seguridad penitenciaria."/>
    <n v="10"/>
    <n v="1700"/>
    <s v="Número"/>
    <s v="Omaria Moreno Cortes"/>
    <s v="Subdirector Técnico"/>
    <x v="0"/>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2"/>
    <s v="Desarrollar los programas de entrenamiento y reentrenamiento."/>
    <s v="NO"/>
    <d v="2016-02-01T00:00:00"/>
    <d v="2016-12-12T00:00:00"/>
    <n v="70"/>
    <s v="Carlos Antonio Peñaloza Contreras"/>
    <s v="Teniente de Prisiones"/>
    <x v="0"/>
    <m/>
    <m/>
    <m/>
    <n v="50"/>
    <s v=" Se desarrollaron cursos de reentrenamiento para el siguiente personal:_x000a__x000a_- Ejército: 158_x000a_- Policia: 6_x000a_- Cuerpo de Custodia y Vigilancia: 922 "/>
    <s v=" Grupo de Formación:_x000a__x000a_-Carpeta Reentrenamientos correspondiente. "/>
    <n v="98"/>
    <n v="0.7682539682539683"/>
    <s v="Se desarrollaron cursos de reentrenamiento para el siguiente personal:_x000a__x000a_- Ejército: 329_x000a_- Policia: 6_x000a_- Cuerpo de Custodia y Vigilancia: 1,454"/>
    <s v="Grupo de Formación:_x000a__x000a_-Carpeta Reentrenamientos correspondiente."/>
    <n v="100"/>
    <n v="1"/>
    <s v="Se desarrollaron cursos de reentrenamiento para el siguiente personal:_x000a__x000a_- Ejército: 436_x000a_- Policia: 8_x000a_- Cuerpo de Custodia y Vigilancia: 1,59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970588235294117"/>
    <n v="1"/>
    <n v="0.1"/>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5"/>
    <s v="Personal del Cuerpo de Custodia y Vigilancia, Fuerzas Armadas y de Policía, actualizados y reentrenados en los campos de seguridad penitenciaria."/>
    <n v="10"/>
    <n v="1700"/>
    <s v="Número"/>
    <s v="Omaria Moreno Cortes"/>
    <s v="Subdirector Técnico"/>
    <x v="0"/>
    <m/>
    <m/>
    <m/>
    <m/>
    <m/>
    <m/>
    <s v="1789"/>
    <s v="Se desarrollaron cursos de reentrenamiento para el siguiente personal:_x000a__x000a_- Ejército: 329_x000a_- Policia: 6_x000a_- Cuerpo de Custodia y Vigilancia: 1,454"/>
    <s v="Grupo de Formación:_x000a__x000a_-Carpeta Reentrenamientos correspondiente."/>
    <n v="2035"/>
    <s v="Se desarrollaron cursos de reentrenamiento para el siguiente personal:_x000a__x000a_- Ejército: 436_x000a_- Policia: 8_x000a_- Cuerpo de Custodia y Vigilancia: 1,591_x000a__x000a_Se incremento la meta en un 14% debido a la atención de requerimiento de los ERON y Grupos Especial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3"/>
    <s v="Evaluar los programas de entrenamiento y reentrenamiento"/>
    <s v="NO"/>
    <d v="2016-02-01T00:00:00"/>
    <d v="2016-12-12T00:00:00"/>
    <n v="15"/>
    <s v="Carlos Antonio Peñaloza Contreras"/>
    <s v="Teniente de Prisiones"/>
    <x v="0"/>
    <m/>
    <m/>
    <m/>
    <n v="50"/>
    <s v=" Se evaluaron cursos de reentrenamiento para el siguiente personal:_x000a__x000a_- Ejército: 158_x000a_- Policia: 6_x000a_- Cuerpo de Custodia y Vigilancia: 922 "/>
    <s v=" Grupo de Formación:_x000a__x000a_-Carpeta Reentrenamientos correspondiente. "/>
    <n v="98"/>
    <n v="0.7682539682539683"/>
    <s v="Se evaluaron cursos de reentrenamiento para el siguiente personal:_x000a__x000a_- Ejército: 329_x000a_- Policia: 6_x000a_- Cuerpo de Custodia y Vigilancia: 1,454"/>
    <s v="Grupo de Formación:_x000a__x000a_-Carpeta Reentrenamientos correspondiente."/>
    <n v="100"/>
    <n v="1"/>
    <s v="Se evaluaron cursos de reentrenamiento para el siguiente personal:_x000a__x000a_- Ejército: 436_x000a_- Policia: 8_x000a_- Cuerpo de Custodia y Vigilancia: 1,59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15"/>
    <n v="315"/>
    <n v="1"/>
    <n v="1.1970588235294117"/>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4"/>
    <s v="Estructurar los Programas de Profundización Técnica acorde a los parámetros establecidos. "/>
    <s v="NO"/>
    <d v="2016-02-01T00:00:00"/>
    <d v="2016-11-30T00:00:00"/>
    <n v="30"/>
    <s v="Carlos Antonio Peñaloza Contreras"/>
    <s v="Teniente de Prisiones"/>
    <x v="0"/>
    <m/>
    <m/>
    <m/>
    <n v="30"/>
    <s v="Se convocó un grupo interdisciplinario conformado por funcionarios INPEC de diferentes dependencias con el fin de estructurar el Plan de Estudios de los Programas de Ascenso para Teniente y Capitan._x000a_Se cuenta con la primera versión del Plan de Estudios de los cursos de ascenso para Teniente y Capitan.  Así mismo, se diseñó la propuesta de perfiles para los cursos mencionados."/>
    <s v=" Grupo Formación:_x000a__x000a_Carpeta Cursos de Ascenso para Teniente y Capitán "/>
    <n v="100"/>
    <n v="0.79867986798679869"/>
    <s v="Se estructuraron los Programas de Profundización Técnica de Ascenso a Teniente y Capitán"/>
    <s v="Grupo Formación_x000a__x000a_- Carpeta cursos teniente y capitán"/>
    <n v="100"/>
    <n v="1"/>
    <s v="Se estructuraron los Programas de Profundización Técnica de Ascenso a Teniente y Capitá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5"/>
    <s v=" Validar los Programas de Profundización Técnica por parte del Comité Curricular. "/>
    <s v="NO"/>
    <d v="2016-02-01T00:00:00"/>
    <d v="2016-11-30T00:00:00"/>
    <n v="10"/>
    <s v="Carlos Antonio Peñaloza Contreras"/>
    <s v="Teniente de Prisiones"/>
    <x v="0"/>
    <m/>
    <m/>
    <m/>
    <s v="-"/>
    <s v="La validación de los programas de profundización técnica solamente procede cuando se cuente con el documento consolidado de los mismos."/>
    <s v="No aplica"/>
    <n v="100"/>
    <n v="0.79867986798679869"/>
    <s v="En sesión del 01 de Septiembre de 2016, el Comité Curricular validó el Plan de Estudio de los Programas de Profundización Técnica de Ascenso a Teniente y Capitán"/>
    <s v="Grupo Formación_x000a__x000a_- Carpeta cursos teniente y capitán"/>
    <n v="100"/>
    <n v="1"/>
    <s v="En sesión del 01 de Septiembre de 2016, el Comité Curricular validó el Plan de Estudio de los Programas de Profundización Técnica de Ascenso a Teniente y Capitán"/>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úmero"/>
    <x v="76"/>
    <s v="Programas de profundización técnica aprobados por el Consejo Académico de la EPN. "/>
    <n v="10"/>
    <n v="2"/>
    <s v="Número"/>
    <s v="Omaria Moreno Cortes"/>
    <s v="Subdirector Técnico"/>
    <x v="0"/>
    <m/>
    <m/>
    <m/>
    <m/>
    <m/>
    <m/>
    <m/>
    <s v="SIN REGISTRO DE SEGUIMIENTO"/>
    <m/>
    <n v="2"/>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6"/>
    <s v="Aprobar los Programas de Profundización Técnica por parte del Consejo Académico."/>
    <s v="NO"/>
    <d v="2016-02-01T00:00:00"/>
    <d v="2016-11-30T00:00:00"/>
    <n v="60"/>
    <s v="Carlos Antonio Peñaloza Contreras"/>
    <s v="Teniente de Prisiones"/>
    <x v="0"/>
    <m/>
    <m/>
    <m/>
    <s v="-"/>
    <s v="La aprobación de los programas de profundización técnica solamente procede cuando se cuente con el documento consolidado de los mismos."/>
    <s v="No aplica"/>
    <m/>
    <n v="0.79867986798679869"/>
    <s v="Está pendiente la aprobación de los Programas por parte del Consejo Académico, gestión programada para el mes de Octubre"/>
    <s v="Grupo Formación_x000a__x000a_- Carpeta cursos teniente y capitán"/>
    <n v="100"/>
    <n v="1"/>
    <s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03"/>
    <n v="303"/>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x v="77"/>
    <s v="Programas Técnico Laborales con renovación de registro ante la secretaria de educación correspondiente "/>
    <n v="10"/>
    <n v="2"/>
    <s v="Número"/>
    <s v="Omaria Moreno Cortes"/>
    <s v="Subdirector Técnico"/>
    <x v="0"/>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7"/>
    <s v="Realizar las correcciones formuladas por la Secretaría de Educación de Cundinamarca a los documentos radicados"/>
    <s v="SI"/>
    <d v="2016-01-11T00:00:00"/>
    <d v="2016-11-30T00:00:00"/>
    <n v="10"/>
    <s v="Carlos Antonio Peñaloza Contreras"/>
    <s v="Teniente de Prisiones"/>
    <x v="0"/>
    <n v="100"/>
    <s v="La Secretaría de Educación de Cundinamarca no formuló correcciones al documento radicado."/>
    <s v="No aplica"/>
    <n v="100"/>
    <s v="La Secretaría de Educación de Cundinamarca no formuló correcciones al documento radicado."/>
    <s v="No aplica"/>
    <n v="100"/>
    <n v="0.81172839506172845"/>
    <s v="La Secretaría de Educación de Cundinamarca no formuló correcciones al documento radicado."/>
    <s v="Grupo Formación:_x000a__x000a_-Carpeta de cada uno de los programas técnico labores renovados."/>
    <n v="100"/>
    <n v="1"/>
    <s v="La Secretaría de Educación de Cundinamarca no formuló correcciones al documento radicad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4"/>
    <n v="324"/>
    <n v="1"/>
    <n v="1"/>
    <n v="1"/>
    <n v="0.1"/>
  </r>
  <r>
    <s v="DIRES"/>
    <x v="3"/>
    <s v="DIRES"/>
    <s v="DIRECCIÓN ESCUELA DE FORMACIÓN  "/>
    <s v="O4"/>
    <s v="Gestionar los programas académicos de acuerdo con los lineamientos establecidos en la legislación vigente con el fin de producir una oferta educativa pertinente y de calidad."/>
    <s v="S26"/>
    <s v="FORMACIÓN Y CAPACITACIÓN PENITENCIARIA"/>
    <s v="I15"/>
    <s v="Número de programas técnico laborales con renovación de registro ante la secretaria de educación correspondiente"/>
    <n v="2"/>
    <s v="Número"/>
    <x v="77"/>
    <s v="Programas Técnico Laborales con renovación de registro ante la secretaria de educación correspondiente "/>
    <n v="10"/>
    <n v="2"/>
    <s v="Número"/>
    <s v="Omaria Moreno Cortes"/>
    <s v="Subdirector Técnico"/>
    <x v="0"/>
    <m/>
    <m/>
    <m/>
    <m/>
    <m/>
    <m/>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Grupo Formación:_x000a__x000a_-Carpeta de cada uno de los programas técnico labores renovados."/>
    <n v="2"/>
    <s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_x000a__x000a_-Técnico Laboral en Servicios Penitenciarios._x000a_-Técnico Laboral en Adiestramiento y Manej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08"/>
    <s v="Recibir los actos administrativos de renovación de los programas técnico labores de servicios penitenciarios y caninos "/>
    <s v="SI"/>
    <d v="2016-01-11T00:00:00"/>
    <d v="2016-11-30T00:00:00"/>
    <n v="90"/>
    <s v="Carlos Antonio Peñaloza Contreras"/>
    <s v="Teniente de Prisiones"/>
    <x v="0"/>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n v="0.81172839506172845"/>
    <s v="La Dirección de la Escuela Penitenciaria Nacional se notificó del Acto Administrativo de Renovación de los programas técnico labores en servicios penitenciarios y manejo y adiestramiento de caninos."/>
    <s v="Grupo Formación:_x000a__x000a_-Carpeta de cada uno de los programas técnico labores renovados."/>
    <n v="100"/>
    <n v="1"/>
    <s v="La Dirección de la Escuela Penitenciaria Nacional se notificó del Acto Administrativo de Renovación de los programas técnico labores en servicios penitenciarios y manejo y adiestramiento de canin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24"/>
    <n v="324"/>
    <n v="1"/>
    <n v="1"/>
    <n v="1"/>
    <n v="0.1"/>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8"/>
    <s v=" Establecimientos de reclusión con programas de reentrenamiento al Cuerpo de custodia y vigilancia"/>
    <n v="10"/>
    <n v="23"/>
    <s v="Número"/>
    <s v="Omaria Moreno Cortes"/>
    <s v="Subdirector Técnico"/>
    <x v="0"/>
    <n v="4"/>
    <s v="Se realizaron programs de Reentrenamiento al CCV en los siguientes establecimientos de la Regional Norte:_x000a__x000a_- Barranquilla (2)_x000a_- Santa Martha (1)_x000a_- Valledupar (1)"/>
    <s v="Grupo de Formación:_x000a__x000a_-Carpeta Reentrenamientos CCV."/>
    <n v="12"/>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909"/>
    <s v="Programar de acuerdo a las necesidades, los ERON que recibirán programas de reentrenamiento "/>
    <s v="NO"/>
    <d v="2016-01-11T00:00:00"/>
    <d v="2016-01-30T00:00:00"/>
    <n v="20"/>
    <s v="Carlos Antonio Peñaloza Contreras"/>
    <s v="Teniente de Prisiones"/>
    <x v="0"/>
    <n v="100"/>
    <s v="Dentro de la Orden de Servicios del Programa de Reentrenamiento al CCV, se definieron los establecimientos y fechas para el desarrollo de los mismos."/>
    <s v="Grupo de Formación:_x000a__x000a_-Carpeta Reentrenamientos CCV."/>
    <n v="100"/>
    <s v="Dentro de la Orden de Servicios del Programa de Reentrenamiento al CCV, se definieron los establecimientos y fechas para el desarrollo de los mismos."/>
    <s v="Grupo de Formación:_x000a__x000a_-Carpeta Reentrenamientos CCV."/>
    <n v="100"/>
    <n v="1"/>
    <s v="Dentro de la Orden de Servicios del Programa de Reentrenamiento al CCV, se definieron los establecimientos y fechas para el desarrollo de los mismos."/>
    <s v="Grupo de Formación:_x000a__x000a_-Carpeta Reentrenamientos CCV."/>
    <s v="100"/>
    <n v="1"/>
    <s v="Dentro de la Orden de Servicios del Programa de Reentrenamiento al CCV, se definieron los establecimientos y fechas para el desarrollo de los mismos."/>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9"/>
    <n v="19"/>
    <n v="1"/>
    <n v="1.0434782608695652"/>
    <n v="1"/>
    <n v="0.1"/>
  </r>
  <r>
    <s v="DIRES"/>
    <x v="3"/>
    <s v="DIRES"/>
    <s v="DIRECCIÓN ESCUELA DE FORMACIÓN  "/>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x v="78"/>
    <s v=" Establecimientos de reclusión con programas de reentrenamiento al Cuerpo de custodia y vigilancia"/>
    <n v="10"/>
    <n v="23"/>
    <s v="Número"/>
    <s v="Omaria Moreno Cortes"/>
    <s v="Subdirector Técnico"/>
    <x v="0"/>
    <m/>
    <m/>
    <m/>
    <m/>
    <m/>
    <m/>
    <s v="19"/>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24"/>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910"/>
    <s v="Ejecutar los programas de reentrenamiento al personal del CCV en los ERON programados"/>
    <s v="NO"/>
    <d v="2016-02-01T00:00:00"/>
    <d v="2016-12-12T00:00:00"/>
    <n v="80"/>
    <s v="Carlos Antonio Peñaloza Contreras"/>
    <s v="Teniente de Prisiones"/>
    <x v="0"/>
    <m/>
    <m/>
    <m/>
    <n v="50"/>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
    <s v=" Grupo de Formación:_x000a__x000a_-Carpeta Reentrenamientos CCV. "/>
    <n v="83"/>
    <n v="0.7682539682539683"/>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
    <s v="Grupo de Formación:_x000a__x000a_-Carpeta Reentrenamientos CCV."/>
    <n v="100"/>
    <n v="1"/>
    <s v="Se realizaron programas de Reentrenamiento al CCV en los siguientes establecimientos de la Regional Norte:_x000a__x000a_- Barranquilla (2)_x000a_- Santa Martha (1)_x000a_- Valledupar (1)_x000a_- Cartagena (1)_x000a_- Rioacha (1)_x000a_- Sincelejo (1)_x000a_- Monteria (1)_x000a_- Magangue (1)_x000a_- San Andres (1)_x000a_- Guaduas (1)_x000a_- Tierralta (1)_x000a_- Cali (1)_x000a_- Jamundí (1)_x000a_- Palmira (1)_x000a_- Tuluá (1)_x000a_- Santander de Quilichao (1)_x000a_- Popayán (2)_x000a_- Mocoa (1)_x000a_- Tumaco (1)_x000a_- Pasto (1)_x000a_- Dorada (1) _x000a_- Espinal (1)"/>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_x000a__x000a_PENDIENTE: ACTAS DE REENTRENAMIENTO DE PASTO, LA DORADA Y EL ESPINAL"/>
    <n v="315"/>
    <n v="315"/>
    <n v="1"/>
    <n v="1.0434782608695652"/>
    <n v="1"/>
    <n v="0.1"/>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79"/>
    <s v="Plan de Reinducción del INPEC anualmente elaborado"/>
    <n v="3"/>
    <n v="1"/>
    <s v="Número"/>
    <s v="Omaria Moreno Cortes"/>
    <s v="Subdirector Técnico"/>
    <x v="0"/>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1"/>
    <s v="Elaborar el Plan de Reinducción del INPEC"/>
    <s v="NO"/>
    <d v="2016-06-30T00:00:00"/>
    <d v="2016-07-15T00:00:00"/>
    <n v="70"/>
    <m/>
    <m/>
    <x v="0"/>
    <m/>
    <m/>
    <m/>
    <n v="100"/>
    <s v="Se elaboró el Plan de Reinducción por parte de la Dirección Escuela de Formación, el cual fue enviado en versión final a la OFPLA para aprobación el 15 de Junio de 2016"/>
    <s v="Grupo Educación Continuada:_x000a__x000a_-Carpeta Programa de Reinducción 2016"/>
    <n v="100"/>
    <n v="1"/>
    <s v="Se elaboró el Plan de Reinducción por parte de la Dirección Escuela de Formación, el cual fue enviado en versión final a la OFPLA para aprobación el 15 de Junio de 2016"/>
    <s v="Grupo Educación Continuada:_x000a__x000a_-Carpeta Programa de Reinducción 2016"/>
    <s v="100"/>
    <n v="1"/>
    <s v="Se elaboró el Plan de Reinducción por parte de la Dirección Escuela de Formación, el cual fue enviado en versión final a la OFPLA para aprobación el 15 de Jun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5"/>
    <n v="15"/>
    <n v="1"/>
    <n v="1"/>
    <n v="1"/>
    <n v="0.03"/>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79"/>
    <s v="Plan de Reinducción del INPEC anualmente elaborado"/>
    <n v="3"/>
    <n v="1"/>
    <s v="Número"/>
    <s v="Omaria Moreno Cortes"/>
    <s v="Subdirector Técnico"/>
    <x v="0"/>
    <m/>
    <m/>
    <m/>
    <m/>
    <m/>
    <m/>
    <s v="1"/>
    <s v="Se elaboró el Plan de Reinducción por parte de la Dirección Escuela de Formación, el cual fue aprobado y adoptado mediante Resolución No. 003340 del 05 de Julio de 2016."/>
    <s v="Grupo Educación Continuada:_x000a__x000a_-Carpeta Programa de Reinducción 2016"/>
    <n v="1"/>
    <s v="Se elaboró el Plan de Reinducción por parte de la Dirección Escuela de Formación, el cual fue aprobado y adoptado mediante Resolución No. 003340 del 05 de Juli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177"/>
    <s v="Aprobar el Plan de Reinducción de la vigencia"/>
    <s v="NO"/>
    <d v="2016-07-15T00:00:00"/>
    <d v="2016-07-31T00:00:00"/>
    <n v="30"/>
    <m/>
    <m/>
    <x v="0"/>
    <m/>
    <m/>
    <m/>
    <m/>
    <m/>
    <m/>
    <n v="100"/>
    <n v="1"/>
    <s v="Mediante Resolución No. 003340 del 05 de Julio de 2016, se aprueba y adopta el Programa de Reinducción del INPEC."/>
    <s v="Grupo Educación Continuada:_x000a__x000a_-Carpeta Programa de Reinducción 2016"/>
    <n v="100"/>
    <n v="1"/>
    <s v="Mediante Resolución No. 003340 del 05 de Julio de 2016, se aprueba y adopta el Programa de Reinducción del INPEC."/>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6"/>
    <n v="16"/>
    <n v="1"/>
    <n v="1"/>
    <n v="1"/>
    <n v="0.03"/>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80"/>
    <s v="Implementación anualmente del Plan de reinducción del INPEC."/>
    <n v="2"/>
    <n v="1"/>
    <s v="Número"/>
    <s v="Omaria Moreno Cortes"/>
    <s v="Subdirector Técnico"/>
    <x v="0"/>
    <m/>
    <m/>
    <m/>
    <m/>
    <m/>
    <m/>
    <m/>
    <s v="SIN REGISTRO DE SEGUIMIENTO"/>
    <m/>
    <n v="0"/>
    <s v="El producto no fue cumplido en su totalidad."/>
    <n v="0"/>
    <n v="1175"/>
    <s v="Implementar el Plan de Reinducción aprobado para la vigencia"/>
    <s v="NO"/>
    <d v="2016-08-16T00:00:00"/>
    <d v="2016-11-30T00:00:00"/>
    <n v="80"/>
    <m/>
    <m/>
    <x v="0"/>
    <m/>
    <m/>
    <m/>
    <m/>
    <m/>
    <m/>
    <n v="30"/>
    <n v="0.42452830188679247"/>
    <s v="Se elevó solicitud a OFPLA con el fin que preste su colaboración en la estructuración del módulo del Programa de Reinducción y a la Subdirección de Talento Humano con el fin que aporte el listado de los funcionarios objeto de Reinducción"/>
    <s v="Grupo Educación Continuada:_x000a__x000a_-Carpeta Programa de Reinducción 2016"/>
    <n v="50"/>
    <n v="1"/>
    <s v="1, Se consultó a la OFPLA los temas a incluir en la capacitación y a partir de la respuesta, se asignó el personal competente de la DIRES para elaborar los módulos virtuales con el fin de desarrollar las OVAS correspondientes._x000a__x000a_2, Se solicitó a  SUTAH el listado a nivel nacional de los servidores públicos objeto de reinducción , el cual asciende a 11,753 funcionarios.  En ese sentido se presentan las siguientes dificultades:_x000a__x000a_- De los 11,753 funcionarios tan sólo 1574  (13,39%) podrían tomar el curso de Reinducción a través de la plataforma MOODLE por contar con e-mail institucional._x000a_- La cifra de 11,753 funcionarios es imposible de abarcar en una sola vigencia, puesto que anualmente se podrían programar cuatro cursos virtuales con un cobertura máxima de 1,200 funcionarios._x000a__x000a_Por ende el cumplimiento de este producto se aplaza para la vigencia 2017."/>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06"/>
    <n v="106"/>
    <n v="1"/>
    <n v="0"/>
    <n v="0"/>
    <n v="0"/>
  </r>
  <r>
    <s v="DIRES"/>
    <x v="3"/>
    <s v="DIRES"/>
    <s v="DIRECCIÓN ESCUELA DE FORMACIÓN  "/>
    <s v="O4"/>
    <s v="Gestionar los programas académicos de acuerdo con los lineamientos establecidos en la legislación vigente con el fin de producir una oferta educativa pertinente y de calidad."/>
    <s v="S29"/>
    <s v="REINDUCCIÓN "/>
    <s v="I17"/>
    <s v="Porcentaje de  servidores  penitenciarios con reinducción por cambios normativos o estructurales"/>
    <n v="100"/>
    <s v="Porcentaje"/>
    <x v="80"/>
    <s v="Implementación anualmente del Plan de reinducción del INPEC."/>
    <n v="2"/>
    <n v="1"/>
    <s v="Número"/>
    <s v="Omaria Moreno Cortes"/>
    <s v="Subdirector Técnico"/>
    <x v="0"/>
    <m/>
    <m/>
    <m/>
    <m/>
    <m/>
    <m/>
    <m/>
    <s v="SIN REGISTRO DE SEGUIMIENTO"/>
    <m/>
    <n v="0"/>
    <s v="El producto no fue cumplido en su totalidad."/>
    <n v="0"/>
    <n v="1176"/>
    <s v="Evaluar la implementación del Plan de Reinducción aprobado para la vigencia"/>
    <s v="NO"/>
    <d v="2016-12-01T00:00:00"/>
    <d v="2016-12-12T00:00:00"/>
    <n v="20"/>
    <m/>
    <m/>
    <x v="0"/>
    <m/>
    <m/>
    <m/>
    <m/>
    <m/>
    <m/>
    <m/>
    <s v="Actividad no ha iniciado"/>
    <s v="SIN REGISTRO DE SEGUIMIENTO"/>
    <m/>
    <n v="0"/>
    <n v="1"/>
    <s v="No es posible desarrollar la actividad puesto que el Programa de Reinducción no fue implementado"/>
    <n v="0"/>
    <n v="11"/>
    <n v="11"/>
    <n v="1"/>
    <n v="0"/>
    <n v="0"/>
    <n v="0"/>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s v="Plan Estratégico de Seguridad Vial elaborado "/>
    <n v="5"/>
    <n v="1"/>
    <s v="Número"/>
    <s v="LUZ MIRAM TIERRADENTRO CACHAYA"/>
    <s v="Subdirector Técnico"/>
    <x v="0"/>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912"/>
    <s v="Designar las responsabilidades a las diferentes dependencias con respecto a la elaboración del Plan Estratégico de Seguridad Vial, acorde con la normatividad vigente."/>
    <s v="NO"/>
    <d v="2016-01-15T00:00:00"/>
    <d v="2016-01-31T00:00:00"/>
    <n v="20"/>
    <s v="Leonardo Tellez"/>
    <s v="Técnico Operativo"/>
    <x v="0"/>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n v="100"/>
    <n v="1"/>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ESV"/>
    <s v="100"/>
    <n v="1"/>
    <s v="Se designaron las responsabilidades a las diferentes Direcciones del Inpec, de acuerdo con su competencia con el fin de desarrollar los ejes temáticos de que trata la Resolución No. 1565 de 2014._x000a_Además se conformó un equipo de trabajo para elaborar el PESV"/>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6"/>
    <n v="16"/>
    <n v="1"/>
    <n v="1"/>
    <n v="1"/>
    <n v="0.05"/>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s v="Plan Estratégico de Seguridad Vial elaborado "/>
    <n v="5"/>
    <n v="1"/>
    <s v="Número"/>
    <s v="LUZ MIRAM TIERRADENTRO CACHAYA"/>
    <s v="Subdirector Técnico"/>
    <x v="0"/>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913"/>
    <s v="Consolidar el Plan Estratégico de Seguridad Vial acorde con los aportes realizados por cada dependencia del Instituto."/>
    <s v="NO"/>
    <d v="2016-02-01T00:00:00"/>
    <d v="2016-06-20T00:00:00"/>
    <n v="60"/>
    <s v="Leonardo Tellez"/>
    <s v="Técnico Operativo"/>
    <x v="0"/>
    <m/>
    <m/>
    <m/>
    <n v="100"/>
    <s v="Se consolidó el documento del Plan Estratégico de Seguridad Vial con los aportes de las diferentes dependencias y los realizados por el equipo de trabajo"/>
    <s v="F:\Mis documentos\Anyela Ortiz\2016\PESV"/>
    <n v="100"/>
    <n v="1"/>
    <s v="Se consolidó el documento del Plan Estratégico de Seguridad Vial con los aportes de las diferentes dependencias y los realizados por el equipo de trabajo"/>
    <s v="F:\Mis documentos\Anyela Ortiz\2016\PESV"/>
    <s v="100"/>
    <n v="1"/>
    <s v="Se consolidó el documento del Plan Estratégico de Seguridad Vial con los aportes de las diferentes dependencias y los realizados por el equipo de trabaj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140"/>
    <n v="140"/>
    <n v="1"/>
    <n v="1"/>
    <n v="1"/>
    <n v="0.05"/>
  </r>
  <r>
    <s v="DIRES"/>
    <x v="3"/>
    <s v="DIRES"/>
    <s v="DIRECCIÓN ESCUELA DE FORMACIÓN  "/>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81"/>
    <s v="Plan Estratégico de Seguridad Vial elaborado "/>
    <n v="5"/>
    <n v="1"/>
    <s v="Número"/>
    <s v="LUZ MIRAM TIERRADENTRO CACHAYA"/>
    <s v="Subdirector Técnico"/>
    <x v="0"/>
    <m/>
    <m/>
    <m/>
    <m/>
    <m/>
    <m/>
    <n v="1"/>
    <s v="Se elaboró y aprobó el Plan Estratégico de Seguridad Vial del Instituto Nacional Penitenciario y Carcelario"/>
    <s v="http://186.179.97.245/isolucion/FrameSetGeneral.asp?Pagina=ListadoMaestroDocumentos3.asp"/>
    <n v="1"/>
    <s v="Se elaboró y aprobó el Plan Estratégico de Seguridad Vial del Instituto Nacional Penitenciario y Carcelario"/>
    <s v="http://186.179.97.245/isolucion/FrameSetGeneral.asp?Pagina=ListadoMaestroDocumentos3.asp"/>
    <n v="1178"/>
    <s v="Aprobar el Plan Estratégico de Seguridad Vial por parte de la Dirección General del Inpec."/>
    <s v="NO"/>
    <d v="2016-06-20T00:00:00"/>
    <d v="2016-06-27T00:00:00"/>
    <n v="20"/>
    <s v="Leonardo Tellez"/>
    <s v="Técnico Operativo"/>
    <x v="0"/>
    <m/>
    <m/>
    <m/>
    <n v="100"/>
    <s v="El Plan Estratégico de Seguridad Vial fue aprobado por la Dirección General del INPEC mediante Resolución No. 003113 del 21 de Junio de 2016"/>
    <s v="http://rutavirtual.inpec.gov.co/moodle/file.php/1454/R003113_21062016.PDF"/>
    <n v="100"/>
    <n v="1"/>
    <s v="El Plan Estratégico de Seguridad Vial fue aprobado por la Dirección General del INPEC mediante Resolución No. 003113 del 21 de Junio de 2016"/>
    <s v="http://rutavirtual.inpec.gov.co/moodle/file.php/1454/R003113_21062016.PDF"/>
    <s v="100"/>
    <n v="1"/>
    <s v="El Plan Estratégico de Seguridad Vial fue aprobado por la Dirección General del INPEC mediante Resolución No. 003113 del 21 de Junio de 2016"/>
    <s v="http://186.179.97.245/isolucion/FrameSetGeneral.asp?Pagina=ListadoMaestroDocumentos3.asp"/>
    <n v="7"/>
    <n v="7"/>
    <n v="1"/>
    <n v="1"/>
    <n v="1"/>
    <n v="0.05"/>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4"/>
    <s v="Elaborar y aprobar el Plan Institucional de Capacitación. "/>
    <s v="NO"/>
    <d v="2016-01-01T00:00:00"/>
    <d v="2016-03-30T00:00:00"/>
    <n v="30"/>
    <s v="Doris Gerena Parra"/>
    <s v="Coordinadora Grupo de Educación Continuada"/>
    <x v="0"/>
    <n v="100"/>
    <s v="Se elaboró el Plan Institucional de Capacitación de acuerdo con la metodología de la Función Pública, el cual fue aprobado mediante Resolución No. 001402 del 30 de marzo de 2016"/>
    <s v="Grupo de Educación Continuada:_x000a__x000a_Carpeta PIC"/>
    <n v="100"/>
    <s v="Se elaboró el Plan Institucional de Capacitación de acuerdo con la metodología de la Función Pública, el cual fue aprobado mediante Resolución No. 001402 del 30 de marzo de 2016"/>
    <s v="Grupo de Educación Continuada:_x000a__x000a_Carpeta PIC"/>
    <n v="100"/>
    <n v="1"/>
    <s v="Se elaboró el Plan Institucional de Capacitación de acuerdo con la metodología de la Función Pública, el cual fue aprobado mediante Resolución No. 001402 del 30 de marzo de 2016"/>
    <s v="Grupo de Educación Continuada:_x000a__x000a_Carpeta PIC"/>
    <s v="100"/>
    <n v="1"/>
    <s v="Se elaboró el Plan Institucional de Capacitación de acuerdo con la metodología de la Función Pública, el cual fue aprobado mediante Resolución No. 001402 del 30 de marzo de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89"/>
    <n v="89"/>
    <n v="1"/>
    <n v="1"/>
    <n v="1"/>
    <n v="0.01"/>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5"/>
    <s v="Socializar el Plan Institucional de Capacitación PIC"/>
    <s v="NO"/>
    <d v="2016-04-01T00:00:00"/>
    <d v="2016-04-30T00:00:00"/>
    <n v="10"/>
    <s v="Doris Gerena Parra"/>
    <s v="Coordinadora Grupo de Educación Continuada"/>
    <x v="0"/>
    <m/>
    <m/>
    <m/>
    <n v="100"/>
    <s v="El PIC fue socializado mediante publicación en la página web de la Escuela Penitenciaria Nacional."/>
    <s v="http://epn.gov.co/index.php/item/442-pic-2016"/>
    <n v="100"/>
    <n v="1"/>
    <s v="El PIC fue socializado mediante publicación en la página web de la Escuela Penitenciaria Nacional."/>
    <s v="http://epn.gov.co/index.php/item/442-pic-2016"/>
    <s v="100"/>
    <n v="1"/>
    <s v="El PIC fue socializado mediante publicación en la página web de la Escuela Penitenciaria Nacional."/>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9"/>
    <n v="29"/>
    <n v="1"/>
    <n v="1"/>
    <n v="1"/>
    <n v="0.01"/>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6"/>
    <s v="Ejecutar el Plan Institucional de Capacitación PIC"/>
    <s v="NO"/>
    <d v="2016-05-01T00:00:00"/>
    <d v="2016-12-12T00:00:00"/>
    <n v="50"/>
    <s v="Doris Gerena Parra"/>
    <s v="Coordinadora Grupo de Educación Continuada"/>
    <x v="0"/>
    <m/>
    <m/>
    <m/>
    <n v="50"/>
    <s v="El PIC se ha ejecutado de acuerdo con la programación académica publicada desde los ejes de formación, reentrenamiento y capacitación (Red de apoyo, Educación virtual, Educación Contratada)"/>
    <s v="F:\Mis documentos\Anyela Ortiz\2016\Requerimiento Control Interno"/>
    <n v="75"/>
    <n v="0.67555555555555558"/>
    <s v="El PIC se ha ejecutado de acuerdo con la programación académica publicada desde los ejes de formación, reentrenamiento y capacitación (Red de apoyo, Educación virtual, Educación Contratada)"/>
    <s v="F:\Mis documentos\Anyela Ortiz\2016\Requerimiento Control Interno"/>
    <n v="100"/>
    <n v="1"/>
    <s v="El PIC fue ejecutado de acuerdo con la programación académica publicada desde los ejes de formación, reentrenamiento y capacitación (Red de apoyo, Educación virtual, Educación Contratada)"/>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225"/>
    <n v="225"/>
    <n v="1"/>
    <n v="1"/>
    <n v="1"/>
    <n v="0.01"/>
  </r>
  <r>
    <s v="DIRES"/>
    <x v="3"/>
    <s v="DIRES"/>
    <s v="DIRECCIÓN ESCUELA DE FORMACIÓN  "/>
    <s v="O3"/>
    <s v="Generar condiciones permanentes de seguridad en los ERON."/>
    <s v="S19"/>
    <s v="CUERPO DE CUSTODIA"/>
    <s v="I15"/>
    <s v="Número de programas técnico laborales con renovación de registro ante la secretaria de educación correspondiente"/>
    <n v="2"/>
    <s v="Número"/>
    <x v="82"/>
    <s v="Plan Institucional de Capacitación elaborado, aprobado, ejecutado y evaluado"/>
    <n v="1"/>
    <n v="1"/>
    <s v="Número"/>
    <s v="CT. (RA) Adriana Patricia Hernández Marín"/>
    <s v="Directora Escuela de Formación"/>
    <x v="0"/>
    <m/>
    <m/>
    <m/>
    <m/>
    <m/>
    <m/>
    <m/>
    <s v="SIN REGISTRO DE SEGUIMIENTO"/>
    <m/>
    <n v="1"/>
    <s v="Se elaboró, aprobó, ejecutó y evaluó el Plan Institucional de Capacitación 2016"/>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917"/>
    <s v="Evaluar el Plan Institucional de Capacitación PIC"/>
    <s v="NO"/>
    <d v="2016-12-12T00:00:00"/>
    <d v="2016-12-15T00:00:00"/>
    <n v="10"/>
    <s v="Doris Gerena Parra"/>
    <s v="Coordinadora Grupo de Educación Continuada"/>
    <x v="0"/>
    <m/>
    <m/>
    <m/>
    <m/>
    <m/>
    <m/>
    <m/>
    <s v="Actividad no ha iniciado"/>
    <s v="SIN REGISTRO DE SEGUIMIENTO"/>
    <m/>
    <n v="100"/>
    <n v="1"/>
    <s v="El PIC fue evaluado de acuerdo con los indicadores de eficiencia y eficacia previstos en el documento aprobado."/>
    <s v="F:\Mis documentos\Anyela Ortiz\2016\Plan de Acción 2016\Evidencias\Primer Trimestre _x000a__x000a_https://drive.google.com/drive/folders/0Bz9BU3gKMyzAZXhyMDNRaGI0am8 _x000a__x000a_https://drive.google.com/drive/folders/0Bz9BU3gKMyzAZ1NwOW82Qi1WNlU _x000a__x000a_https://drive.google.com/drive/folders/0Bz9BU3gKMyzAaE1qYXN5YUUxU0U "/>
    <n v="3"/>
    <n v="3"/>
    <n v="1"/>
    <n v="1"/>
    <n v="1"/>
    <n v="0.01"/>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3"/>
    <s v="Establecimientos beneficiados con la campaña de fortalecimiento de la &quot;UNIÓN FAMILIAR&quot;"/>
    <n v="25"/>
    <n v="50"/>
    <s v="Número"/>
    <s v="PADRE ANDRES FERNANDEZ"/>
    <s v="Asesor"/>
    <x v="0"/>
    <n v="25"/>
    <s v="En el desarrollo de la campaña se han realizado diferentes actividades encaminadas al fortalecimiento de la &quot;Unión Familiar&quot; tanto a internos como a funcionarios de 25 establecimientos. Las solicitudes se han realizado de manera libre y voluntaria brindándose todo el acompañamiento por parte del líder religioso (Capellán)."/>
    <s v="P29-Grupo de Apoyo Espiritual. Carpeta de matrimonios, programa software libros parroquiales Gapoe."/>
    <s v="33"/>
    <s v="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
    <s v="P29-GAPOE. Carpeta de matrimonios, programa software libros parroquiales Gapoe."/>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n v="691"/>
    <s v="Divulgar las actividades que desarrolla GAPOE con respecto a la asistencia espiritual de los funcionarios del INPEC"/>
    <s v="NO"/>
    <d v="2016-02-01T00:00:00"/>
    <d v="2016-12-12T00:00:00"/>
    <n v="50"/>
    <s v="FREDY CARDONA "/>
    <s v="Profesional Universitario"/>
    <x v="0"/>
    <n v="25"/>
    <s v="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
    <s v="Grupo de Apoyo Espiritual. Carpeta de matrimonios, libro de matrimonios, carpeta de notificaciones, programa software libros parroquiales Gapoe. Carpeta digital 2016"/>
    <s v="50"/>
    <s v="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
    <s v="Gapoe/Carpeta de matrimonios, libro de matrimonios, carpeta de notificaciones, programa software libros parroquiales. Carpeta digital 2016"/>
    <n v="77"/>
    <n v="0.7682539682539683"/>
    <s v="En este trimestre los lideres religiosos han divulgado las actividades que desarrollan en la prestacion de su servicio, los encuentros nacionales realizados con los capellanes de las regionales Norte, Occidente y Viejo Caldas sirvieron para socializar la campaña de fortalecimiento de Unión Familiar y las actividades del Grupo de Apoyo Espiritual que se brinda a los funcionarios del instituto. Como resultado se realizo 01 matrimonio reportado en Bogotá celebrado en la Parroquia Santa María de la Libertad, además se realizaron 08 Bautizos de hijos de funcionarios, se realizaron Confirmaciones a 17 Auxiliares Bachilleres de la EPN, se promovió encuentro de parejas/curso prematrimonial, divulgado por correo institucional y vivenciado el 25 y 26 de Junio en las instalaciones de la Fundación Caminos de Libertad en Bogotá. El acompañamiento a los funcionarios se ha venido fortaleciendo, debido a la prestacion del servicio de los Capellanes en los diferentes establecimientos, asi mismo el trabajo conjunto con los representantes de otras confesiones religiosas para que se presten los servicios segun las actividades que estas celebren."/>
    <s v="Gapoe/Carpeta de matrimonios, libro de matrimonios, carpeta de notificaciones, programa software libros parroquiales. Carpeta digital 2016"/>
    <s v="100"/>
    <n v="1"/>
    <s v="Para el ultimo trimestre el Grupo de Apoyo Espiritual a traves de los lideres espirituales ha promovio la campaña de fortalecimiento de Union Familiar, dando a conocer los diferentes servicios que se prestan, por medio de pendones, afiches, correo electronicos y atencion personalizada en cada area o establecimientos beneficiados. Como resultado se realizo Curso Prematrimonial en el mes de Octubre, participando alrededor de 08 parejas, encuentro divulgado por correo institucional y realizado en las instalaciones de la Fundacion Caminos de Libertad-Grupo de Apoyo Espiritual."/>
    <s v="Gapoe/Carpeta de Encuentro de parejas/Listados"/>
    <n v="315"/>
    <n v="315"/>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3"/>
    <s v="Establecimientos beneficiados con la campaña de fortalecimiento de la &quot;UNIÓN FAMILIAR&quot;"/>
    <n v="25"/>
    <n v="50"/>
    <s v="Número"/>
    <s v="PADRE ANDRES FERNANDEZ"/>
    <s v="Asesor"/>
    <x v="0"/>
    <m/>
    <m/>
    <m/>
    <m/>
    <m/>
    <m/>
    <n v="42"/>
    <s v="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
    <s v="P29-GAPOE. Carpeta de evidencia Plan de Accion 2016-Actas"/>
    <s v="50"/>
    <s v="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
    <s v="Carpeta de matrimonios, programa software/ libros parroquiales de cada Capellan/ Parroquia Santa Maria de la Libertad"/>
    <n v="692"/>
    <s v="Divulgar las actividades que desarrolla GAPOE con respecto a la asistencia espiritual de los internos y sus familias"/>
    <s v="NO"/>
    <d v="2016-02-01T00:00:00"/>
    <d v="2016-12-12T00:00:00"/>
    <n v="50"/>
    <s v="FREDY CARDONA "/>
    <s v="Profesional Universitario"/>
    <x v="0"/>
    <n v="25"/>
    <s v="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
    <s v="Carpeta Digital PA GAPOE 2016"/>
    <s v="50"/>
    <s v="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
    <s v="Gapoe/Carpeta de matrimonios, libro de matrimonios, carpeta de notificaciones, programa software libros parroquiales. Archivo fisico/carpeta establecimientos/informes mensuales"/>
    <n v="77"/>
    <n v="0.7682539682539683"/>
    <s v="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
    <s v="Gapoe/Carpeta de matrimonios-libro de matrimonios-carpeta de notificaciones- programa software libros parroquiales. Archivo fisico/carpeta establecimientos/informes mensuales"/>
    <n v="100"/>
    <n v="1"/>
    <s v="La PPL ha sido asistida por su  líder espiritual, divulgando el fortalecimiento de la Unión Familiar por medio de pendones, afiches y atencion personalizada, como resultado se ha realizado en este trimestre 01 matrimonio en el EPMSC SANTA MARTA, 01 matrimonio de una Pospenada en la Parroquia Santa María de la Libertad/Gapoe"/>
    <s v="Gapoe/Carpeta de matrimonios-libro de matrimonios-carpeta de notificaciones- programa software libros parroquiales. Archivo fisico/Parroquia Sta Maria de la Libertad."/>
    <n v="315"/>
    <n v="315"/>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4"/>
    <s v="Establecimientos con seguimiento realizado a los sacerdotes que desarrollaran la asistencia espiritual a través del contrato  para la vigencia de 2016"/>
    <n v="25"/>
    <n v="100"/>
    <s v="Porcentaje"/>
    <s v="PADRE ANDRES FERNANDEZ"/>
    <s v="Asesor"/>
    <x v="0"/>
    <n v="100"/>
    <s v="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
    <s v="Grupo de Apoyo Espiritual. AZ DOCUMENTOS 2016, PC/Mis documentos/Carpeta Digital/PA GAPOE 2016/Consolidado de informes"/>
    <s v="100"/>
    <s v="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
    <s v="Archivo fisico Gapoe, carpetas por establecimientos, informes mensuales. Drive/carpeta Gapoe/archivos digitales de informes."/>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n v="693"/>
    <s v="Entregar Estudios previos y requisitos correspondientes para iniciar trámite de elaboración del contrato."/>
    <s v="NO"/>
    <d v="2016-01-15T00:00:00"/>
    <d v="2016-12-12T00:00:00"/>
    <n v="50"/>
    <s v="RUTH MARY LOZADA"/>
    <s v="Profesional Universitario"/>
    <x v="0"/>
    <n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s v="100"/>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n v="100"/>
    <n v="0.78012048192771088"/>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
    <s v="100"/>
    <n v="1"/>
    <s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
    <s v="Grupo de Apoyo Espiritual. - CPU/Mis documentos/Carpeta Digital/ Evidencias Proceso Contrato 2016-P30/Evidencias I TRIMESTRE 2016"/>
    <n v="332"/>
    <n v="332"/>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4"/>
    <s v="Establecimientos con seguimiento realizado a los sacerdotes que desarrollaran la asistencia espiritual a través del contrato  para la vigencia de 2016"/>
    <n v="25"/>
    <n v="100"/>
    <s v="Porcentaje"/>
    <s v="PADRE ANDRES FERNANDEZ"/>
    <s v="Asesor"/>
    <x v="0"/>
    <m/>
    <m/>
    <m/>
    <m/>
    <m/>
    <m/>
    <n v="100"/>
    <s v="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
    <s v="Archivo fisico Gapoe, carpetas por establecimientos, informes mensuales. Archivo fisico/Carpeta evidencia PA 2016/Actas."/>
    <s v="100"/>
    <s v="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
    <s v="Archivo fisico Gapoe, carpetas por establecimientos, informes mensuales. Archivo fisico/Carpeta evidencia PA 2016/Actas."/>
    <n v="694"/>
    <s v="Realizar seguimiento, evaluación y retroalimentación del desarrollo del contrato, elaborando  informe trimestral de los resultados obtenidos."/>
    <s v="NO"/>
    <d v="2016-01-15T00:00:00"/>
    <d v="2016-12-12T00:00:00"/>
    <n v="50"/>
    <s v="RUTH MARY LOZADA"/>
    <s v="Profesional Universitario"/>
    <x v="0"/>
    <n v="25"/>
    <s v="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
    <s v="Grupo de Apoyo Espiritual. - PC/Mis documentos/Carpeta Digital/Capellanes Gapoe 2016"/>
    <s v="50"/>
    <s v="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
    <s v="https://drive.google.com/drive/folders/0Bz9BU3gKMyzARC0tWFJPOWlIZzA-"/>
    <n v="75"/>
    <n v="0.78012048192771088"/>
    <s v="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
    <s v="https://drive.google.com/drive/folders/0Bz9BU3gKMyzAYUV5dlk3V3JMdEk"/>
    <n v="100"/>
    <n v="1"/>
    <s v="El Grupo de Apoyo Espiritual realiza seguimiento del contrato mediante la verificacion de las actividades realizadas en los establecimientos beneficiados por medio de informes mensuales realizados por los capellanes, certificados por el director del establecimiento,  los capellanes coordinan las actividades con el responsable de la asistencia espiritual y asi mismo con los lideres espirituales de otras confesiones religiosas, quienes estan en el deber de garantizar la libertad de culto y profesar libremente su confesion. La evaluacion de estas actividades concluyen que la presencia de los Capellanes ayudan a la dignificacion y la convivencia pacifica en los establecimientos beneficiados, generando cambios positivos en la PPL. Las actividades realizadas por los capellanes estan descritas en los informes segun la atencion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
    <s v="https://drive.google.com/drive/folders/0Bz9BU3gKMyzASWhFUVJ2WGU3enc"/>
    <n v="332"/>
    <n v="332"/>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5"/>
    <s v="Programa de asistencia espiritual y religiosa desarrollado con los funcionarios del Instituto y a los internos, velando por el respeto a la libertad de cultos y el cumplimiento de la normativa vigente."/>
    <n v="25"/>
    <n v="1"/>
    <s v="Número"/>
    <s v="PADRE ANDRES FERNANDEZ"/>
    <s v="Asesor"/>
    <x v="0"/>
    <n v="1"/>
    <s v="Se han desarrollado los diferentes temas y actividades del programa de asistencia espiritual a traves del lider religioso, dando cumplimiento a la normatividad vigente velendo por el respecto a la libertad religiosa."/>
    <s v="Grupo de Apoyo Espiritual. Archivo/carpetas establecimientos. PC/Mis documentos/Carpeta Digital/PA GAPOE 2016/Consolidado de informes"/>
    <s v="1"/>
    <s v="El programa de asistencia espiritual y religiosa se ha desarrollado mediante la solicitud de los beneficiarios, atendidos por el líder espiritual, garantizando el derecho a la libertad religiosa y la celebración de cultos en los establecimientos."/>
    <s v="Grupo de Apoyo Espiritual. Archivo/carpetas establecimientos. PC/Mis documentos/Carpeta Digital/PA GAPOE 2016/Consolidado de informes"/>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n v="695"/>
    <s v="Brindar asistencia espiritual y religiosa a los funcionarios que lo soliciten, sin importar su confesión religiosa"/>
    <s v="NO"/>
    <d v="2016-02-01T00:00:00"/>
    <d v="2016-12-12T00:00:00"/>
    <n v="50"/>
    <s v="ANDRES FERNANDEZ"/>
    <s v="Asesor"/>
    <x v="0"/>
    <n v="25"/>
    <s v="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
    <s v="Grupo de Apoyo Espiritual. PC/Mis documentos/Carpeta Digital/PA GAPOE 2016/Consolidado de informes"/>
    <s v="50"/>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
    <s v="Grupo de Apoyo Espiritual. PC/Mis documentos/Carpeta Digital/PA GAPOE 2016/Consolidado de informes"/>
    <n v="77"/>
    <n v="0.7682539682539683"/>
    <s v="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
    <s v="Grupo de Apoyo Espiritual. PC/Mis documentos/Carpeta Digital/PA GAPOE 2016/Consolidado de informes"/>
    <n v="100"/>
    <n v="1"/>
    <s v="Los líderes espirituales han brindado la asistencia espiritual a los funcionarios que han tenido la necesidad de ser asistidos según su confesión religiosa. En este último trimestre se han atendido un total de: mes de Octubre: 863, Noviembre: 788 y parcialmente en Diciembre: 141 funcionarios a nivel nacional, además la celebración de la eucaristía por el Capellán General todos los viernes en el auditorio Juan Pablo II Sede Central del INPEC, entre otras fechas especiales del calendario litúrgico. Las actividades para el mes de diciembre se encuentran programadas por los capellanes."/>
    <s v="Grupo de Apoyo Espiritual. PC/Mis documentos/Carpeta Digital/PA GAPOE 2016/Consolidado de informes"/>
    <n v="315"/>
    <n v="315"/>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5"/>
    <s v="Programa de asistencia espiritual y religiosa desarrollado con los funcionarios del Instituto y a los internos, velando por el respeto a la libertad de cultos y el cumplimiento de la normativa vigente."/>
    <n v="25"/>
    <n v="1"/>
    <s v="Número"/>
    <s v="PADRE ANDRES FERNANDEZ"/>
    <s v="Asesor"/>
    <x v="0"/>
    <m/>
    <m/>
    <m/>
    <m/>
    <m/>
    <m/>
    <n v="1"/>
    <s v="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
    <s v="https://drive.google.com/drive/folders/0Bz9BU3gKMyzAYUV5dlk3V3JMdEk"/>
    <s v="1"/>
    <s v="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
    <s v="https://drive.google.com/drive/folders/0Bz9BU3gKMyzASWhFUVJ2WGU3enc"/>
    <n v="696"/>
    <s v="Brindar asistencia espiritual y religiosa a los internos que lo soliciten, sin importar su confesión  religiosa."/>
    <s v="NO"/>
    <d v="2016-02-01T00:00:00"/>
    <d v="2016-12-12T00:00:00"/>
    <n v="50"/>
    <s v="ANDRES FERNANDEZ"/>
    <s v="Asesor"/>
    <x v="0"/>
    <n v="25"/>
    <s v="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
    <s v="Grupo de Apoyo Espiritual. Carpeta Digital PA GAPOE 2016/Consolidado de informes"/>
    <s v="50"/>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
    <s v="Grupo de Apoyo Espiritual. Carpeta Digital PA GAPOE 2016/Consolidado de informes"/>
    <n v="75"/>
    <n v="0.7682539682539683"/>
    <s v="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quot;Para vivir el Jubileo de la Misericordia&quot;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
    <s v="Grupo de Apoyo Espiritual. Carpeta Digital PA GAPOE 2016/Consolidado de informes"/>
    <n v="100"/>
    <n v="1"/>
    <s v="Los líderes espirituales han brindado la asistencia espiritual a la PPL que han visto la necesidad de ser asistidos según su confesión religiosa. En este último trimestre se han atendido un total de: mes de Octubre: 40.580, Noviembre: 20.656 y parcialmente en Diciembre: 5.243 internos a nivel nacional. A través del Gapoe en colaboración con agentes de pastoral, se realizó la celebración de la navidad 2016 con 150 niños, hijos de los internos de los establecimientos de reclusión de Bogota, donde se entregaron regalos con ocasión a la navidad."/>
    <s v="Grupo de Apoyo Espiritual. Carpeta Digital PA GAPOE 2016/Consolidado de informes"/>
    <n v="315"/>
    <n v="315"/>
    <n v="1"/>
    <n v="1"/>
    <n v="1"/>
    <n v="0.25"/>
  </r>
  <r>
    <s v="GAPOE"/>
    <x v="4"/>
    <s v="GAPOE"/>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x v="86"/>
    <s v="Centros penitenciarios socializados con los módulos de la campaña de paz y reconciliación "/>
    <n v="25"/>
    <n v="50"/>
    <s v="Número"/>
    <s v="PADRE ANDRES FERNANDEZ"/>
    <s v="Asesor"/>
    <x v="0"/>
    <n v="50"/>
    <s v="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
    <s v="Archivo/ejemplar.PC/Mis documentos/PA GAPOE 2016/Modulos"/>
    <n v="50"/>
    <s v="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
    <s v="Archivo/ejemplar.PC/Mis documentos/PA GAPOE 2016/Modulos. Drive seguimiento 1 trimestre."/>
    <n v="50"/>
    <s v="Se ha adelantado el Modulo 3 y 4 de las cartillas de PAZ Y RECONCILIACION para ser trabajadas por todos los lideres religiosos y equipo pastoral con la PPL. "/>
    <s v="Archivo/ejemplar.PC/Mis documentos/PA GAPOE 2016/Modulos. Drive seguimiento 1 trimestre."/>
    <s v="50"/>
    <s v="Se socializaron las cartillas de PAZ Y RECONCILIACION modulos 1 y 2, a nivel nacional con los lideres espirituales  y equipo pastoral, talleres que fueron desarrollados con la PPL y que como continuidad para la siguiente vigencia 2017 se desarrollaran los modulos 3 y 4. "/>
    <s v="Archivo/ejemplar.PC/Mis documentos/PA GAPOE 2016/Modulos 1 y 2. Drive seguimiento 1 trimestre."/>
    <n v="697"/>
    <s v="Iniciar la divulgación de los módulos en los establecimientos "/>
    <s v="NO"/>
    <d v="2016-02-01T00:00:00"/>
    <d v="2016-12-12T00:00:00"/>
    <n v="100"/>
    <s v="DTE NELSON CESPEDES"/>
    <s v="Dragoneante"/>
    <x v="0"/>
    <n v="100"/>
    <s v="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
    <s v="Archivo Fisico de GAPOE AZ/Actas"/>
    <s v="100"/>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n v="100"/>
    <n v="0.7682539682539683"/>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
    <s v="Archivo Fisico de GAPOE AZ/Actas de entrega. Drive/carpeta GAPOE II TRIMESTRE/P76-697 MODULOS 1 Y 2"/>
    <s v="100"/>
    <n v="1"/>
    <s v="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realizo en cada establecimiento por parte de lo lideres religiosos, vinculando los internos sin importar su confesion religiosa,  generando un espacio en la carcel de paz y reconciliacion. "/>
    <s v="Archivo Fisico de GAPOE AZ/Actas de entrega. Drive/carpeta GAPOE II TRIMESTRE/P76-697 MODULOS 1 Y 2"/>
    <n v="315"/>
    <n v="315"/>
    <n v="1"/>
    <n v="1"/>
    <n v="1"/>
    <n v="0.25"/>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n v="0"/>
    <s v="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0"/>
    <s v="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
    <s v="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999"/>
    <s v="1.  Concertar  mesa de trabajo con la Oficina de Sistemas de Información para la  elaboración del cronograma de apoyo técnico que permita lograr la implementación del módulo de traslados en SISIPEC Web."/>
    <s v="NO"/>
    <d v="2016-01-19T00:00:00"/>
    <d v="2016-02-19T00:00:00"/>
    <n v="15"/>
    <s v="Kelly Johanna Santafé Guerrero, Patrik Lorena Camayo , Laura Natalia Rivera, Martha Liliana Flórez, Sistemas de Información"/>
    <s v="Técnico Administrativo"/>
    <x v="0"/>
    <n v="50"/>
    <s v="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n v="1"/>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n v="1"/>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31"/>
    <n v="31"/>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0"/>
    <s v="2. solicitar a la oficina de sistemas de información los ajustes requeridos al módulo de traslados en SISIPEC Web  para el buen funcionamiento del mismo, y realizar verificación."/>
    <s v="NO"/>
    <d v="2016-01-19T00:00:00"/>
    <d v="2016-12-12T00:00:00"/>
    <n v="10"/>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n v="0.77743902439024393"/>
    <s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8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328"/>
    <n v="328"/>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1"/>
    <s v="3. Solicitar a la oficina de sistemas de información realizar prueba funcional del módulo de traslados en SISIPEC Web, y aprobarla."/>
    <s v="NO"/>
    <d v="2016-02-22T00:00:00"/>
    <d v="2016-04-04T00:00:00"/>
    <n v="15"/>
    <s v="Kelly Johanna Santafé Guerrero, Patrik Lorena Camayo , Laura Natalia Rivera, Martha Liliana Flórez, Sistemas de Información"/>
    <s v="Técnico Administrativo"/>
    <x v="0"/>
    <n v="10"/>
    <s v="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s v="80"/>
    <s v="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90"/>
    <n v="1"/>
    <s v="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9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
    <s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
    <n v="42"/>
    <n v="42"/>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2"/>
    <s v="4. solicitar a la oficina de sistemas de información la socialización y capacitación del aplicativo a los integrantes del Grupo Asuntos Penitenciarios; establecer y aclarar inquietudes al respecto."/>
    <s v="NO"/>
    <d v="2016-06-30T00:00:00"/>
    <d v="2016-07-14T00:00:00"/>
    <n v="15"/>
    <s v="Kelly Johanna Santafé Guerrero, Patrik Lorena Camayo , Laura Natalia Rivera, Martha Liliana Flórez, Sistemas de Información"/>
    <s v="Técnico Administrativo"/>
    <x v="0"/>
    <m/>
    <m/>
    <m/>
    <s v="0"/>
    <s v="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
    <s v="no hay evidencias, teniendo en cuenta que la actividad no ha podido ser iniciada."/>
    <n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
    <s v="no hay evidencias, teniendo en cuenta que la actividad no ha podido ser iniciada."/>
    <n v="14"/>
    <n v="14"/>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3"/>
    <s v="5. solicitar a la oficina de sistemas de información la socialización y capacitación del aplicativo a la Regional NorOeste y los 5 establecimientos que hacen parte de esta. "/>
    <s v="NO"/>
    <d v="2016-07-15T00:00:00"/>
    <d v="2016-08-14T00:00:00"/>
    <n v="15"/>
    <s v="Kelly Johanna Santafé Guerrero, Patrik Lorena Camayo , Laura Natalia Rivera, Martha Liliana Flórez, Sistemas de Información"/>
    <s v="Técnico Administrativo"/>
    <x v="0"/>
    <m/>
    <m/>
    <m/>
    <s v="0"/>
    <s v="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
    <s v="no hay evidencias, teniendo en cuenta que la actividad no ha podido ser iniciada."/>
    <n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
    <s v="no hay evidencias, teniendo en cuenta que la actividad no ha podido ser iniciada."/>
    <n v="30"/>
    <n v="30"/>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4"/>
    <s v="6.Solicitar a la oficina de sistemas de información la asignación de roles para  el uso del  módulo, y crear las solicitudes de traslado de internos en esta herramienta."/>
    <s v="NO"/>
    <d v="2016-08-15T00:00:00"/>
    <d v="2016-09-14T00:00:00"/>
    <n v="15"/>
    <s v="Kelly Johanna Santafé Guerrero, Patrik Lorena Camayo , Laura Natalia Rivera, Martha Liliana Flórez, Sistemas de Información"/>
    <s v="Técnico Administrativo"/>
    <x v="0"/>
    <m/>
    <m/>
    <m/>
    <s v="0"/>
    <s v="NO HA INICIADO LA ACTIVIDAD, COMIENZA EL 8/15/16"/>
    <s v="NO SE HA DADO INICIO A LA ACTIVIDAD NO HAY EVIDENCIAS"/>
    <n v="0"/>
    <n v="1"/>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
    <s v="no hay evidencias, teniendo en cuenta que la actividad no ha podido ser iniciada."/>
    <n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
    <s v="no hay evidencias, teniendo en cuenta que la actividad no ha podido ser iniciada."/>
    <n v="30"/>
    <n v="30"/>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7"/>
    <s v="Establecimientos y Regional Noroeste utilizando el modulo para crear solicitudes de traslado del SISIPEC"/>
    <n v="40"/>
    <n v="6"/>
    <s v="Número"/>
    <s v="Gloria Esperanza Maldonado"/>
    <s v="Jefe de Oficina"/>
    <x v="0"/>
    <m/>
    <m/>
    <m/>
    <m/>
    <m/>
    <m/>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0"/>
    <s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
    <s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
    <n v="1005"/>
    <s v="7. Realizar seguimiento a las solicitudes de traslado de internos creadas en el módulo SISIPEC Web."/>
    <s v="NO"/>
    <d v="2016-09-15T00:00:00"/>
    <d v="2016-12-12T00:00:00"/>
    <n v="15"/>
    <s v="Kelly Johanna Santafé Guerrero, Patrik Lorena Camayo , Laura Natalia Rivera, Martha Liliana Flórez, Sistemas de Información"/>
    <s v="Técnico Administrativo"/>
    <x v="0"/>
    <m/>
    <m/>
    <m/>
    <s v="0"/>
    <s v="NO HA INICIADO LA ACTIVIDAD COMIENZA EL 9/15/2016"/>
    <s v="NO SE HA DADO INICIO A LA ACTIVIDAD NO HAY EVIDENCIAS"/>
    <n v="0"/>
    <n v="0.17045454545454544"/>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
    <s v="no hay evidencias, teniendo en cuenta que la actividad no ha podido ser iniciada."/>
    <n v="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
    <s v="no hay evidencias, teniendo en cuenta que la actividad no ha podido ser iniciada."/>
    <n v="88"/>
    <n v="88"/>
    <n v="1"/>
    <n v="0"/>
    <n v="0"/>
    <n v="0"/>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s v="85.2"/>
    <s v="se recibierón en total 5908 documentos distribuidos asi: 3875 solicitudes de traslados, 80 asignaciones de establecimeinto, y 1953 remisiones, y se tramitaron 5034."/>
    <s v="físicamente se encuentran en el Arvhivo General de La Oficina de Asuntos Penitenciarios;  digitalizadas se encuentran en la siguiente ruta de acceso: C:\Users\MAFONSECAM\Desktop\plan de accion 2016, y en el Drive del correo electrónico kelly.santafe@inpec.gov.co"/>
    <s v="94"/>
    <s v="se recibieron en total 10952 documentos distribuidos así: 7556 solicitudes de traslados, 122 asignaciones de establecimiento, 2877 remisiones, y 397 tutelas se tramitaron 10320."/>
    <s v="físicamente se encuentran en el Arvhivo General de La Oficina de Asuntos Penitenciarios; digitalizadas se encuentran en la siguiente ruta de acceso: C:\Users\MAFONSECAM\Desktop\plan de accion 2016, y en el Drive del correo electrónico kelly.santafe@inpec.gov.co"/>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6"/>
    <s v="1.Recibir, clasificar, asignar y distribuir las diferentes solicitudes de asignación de establecimientos, traslados y/o remisiones."/>
    <s v="SI"/>
    <d v="2016-01-01T00:00:00"/>
    <d v="2016-12-12T00:00:00"/>
    <n v="15"/>
    <s v="Alejandra Aragón"/>
    <s v="Dragoneante"/>
    <x v="0"/>
    <n v="100"/>
    <s v="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
    <s v="Usuario GESDOC Gloria Esperanza Maldonado, planillas de correspondencia ubicadas en AZ correspondencia año 2016 enero-febrero, marzo en el archivo de la ofcina del Grupo Asuntos Penitenciarios.Consolidado reposa digital en Drive de la Funcionaria Kelly Santafé."/>
    <n v="100"/>
    <s v="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n v="100"/>
    <n v="0.78901734104046239"/>
    <s v="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
    <s v="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
    <n v="10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en total 4341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30684 documetos recibidos y tramitados. "/>
    <s v="CORREO ELECTRONICO apenitenciarios@inpec.gov.co; USUARIO GESDOC Gloria Esperanza Maldonado, PLANILLAS DE CORRESPONDENCIA RECIBIDA GESDOC UBICADAS EN 3 AZ: CORRESPONDENCIA RECIBIDA MARZO-ABRIL 2016, MAYO-JUNIO 2016, JUNIO-JULIO, AGOSTO, SEPTIEMBRE, OCTUBRE Y NOVIEMBRE 2016, LOCALIZADAS EN EL ARCHIVADOR DE AZ DE LA OFICINA DE ASUNTOS PENITENCIARIOS."/>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7"/>
    <s v="2.Recibir las solicitudes de asignación  y fijación de establecimiento de la población  privada de la libertad y elaborar los actos administrativos "/>
    <s v="SI"/>
    <d v="2016-01-01T00:00:00"/>
    <d v="2016-12-12T00:00:00"/>
    <n v="15"/>
    <s v="Cristina Mejía "/>
    <s v="Técnico Operativo"/>
    <x v="0"/>
    <n v="100"/>
    <s v="En el primer trimestre se recibieron en total 80 solicitudes de asignación de establecimiento y entregas de internos , las cuales fueron trámitadas en su totalidad mediante actos administrativos."/>
    <s v="Archivo genral de la Oficina del Grupo Asuntos Penitenciarios, digitaliados los actos administrativos en la carpeta e2016(Dirección59)-Acceso directo ubicada en C:\Users\MAFONSECAM\Desktop, Consolidado se descarga del rol estadístico en Sisipec Web I del usuario RB79905535."/>
    <n v="100"/>
    <s v="En el segundo trimestre se recibieron 32 solicitudes de asignación de establecimiento y entrega para 50 internos las cuales se tramitarón en su totalidad mediante acto administrativo. el acumulado para los dos trimestres es de 122 solicitudes para 130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100"/>
    <n v="0.78901734104046239"/>
    <s v="En el Tercer  trimestre se recibieron 106 solicitudes de asignación de establecimiento y entrega para 201 internos las cuales se tramitarón en su totalidad mediante acto administrativo. el acumulado para los tres trimestres es de 228 solicitudes para 323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10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72 solicitudes de asignación de establecimiento y entrega para 128 internos las cuales se tramitarón en su totalidad mediante acto administrativo. el acumulado para los tres trimestres es de 300 solicitudes para 451 internos."/>
    <s v="Archivo general de la Oficina del Grupo Asuntos Penitenciarios  , digitaliados los actos administrativos en la carpeta e2016(Dirección59)-Acceso directo ubicada en C:\Users\MAFONSECAM\Desktop, Consolidado se descarga del rol estadístico en Sisipec Web I del usuario RB79905535."/>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8"/>
    <s v="3.Recibir las solicitudes de remisión para diligencias judiciales y/o médicas de la población privada de la libertad, clasificar, comunicar a los establecimientos y entregar para proyección de actos administrativos"/>
    <s v="SI"/>
    <d v="2016-01-01T00:00:00"/>
    <d v="2016-12-12T00:00:00"/>
    <n v="10"/>
    <s v="Kelly Johanna Santafé Guerrero"/>
    <s v="Técnico Operativo"/>
    <x v="0"/>
    <n v="94.91"/>
    <s v="En el primer trimestre se recibierón 1356 solicitudes de remisión de diferentes establecimientos, de las cuales estan pendientes de trámite 69 soliciutdes por ser para los meses de mayo-junio y julio. "/>
    <s v="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
    <n v="100"/>
    <s v="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
    <s v="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
    <n v="100"/>
    <n v="0.78901734104046239"/>
    <s v="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
    <s v="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
    <n v="10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855 solicitudes de remision de diferentes establecimientos, las cuales se tramitarón en su totalidad comunicando a establecimientos nacionales por competencia, y proyectando 451 actos administrativos de remisiones judiciales, médicas y/o salidas temporales para 1463 internos de alto persil de seguidad. se consiera cumplida la meta de 100% para este trimestre. "/>
    <s v="Las planillas de Correspondencia recibida donde consta los documentos recepcionados se localizan en AZ  Marzo-Abril , Mayo- Junio, julio- agosto, septiembre, octubre y nov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09"/>
    <s v="4.Recibir las solicitudes de remisión para diligencias judiciales y/o médicas de internos de connotación nacional categorizados en alta seguridad nivel uno y los reclusos que son miembros representantes de la ley de Justicia y Paz."/>
    <s v="SI"/>
    <d v="2016-01-01T00:00:00"/>
    <d v="2016-12-12T00:00:00"/>
    <n v="15"/>
    <s v="Cristina Mejía , Katerin Molina"/>
    <s v="Técnico Operativo"/>
    <x v="0"/>
    <n v="100"/>
    <s v="En el primer trimestre se recibieron  solicitudes de remisión médicas y judicales para 1953 internos considerados de alto nivel para los cuales se proyectaron 883 actos administrativos, se considera cumplido en 100% cada solicitud recibida se le proyecto acto administrativo"/>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
    <n v="100"/>
    <s v="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100"/>
    <n v="0.78901734104046239"/>
    <s v="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10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cuarto trimestre se recibieron 705 solicitudes de remisión médicas y judicales y salidas temporales  para1473  internos considerados de alto nivel para los cuales se proyectaron 705 actos administrativos, se considera cumplido en 100% cada solicitud recibida se le proyecto acto administrativo."/>
    <s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10"/>
    <s v="5. Buscar antecedentes que permitan dar respuesta a tutelas relacionadas con traslado de internos."/>
    <s v="SI"/>
    <d v="2016-01-01T00:00:00"/>
    <d v="2016-12-12T00:00:00"/>
    <n v="10"/>
    <s v="Luis Carlos "/>
    <s v="Auxiliar Administrativo"/>
    <x v="0"/>
    <n v="11"/>
    <s v="En el primer trimestre se recibierón 169 tutelas relacionadas con solicitudes de traslados  para busqueda de antecedentes los cuales bueron debidamente localizados y entregados a los respectivos abogados de GASUP para su respectiva respuesta."/>
    <s v="Usuario Gesdoc Fabio Grajales; archivo general de GASUP."/>
    <n v="100"/>
    <s v="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
    <s v="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
    <n v="100"/>
    <n v="0.78901734104046239"/>
    <s v="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
    <s v="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
    <n v="100"/>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En el  ultimo trimestre se recibieron137 tutelas relacionadas con solicitudes de traslados para busqueda de antecedentes los cuales fueron debidamente localizados y entregados a los respectivos abogados de GASUP para su respectiva respuesta.el acumulado  corresponde a 760 tutelas recibidas y tramitadas."/>
    <s v="Usuario Gesdoc Luis Carlos Perilla ( donde consta las tutelas radicadas ); archivo general de GASUP; archivo estadistico de control que muestra la relación de las tutelas que llegaron en ultimo trimestre, con el funcionario a quien le compete de acuerdo al estblecimiento donde se encuentre el interno."/>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n v="97"/>
    <s v="se recibieron en total 6714 documentos distribuidos así: 3085 solicitudes de traslados, 56 asignaciones de establecimiento, 1521 remisiones, y 226 tutelas, y 1826 habeas corupus y sentencias , se tramitaron 6506 correspondientes a 97%  ."/>
    <s v="físicamente se encuentran en el Arvhivo General de La Oficina de Asuntos Penitenciarios; digitalizadas se encuentran en la siguiente ruta de acceso: C:\Users\MAFONSECAM\Desktop\plan de accion 2016, y en el Drive del correo electrónico kelly.santafe@inpec.gov.co"/>
    <n v="82.17"/>
    <s v="se recibieron en total 4341 documentos distribuidos así: 25495 solicitudes de traslados, 72 asignaciones de establecimiento  y entregas,855 remisiones, y 137 tutelas, y 991 habeas corupus y sentencias , se tramitaron 3567 correspondientes a 82,17 %  ."/>
    <s v="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
    <n v="1011"/>
    <s v="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
    <s v="SI"/>
    <d v="2016-01-01T00:00:00"/>
    <d v="2016-12-12T00:00:00"/>
    <n v="35"/>
    <s v="Grupo de Abogados que laboran en el GASUP"/>
    <s v="Profesional Universitario"/>
    <x v="0"/>
    <n v="77.44"/>
    <s v="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81.8"/>
    <s v="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94.75"/>
    <n v="0.78901734104046239"/>
    <s v="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93.15"/>
    <s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s v="Durante el cuarto  trimestre se recibieron 2495 documentos, se tenian en tramite del trimestre anterior 208 documentos , para un total de 2703 , se tramirtaron  2518 radicados dando respuesta a diferentes solicitudes de traslados ( por tutela, por desacato, por derechos de petición, entre otros) ,pasando a junta asesora de traslados, negación directa y/o por sugerencia de la Junta Asesora de traslados. se proyectarón 156 actos administrativos de traslados para 2074 internos.  se estima cumplimiento en un 93,15% sobre el total de solicitudes recibidas. Se estima atendido acumulado durante el año 13192 solicitudes de14009 que llegaron representando un 94,17% atendido de solicitudes."/>
    <s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
    <n v="346"/>
    <n v="346"/>
    <n v="1"/>
    <n v="0.91300000000000003"/>
    <n v="0.91300000000000003"/>
    <n v="0.54780000000000006"/>
  </r>
  <r>
    <s v="GASUP"/>
    <x v="5"/>
    <s v="GASUP"/>
    <s v="GRUPO DE ASUNTOS PENITENCIARIOS"/>
    <s v="O1"/>
    <s v="Sostener la Atención Social a la PPL, que les otorgue condiciones dignas en la  Prisionalización."/>
    <s v="S7"/>
    <s v="ASISTENCIA JURIDICA"/>
    <s v="I5"/>
    <s v="Porcentaje de demanda atendida con asistencia jurídica"/>
    <n v="100"/>
    <s v="Porcentaje"/>
    <x v="88"/>
    <s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
    <n v="60"/>
    <n v="90"/>
    <s v="Porcentaje"/>
    <s v="Gloria Esperanza Maldonado"/>
    <s v="Jefe de Oficina"/>
    <x v="0"/>
    <m/>
    <m/>
    <m/>
    <m/>
    <m/>
    <m/>
    <m/>
    <m/>
    <m/>
    <m/>
    <m/>
    <m/>
    <m/>
    <s v="7. Sustanciar la documentación de traslados de la  población privada de la libertad, para el estudio y recomendación de la Junta Asesora de Traslados; ejercer la secretaría técnica de esta junta ."/>
    <s v="SI"/>
    <d v="2016-01-01T00:00:00"/>
    <d v="2016-12-12T00:00:00"/>
    <n v="20"/>
    <s v="Martha Liliana Flórez"/>
    <s v="Profesional Universitario"/>
    <x v="1"/>
    <m/>
    <m/>
    <m/>
    <m/>
    <m/>
    <m/>
    <m/>
    <s v="Actividad inactiva"/>
    <m/>
    <m/>
    <m/>
    <s v="Actividad inactiva"/>
    <m/>
    <m/>
    <n v="346"/>
    <n v="346"/>
    <s v="Actividad inactiva"/>
    <m/>
    <m/>
    <m/>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n v="1"/>
    <s v="Se realiza la implementación de la Encuesta en los siguientes establecimientos: Sede Central, las 6 Direcciones Regionales y  66 establecimientos de las regionales."/>
    <s v="https://drive.google.com/drive/folders/0B0L5M60Ztye_ZmpnWVphdXVJNTQ"/>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5"/>
    <s v="Implementar las encuestas en 11 establecimientos de cada regional  y la Regional del INPEC y sede central"/>
    <s v="NO"/>
    <d v="2016-02-01T00:00:00"/>
    <d v="2016-04-01T00:00:00"/>
    <n v="10"/>
    <s v="GEIDY CRISTINA CARDENAS LOPEZ  - ESTEFANY CUITIVA URREGO"/>
    <s v="Profesional Universitario"/>
    <x v="0"/>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n v="1"/>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100"/>
    <n v="1"/>
    <s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 Oficio 000865 del 16/03/16 * Correo electronico del 17/03/16"/>
    <n v="60"/>
    <n v="60"/>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6"/>
    <s v="Aplicar 120 encuestas  en  la  Dirección General  y  280  por  parte de los establecimientos seleccionados de las regionales"/>
    <s v="NO"/>
    <d v="2016-04-15T00:00:00"/>
    <d v="2016-07-29T00:00:00"/>
    <n v="15"/>
    <s v="GEIDY CRISTINA CARDENAS LOPEZ  - ESTEFANY CUITIVA URREGO"/>
    <s v="Profesional Universitario"/>
    <x v="0"/>
    <m/>
    <m/>
    <m/>
    <s v="100"/>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s v="100"/>
    <n v="1"/>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n v="100"/>
    <n v="1"/>
    <s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
    <s v="Acta No.029 del 17/03/16"/>
    <n v="105"/>
    <n v="105"/>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7"/>
    <s v="Tabular los resultados de las encuestas de los ERON y la sede central"/>
    <s v="NO"/>
    <d v="2016-08-01T00:00:00"/>
    <d v="2016-09-30T00:00:00"/>
    <n v="15"/>
    <s v="GEIDY CRISTINA CARDENAS LOPEZ  - ESTEFANY CUITIVA URREGO"/>
    <s v="Profesional Universitario"/>
    <x v="0"/>
    <m/>
    <m/>
    <m/>
    <m/>
    <m/>
    <m/>
    <n v="100"/>
    <n v="1"/>
    <s v="Se realizo la tabulacion de la aplicación de la Sede Central, Regionales y Eron seleccionados "/>
    <s v="PDF Tabulacion de encuestas por regional - Plan de Accion"/>
    <n v="100"/>
    <n v="1"/>
    <s v="Se realizo la tabulacion de la aplicación de la Sede Central, Regionales y Eron seleccionados "/>
    <s v="PDF Tabulacion de encuestas por regional - Plan de Accion"/>
    <n v="60"/>
    <n v="60"/>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m/>
    <m/>
    <m/>
    <m/>
    <m/>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8"/>
    <s v="Presentar el informe de la evaluación del impacto de las encuestas  aplicadas . "/>
    <s v="NO"/>
    <d v="2016-10-01T00:00:00"/>
    <d v="2016-10-31T00:00:00"/>
    <n v="30"/>
    <s v="GEIDY CRISTINA CARDENAS LOPEZ  - ESTEFANY CUITIVA URREGO"/>
    <s v="Profesional Universitario"/>
    <x v="0"/>
    <m/>
    <m/>
    <m/>
    <m/>
    <m/>
    <m/>
    <m/>
    <s v="Actividad no ha iniciado"/>
    <m/>
    <m/>
    <n v="100"/>
    <n v="1"/>
    <s v="Con oficio 81002 DINPE-GATEC- 3708 del 31/10/16 - se realizo el informe y analisis de las encuestas a nivel Nacional"/>
    <s v="https://drive.google.com/drive/folders/0B0L5M60Ztye_NjBYWjdrQ1BWWW8_x000a__x000a_https://drive.google.com/drive/folders/0B0L5M60Ztye_MXZ4akRiMTA0RVU"/>
    <n v="30"/>
    <n v="30"/>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79"/>
    <s v="Realizar un diagnóstico de los espacios físicos de las oficinas de atención al ciudadano a nivel Nacional."/>
    <s v="NO"/>
    <d v="2016-03-01T00:00:00"/>
    <d v="2016-11-30T00:00:00"/>
    <n v="15"/>
    <s v="GEIDY CRISTINA CARDENAS LOPEZ  - ESTEFANY CUITIVA URREGO"/>
    <s v="Profesional Universitario"/>
    <x v="0"/>
    <n v="5"/>
    <s v="Se le remitio el oficio por correo electronico a las Direcciones regionales y responsables de la oficina de Atencion al ciudadano los Establecimientos Seleccionados Para Aplicar la Encuesta Espacios Físic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Oficio 000946 del 29/03/16 Diligenciamiento Formato espacios fisicos y Correo electronico Direcciones Regionales."/>
    <n v="70"/>
    <s v="Está en proceso de recopilación de la información de la lista de chequeo y encuesta."/>
    <s v="Formato de encuesta y Lista de Chequeo (Por Regional y ERON Seleccionado)"/>
    <n v="80"/>
    <n v="0.77737226277372262"/>
    <s v="Presento el diagnostico regional noroeste y occidente"/>
    <s v="* R. Noroeste - Oficio 500-DIREG-ATECI-DDHH 3941 del 17/06/16 - Informe Chequeo Oficinas     * R. Occidente - Oficio 200-DROCC-DH-ATC 03985 Y 03986 del 02/08/16 - Informe Espacios fisicos.    *R. Viejo Caldas - Oficio 600-DIREG-ATECI- 4483 del 01/09/16 - Informe analisis lista deChequeo y espacios fisicos.  "/>
    <n v="100"/>
    <n v="1"/>
    <s v="Diagnostico de espacios fisicos Regionales"/>
    <s v="https://drive.google.com/drive/folders/0B0L5M60Ztye_NjBYWjdrQ1BWWW8_x000a__x000a_https://drive.google.com/drive/folders/0B0L5M60Ztye_MXZ4akRiMTA0RVU"/>
    <n v="274"/>
    <n v="274"/>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89"/>
    <s v="Encuestas de satisfacción del servicio al ciudadano a las 6 regionales y 10 establecimientos de reclusión por regional y sede central realizada, analizada y presentada."/>
    <n v="20"/>
    <n v="1"/>
    <s v="Número"/>
    <s v="LEYDA MILENA MEDINA LOZANO"/>
    <s v="Profesional Especializado"/>
    <x v="0"/>
    <m/>
    <m/>
    <m/>
    <m/>
    <m/>
    <m/>
    <m/>
    <s v="SIN REGISTRO DE SEGUIMIENTO"/>
    <m/>
    <n v="1"/>
    <s v="Se realiza la implementación de la Encuesta en los siguientes establecimientos: Sede Central, las 6 Direcciones Regionales y  66 establecimientos de las regionales._x000a_informe encuestas Direcciones regionales y eron seleccionados_x000a_Diagnostico de espacios fisicos_x000a_Seguimiento utilizacion Aplicativo Quejas web"/>
    <s v="https://drive.google.com/drive/folders/0B0L5M60Ztye_ZmpnWVphdXVJNTQ_x000a__x000a_https://drive.google.com/drive/folders/0B0L5M60Ztye_NjBYWjdrQ1BWWW8_x000a_https://drive.google.com/drive/folders/0B0L5M60Ztye_MXZ4akRiMTA0RVU"/>
    <n v="980"/>
    <s v="Implementar el protocolo de servicio al ciudadano en todos los canales para garantizar la calidad y cordialidad en la atención al ciudadano."/>
    <s v="NO"/>
    <d v="2016-03-15T00:00:00"/>
    <d v="2016-08-31T00:00:00"/>
    <n v="15"/>
    <s v="GEIDY CRISTINA CARDENAS LOPEZ  - ESTEFANY CUITIVA URREGO"/>
    <s v="Profesional Universitario"/>
    <x v="0"/>
    <n v="100"/>
    <s v="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_x000a_Regional Occidente, Epmsc Santander de Quilichao, Epmsc Bolívar, Complejo COJAM – Jamundí, Epmsc Puerto tejada, Epmsc Caloto, Epmsc Tuquerres, RM Popayán, Epmsc El Bordo, Epmsc Silvia, Epmsc Cali, Epmsc Buga, Epmsc Tuluá, Epmsc Caicedonia, Epmsc Roldanillo.  _x000a_Regional Norte, EC Barranquilla. Epmsc Magangué, Epmsc Santa Marta, Epmsc Valledupar, Epmsc Barranquilla, Epmsc Valledupar, Epmsc Rio Hacha, Epmsc Corozal, Epmsc Sabanalarga._x000a_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_x000a_Regional Oriente, Epmsc y RM Bucaramanga (Ere), Pamplona, Epmsc Barrancabermeja, Epmsc Socorro, Epmsc Girón, Epmsc San Vicente de Chucuri, Epmsc Arauca, Complejo Cyp Metropolitano Cúcuta, Epmsc Ocaña, Epmsc San Gil, Epmsc Vélez, Epmsc Málaga._x000a_Regional Viejo Caldas, Epmsc Calarcá, Epmsc Pacora, Epmsc y Rm Manizales, Epmsc Pereira, Epmsc Líbano, Epmsc Honda, Epmsc Armero, Epmsc Santa Rosa de Cabal, Epmsc Aguadas, Epmsc Pensilvania, Epmsc Salamina, RM Armenia, Epmsc Puerto Boyacá."/>
    <s v="* Oficio 000513 del 19/02/16 *Oficio 000925 del 22/03/16 Protocolo de Atencion al ciudadano y Correo electronico a las Direcciones Regionales del 28/03/16."/>
    <n v="100"/>
    <s v="1. Regional CENTRAL: EPASCAS Combita, EP Guaduas."/>
    <s v="* Oficio 000513 del 19/02/16 *Oficio 000925 del 22/03/16 Protocolo de Atencion al ciudadano y Correo electronico a las Direcciones Regionales del 28/03/16."/>
    <n v="100"/>
    <n v="1"/>
    <s v="1. Regional CENTRAL: EPASCAS Combita, EP Guaduas."/>
    <s v="* Oficio 000513 del 19/02/16 *Oficio 000925 del 22/03/16 Protocolo de Atencion al ciudadano y Correo electronico a las Direcciones Regionales del 28/03/16."/>
    <n v="100"/>
    <n v="1"/>
    <s v="Con oficio 81002 DINPE-GATEC- 3654 del 27/10/16 - Seguimineto a Finalizacion de las PQRS"/>
    <s v="https://drive.google.com/drive/folders/0B0L5M60Ztye_NjBYWjdrQ1BWWW8_x000a__x000a_https://drive.google.com/drive/folders/0B0L5M60Ztye_MXZ4akRiMTA0RVU"/>
    <n v="169"/>
    <n v="169"/>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1"/>
    <s v="Presentar a la Oficina de sistemas los ajustes necesarios para la adecuación del aplicativo quejas web"/>
    <s v="NO"/>
    <d v="2016-02-01T00:00:00"/>
    <d v="2016-02-20T00:00:00"/>
    <n v="10"/>
    <s v="GEIDY CRISTINA CARDENAS LOPEZ  - ESTEFANY CUITIVA URREGO"/>
    <s v="Profesional Universitario"/>
    <x v="0"/>
    <n v="100"/>
    <s v="Se remitio oficios y correo electronico al area de sistemas para la solicitud de ajustes al aplicativo quejas web."/>
    <s v="81002-DINPE-000187 del 27/01/16 - adicion Aplicativo Quejas Web, 81002 - DINPE GATEC-0484 del 17/02/16 y Correo electronico del 29/02/16 solicitud modificacion del Aplicativo Quejas web."/>
    <n v="100"/>
    <s v="2. Regional OCCIDENTE: Epmsc Bolívar, Epams Popayán"/>
    <s v="81002-DINPE-000187 del 27/01/16 - adicion Aplicativo Quejas Web, 81002 - DINPE GATEC-0484 del 17/02/16 y Correo electronico del 29/02/16 solicitud modificacion del Aplicativo Quejas web."/>
    <n v="100"/>
    <n v="1"/>
    <s v="2. Regional OCCIDENTE: Epmsc Bolívar, Epams Popayán"/>
    <s v="81002-DINPE-000187 del 27/01/16 - adicion Aplicativo Quejas Web, 81002 - DINPE GATEC-0484 del 17/02/16 y Correo electronico del 29/02/16 solicitud modificacion del Aplicativo Quejas web."/>
    <n v="100"/>
    <n v="1"/>
    <s v="Con oficio 81002 DINPE-GATEC- 2543 del 27/10/16 - Seguimiento a Finalizacion de las PQRS"/>
    <s v="https://drive.google.com/drive/folders/0B0L5M60Ztye_NjBYWjdrQ1BWWW8_x000a__x000a_https://drive.google.com/drive/folders/0B0L5M60Ztye_MXZ4akRiMTA0RVU"/>
    <n v="19"/>
    <n v="19"/>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2"/>
    <s v="Seleccionar   11 ERONES por  cada  Dirección Regional y cada regional."/>
    <s v="NO"/>
    <d v="2016-03-01T00:00:00"/>
    <d v="2016-03-20T00:00:00"/>
    <n v="10"/>
    <s v="GEIDY CRISTINA CARDENAS LOPEZ  - ESTEFANY CUITIVA URREGO"/>
    <s v="Profesional Universitario"/>
    <x v="0"/>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n v="1"/>
    <s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_x000a_2. Regional OCCIDENTE: Epmsc La unión, Epmsc Sevilla, Epmsc Mocoa, Epmsc Buenaventura, Epmsc Cartago, Epmsc Palmira, Epams Popayán, Epmsc Roldanillo, Epmsc Tuluá, Epmsc Ipiales, Epmsc Pasto. _x000a_3. Regional NORTE: Epmsc Tierra Alta, Epmsc Valledupar (Ere), Epmsc Santa Marta, Epmsc Magangué, Epamscas Valledupar, Epmsc El Banco, Epmsc Rio Hacha, Ec Barranquilla, Epmsc Corozal, Epmsc Sabanalarga, Epmsc San Andrés. _x000a_4. Regional NOROESTE: Epmsc Itsmina, Epmsc Itagüí, Epmsc Yarumal, Epmsc Sonson, Epmsc Apartado, Epmsc Medellín, Epmsc Titiribí, Epmsc Jericó, Epmsc Puerto Berrio, Epmsc Pedregal, Epmsc Támesis. _x000a_5. Regional ORIENTE: Epmsc Arauca, Epmsc Pamplona, Epmsc Socorro, Epmsc Girón, Epmsc San Vicente De Chucuri, Epmsc Aguachica, Complejo Cyp Metropolitano Cúcuta, Epmsc Ocaña, Epmsc San Gil, Epmsc Vélez, RM Bucaramanga._x000a_6. Regional VIEJO CALDAS: Epmsc Anserma, Epmsc Aguadas, Epmsc Pacora, Complejo COIBA, Epmsc Rio Sucio, Rm Pereira, Epmsc Calarcá, Epmsc Fresno, EC Armero - Guayabal, Epamscas la Dorada, Epmsc Pereira."/>
    <s v="* Oficio 000866 del 16/03/16 Utilizacion del aplicativo Quejas web y Correo electronico a las Direcciones Regionales del 16/03/16."/>
    <n v="100"/>
    <n v="1"/>
    <s v="Oficio 81002 DINPE- 3233, 3235,3238, 3240,3241,3243 y 3639 del 25/10/16 - Cantidad y Distribucion de elementos de Oficina y  Oficio 81002 DINPE- 3234, 3236,3237, 3239,3242,3244 del 25/10/16 - Cantidad y Distribucion de Equipos Tecnologicos."/>
    <s v="https://drive.google.com/drive/folders/0B0L5M60Ztye_NjBYWjdrQ1BWWW8_x000a__x000a_https://drive.google.com/drive/folders/0B0L5M60Ztye_MXZ4akRiMTA0RVU"/>
    <n v="19"/>
    <n v="19"/>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3"/>
    <s v="informar y  Realizar seguimiento a la utilización del aplicativo quejas web a los 11 establecimientos seleccionados de cada regional "/>
    <s v="NO"/>
    <d v="2016-04-01T00:00:00"/>
    <d v="2016-11-30T00:00:00"/>
    <n v="25"/>
    <s v="GEIDY CRISTINA CARDENAS LOPEZ  - ESTEFANY CUITIVA URREGO"/>
    <s v="Profesional Universitario"/>
    <x v="0"/>
    <m/>
    <m/>
    <m/>
    <s v="70"/>
    <s v="Se envió oficios de seguimiento de la UTILIZACION DEL APLICATIVO QUEJAS WEB a las 6 Direcciones Regionales y establecimientos Seleccionados de las regionales.  "/>
    <s v="* 81002 DINPE-001489 del 16/05/16, 81002 DINPE- 00859, 00860, 00861, 00862, 00863, 00864 del 16/03/16."/>
    <m/>
    <n v="0.74897119341563789"/>
    <s v="Oficios Control de la UTILIZACION DEL APLICATIVO QUEJAS WEB 2016 a las 6 Direcciones Regionales."/>
    <s v="* 81002 DINPE 81002 - 002386, 002387, 002388, 002389, 002390, 002391 del 28/07/16."/>
    <n v="100"/>
    <n v="1"/>
    <s v="Con oficio 81002 DINPE-GATEC- 3654 del 27/10/16 - Seguimineto a Finalizacion de las PQRS"/>
    <s v="https://drive.google.com/drive/folders/0B0L5M60Ztye_NjBYWjdrQ1BWWW8_x000a__x000a_https://drive.google.com/drive/folders/0B0L5M60Ztye_MXZ4akRiMTA0RVU"/>
    <n v="243"/>
    <n v="243"/>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4"/>
    <s v="evaluar  la información del seguimiento realizado a la utilización del aplicativo quejas web."/>
    <s v="NO"/>
    <d v="2016-06-01T00:00:00"/>
    <d v="2016-07-22T00:00:00"/>
    <n v="25"/>
    <s v="GEIDY CRISTINA CARDENAS LOPEZ  - ESTEFANY CUITIVA URREGO"/>
    <s v="Profesional Universitario"/>
    <x v="0"/>
    <m/>
    <m/>
    <m/>
    <n v="60"/>
    <s v="* se recibio informes 6 Direcciones Regionales de los seguimientos."/>
    <s v="informes de las seis (6) Regionales"/>
    <n v="100"/>
    <n v="1"/>
    <s v="informe de las seis (6) Regiones Aplicativo Quejas Web 1er Semestre 2016"/>
    <s v="oficio  81002 DINPE-GATEC-2543 del 22/07/16"/>
    <n v="100"/>
    <n v="1"/>
    <s v="Presentacion Directiva Transitoria para aprobacion oficina asesora de Planeacion."/>
    <s v="https://drive.google.com/drive/folders/0B0L5M60Ztye_NjBYWjdrQ1BWWW8_x000a__x000a_https://drive.google.com/drive/folders/0B0L5M60Ztye_MXZ4akRiMTA0RVU"/>
    <n v="51"/>
    <n v="51"/>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0"/>
    <s v="Aplicativo de quejas web evaluado en su uso. "/>
    <n v="20"/>
    <n v="1"/>
    <s v="Número"/>
    <s v="LEYDA MILENA MEDINA LOZANO"/>
    <s v="Profesional Especializado"/>
    <x v="0"/>
    <m/>
    <s v="Con respecto al Aplicativo Quejas web se presentó oficio 000187 y 0484 para solicitar modificación del mismo, El avance se vera reflejado cuando culmine las actividades del producto."/>
    <s v="Google Drive"/>
    <m/>
    <s v="Con respecto al Aplicativo Quejas web se presentó oficio 000187 y 0484 para solicitar modificación del mismo, Al igual se realizo seguimiento a los ERON y Regionales,  El avance se vera reflejado cuando culmine las actividades del producto."/>
    <s v="Google Drive"/>
    <m/>
    <s v="Se realizo seguimiento a los ERON y Regionales evaluando el aplicativo de cada regional. El avance se vera reflejado cuando culmine las actividades del producto."/>
    <s v="Google Drive"/>
    <n v="1"/>
    <s v="Informe Regionales Aplicativo quejas web"/>
    <s v="https://drive.google.com/drive/folders/0B0L5M60Ztye_NjBYWjdrQ1BWWW8_x000a__x000a_https://drive.google.com/drive/folders/0B0L5M60Ztye_MXZ4akRiMTA0RVU"/>
    <n v="985"/>
    <s v="Presentar informe de conclusiones y recomendaciones a la Dirección General, con copia a las direcciones regionales."/>
    <s v="NO"/>
    <d v="2016-12-01T00:00:00"/>
    <d v="2016-12-12T00:00:00"/>
    <n v="30"/>
    <s v="GEIDY CRISTINA CARDENAS LOPEZ  - ESTEFANY CUITIVA URREGO"/>
    <s v="Profesional Universitario"/>
    <x v="0"/>
    <m/>
    <m/>
    <m/>
    <m/>
    <m/>
    <m/>
    <m/>
    <s v="Actividad no ha iniciado"/>
    <m/>
    <m/>
    <n v="100"/>
    <n v="1"/>
    <s v="Con oficio 81002 DINPE-GATEC- 2543 del 22/07/16 - Informe Aplicativo Quejas web."/>
    <s v="https://drive.google.com/drive/folders/0B0L5M60Ztye_NjBYWjdrQ1BWWW8_x000a__x000a_https://drive.google.com/drive/folders/0B0L5M60Ztye_MXZ4akRiMTA0RVU"/>
    <n v="11"/>
    <n v="11"/>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1"/>
    <s v="ERON dotados con elementos de oficina del servicio al ciudadano"/>
    <n v="10"/>
    <n v="40"/>
    <s v="Número"/>
    <s v="LEYDA MILENA MEDINA LOZANO"/>
    <s v="Profesional Especializado"/>
    <x v="0"/>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n v="986"/>
    <s v="Diseñar y remitir estudios Previos  de elementos de oficina  áreas de atención."/>
    <s v="NO"/>
    <d v="2016-03-15T00:00:00"/>
    <d v="2016-06-30T00:00:00"/>
    <n v="20"/>
    <s v="GEIDY CRISTINA CARDENAS LOPEZ"/>
    <s v="Profesional Universitario"/>
    <x v="0"/>
    <n v="70"/>
    <s v="se envio oficio al area de Gestion contractual para la entrega de estudios previos de los elementos de oficina areas de atencion."/>
    <s v="* Oficio 81002 DINPE-GATEC- 0825 del 14/03/16 Entrega estudiosprevios de atencion al ciudadano 2016."/>
    <n v="100"/>
    <s v="se envio oficio al area de Gestion contractual solicitud de los procesos de Contratacion."/>
    <s v="* Oficio 81002 DINPE-GATEC-2001 del 03/06/16 Solicitud de Procesos de Contratacion."/>
    <n v="100"/>
    <n v="1"/>
    <s v="se envio oficio al area de Gestion contractual solicitud de los procesos de Contratacion."/>
    <s v="* Oficio 81002 DINPE-GATEC-2001 del 03/06/16 Solicitud de Procesos de Contratacion."/>
    <n v="100"/>
    <n v="1"/>
    <s v="Se realizo informe de Ferias con oficio 81002 DINPE-GATEC- 4081 del 14/12/16 -"/>
    <s v="https://drive.google.com/drive/folders/0B0L5M60Ztye_NjBYWjdrQ1BWWW8_x000a__x000a_https://drive.google.com/drive/folders/0B0L5M60Ztye_MXZ4akRiMTA0RVU"/>
    <n v="107"/>
    <n v="107"/>
    <n v="1"/>
    <n v="1"/>
    <n v="1"/>
    <n v="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1"/>
    <s v="ERON dotados con elementos de oficina del servicio al ciudadano"/>
    <n v="10"/>
    <n v="40"/>
    <s v="Número"/>
    <s v="LEYDA MILENA MEDINA LOZANO"/>
    <s v="Profesional Especializado"/>
    <x v="0"/>
    <m/>
    <m/>
    <m/>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m/>
    <s v="Se envio oficio al area de Gestion contractual solicitud de los procesos de Contratacion para dotar la los ERON con elementos de Oficina del servicio al ciudadano, y actualmente se encuentra publicado en la página del SECOP."/>
    <s v="* Oficio 81002 DINPE-GATEC-2001 del 03/06/16 Solicitud de Procesos de Contratacion."/>
    <n v="40"/>
    <s v="Informe General de Participacion de las ferias"/>
    <s v="https://drive.google.com/drive/folders/0B0L5M60Ztye_NjBYWjdrQ1BWWW8_x000a__x000a_https://drive.google.com/drive/folders/0B0L5M60Ztye_MXZ4akRiMTA0RVU"/>
    <n v="988"/>
    <s v="Elaborar relación de establecimientos que recibirán los elementos de oficina"/>
    <s v="NO"/>
    <d v="2016-10-20T00:00:00"/>
    <d v="2016-12-12T00:00:00"/>
    <n v="50"/>
    <s v="GEIDY CRISTINA CARDENAS LOPEZ  - ESTEFANY CUITIVA URREGO"/>
    <s v="Profesional Universitario"/>
    <x v="0"/>
    <m/>
    <m/>
    <m/>
    <m/>
    <m/>
    <m/>
    <m/>
    <s v="Actividad no ha iniciado"/>
    <m/>
    <m/>
    <n v="100"/>
    <n v="1"/>
    <s v="Oficio 81002 DINPE- 3233, 3235,3238, 3240,3241,3243 y 3639 del 25/10/16 - Cantidad y Distribucion de elementos de Oficina y  Oficio 81002 DINPE- 3234, 3236,3237, 3239,3242,3244 del 25/10/16 - Cantidad y Distribucion de Equipos Tecnologicos."/>
    <s v="https://drive.google.com/drive/folders/0B0L5M60Ztye_NjBYWjdrQ1BWWW8_x000a__x000a_https://drive.google.com/drive/folders/0B0L5M60Ztye_MXZ4akRiMTA0RVU"/>
    <n v="53"/>
    <n v="53"/>
    <n v="1"/>
    <n v="1"/>
    <n v="1"/>
    <n v="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89"/>
    <s v="Informar a los Grupos focales de participación ciudadana, los  servicios  que  ofrece atención al ciudadano "/>
    <s v="NO"/>
    <d v="2016-02-01T00:00:00"/>
    <d v="2016-10-30T00:00:00"/>
    <n v="10"/>
    <s v="GEIDY CRISTINA CARDENAS LOPEZ"/>
    <s v="Profesional Universitario"/>
    <x v="0"/>
    <n v="50"/>
    <s v="se entrego informacion a los grupos focales, los servicios que ofrece atencion al ciudadano."/>
    <s v="Acta No. 001,002,004,005,006 - Participacion ciudadana."/>
    <s v="100"/>
    <s v="se entrego informacion a los grupos focales, los servicios que ofrece atencion al ciudadano."/>
    <s v="Acta No. 0048, 0050 - Participacion ciudadana."/>
    <s v="100"/>
    <n v="0.88970588235294112"/>
    <s v="se entrego informacion a los grupos focales, los servicios que ofrece atencion al ciudadano."/>
    <s v="Acta No. 0048, 0050 - Participacion ciudadana."/>
    <n v="100"/>
    <n v="1"/>
    <s v="Acta 088 Participacion Grupos Focales"/>
    <s v="https://drive.google.com/drive/folders/0B0L5M60Ztye_NjBYWjdrQ1BWWW8_x000a__x000a_https://drive.google.com/drive/folders/0B0L5M60Ztye_MXZ4akRiMTA0RVU"/>
    <n v="272"/>
    <n v="272"/>
    <n v="1"/>
    <n v="1"/>
    <n v="1"/>
    <n v="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0"/>
    <s v="Realizar directiva ferias de servicio"/>
    <s v="NO"/>
    <d v="2016-02-01T00:00:00"/>
    <d v="2016-11-30T00:00:00"/>
    <n v="10"/>
    <s v="GEIDY CRISTINA CARDENAS LOPEZ  - ESTEFANY CUITIVA URREGO"/>
    <s v="Profesional Universitario"/>
    <x v="0"/>
    <n v="100"/>
    <s v="Presentacion Directiva Transitoria para aprobacion oficina asesora de Planeacion."/>
    <s v="* Directiva Transitoria 000007 del 18/03/16 - Participacion Ferias Nacionales Vigencia 2016."/>
    <n v="100"/>
    <s v="Presentacion Directiva Transitoria para aprobacion oficina asesora de Planeacion."/>
    <s v="* Directiva Transitoria 000007 del 18/03/16 - Participacion Ferias Nacionales Vigencia 2016."/>
    <n v="100"/>
    <n v="0.79867986798679869"/>
    <s v="Presentacion Directiva Transitoria para aprobacion oficina asesora de Planeacion."/>
    <s v="* Directiva Transitoria 000007 del 18/03/16 - Participacion Ferias Nacionales Vigencia 2016."/>
    <n v="100"/>
    <n v="1"/>
    <s v="Presentacion Directiva Transitoria para aprobacion oficina asesora de Planeacion."/>
    <s v="https://drive.google.com/drive/folders/0B0L5M60Ztye_NjBYWjdrQ1BWWW8_x000a__x000a_https://drive.google.com/drive/folders/0B0L5M60Ztye_MXZ4akRiMTA0RVU"/>
    <n v="303"/>
    <n v="303"/>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1"/>
    <s v="Participar de Feria de Atención al ciudadano"/>
    <s v="NO"/>
    <d v="2016-03-01T00:00:00"/>
    <d v="2016-12-12T00:00:00"/>
    <n v="30"/>
    <s v="GEIDY CRISTINA CARDENAS LOPEZ  - ESTEFANY CUITIVA URREGO"/>
    <s v="Profesional Universitario"/>
    <x v="0"/>
    <n v="5"/>
    <s v="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
    <s v="* Oficio 81002 DINPE-GATEC- 0919 del 28/03/16 Directiva Transitoria 000007 del 18/03/16 - Participacion Ferias Nacionales Vigencia 2016."/>
    <n v="70"/>
    <s v="Participacion de la Feria en la ciudad de Quibdo - choco."/>
    <s v="Informe Feria Quibdo - choco oficio 81002-DINPE-GATEC-1529 DEL 02/05/16."/>
    <n v="80"/>
    <n v="0.74475524475524479"/>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n v="100"/>
    <n v="1"/>
    <s v="informe y acta feria Santander de Quilichao ((08/10/16) e informe Feria Sincelejo (26/11/16)."/>
    <s v="https://drive.google.com/drive/folders/0B0L5M60Ztye_NjBYWjdrQ1BWWW8_x000a__x000a_https://drive.google.com/drive/folders/0B0L5M60Ztye_MXZ4akRiMTA0RVU"/>
    <n v="286"/>
    <n v="286"/>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s v="Ferias de atención al ciudadano realizadas"/>
    <n v="20"/>
    <n v="4"/>
    <s v="Número"/>
    <s v="LEYDA MILENA MEDINA LOZANO"/>
    <s v="Profesional Especializado"/>
    <x v="0"/>
    <m/>
    <m/>
    <m/>
    <m/>
    <m/>
    <m/>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4"/>
    <s v="Directiva Ferias_x000a_Participacion de Ferias de atencion al Ciudadano_x000a_Informe General de Participacion de las ferias"/>
    <s v="https://drive.google.com/drive/folders/0B0L5M60Ztye_NjBYWjdrQ1BWWW8_x000a__x000a_https://drive.google.com/drive/folders/0B0L5M60Ztye_MXZ4akRiMTA0RVU"/>
    <n v="992"/>
    <s v="Elaborar informe de la  participación a ferias"/>
    <s v="NO"/>
    <d v="2016-04-01T00:00:00"/>
    <d v="2016-12-12T00:00:00"/>
    <n v="10"/>
    <s v="GEIDY CRISTINA CARDENAS LOPEZ  - ESTEFANY CUITIVA URREGO"/>
    <s v="Profesional Universitario"/>
    <x v="0"/>
    <m/>
    <m/>
    <m/>
    <m/>
    <m/>
    <m/>
    <n v="80"/>
    <n v="0.71372549019607845"/>
    <s v="Participacion de la Feria en la ciudad de Villa del Rosario, Florencia y Puerto asis (Putumayo) ."/>
    <s v="Informe Feria Villa del Rosario - Cucuta oficio 81002-DINPE-GATEC-2542 del 14/07/16.   * Feria Florencia oficio 143-EPMSCFLO-CN - 2482 del 22/08/16   *Feria Puerto Asis - Putumayo  oficio 81002-DINPE-GATEC-3214 del 08/09/16"/>
    <n v="100"/>
    <n v="1"/>
    <s v="Se realizo informe de Ferias con oficio 81002 DINPE-GATEC- 4081 del 12/12/16 "/>
    <s v="https://drive.google.com/drive/folders/0B0L5M60Ztye_NjBYWjdrQ1BWWW8_x000a__x000a_https://drive.google.com/drive/folders/0B0L5M60Ztye_MXZ4akRiMTA0RVU"/>
    <n v="255"/>
    <n v="255"/>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3"/>
    <s v="Ferias de atención al ciudadano realizadas"/>
    <n v="20"/>
    <n v="4"/>
    <s v="Número"/>
    <s v="LEYDA MILENA MEDINA LOZANO"/>
    <s v="Profesional Especializado"/>
    <x v="0"/>
    <m/>
    <m/>
    <m/>
    <m/>
    <m/>
    <m/>
    <m/>
    <m/>
    <m/>
    <m/>
    <m/>
    <m/>
    <n v="993"/>
    <s v="Elaborar informe final de participación en ferias"/>
    <s v="NO"/>
    <d v="2016-12-12T00:00:00"/>
    <d v="2016-12-15T00:00:00"/>
    <n v="20"/>
    <s v="GEIDY CRISTINA CARDENAS LOPEZ  - ESTEFANY CUITIVA URREGO"/>
    <s v="Profesional Universitario"/>
    <x v="1"/>
    <m/>
    <m/>
    <m/>
    <m/>
    <m/>
    <m/>
    <m/>
    <s v="Actividad no ha iniciado"/>
    <m/>
    <m/>
    <m/>
    <s v="Actividad inactiva"/>
    <m/>
    <m/>
    <n v="3"/>
    <n v="3"/>
    <s v="Actividad inactiva"/>
    <m/>
    <m/>
    <m/>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94"/>
    <s v="Socializar  estrategias de  comunicación de atención al ciudadano a 12 Establecimientos de Reclusión del Orden Nacional."/>
    <s v="NO"/>
    <d v="2016-02-15T00:00:00"/>
    <d v="2016-07-31T00:00:00"/>
    <n v="10"/>
    <s v="GEIDY CRISTINA CARDENAS LOPEZ  - ESTEFANY CUITIVA URREGO"/>
    <s v="Profesional Universitario"/>
    <x v="0"/>
    <n v="50"/>
    <s v="Se envio correo electronico de las estrategias  a la Direccion Regional Central y ERON EC Bogotá (Modelo),  EPC Yopal, EPMSC Gacheta, Epamscas Combita, Epmsc Ramiriqui, EPMSC Caqueza, Epmsc Guateque, CAMIS, Epmsc Girardot.  _x000a_Regional Occidente, Epmsc Buga, Epmsc Tuluá, Complejo COJAM – Jamundí, Epmsc Puerto tejada, Epmsc La Unión, Epmsc Tuquerres, RM Popayán, Epmsc Tumaco, Epmsc Buenaventura.  _x000a_Regional Norte, EC Barranquilla. Epmsc Montería, Epmsc Santa Marta, Epmsc Cartagena, Epmsc Sincelejo, Epmsc Valledupar, Epmsc Barranquilla, Epmsc Corozal, Epmsc Sabanalarga, Epmsc Magangué._x000a_Regional Noroeste, Epmsc Itagüí, Epmsc Santa Rosa de Osos, Epmsc Sonson, Epmsc Apartado, Epmsc Santa fe de Antioquia, Epmsc Titiribí, Epmsc Jericó, Epmsc Puerto Berrio, Epmsc Pedregal._x000a_Regional Oriente, RM Bucaramanga (Ere), Epmsc Pamplona, Epmsc Barrancabermeja, Epmsc Socorro, Epmsc Girón, Epmsc San Vicente de Chucuri, Epmsc Arauca, Complejo Cyp Metropolitano Cúcuta, Epmsc Ocaña, Epmsc San Gil._x000a_Regional Viejo Caldas, Epmsc Calarcá, Epmsc Pacora, Rm Manizales, Epmsc Pereira, Epmsc Líbano, Epmsc Honda, Epmsc Armero, Epmsc Santa rosa de Cabal, Epmsc Aguadas."/>
    <s v="*Oficio 81002 DINPE 000512 del 19/02/16 Estrategias de Comunicacion de Atencion al ciudadano 2016 Dependencias * Oficio 81002 DINPE 000928 del 22/03/16 *Estrategias de Comunicacion de Atencion al ciudadano 2016 y Correo electronico a las Direcciones Regionales del 28/03/16."/>
    <s v="100"/>
    <s v="mediante Actas se recibio de los ERON la socializacion de las estrategias dando cumplimiento a lo solicitado."/>
    <s v="Soporte de Actas"/>
    <s v="100"/>
    <n v="1"/>
    <s v="mediante Actas se recibio de los ERON la socializacion de las estrategias dando cumplimiento a lo solicitado."/>
    <s v="Google Drive"/>
    <n v="100"/>
    <n v="1"/>
    <s v="Realizar un diagnóstico de estado actual del servicio al ciudadano que presta la entidad."/>
    <s v="Informe de autoevaluacion del proceso de Derechos Humanos y atencion al Cliente"/>
    <n v="167"/>
    <n v="167"/>
    <n v="1"/>
    <n v="1"/>
    <n v="1"/>
    <n v="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2"/>
    <s v="Mecanismos de participación ciudadana ejecutados"/>
    <n v="10"/>
    <n v="2"/>
    <s v="Número"/>
    <s v="LEYDA MILENA MEDINA LOZANO"/>
    <s v="Profesional Especializado"/>
    <x v="0"/>
    <n v="1"/>
    <s v="Se realizaron dos mecanismos de participación ciudadana ejecutados (Grupos Focales y participacion de ferias )"/>
    <s v="Acta No. 001,002,004,005,006 - Participacion ciudadana._x000a_Directiva Transitoria para aprobacion oficina asesora de Planeacion."/>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Se ejecutaron dos mecanismos de participación ciudadana: Grupos Focales desarrollados en la Dirección General y Ferias de Servicio al ciudadano."/>
    <s v="https://drive.google.com/drive/folders/0B0L5M60Ztye_NjBYWjdrQ1BWWW8_x000a__x000a_https://drive.google.com/drive/folders/0B0L5M60Ztye_MXZ4akRiMTA0RVU"/>
    <n v="2"/>
    <s v="Participacion Grupos Focales"/>
    <s v="https://drive.google.com/drive/folders/0B0L5M60Ztye_NjBYWjdrQ1BWWW8_x000a__x000a_https://drive.google.com/drive/folders/0B0L5M60Ztye_MXZ4akRiMTA0RVU"/>
    <n v="995"/>
    <s v="Elaborar y publicar en los canales de atención la carta de trato digno."/>
    <s v="NO"/>
    <d v="2016-02-01T00:00:00"/>
    <d v="2016-04-30T00:00:00"/>
    <n v="10"/>
    <s v="GEIDY CRISTINA CARDENAS LOPEZ  - ESTEFANY CUITIVA URREGO"/>
    <s v="Profesional Universitario"/>
    <x v="0"/>
    <n v="50"/>
    <s v="Se publico en la pagina web, envio oficio a las Direcciones Regionales y correo electronico para su socializacion y publicacion."/>
    <s v="*Oficio 81002 DINPE-GATEC- 0176 del 26/01/16 - Carta del Trato digno a las direcciones regionales. *Oficio 81002 DINPE 000195, 000196, 000197, 000201, 000202, del 27/01/16 Carta del Trato digno al ciudadano 2016 y Correo electronico a las Direcciones Regionales del 28/03/16."/>
    <s v="100"/>
    <s v="De acuerdo al oficio  81002 DINPE-GATEC-1467 del 27/04/16. se dio cumplimiento a esta meta"/>
    <s v="oficio  81002 DINPE-GATEC-1467 del 27/04/16"/>
    <s v="100"/>
    <n v="1"/>
    <s v="De acuerdo al oficio  81002 DINPE-GATEC-1467 del 27/04/16. se dio cumplimiento a esta meta"/>
    <s v="oficio  81002 DINPE-GATEC-1467 del 27/04/16"/>
    <n v="100"/>
    <n v="1"/>
    <s v="Realizar la autoevaluación del proceso de Derechos Humanos y Atención al cliente que permita  su actualización  incluyendo su normograma"/>
    <s v="oficio  81002 DINPE-GATEC-1467 del 27/04/16"/>
    <n v="89"/>
    <n v="89"/>
    <n v="1"/>
    <n v="1"/>
    <n v="1"/>
    <n v="0.1"/>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s v="Política Institucional de servicio al ciudadano de acuerdo al Programa Nacional del Servicio Nacional, elaborada e implementada 2018."/>
    <n v="20"/>
    <n v="30"/>
    <s v="Porcentaje"/>
    <s v="LEYDA MILENA MEDINA LOZANO"/>
    <s v="Profesional Especializado"/>
    <x v="0"/>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6"/>
    <s v="Realizar un diagnóstico de estado actual del servicio al ciudadano que presta la entidad."/>
    <s v="NO"/>
    <d v="2016-03-01T00:00:00"/>
    <d v="2016-11-30T00:00:00"/>
    <n v="40"/>
    <s v="GEIDY CRISTINA CARDENAS LOPEZ  - ESTEFANY CUITIVA URREGO"/>
    <s v="Profesional Universitario"/>
    <x v="0"/>
    <n v="5"/>
    <s v="se esta revisando la docmentacion e informacion existente."/>
    <m/>
    <n v="60"/>
    <s v="Se remitio por correo electronico el oficio y el formato de encuesta para ser aplicada a los ERON seleccionados. _x000a_1.Regional Central, Complejo Carcelario Y Penitenciario Metropolitano de Bogotá &quot;Comeb&quot;, Ec de Bogotá, Rm de Bogotá, Escuela Penitenciaria Nacional, EP La Pola de Guaduas, Epmsc de Neiva, Epmsc de Acacias, Epamscas de Combita, Ep Las Heliconias de Florencia._x000a_2.Regional Occidente, Epmsc de Cali –Ere, Epamscas de Popayán, Complejo Carcelario y Penitenciario de Jamundí &quot;Cojam&quot;, Epamscas de Palmira, Epmsc de Tuquerres, Epmsc de Santander de Quilichao, Epmsc de Puerto Tejada,  Epmsc de Bolívar, Epmsc de El Bordo._x000a_3. Regional Norte, Epmsc de Valledupar -Ere-, Ec de Barranquilla Jyp,  Ec de Sabanalarga -Ere-, Epamscas de Valledupar, Epmsc de Barranquilla, Epmsc de Monteria, Epmsc de Santa Marta, Epmsc de San Andrés y Epmsc de Cartagena._x000a_4. Regional Noroeste, Epamscas de Itagüí -Ere- -Jyp-,  Complejo Carcelario Y Penitenciario de Medellín, Epmsc de Andes, Ep de Puerto Triunfo, Epmsc de Santa Rosa de Osos, Epmsc de Caucasia, Epmsc de La Ceja, Epmsc de Santo Domingo, Epmsc de Apartado._x000a_5. Regional Oriente, Complejo Carcelario Y Penitenciario Metropolitano de Cúcuta- &quot;Cocuc&quot; , Epmsc de Bucaramanga -Ere -Epmsc de Socorro, Rm de Bucaramanga, Epams de Girón, Epmsc de Barrancabermeja, Epmsc de Málaga, Epmsc de Vélez, Epmsc de Pamplona._x000a_6. Regional Viejo Caldas, Complejo Carcelario Y Penitenciario de Ibagué Picaleña &quot;Coiba&quot;, Epams La Dorada -Ere-, Epmsc de Honda,  Epmsc de Manizales, Epmsc de Pensilvania,  Epmsc de Armenia,  Epmsc de Puerto Boyacá, Epmsc de Salamina, Epmsc de Aguadas."/>
    <s v="Se envio el oficio 81002-DINPE-GATEC-001672 DEL 25/05/16 y el formato de Encuesta."/>
    <n v="80"/>
    <n v="0.77737226277372262"/>
    <s v="Regional Viejo Caldas - informe estado actual servicio al ciudadano"/>
    <s v="oficio 600-DIREG-3197 del 27/06/16"/>
    <n v="100"/>
    <n v="1"/>
    <s v="Informe Diagnostico del estado actual del servicio al Ciudadano Regionales"/>
    <s v="https://drive.google.com/drive/folders/0B0L5M60Ztye_NjBYWjdrQ1BWWW8_x000a__x000a_https://drive.google.com/drive/folders/0B0L5M60Ztye_MXZ4akRiMTA0RVU"/>
    <n v="274"/>
    <n v="274"/>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s v="Política Institucional de servicio al ciudadano de acuerdo al Programa Nacional del Servicio Nacional, elaborada e implementada 2018."/>
    <n v="20"/>
    <n v="30"/>
    <s v="Porcentaje"/>
    <s v="LEYDA MILENA MEDINA LOZANO"/>
    <s v="Profesional Especializado"/>
    <x v="0"/>
    <m/>
    <m/>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7"/>
    <s v="Concertar con el nivel directivo los compromisos con respecto a el servicio al ciudadano, para ser incluidos en el código de buen gobierno."/>
    <s v="NO"/>
    <d v="2016-05-01T00:00:00"/>
    <d v="2016-08-01T00:00:00"/>
    <n v="40"/>
    <s v="GEIDY CRISTINA CARDENAS LOPEZ  - ESTEFANY CUITIVA URREGO"/>
    <s v="Profesional Universitario"/>
    <x v="0"/>
    <n v="5"/>
    <s v="se esta revisando la documentacion e informacion existente."/>
    <m/>
    <n v="10"/>
    <s v="se esta revisando la docmentacion e informacion existente."/>
    <m/>
    <n v="100"/>
    <n v="1"/>
    <s v="Informe Compromisos"/>
    <s v="Informe Compromisos codigo del buen Gobierno."/>
    <n v="100"/>
    <n v="1"/>
    <s v="Informe Compromisos"/>
    <s v="Informe Compromisos codigo del buen Gobierno."/>
    <n v="92"/>
    <n v="92"/>
    <n v="1"/>
    <n v="1"/>
    <n v="1"/>
    <n v="0.2"/>
  </r>
  <r>
    <s v="GATEC"/>
    <x v="6"/>
    <s v="GATEC"/>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94"/>
    <s v="Política Institucional de servicio al ciudadano de acuerdo al Programa Nacional del Servicio Nacional, elaborada e implementada 2018."/>
    <n v="20"/>
    <n v="30"/>
    <s v="Porcentaje"/>
    <s v="LEYDA MILENA MEDINA LOZANO"/>
    <s v="Profesional Especializado"/>
    <x v="0"/>
    <m/>
    <s v="ESTA ACTIVIDAD NO CORRESPONDE AL PLAN DE ACCION"/>
    <m/>
    <m/>
    <m/>
    <m/>
    <n v="18"/>
    <s v="Se avanzó en la elaboración de la Política  Institucional de servicio al ciudadano, remitiendo  por correo electronico el oficio y el formato de encuesta para ser aplicada a los ERON seleccionados."/>
    <s v="Se envio el oficio 81002-DINPE-GATEC-001672 DEL 25/05/16 y el formato de Encuesta."/>
    <n v="30"/>
    <s v="Diagnostico de estado Actual del servicio al Ciudadano_x000a__x000a_Informe de autoevaluacion del proceso de Derechos Humanos y atencion al Cliente"/>
    <s v="https://drive.google.com/drive/folders/0B0L5M60Ztye_NjBYWjdrQ1BWWW8_x000a__x000a_https://drive.google.com/drive/folders/0B0L5M60Ztye_MXZ4akRiMTA0RVU"/>
    <n v="998"/>
    <s v="Realizar la autoevaluación del proceso de Derechos Humanos y Atención al cliente que permita  su actualización  incluyendo su normograma"/>
    <s v="NO"/>
    <d v="2016-09-01T00:00:00"/>
    <d v="2016-12-12T00:00:00"/>
    <n v="20"/>
    <m/>
    <m/>
    <x v="0"/>
    <m/>
    <m/>
    <m/>
    <m/>
    <m/>
    <m/>
    <n v="80"/>
    <n v="0.28431372549019607"/>
    <s v="Informe autoevaluacion"/>
    <s v="Autoevaluacion del 22/07/16 (del 01/04/16 al 30/06/16)"/>
    <n v="100"/>
    <n v="1"/>
    <s v="informe Autoevaluacion del Proceso del proceso de Atencion al Cliente y Derechos Humanos - Tercer trimestre"/>
    <s v="https://drive.google.com/drive/folders/0B0L5M60Ztye_NjBYWjdrQ1BWWW8_x000a__x000a_https://drive.google.com/drive/folders/0B0L5M60Ztye_MXZ4akRiMTA0RVU"/>
    <n v="102"/>
    <n v="102"/>
    <n v="1"/>
    <n v="1"/>
    <n v="1"/>
    <n v="0.2"/>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5"/>
    <s v="Estrategia de comunicación para la Promoción de los Derechos Humanos realizada "/>
    <n v="5"/>
    <n v="1"/>
    <s v="Número"/>
    <s v="Pedro Elias Castañeda Quitian"/>
    <s v="Jefe de Oficina"/>
    <x v="0"/>
    <m/>
    <m/>
    <m/>
    <m/>
    <m/>
    <m/>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945"/>
    <s v="Definir las estrategias a realizar y los establecimientos en donde se van a implementar"/>
    <s v="NO"/>
    <d v="2016-02-01T00:00:00"/>
    <d v="2016-03-30T00:00:00"/>
    <n v="40"/>
    <s v="Johanna García"/>
    <s v="Instructor "/>
    <x v="0"/>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100"/>
    <n v="1"/>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s v="100"/>
    <n v="1"/>
    <s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
    <s v="Acta No. 11 del 10 de marzo de 2016 del Grupo de Derechos Humanos de la Dirección General_x000a__x000a_C:\Users\DXHUERTASR\Desktop\GRUPO DDHH\PLAN DE ACCIÓN 2016"/>
    <n v="58"/>
    <n v="58"/>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5"/>
    <s v="Estrategia de comunicación para la Promoción de los Derechos Humanos realizada "/>
    <n v="5"/>
    <n v="1"/>
    <s v="Número"/>
    <s v="Pedro Elias Castañeda Quitian"/>
    <s v="Jefe de Oficina"/>
    <x v="0"/>
    <m/>
    <m/>
    <m/>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m/>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1"/>
    <s v="La estrategia de comunicación que se realizará durante el año 2016, se consignó en el Anexo 7 de la Directiva 12 de 2011 y dará continuidad a la Campaña &quot;El Inpec Unido por los Derechos Humanos&quot;"/>
    <s v="https://drive.google.com/drive/folders/0Bz9BU3gKMyzAcDZXNnpTSS1pZlUC:\Users\DXHUERTASR\Desktop\GRUPO DDHH\PLAN DE ACCIÓN 2016"/>
    <n v="946"/>
    <s v="Elaborar documento guía de las actividades propuestas "/>
    <s v="NO"/>
    <d v="2016-04-01T00:00:00"/>
    <d v="2016-05-31T00:00:00"/>
    <n v="60"/>
    <s v="Diana Huertas"/>
    <s v="Profesional Especializado"/>
    <x v="0"/>
    <m/>
    <m/>
    <m/>
    <n v="100"/>
    <s v="Se elaboró el Anexo 7 de la Directiva 12 de 2011"/>
    <s v="Anexo 7 de la Directiva 12 de 2011_x000a__x000a_https://drive.google.com/drive/folders/0Bz9BU3gKMyzAcDZXNnpTSS1pZlU_x000a__x000a_C:\Users\DXHUERTASR\Desktop\GRUPO DDHH\PLAN DE ACCIÓN 2016"/>
    <n v="100"/>
    <n v="1"/>
    <s v="Se elaboró el Anexo 7 de la Directiva 12 de 2011"/>
    <s v="Anexo 7 de la Directiva 12 de 2011_x000a__x000a_https://drive.google.com/drive/folders/0Bz9BU3gKMyzAcDZXNnpTSS1pZlU_x000a__x000a_C:\Users\DXHUERTASR\Desktop\GRUPO DDHH\PLAN DE ACCIÓN 2016"/>
    <s v="100"/>
    <n v="1"/>
    <s v="Se elaboró el Anexo 7 de la Directiva 12 de 2011"/>
    <s v="Anexo 7 de la Directiva 12 de 2011_x000a__x000a_https://drive.google.com/drive/folders/0Bz9BU3gKMyzAcDZXNnpTSS1pZlU_x000a__x000a_C:\Users\DXHUERTASR\Desktop\GRUPO DDHH\PLAN DE ACCIÓN 2016"/>
    <n v="60"/>
    <n v="60"/>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s v=" Cápsula informativa en Derechos Humanos diseñada, elaborada y difundida"/>
    <n v="10"/>
    <n v="8"/>
    <s v="Número"/>
    <s v="Pedro Elias Castañeda Quitian"/>
    <s v="Jefe de Oficina"/>
    <x v="0"/>
    <n v="2"/>
    <s v="Cápsula 66 Dignidad Humana_x000a_Cápsula 67 Derecho a la Vida"/>
    <s v="https://drive.google.com/drive/folders/0Bz9BU3gKMyzAcDZXNnpTSS1pZlU C:\Users\DXHUERTASR\Desktop\GRUPO DDHH\PLAN DE ACCIÓN 2016"/>
    <n v="1"/>
    <s v="Cápsula 69 Derecho a la Vida"/>
    <s v="https://drive.google.com/drive/folders/0Bz9BU3gKMyzAcDZXNnpTSS1pZlU C:\Users\DXHUERTASR\Desktop\GRUPO DDHH\PLAN DE ACCIÓN 2016"/>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7"/>
    <s v="Definir las temáticas de difusión"/>
    <s v="NO"/>
    <d v="2016-01-01T00:00:00"/>
    <d v="2016-12-12T00:00:00"/>
    <n v="10"/>
    <s v="Johanna García"/>
    <s v="Instructor "/>
    <x v="0"/>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100"/>
    <n v="0.78901734104046239"/>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s v="100"/>
    <n v="1"/>
    <s v="Se definió que para dar fortaleza a la estrategia de comunicación, las cápsulas van a trabajar el tema de los derechos y poblaciones excepcionales, igualmente se señala que el tema de gestión de riegos, se trabajará a través del derecho a la vida y la integridad personal. "/>
    <s v="Acta No. 11 del 10 de marzo de 2016 del Grupo de Derechos Humanos de la Dirección General_x000a_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s v=" Cápsula informativa en Derechos Humanos diseñada, elaborada y difundida"/>
    <n v="10"/>
    <n v="8"/>
    <s v="Número"/>
    <s v="Pedro Elias Castañeda Quitian"/>
    <s v="Jefe de Oficina"/>
    <x v="0"/>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8"/>
    <s v="Diseñar y elaborar la cápsulas informativas"/>
    <s v="NO"/>
    <d v="2016-01-01T00:00:00"/>
    <d v="2016-12-12T00:00:00"/>
    <n v="70"/>
    <s v="Noraine Rentería"/>
    <s v="Auxiliar Administrativo"/>
    <x v="0"/>
    <n v="25"/>
    <s v="Se elaboraron dos cápsulas durante estos meses, una relacionada con la dignidad humana y otra el derecho a la vida. El porcentaje de avance se determinó considerando la meta que es 8, pues las 2 equivalen al 25% de esta."/>
    <s v="Cápsula 66 Dignidad Humana_x000a_Cápsula 67 Derecho a la Vida_x000a__x000a_C:\Users\DXHUERTASR\Desktop\GRUPO DDHH\PLAN DE ACCIÓN 2016"/>
    <n v="37.5"/>
    <s v="Se elaboró una cápsula relacionada con el derecho a la igualdad.  El porcentaje de avance se determinó considerando la meta que es 8, pues las 3 (dos del trimestre anterior y una de este) equivalen al 37.5% de esta"/>
    <s v="Cápsula 69 Derecho a la Vida_x000a__x000a_https://drive.google.com/drive/folders/0Bz9BU3gKMyzAcDZXNnpTSS1pZlU_x000a__x000a_C:\Users\DXHUERTASR\Desktop\GRUPO DDHH\PLAN DE ACCIÓN 2016"/>
    <n v="75"/>
    <n v="0.78901734104046239"/>
    <s v="Se elaboraron tres cápsulas relacionadas con el derecho a la Integridad, el Día de DDHH y el  Derecho a la Paz El porcentaje de avance se determinó considerando la meta que es 8, pues las 6 (dos del I trimestre, una del II trimestre y tres del III trimestre) equivalen al 75% de esta"/>
    <s v="Cápsula 72 Derecho a la Integridad_x000a_Cápsula 74 Día de DDHH_x000a_Cápsula 75 Derecho a la Paz_x000a__x000a_https://drive.google.com/drive/folders/0Bz9BU3gKMyzAMXdIM2JxY2N0TFE_x000a_C:\Users\DXHUERTASR\Desktop\GRUPO DDHH\PLAN DE ACCIÓN 2016"/>
    <s v="100"/>
    <n v="1"/>
    <s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
    <s v="Cápsula 76 Día de la transparencia_x000a_Cápsula 77 Día Internacional de DDHH_x000a__x000a_https://drive.google.com/drive/folders/0Bz9BU3gKMyzAMXdIM2JxY2N0TFE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6"/>
    <s v=" Cápsula informativa en Derechos Humanos diseñada, elaborada y difundida"/>
    <n v="10"/>
    <n v="8"/>
    <s v="Número"/>
    <s v="Pedro Elias Castañeda Quitian"/>
    <s v="Jefe de Oficina"/>
    <x v="0"/>
    <m/>
    <m/>
    <m/>
    <m/>
    <m/>
    <m/>
    <m/>
    <s v="Cápsula 72 Derecho a la Integridad_x000a_Cápsula 74 Día de DDHH_x000a_Cápsula 75 Derecho a la Paz"/>
    <s v="https://drive.google.com/drive/folders/0Bz9BU3gKMyzAMXdIM2JxY2N0TFE_x000a_C:\Users\DXHUERTASR\Desktop\GRUPO DDHH\PLAN DE ACCIÓN 2016"/>
    <n v="8"/>
    <s v="Cápsula 76 Día de la transparencia_x000a_Cápsula 77 Día Internacional de DDHH_x000a__x000a_Con las cápsulas de este se cumple la meta del año  (dos del I trimestre, una del II trimestre, tres del III trimestre y dos del IV trimestre)_x000a__x000a__x000a_"/>
    <s v="https://drive.google.com/drive/folders/0Bz9BU3gKMyzAMXdIM2JxY2N0TFE_x000a_C:\Users\DXHUERTASR\Desktop\GRUPO DDHH\PLAN DE ACCIÓN 2016"/>
    <n v="949"/>
    <s v="Difundir la cápsulas "/>
    <s v="NO"/>
    <d v="2016-01-01T00:00:00"/>
    <d v="2016-12-12T00:00:00"/>
    <n v="20"/>
    <s v="Noraine Rentería"/>
    <s v="Auxiliar Administrativo"/>
    <x v="0"/>
    <n v="25"/>
    <s v="Se difundieron las dos cápsulas de DDHH. El porcentaje de avance se determinó considerando la meta que es 8, pues las 2 equivalen al 25% de esta."/>
    <s v="Correo electrónico_x000a__x000a_C:\Users\DXHUERTASR\Desktop\GRUPO DDHH\PLAN DE ACCIÓN 2016"/>
    <n v="37.5"/>
    <s v="Se difundió la cápsula de DDHH. El porcentaje de avance se determinó considerando la meta que es 8, pues las 3 (dos del trimestre anterior y una de este) equivalen al 37.5% de esta"/>
    <s v="Correo electrónico_x000a__x000a_https://drive.google.com/drive/folders/0Bz9BU3gKMyzAcDZXNnpTSS1pZlU_x000a__x000a_C:\Users\DXHUERTASR\Desktop\GRUPO DDHH\PLAN DE ACCIÓN 2016"/>
    <n v="75"/>
    <n v="0.78901734104046239"/>
    <s v="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
    <s v="Correos electrónicos_x000a__x000a_https://drive.google.com/drive/folders/0Bz9BU3gKMyzAMXdIM2JxY2N0TFE_x000a_C:\Users\DXHUERTASR\Desktop\GRUPO DDHH\PLAN DE ACCIÓN 2016"/>
    <s v="100"/>
    <n v="1"/>
    <s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
    <s v="Cápsula 76 Día de la transparencia_x000a_Cápsula 77 Día Internacional de DDHH_x000a__x000a_https://drive.google.com/drive/folders/0Bz9BU3gKMyzAMXdIM2JxY2N0TFE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s v="Vídeo sobre Derechos Humanos diseñado, elaborado y difundido"/>
    <n v="5"/>
    <n v="1"/>
    <s v="Número"/>
    <s v="Pedro Elias Castañeda Quitian"/>
    <s v="Jefe de Oficina"/>
    <x v="0"/>
    <n v="1"/>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n v="950"/>
    <s v="Solicitar y consolidar material"/>
    <s v="NO"/>
    <d v="2016-03-01T00:00:00"/>
    <d v="2016-06-30T00:00:00"/>
    <n v="70"/>
    <s v="Johanna García"/>
    <s v="Instructor "/>
    <x v="0"/>
    <n v="100"/>
    <s v="Con base en los registros de las actividades de la Campaña Inpec unido por los Derechos Humanos, se consolidó material y se envío a la Oficina Asesora de Comunicaciones"/>
    <s v="Correo electrónico_x000a__x000a_C:\Users\DXHUERTASR\Desktop\GRUPO DDHH\PLAN DE ACCIÓN 2016"/>
    <n v="100"/>
    <s v="Con base en los registros de las actividades de la Campaña Inpec unido por los Derechos Humanos, se consolidó material y se envío a la Oficina Asesora de Comunicaciones"/>
    <s v="Correo electrónico_x000a__x000a_C:\Users\DXHUERTASR\Desktop\GRUPO DDHH\PLAN DE ACCIÓN 2016"/>
    <n v="100"/>
    <n v="1"/>
    <s v="Con base en los registros de las actividades de la Campaña Inpec unido por los Derechos Humanos, se consolidó material y se envío a la Oficina Asesora de Comunicaciones"/>
    <s v="Correo electrónico_x000a__x000a_C:\Users\DXHUERTASR\Desktop\GRUPO DDHH\PLAN DE ACCIÓN 2016"/>
    <s v="100"/>
    <n v="1"/>
    <s v="Se diseñó, elaboró y difundió el video para el lanzamiento de la campaña Inpec Unido por los Derechos Humanos-2016"/>
    <s v="https://drive.google.com/drive/folders/0Bz9BU3gKMyzAcDZXNnpTSS1pZlU_x000a__x000a_C:\Users\DXHUERTASR\Desktop\GRUPO DDHH\PLAN DE ACCIÓN 2016"/>
    <n v="121"/>
    <n v="121"/>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s v="Vídeo sobre Derechos Humanos diseñado, elaborado y difundido"/>
    <n v="5"/>
    <n v="1"/>
    <s v="Número"/>
    <s v="Pedro Elias Castañeda Quitian"/>
    <s v="Jefe de Oficina"/>
    <x v="0"/>
    <m/>
    <m/>
    <m/>
    <m/>
    <m/>
    <m/>
    <m/>
    <s v="Se diseñó, elaboró y difundió el video para el lanzamiento de la campaña Inpec Unido por los Derechos Humanos-2016"/>
    <s v="https://drive.google.com/drive/folders/0Bz9BU3gKMyzAcDZXNnpTSS1pZlU_x000a__x000a_C:\Users\DXHUERTASR\Desktop\GRUPO DDHH\PLAN DE ACCIÓN 2016"/>
    <n v="1"/>
    <s v="Se diseñó, elaboró y difundió el video para el lanzamiento de la campaña Inpec Unido por los Derechos Humanos-2016"/>
    <s v="https://drive.google.com/drive/folders/0Bz9BU3gKMyzAcDZXNnpTSS1pZlU_x000a__x000a_C:\Users\DXHUERTASR\Desktop\GRUPO DDHH\PLAN DE ACCIÓN 2016"/>
    <n v="951"/>
    <s v="Gestionar la elaboración con la Oficina Asesora de Comunicaciones"/>
    <s v="NO"/>
    <d v="2016-07-01T00:00:00"/>
    <d v="2016-09-30T00:00:00"/>
    <n v="20"/>
    <s v="Johanna García"/>
    <s v="Instructor "/>
    <x v="0"/>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n v="100"/>
    <n v="1"/>
    <s v="Se realizó la coordinación respectiva con la Oficina Asesora de Comunicaciones para la elaboración del vídeo. Este fue solicitado para el relanzamiento de la campaña que se realizó el 25 de febrero de 2016, por lo anterior que se adelantara este producto."/>
    <s v="Correo electrónico_x000a__x000a_C:\Users\DXHUERTASR\Desktop\GRUPO DDHH\PLAN DE ACCIÓN 2016"/>
    <s v="100"/>
    <n v="1"/>
    <s v="Se diseñó, elaboró y difundió el video para el lanzamiento de la campaña Inpec Unido por los Derechos Humanos-2016"/>
    <s v="https://drive.google.com/drive/folders/0Bz9BU3gKMyzAcDZXNnpTSS1pZlU_x000a__x000a_C:\Users\DXHUERTASR\Desktop\GRUPO DDHH\PLAN DE ACCIÓN 2016"/>
    <n v="91"/>
    <n v="91"/>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7"/>
    <s v="Vídeo sobre Derechos Humanos diseñado, elaborado y difundido"/>
    <n v="5"/>
    <n v="1"/>
    <s v="Número"/>
    <s v="Pedro Elias Castañeda Quitian"/>
    <s v="Jefe de Oficina"/>
    <x v="0"/>
    <m/>
    <m/>
    <m/>
    <m/>
    <m/>
    <m/>
    <m/>
    <m/>
    <m/>
    <n v="1"/>
    <s v="Se diseñó, elaboró y difundió el video para el lanzamiento de la campaña Inpec Unido por los Derechos Humanos-2016"/>
    <s v="https://drive.google.com/drive/folders/0Bz9BU3gKMyzAcDZXNnpTSS1pZlU_x000a__x000a_C:\Users\DXHUERTASR\Desktop\GRUPO DDHH\PLAN DE ACCIÓN 2016"/>
    <n v="952"/>
    <s v="Difundir el vídeo sobre Derechos Humanos"/>
    <s v="NO"/>
    <d v="2016-10-01T00:00:00"/>
    <d v="2016-12-12T00:00:00"/>
    <n v="10"/>
    <s v="Johanna García"/>
    <s v="Instructor "/>
    <x v="0"/>
    <n v="100"/>
    <s v="En el lanzamiento de la campaña Inpec unido por los Derechos HUmanos que tuvo lugar el día 25 de febrero, se difundió el video en mención"/>
    <s v="Video _x000a_Notinpec No. 356_x000a__x000a_C:\Users\DXHUERTASR\Desktop\GRUPO DDHH\PLAN DE ACCIÓN 2016"/>
    <n v="100"/>
    <s v="En el lanzamiento de la campaña Inpec unido por los Derechos HUmanos que tuvo lugar el día 25 de febrero, se difundió el video en mención"/>
    <s v="Video _x000a_Notinpec No. 356_x000a__x000a_C:\Users\DXHUERTASR\Desktop\GRUPO DDHH\PLAN DE ACCIÓN 2016"/>
    <n v="100"/>
    <s v="Actividad no ha iniciado"/>
    <s v="En el lanzamiento de la campaña Inpec unido por los Derechos HUmanos que tuvo lugar el día 25 de febrero, se difundió el video en mención"/>
    <s v="Video _x000a_Notinpec No. 356_x000a__x000a_C:\Users\DXHUERTASR\Desktop\GRUPO DDHH\PLAN DE ACCIÓN 2016"/>
    <s v="100"/>
    <n v="1"/>
    <s v="Se diseñó, elaboró y difundió el video para el lanzamiento de la campaña Inpec Unido por los Derechos Humanos-2016"/>
    <s v="https://drive.google.com/drive/folders/0Bz9BU3gKMyzAcDZXNnpTSS1pZlU_x000a__x000a_C:\Users\DXHUERTASR\Desktop\GRUPO DDHH\PLAN DE ACCIÓN 2016"/>
    <n v="72"/>
    <n v="72"/>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s v="Curso en Derechos Humanos en el Sistema Penitenciario diseñado"/>
    <n v="5"/>
    <n v="1"/>
    <s v="Número"/>
    <s v="Pedro Elias Castañeda Quitian"/>
    <s v="Jefe de Oficina"/>
    <x v="0"/>
    <m/>
    <m/>
    <m/>
    <n v="1"/>
    <s v="Se diseñó en su totalidad el curso en derechos humanos en el sistema penitenciario, el cual da inicio el 5 de julio de 2016"/>
    <s v="https://drive.google.com/drive/folders/0Bz9BU3gKMyzAcDZXNnpTSS1pZlU_x000a__x000a_C:\Users\DXHUERTASR\Desktop\GRUPO DDHH\PLAN DE ACCIÓN 2016"/>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3"/>
    <s v="Recolectar información para los módulos del curso"/>
    <s v="NO"/>
    <d v="2016-01-01T00:00:00"/>
    <d v="2016-04-30T00:00:00"/>
    <n v="30"/>
    <s v="Johanna García"/>
    <s v="Instructor "/>
    <x v="0"/>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00"/>
    <n v="1"/>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s v="100"/>
    <n v="1"/>
    <s v="Se realizó una reunión con la escuela y se esta consolidando la información para los módulos"/>
    <s v="Acta No. 2 del Grupo de Derechos Humanos del 3 de febrero de 2016 y acta de entrega de la funcionaria encargada del tema_x000a__x000a_C:\Users\DXHUERTASR\Desktop\GRUPO DDHH\PLAN DE ACCIÓN 2016"/>
    <n v="120"/>
    <n v="120"/>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s v="Curso en Derechos Humanos en el Sistema Penitenciario diseñado"/>
    <n v="5"/>
    <n v="1"/>
    <s v="Número"/>
    <s v="Pedro Elias Castañeda Quitian"/>
    <s v="Jefe de Oficina"/>
    <x v="0"/>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4"/>
    <s v="Elaborar los módulos del curso"/>
    <s v="NO"/>
    <d v="2016-05-01T00:00:00"/>
    <d v="2016-06-30T00:00:00"/>
    <n v="50"/>
    <s v="Diana Huertas"/>
    <s v="Profesional Especializado"/>
    <x v="0"/>
    <m/>
    <m/>
    <m/>
    <n v="100"/>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n v="100"/>
    <n v="1"/>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s v="100"/>
    <n v="1"/>
    <s v="Se elaboraron 3 módulos del curso de DDHH, de conformidad a lo establecido en el  Acta No. 2 del Grupo de Derechos Humanos del 3 de febrero de 2016"/>
    <s v="Módulos elaborados_x000a__x000a_https://drive.google.com/drive/folders/0Bz9BU3gKMyzAcDZXNnpTSS1pZlU_x000a__x000a_C:\Users\DXHUERTASR\Desktop\GRUPO DDHH\PLAN DE ACCIÓN 2016"/>
    <n v="60"/>
    <n v="60"/>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8"/>
    <s v="Curso en Derechos Humanos en el Sistema Penitenciario diseñado"/>
    <n v="5"/>
    <n v="1"/>
    <s v="Número"/>
    <s v="Pedro Elias Castañeda Quitian"/>
    <s v="Jefe de Oficina"/>
    <x v="0"/>
    <m/>
    <m/>
    <m/>
    <m/>
    <m/>
    <m/>
    <m/>
    <s v="Se diseñó en su totalidad el curso en derechos humanos en el sistema penitenciario, el cual da inicio el 5 de julio de 2016"/>
    <s v="https://drive.google.com/drive/folders/0Bz9BU3gKMyzAcDZXNnpTSS1pZlU_x000a__x000a_C:\Users\DXHUERTASR\Desktop\GRUPO DDHH\PLAN DE ACCIÓN 2016"/>
    <n v="1"/>
    <s v="Se diseñó en su totalidad el curso en derechos humanos en el sistema penitenciario, el cual da inicio el 5 de julio de 2016"/>
    <s v="https://drive.google.com/drive/folders/0Bz9BU3gKMyzAcDZXNnpTSS1pZlU_x000a__x000a_C:\Users\DXHUERTASR\Desktop\GRUPO DDHH\PLAN DE ACCIÓN 2016"/>
    <n v="955"/>
    <s v="Gestionar con la Escuela Penitenciaria Nacional el montaje del curso"/>
    <s v="NO"/>
    <d v="2016-07-01T00:00:00"/>
    <d v="2016-12-12T00:00:00"/>
    <n v="20"/>
    <s v="Diana Huertas"/>
    <s v="Profesional Especializado"/>
    <x v="0"/>
    <m/>
    <m/>
    <m/>
    <n v="100"/>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n v="100"/>
    <n v="0.55487804878048785"/>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s v="100"/>
    <n v="1"/>
    <s v="El curso de DDHH tiene orden se servicio y ficha técnica, inicia el 5 de julio. Información consignada en el Acta No. 15 del Grupo de Derechos Humanos."/>
    <s v="Orden de servicio, ficha técnica, acta No. 15 de DDHH_x000a__x000a_https://drive.google.com/drive/folders/0Bz9BU3gKMyzAcDZXNnpTSS1pZlU_x000a__x000a_C:\Users\DXHUERTASR\Desktop\GRUPO DDHH\PLAN DE ACCIÓN 2016"/>
    <n v="164"/>
    <n v="164"/>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s v="Establecimientos sensibilizados en el tema de Derechos Humanos"/>
    <n v="5"/>
    <n v="69"/>
    <s v="Número"/>
    <s v="Pedro Elias Castañeda Quitian"/>
    <s v="Jefe de Oficina"/>
    <x v="0"/>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6"/>
    <s v="Socializar documento guía a los ERON"/>
    <s v="NO"/>
    <d v="2016-06-01T00:00:00"/>
    <d v="2016-06-30T00:00:00"/>
    <n v="20"/>
    <s v="Diana Huertas"/>
    <s v="Profesional Especializado"/>
    <x v="0"/>
    <m/>
    <m/>
    <m/>
    <n v="100"/>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n v="100"/>
    <n v="1"/>
    <s v="Se realizó presentación para socialización del documento guía a través de videoconferencia realizada el 28 de abril de 2016"/>
    <s v="Soportes video conferencia y presentación_x000a__x000a_https://drive.google.com/drive/folders/0Bz9BU3gKMyzAcDZXNnpTSS1pZlU_x000a__x000a_C:\Users\DXHUERTASR\Desktop\GRUPO DDHH\PLAN DE ACCIÓN 2016"/>
    <s v="100"/>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29"/>
    <n v="29"/>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s v="Establecimientos sensibilizados en el tema de Derechos Humanos"/>
    <n v="5"/>
    <n v="69"/>
    <s v="Número"/>
    <s v="Pedro Elias Castañeda Quitian"/>
    <s v="Jefe de Oficina"/>
    <x v="0"/>
    <m/>
    <m/>
    <m/>
    <m/>
    <m/>
    <m/>
    <m/>
    <s v="SIN REGISTRO DE SEGUIMIENTO"/>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7"/>
    <s v="Realizar seguimiento a la ejecución de las estrategias"/>
    <s v="NO"/>
    <d v="2016-07-01T00:00:00"/>
    <d v="2016-12-12T00:00:00"/>
    <n v="60"/>
    <s v="Diana Huertas"/>
    <s v="Profesional Especializado"/>
    <x v="0"/>
    <m/>
    <m/>
    <m/>
    <m/>
    <m/>
    <m/>
    <n v="55"/>
    <n v="0.55487804878048785"/>
    <s v="Se ha realizado el seguimiento a los establecimientos por regional"/>
    <s v="Seguimientos a establecimientos_x000a__x000a_https://drive.google.com/drive/folders/0Bz9BU3gKMyzAcDZXNnpTSS1pZlU_x000a__x000a_C:\Users\DXHUERTASR\Desktop\GRUPO DDHH\PLAN DE ACCIÓN 2016"/>
    <n v="100"/>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164"/>
    <n v="164"/>
    <n v="1"/>
    <n v="1"/>
    <n v="1"/>
    <n v="0.05"/>
  </r>
  <r>
    <s v="GODHU"/>
    <x v="7"/>
    <s v="GODHU"/>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1"/>
    <s v="Número"/>
    <x v="99"/>
    <s v="Establecimientos sensibilizados en el tema de Derechos Humanos"/>
    <n v="5"/>
    <n v="69"/>
    <s v="Número"/>
    <s v="Pedro Elias Castañeda Quitian"/>
    <s v="Jefe de Oficina"/>
    <x v="0"/>
    <m/>
    <m/>
    <m/>
    <m/>
    <m/>
    <m/>
    <m/>
    <m/>
    <m/>
    <n v="69"/>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958"/>
    <s v="Certificar a los establecimientos que realicen las actividades"/>
    <s v="NO"/>
    <d v="2016-12-01T00:00:00"/>
    <d v="2016-12-12T00:00:00"/>
    <n v="20"/>
    <s v="Diana Huertas"/>
    <s v="Profesional Especializado"/>
    <x v="0"/>
    <m/>
    <m/>
    <m/>
    <m/>
    <m/>
    <m/>
    <m/>
    <s v="Actividad no ha iniciado"/>
    <m/>
    <m/>
    <n v="100"/>
    <n v="1"/>
    <s v="Se realizó certificación a 69 establecimientos que participaron mínimo en tres actividades de la campaña por regional así: Central (20), Viejo Caldas (14), Oriente (10), Occidente (10), Norte (5) y Noroeste (10) "/>
    <s v="https://drive.google.com/drive/folders/0Bz9BU3gKMyzAcDZXNnpTSS1pZlU_x000a__x000a_C:\Users\DXHUERTASR\Desktop\GRUPO DDHH\PLAN DE ACCIÓN 2016"/>
    <n v="11"/>
    <n v="11"/>
    <n v="1"/>
    <n v="1"/>
    <n v="1"/>
    <n v="0.05"/>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0"/>
    <s v="Sensibilizaciones sobre algunas de las poblaciones excepcionales (sectores sociales LGBTI y/o grupos étnicos ) realizadas"/>
    <n v="10"/>
    <n v="12"/>
    <s v="Número"/>
    <s v="Pedro Elias Castañeda Quitian"/>
    <s v="Jefe de Oficina"/>
    <x v="0"/>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n v="959"/>
    <s v="Realizar autorización de ingreso para el  ERON donde se va a realizar la actividad"/>
    <s v="NO"/>
    <d v="2016-01-01T00:00:00"/>
    <d v="2016-12-12T00:00:00"/>
    <n v="30"/>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Permisos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Permisos_x000a__x000a_https://drive.google.com/drive/folders/0Bz9BU3gKMyzAcDZXNnpTSS1pZlU_x000a__x000a_C:\Users\DXHUERTASR\Desktop\GRUPO DDHH\PLAN DE ACCIÓN 2016"/>
    <n v="92"/>
    <n v="0.78901734104046239"/>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Permisos_x000a__x000a_https://drive.google.com/drive/folders/0Bz9BU3gKMyzAcDZXNnpTSS1pZlU_x000a__x000a_C:\Users\DXHUERTASR\Desktop\GRUPO DDHH\PLAN DE ACCIÓN 2016"/>
    <n v="100"/>
    <n v="1"/>
    <s v="Se realizó una reunión preparatoria con el Ministerio del Interior para la sensibilización dirigida a la población afrocolombiana de la Reclusión de Mujeres Bogotá el día 1 de noviembre de 2016. Con la sensibilización del trimestre se cumple la meta del año 12  (4 del I trimestre, 4 del II trimestre,  3 del III trimestre y 1 del IV trimestre)"/>
    <s v="Acta No. 23 de 2016_x000a__x000a_https://drive.google.com/drive/folders/0Bz9BU3gKMyzAcDZXNnpTSS1pZlU_x000a_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0"/>
    <s v="Sensibilizaciones sobre algunas de las poblaciones excepcionales (sectores sociales LGBTI y/o grupos étnicos ) realizadas"/>
    <n v="10"/>
    <n v="12"/>
    <s v="Número"/>
    <s v="Pedro Elias Castañeda Quitian"/>
    <s v="Jefe de Oficina"/>
    <x v="0"/>
    <m/>
    <m/>
    <m/>
    <m/>
    <m/>
    <m/>
    <m/>
    <s v="SIN REGISTRO DE SEGUIMIENTO"/>
    <m/>
    <n v="12"/>
    <s v="Con la sensibilización del trimestre se cumple la meta del año  (4 del I trimestre, 4 del II trimestre,  3 del III trimestre y 1 del IV trimestre)"/>
    <s v="https://drive.google.com/drive/folders/0Bz9BU3gKMyzAcDZXNnpTSS1pZlU_x000a__x000a_C:\Users\DXHUERTASR\Desktop\GRUPO DDHH\PLAN DE ACCIÓN 2016"/>
    <n v="960"/>
    <s v="Gestionar los registros de la actividad con los ERON"/>
    <s v="NO"/>
    <d v="2016-01-01T00:00:00"/>
    <d v="2016-12-12T00:00:00"/>
    <n v="70"/>
    <s v="Diana Huertas"/>
    <s v="Profesional Especializado"/>
    <x v="0"/>
    <n v="33"/>
    <s v="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
    <s v="Listados de asistencia_x000a__x000a_C:\Users\DXHUERTASR\Desktop\GRUPO DDHH\PLAN DE ACCIÓN 2016"/>
    <n v="66"/>
    <s v="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
    <s v="Listados de asistencia_x000a__x000a_https://drive.google.com/drive/folders/0Bz9BU3gKMyzAcDZXNnpTSS1pZlU_x000a__x000a_C:\Users\DXHUERTASR\Desktop\GRUPO DDHH\PLAN DE ACCIÓN 2016"/>
    <n v="92"/>
    <n v="0.78901734104046239"/>
    <s v="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
    <s v="Listados de asistencia_x000a__x000a_https://drive.google.com/drive/folders/0Bz9BU3gKMyzAcDZXNnpTSS1pZlU_x000a__x000a_C:\Users\DXHUERTASR\Desktop\GRUPO DDHH\PLAN DE ACCIÓN 2016"/>
    <n v="100"/>
    <n v="1"/>
    <s v="Se realizó la sensibilización acerca de la población afrocolombiana en la Reclusión de Mujeres. Con la sensibilización del trimestre se cumple la meta del año 12 (4 del I trimestre, 4 del II trimestre,  3 del III trimestre y 1 del IV trimestre)"/>
    <s v="Listados de asistencia_x000a__x000a_https://drive.google.com/drive/folders/0Bz9BU3gKMyzAcDZXNnpTSS1pZlU_x000a_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1"/>
    <s v="Cápsulas informativas acerca de algunas de las poblaciones excepcionales (mujer, personas en situación de discapacidad, sectores sociales LGBTI, grupos étnicos) diseñada, elaborada y difundida"/>
    <n v="10"/>
    <n v="4"/>
    <s v="Número"/>
    <s v="Pedro Elias Castañeda Quitian"/>
    <s v="Jefe de Oficina"/>
    <x v="0"/>
    <n v="1"/>
    <s v="Cápsula 68. Mujer"/>
    <s v="Cápsula 68. Día de la mujer _x000a__x000a_C:\Users\DXHUERTASR\Desktop\GRUPO DDHH\PLAN DE ACCIÓN 2016"/>
    <n v="2"/>
    <s v="Cápsula 70 capacidades excepionales y 71 LGBTI"/>
    <s v="https://drive.google.com/drive/folders/0Bz9BU3gKMyzAcDZXNnpTSS1pZlU_x000a__x000a_C:\Users\DXHUERTASR\Desktop\GRUPO DDHH\PLAN DE ACCIÓN 2016"/>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n v="961"/>
    <s v="Diseñar y elaborar la cápsulas informativas"/>
    <s v="NO"/>
    <d v="2016-01-01T00:00:00"/>
    <d v="2016-12-12T00:00:00"/>
    <n v="70"/>
    <s v="Noraine Rentería"/>
    <s v="Auxiliar Administrativo"/>
    <x v="0"/>
    <n v="25"/>
    <s v="Se elaboró una cápsula informativa. El porcentaje de avance se determinó considerando la meta que es 4, pues 1 equivalen al 25% de esta."/>
    <s v="Cápsula 68. Día de la mujer _x000a__x000a_C:\Users\DXHUERTASR\Desktop\GRUPO DDHH\PLAN DE ACCIÓN 2016"/>
    <n v="75"/>
    <s v="Se elaboraron dos cápsulas informativas.  El porcentaje de avance se determinó considerando la meta que es 4, pues las 3 (una del trimestre anterior y dos de este) equivalen al 75% de esta"/>
    <s v="Cápsula 70 capacidades excepionales y 71 LGBTI_x000a__x000a_https://drive.google.com/drive/folders/0Bz9BU3gKMyzAcDZXNnpTSS1pZlU_x000a__x000a_C:\Users\DXHUERTASR\Desktop\GRUPO DDHH\PLAN DE ACCIÓN 2016"/>
    <m/>
    <n v="0.78901734104046239"/>
    <s v="Se elaboró una cápsula informativa.  El porcentaje de avance se determinó considerando la meta que es 4, pues las 4 (una del I trimestre,  dos del II trimestre y una del III trimestre) equivalen al 100% de esta"/>
    <s v="Cápsula 73 Grupos étnicos_x000a__x000a_https://drive.google.com/drive/folders/0Bz9BU3gKMyzAMXdIM2JxY2N0TFE_x000a_C:\Users\DXHUERTASR\Desktop\GRUPO DDHH\PLAN DE ACCIÓN 2016"/>
    <n v="100"/>
    <n v="1"/>
    <s v="Se cumplió el trimestre pasado.  El porcentaje de avance se determinó considerando la meta que es 4, pues las 4 (una del I trimestre,  dos del II trimestre y una del III trimestre) equivalen al 100% de esta"/>
    <s v="Cápsulas_x000a__x000a_https://drive.google.com/drive/folders/0Bz9BU3gKMyzAMXdIM2JxY2N0TFE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6"/>
    <s v="Número"/>
    <x v="101"/>
    <s v="Cápsulas informativas acerca de algunas de las poblaciones excepcionales (mujer, personas en situación de discapacidad, sectores sociales LGBTI, grupos étnicos) diseñada, elaborada y difundida"/>
    <n v="10"/>
    <n v="4"/>
    <s v="Número"/>
    <s v="Pedro Elias Castañeda Quitian"/>
    <s v="Jefe de Oficina"/>
    <x v="0"/>
    <m/>
    <m/>
    <m/>
    <m/>
    <m/>
    <m/>
    <m/>
    <s v="SIN REGISTRO DE SEGUIMIENTO"/>
    <m/>
    <n v="4"/>
    <s v=" En el tercer trimestre se había cumplido con la meta, 4 cápsulas informativas (una del I trimestre,  dos del II trimestre y una del III trimestre) equivalen al 100% de esta"/>
    <s v="https://drive.google.com/drive/folders/0Bz9BU3gKMyzAcDZXNnpTSS1pZlU_x000a__x000a_C:\Users\DXHUERTASR\Desktop\GRUPO DDHH\PLAN DE ACCIÓN 2016"/>
    <n v="962"/>
    <s v="Difundir la cápsulas "/>
    <s v="NO"/>
    <d v="2016-01-01T00:00:00"/>
    <d v="2016-12-12T00:00:00"/>
    <n v="30"/>
    <s v="Noraine Rentería"/>
    <s v="Auxiliar Administrativo"/>
    <x v="0"/>
    <n v="25"/>
    <s v="Se difundió una cápsula relacionada con el tema de mujer.  El porcentaje de avance se determinó considerando la meta que es 4, pues 1 equivalen al 25% de esta."/>
    <s v="Correo electrónico_x000a__x000a_C:\Users\DXHUERTASR\Desktop\GRUPO DDHH\PLAN DE ACCIÓN 2016"/>
    <n v="75"/>
    <s v="Se difundieron las cápsulas de capacidades excepcionales y LGBTI. El porcentaje de avance se determinó considerando la meta que es 4, pues las 3 (una del trimestre anterior y dos de este) equivalen al 75% de esta"/>
    <s v="Correo electrónico_x000a__x000a_https://drive.google.com/drive/folders/0Bz9BU3gKMyzAcDZXNnpTSS1pZlU_x000a__x000a_C:\Users\DXHUERTASR\Desktop\GRUPO DDHH\PLAN DE ACCIÓN 2016"/>
    <n v="100"/>
    <n v="0.78901734104046239"/>
    <s v="Se difundieron una cápsula informativa.  El porcentaje de avance se determinó considerando la meta que es 4, pues las 4 (una del I trimestre,  dos del II trimestre y una del III trimestre) equivalen al 100% de esta"/>
    <s v="Correo electrónico_x000a__x000a_https://drive.google.com/drive/folders/0Bz9BU3gKMyzAMXdIM2JxY2N0TFE_x000a_C:\Users\DXHUERTASR\Desktop\GRUPO DDHH\PLAN DE ACCIÓN 2016"/>
    <n v="100"/>
    <n v="1"/>
    <s v="Se cumplió el trimestre pasado.  El porcentaje de avance se determinó considerando la meta que es 4, pues las 4 (una del I trimestre,  dos del II trimestre y una del III trimestre) equivalen al 100% de esta"/>
    <s v="Correos electrónicos_x000a__x000a_https://drive.google.com/drive/folders/0Bz9BU3gKMyzAMXdIM2JxY2N0TFE_x000a_C:\Users\DXHUERTASR\Desktop\GRUPO DDHH\PLAN DE ACCIÓN 2016"/>
    <n v="346"/>
    <n v="346"/>
    <n v="1"/>
    <n v="1"/>
    <n v="1"/>
    <n v="0.1"/>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2"/>
    <s v="Coordinaciones interinstitucionales en materia de Derechos Humanos realizadas"/>
    <n v="5"/>
    <n v="12"/>
    <s v="Número"/>
    <s v="Pedro Elias Castañeda Quitian"/>
    <s v="Jefe de Oficina"/>
    <x v="0"/>
    <n v="3"/>
    <s v="Reuniones para gestionar temáticas pertinentes a Derechos Humanos: Con la Fundación Crecer Colombia, la Comisión de Derechos Humanos del Senado y la Red Comunitaria Trans."/>
    <s v="C:\Users\DXHUERTASR\Desktop\GRUPO DDHH\PLAN DE ACCIÓN 2016"/>
    <n v="2"/>
    <s v="Reuniones para gestionar temáticas pertinentes a Derechos Humanos: Con la Fundación Crecer Colombia y la Personería de Bogotá"/>
    <s v="C:\Users\DXHUERTASR\Desktop\GRUPO DDHH\PLAN DE ACCIÓN 2016"/>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963"/>
    <s v="Asistir a la reunión convocada, bien sea por el Grupo o por otra entidad y/o dependencia"/>
    <s v="NO"/>
    <d v="2016-01-01T00:00:00"/>
    <d v="2016-12-12T00:00:00"/>
    <n v="30"/>
    <s v="Diana Huertas"/>
    <s v="Profesional Especializado"/>
    <x v="0"/>
    <n v="25"/>
    <s v="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
    <s v="Listas de asistencia_x000a__x000a_C:\Users\DXHUERTASR\Desktop\GRUPO DDHH\PLAN DE ACCIÓN 2016"/>
    <n v="42"/>
    <s v="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
    <s v="Listados de asistencia_x000a__x000a_https://drive.google.com/drive/folders/0Bz9BU3gKMyzAcDZXNnpTSS1pZlU_x000a__x000a_C:\Users\DXHUERTASR\Desktop\GRUPO DDHH\PLAN DE ACCIÓN 2016"/>
    <n v="58"/>
    <n v="0.78901734104046239"/>
    <s v="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
    <s v="Listados de asistencia_x000a__x000a_https://drive.google.com/drive/folders/0Bz9BU3gKMyzAcDZXNnpTSS1pZlU_x000a__x000a_C:\Users\DXHUERTASR\Desktop\GRUPO DDHH\PLAN DE ACCIÓN 2016"/>
    <n v="100"/>
    <n v="1"/>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346"/>
    <n v="346"/>
    <n v="1"/>
    <n v="1"/>
    <n v="1"/>
    <n v="0.05"/>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2"/>
    <s v="Coordinaciones interinstitucionales en materia de Derechos Humanos realizadas"/>
    <n v="5"/>
    <n v="12"/>
    <s v="Número"/>
    <s v="Pedro Elias Castañeda Quitian"/>
    <s v="Jefe de Oficina"/>
    <x v="0"/>
    <m/>
    <m/>
    <m/>
    <m/>
    <m/>
    <m/>
    <m/>
    <s v="SIN REGISTRO DE SEGUIMIENTO"/>
    <m/>
    <n v="12"/>
    <s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
    <s v="Listados de asistencia_x000a__x000a_https://drive.google.com/drive/folders/0Bz9BU3gKMyzAcDZXNnpTSS1pZlU_x000a__x000a_C:\Users\DXHUERTASR\Desktop\GRUPO DDHH\PLAN DE ACCIÓN 2016"/>
    <n v="964"/>
    <s v="Gestionar documento soporte de la reunión (acta, listado de asistencia, oficio)"/>
    <s v="NO"/>
    <d v="2016-01-01T00:00:00"/>
    <d v="2016-12-12T00:00:00"/>
    <n v="70"/>
    <s v="Diana Huertas"/>
    <s v="Profesional Especializado"/>
    <x v="0"/>
    <n v="25"/>
    <s v="Se elaboraron las actas de las tres reuniones mencionadas.  El porcentaje de avance se determinó considerando la meta que es 12, pues 3 equivalen al 25% de esta."/>
    <s v="Actas No. 5, 6 y 9 del Grupo de Derechos Humanos_x000a__x000a_C:\Users\DXHUERTASR\Desktop\GRUPO DDHH\PLAN DE ACCIÓN"/>
    <n v="42"/>
    <s v="Se elaboraron las dos acta de las reuniones mencionadas.  El porcentaje de avance se determinó considerando la meta que es 12, pues 5 (tres del trimestre anterior y dos de este)  equivalen al 42% de esta."/>
    <s v="Actas No. 13 y 14 del Grupo de Derechos Humanos_x000a__x000a_https://drive.google.com/drive/folders/0Bz9BU3gKMyzAcDZXNnpTSS1pZlU_x000a__x000a_C:\Users\DXHUERTASR\Desktop\GRUPO DDHH\PLAN DE ACCIÓN 2016"/>
    <n v="58"/>
    <n v="0.78901734104046239"/>
    <s v="Se elaboraron las dos acta de las reuniones mencionadas.  El porcentaje de avance se determinó considerando la meta que es 12, pues 5 (tres del trimestre anterior y dos de este)  equivalen al 42% de esta."/>
    <s v="Actas No. 16 y 18 del Grupo de Derechos Humanos_x000a__x000a_https://drive.google.com/drive/folders/0Bz9BU3gKMyzAcDZXNnpTSS1pZlU_x000a__x000a_C:\Users\DXHUERTASR\Desktop\GRUPO DDHH\PLAN DE ACCIÓN 2016"/>
    <n v="100"/>
    <n v="1"/>
    <s v="Se elaboraron las cinco actas de las reuniones mencionadas.  El porcentaje de avance se determinó considerando la meta que es 12, (tres del I trimestre, dos del II trimestre,  dos del III trimestre y cinco IV trimestre)  equivalen al 100% de esta."/>
    <s v="Actas No. 19, 21, 22, 24 y 26  del Grupo de Derechos Humanos_x000a__x000a_https://drive.google.com/drive/folders/0Bz9BU3gKMyzAcDZXNnpTSS1pZlU_x000a__x000a_C:\Users\DXHUERTASR\Desktop\GRUPO DDHH\PLAN DE ACCIÓN 2016"/>
    <n v="346"/>
    <n v="346"/>
    <n v="1"/>
    <n v="1"/>
    <n v="1"/>
    <n v="0.05"/>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5"/>
    <s v="Recopilar la información existente del tema"/>
    <s v="NO"/>
    <d v="2016-01-01T00:00:00"/>
    <d v="2016-04-30T00:00:00"/>
    <n v="30"/>
    <s v="Diana Huertas"/>
    <s v="Profesional Especializado"/>
    <x v="0"/>
    <n v="100"/>
    <s v="Se compiló una carpeta de la doctrina institucional en el tema, relacionando las directivas, circulares y documentos en el tema."/>
    <s v="C:\Users\DXHUERTASR\Desktop\GRUPO DDHH\PLAN DE ACCIÓN 2016"/>
    <n v="100"/>
    <s v="Se compiló una carpeta de la doctrina institucional en el tema, relacionando las directivas, circulares y documentos en el tema."/>
    <s v="C:\Users\DXHUERTASR\Desktop\GRUPO DDHH\PLAN DE ACCIÓN 2016"/>
    <n v="100"/>
    <n v="1"/>
    <s v="Se compiló una carpeta de la doctrina institucional en el tema, relacionando las directivas, circulares y documentos en el tema."/>
    <s v="C:\Users\DXHUERTASR\Desktop\GRUPO DDHH\PLAN DE ACCIÓN 2016"/>
    <s v="100"/>
    <n v="1"/>
    <s v="Se compiló una carpeta de la doctrina institucional en el tema, relacionando las directivas, circulares y documentos en el tema."/>
    <s v="C:\Users\DXHUERTASR\Desktop\GRUPO DDHH\PLAN DE ACCIÓN 2016"/>
    <n v="120"/>
    <n v="120"/>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6"/>
    <s v="Solicitar la información que se considere faltante"/>
    <s v="NO"/>
    <d v="2016-05-01T00:00:00"/>
    <d v="2016-07-31T00:00:00"/>
    <n v="10"/>
    <s v="Diana Huertas"/>
    <s v="Profesional Especializado"/>
    <x v="0"/>
    <m/>
    <m/>
    <m/>
    <n v="100"/>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n v="100"/>
    <n v="1"/>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s v="100"/>
    <n v="1"/>
    <s v="Para recolectar la información se diseñaron dos encuestas: una para aplicar a las personas privadas de libertad y otra para servidores públicos, se envío a todos los establecimientos con fecha limite de envío el 31 de julio de 2016"/>
    <s v="Encuestas_x000a_Correo electrónico_x000a__x000a_https://drive.google.com/drive/folders/0Bz9BU3gKMyzAcDZXNnpTSS1pZlU_x000a__x000a_C:\Users\DXHUERTASR\Desktop\GRUPO DDHH\PLAN DE ACCIÓN 2016"/>
    <n v="91"/>
    <n v="9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s v="Política Institucional  de Derechos Humanos actualizada "/>
    <n v="20"/>
    <n v="1"/>
    <s v="Número"/>
    <s v="Pedro Elias Castañeda Quitian"/>
    <s v="Jefe de Oficina"/>
    <x v="0"/>
    <m/>
    <m/>
    <m/>
    <m/>
    <m/>
    <m/>
    <m/>
    <s v="SIN REGISTRO DE SEGUIMIENTO"/>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7"/>
    <s v="Elaborar documento de política institucional"/>
    <s v="NO"/>
    <d v="2016-08-01T00:00:00"/>
    <d v="2016-11-30T00:00:00"/>
    <n v="40"/>
    <s v="Diana Huertas"/>
    <s v="Profesional Especializado"/>
    <x v="0"/>
    <m/>
    <m/>
    <m/>
    <m/>
    <m/>
    <m/>
    <n v="50"/>
    <n v="0.49586776859504134"/>
    <s v="Se aprobó el documento de política en el Comité de Desarrollo Administrativa, en acta 11 del 8 de septiembre"/>
    <s v="Isolution"/>
    <n v="100"/>
    <n v="1"/>
    <s v="Se aprobó el documento de política en el Comité de Desarrollo Administrativa, en acta 11 del 8 de septiembre y ya se encuentra publicado en la ruta virtual"/>
    <s v="Isolution"/>
    <n v="121"/>
    <n v="12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3"/>
    <s v="Política Institucional  de Derechos Humanos actualizada "/>
    <n v="20"/>
    <n v="1"/>
    <s v="Número"/>
    <s v="Pedro Elias Castañeda Quitian"/>
    <s v="Jefe de Oficina"/>
    <x v="0"/>
    <m/>
    <m/>
    <m/>
    <m/>
    <m/>
    <m/>
    <m/>
    <m/>
    <m/>
    <n v="1"/>
    <s v="Se aprobó el documento de política en el Comité de Desarrollo Administrativa, en acta 11 del 8 de septiembre y ya se encuentra publicado en la ruta virtual._x000a_Se realizó la socialización de la política por cada regional"/>
    <s v="Isolution_x000a__x000a_https://drive.google.com/drive/folders/0Bz9BU3gKMyzAcDZXNnpTSS1pZlU_x000a__x000a_C:\Users\DXHUERTASR\Desktop\GRUPO DDHH\PLAN DE ACCIÓN 2016"/>
    <n v="968"/>
    <s v="Socializar el documento de política institucional"/>
    <s v="NO"/>
    <d v="2016-12-01T00:00:00"/>
    <d v="2016-12-12T00:00:00"/>
    <n v="20"/>
    <s v="Diana Huertas"/>
    <s v="Profesional Especializado"/>
    <x v="0"/>
    <m/>
    <m/>
    <m/>
    <m/>
    <m/>
    <m/>
    <m/>
    <s v="Actividad no ha iniciado"/>
    <m/>
    <m/>
    <n v="100"/>
    <n v="1"/>
    <s v="Se realizó la socialización de la política por cada regional"/>
    <s v="https://drive.google.com/drive/folders/0Bz9BU3gKMyzAcDZXNnpTSS1pZlU_x000a__x000a_C:\Users\DXHUERTASR\Desktop\GRUPO DDHH\PLAN DE ACCIÓN 2016"/>
    <n v="11"/>
    <n v="1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69"/>
    <s v="Recopilar la información existente del tema"/>
    <s v="NO"/>
    <d v="2016-01-01T00:00:00"/>
    <d v="2016-04-30T00:00:00"/>
    <n v="30"/>
    <s v="Oscar Ardila"/>
    <s v="Auxiliar Administrativo"/>
    <x v="0"/>
    <n v="100"/>
    <s v="Se realizó la consolidación de las estadísticas de las dos regionales a trabajar: Noroeste y Norte."/>
    <s v="C:\Users\DXHUERTASR\Desktop\GRUPO DDHH\PLAN DE ACCIÓN 2016"/>
    <n v="100"/>
    <s v="Se realizó la consolidación de las estadísticas de las dos regionales a trabajar: Noroeste y Norte."/>
    <s v="C:\Users\DXHUERTASR\Desktop\GRUPO DDHH\PLAN DE ACCIÓN 2016"/>
    <n v="100"/>
    <n v="1"/>
    <s v="Se realizó la consolidación de las estadísticas de las dos regionales a trabajar: Noroeste y Norte."/>
    <s v="C:\Users\DXHUERTASR\Desktop\GRUPO DDHH\PLAN DE ACCIÓN 2016"/>
    <s v="100"/>
    <n v="1"/>
    <s v="Se realizó la consolidación de las estadísticas de las dos regionales a trabajar: Noroeste y Norte."/>
    <s v="C:\Users\DXHUERTASR\Desktop\GRUPO DDHH\PLAN DE ACCIÓN 2016"/>
    <n v="120"/>
    <n v="120"/>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0"/>
    <s v="Solicitar la información que se considere faltante"/>
    <s v="NO"/>
    <d v="2016-05-01T00:00:00"/>
    <d v="2016-07-31T00:00:00"/>
    <n v="10"/>
    <s v="Oscar Ardila"/>
    <s v="Auxiliar Administrativo"/>
    <x v="0"/>
    <m/>
    <m/>
    <m/>
    <n v="100"/>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n v="100"/>
    <n v="1"/>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s v="100"/>
    <n v="1"/>
    <s v="Se solicitó a cada uno de los establecimientos de las regionales, la información faltante por correo electrónico, con fecha límite 31 de mayo, se están consolidadno los documentos diagnósticos"/>
    <s v="Correo electrónico_x000a__x000a_https://drive.google.com/drive/folders/0Bz9BU3gKMyzAcDZXNnpTSS1pZlU_x000a__x000a_C:\Users\DXHUERTASR\Desktop\GRUPO DDHH\PLAN DE ACCIÓN 2016"/>
    <n v="91"/>
    <n v="9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1"/>
    <s v="Elaborar documentos de diagnósticos regionales"/>
    <s v="NO"/>
    <d v="2016-08-01T00:00:00"/>
    <d v="2016-11-30T00:00:00"/>
    <n v="40"/>
    <s v="Oscar Ardila"/>
    <s v="Auxiliar Administrativo"/>
    <x v="0"/>
    <m/>
    <m/>
    <m/>
    <m/>
    <m/>
    <m/>
    <n v="100"/>
    <n v="0.49586776859504134"/>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6"/>
    <n v="100"/>
    <n v="1"/>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6"/>
    <n v="121"/>
    <n v="12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4"/>
    <s v="Diagnósticos regionales sobre la situación actual de DDHH realizados"/>
    <n v="20"/>
    <n v="2"/>
    <s v="Número"/>
    <s v="Pedro Elias Castañeda Quitian"/>
    <s v="Jefe de Oficina"/>
    <x v="0"/>
    <m/>
    <m/>
    <m/>
    <m/>
    <m/>
    <m/>
    <m/>
    <s v="Se elaboraron los documentos diagnósticos de la regional Norte y Noroeste, los cuales fueron presentados mediante oficio con código GESDOC 2016IE0023936 y 2016IE0023921"/>
    <s v="GESDOC 2016IE0023936 _x000a_ 2016IE0023921_x000a__x000a_https://drive.google.com/drive/folders/0Bz9BU3gKMyzAMXdIM2JxY2N0TFE_x000a_C:\Users\DXHUERTASR\Desktop\GRUPO DDHH\PLAN DE ACCIÓN 201"/>
    <n v="2"/>
    <s v="Se elaboraron los documentos diagnósticos de la regional Norte y Noroeste, los cuales fueron presentados mediante oficio con código GESDOC 2016IE0023936 y 2016IE0023921_x000a_Se realizó la socialización por regional y los diagnósticos se encuentran publicados en la página web de la entidad"/>
    <s v="GESDOC 2016IE0023936 _x000a_ 2016IE0023921_x000a_https://drive.google.com/drive/folders/0Bz9BU3gKMyzAMXdIM2JxY2N0TFE_x000a_C:\Users\DXHUERTASR\Desktop\GRUPO DDHH\PLAN DE ACCIÓN 2016_x000a_http://www.inpec.gov.co/portal/page/portal/Inpec/DerechosHumanosYResocializacion/DerechosHumanosBoletines/diagDDHH"/>
    <n v="972"/>
    <s v="Socializar diagnósticos"/>
    <s v="NO"/>
    <d v="2016-12-01T00:00:00"/>
    <d v="2016-12-12T00:00:00"/>
    <n v="20"/>
    <s v="Oscar Ardila"/>
    <s v="Auxiliar Administrativo"/>
    <x v="0"/>
    <m/>
    <m/>
    <m/>
    <m/>
    <m/>
    <m/>
    <m/>
    <s v="Actividad no ha iniciado"/>
    <m/>
    <m/>
    <n v="100"/>
    <n v="1"/>
    <s v="Se realizó la socialización por regional y los diagnósticos se encuentran publicados en la página web de la entidad"/>
    <s v="http://www.inpec.gov.co/portal/page/portal/Inpec/DerechosHumanosYResocializacion/DerechosHumanosBoletines/diagDDHH"/>
    <n v="11"/>
    <n v="11"/>
    <n v="1"/>
    <n v="1"/>
    <n v="1"/>
    <n v="0.2"/>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5"/>
    <s v="Informe de seguimiento sobre los casos internacionales de los cuales se tenga conocimiento realizado"/>
    <n v="5"/>
    <n v="1"/>
    <s v="Número"/>
    <s v="Pedro Elias Castañeda Quitian"/>
    <s v="Jefe de Oficina"/>
    <x v="0"/>
    <m/>
    <m/>
    <m/>
    <m/>
    <m/>
    <m/>
    <m/>
    <s v="SIN REGISTRO DE SEGUIMIENTO"/>
    <m/>
    <n v="1"/>
    <s v="Se consolidaron las respuestas a informes y requerimientos del Ministerio de Relaciones Exteriores-Cancillería"/>
    <s v="https://drive.google.com/drive/folders/0Bz9BU3gKMyzAMXdIM2JxY2N0TFE_x000a_C:\Users\DXHUERTASR\Desktop\GRUPO DDHH\PLAN DE ACCIÓN 2016"/>
    <n v="973"/>
    <s v="Recopilar la información en relación al tema"/>
    <s v="NO"/>
    <d v="2016-07-01T00:00:00"/>
    <d v="2016-11-15T00:00:00"/>
    <n v="40"/>
    <s v="Diana Huertas"/>
    <s v="Profesional Especializado"/>
    <x v="0"/>
    <m/>
    <m/>
    <m/>
    <m/>
    <m/>
    <m/>
    <n v="66"/>
    <n v="0.66423357664233573"/>
    <s v="Se han consolidado las respuestas a informes y requerimientos del Ministerio de Relaciones Exteriores-Cancillería"/>
    <s v="https://drive.google.com/drive/folders/0Bz9BU3gKMyzAMXdIM2JxY2N0TFE_x000a_C:\Users\DXHUERTASR\Desktop\GRUPO DDHH\PLAN DE ACCIÓN 2016"/>
    <n v="100"/>
    <n v="1"/>
    <s v="Se consolidaron las respuestas a informes y requerimientos del Ministerio de Relaciones Exteriores-Cancillería"/>
    <s v="https://drive.google.com/drive/folders/0Bz9BU3gKMyzAMXdIM2JxY2N0TFE_x000a_C:\Users\DXHUERTASR\Desktop\GRUPO DDHH\PLAN DE ACCIÓN 2016"/>
    <n v="137"/>
    <n v="137"/>
    <n v="1"/>
    <n v="1"/>
    <n v="1"/>
    <n v="0.05"/>
  </r>
  <r>
    <s v="GODHU"/>
    <x v="7"/>
    <s v="GODHU"/>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6"/>
    <s v="Número"/>
    <x v="105"/>
    <s v="Informe de seguimiento sobre los casos internacionales de los cuales se tenga conocimiento realizado"/>
    <n v="5"/>
    <n v="1"/>
    <s v="Número"/>
    <s v="Pedro Elias Castañeda Quitian"/>
    <s v="Jefe de Oficina"/>
    <x v="0"/>
    <m/>
    <m/>
    <m/>
    <m/>
    <m/>
    <m/>
    <m/>
    <m/>
    <m/>
    <n v="1"/>
    <s v="Se consolidaron las respuestas a informes y requerimientos del Ministerio de Relaciones Exteriores-Cancillería"/>
    <s v="https://drive.google.com/drive/folders/0Bz9BU3gKMyzAMXdIM2JxY2N0TFE_x000a_C:\Users\DXHUERTASR\Desktop\GRUPO DDHH\PLAN DE ACCIÓN 2016"/>
    <n v="974"/>
    <s v="Elaborar Documento"/>
    <s v="NO"/>
    <d v="2016-12-01T00:00:00"/>
    <d v="2016-12-12T00:00:00"/>
    <n v="60"/>
    <s v="Diana Huertas"/>
    <s v="Profesional Especializado"/>
    <x v="0"/>
    <m/>
    <m/>
    <m/>
    <m/>
    <m/>
    <m/>
    <m/>
    <s v="Actividad no ha iniciado"/>
    <m/>
    <m/>
    <n v="100"/>
    <n v="1"/>
    <s v="Se elaboró oficio 81003-DINPE-GODHU-139 con GESDOC 2016IE0031661 "/>
    <s v="https://drive.google.com/drive/folders/0Bz9BU3gKMyzAMXdIM2JxY2N0TFE_x000a_C:\Users\DXHUERTASR\Desktop\GRUPO DDHH\PLAN DE ACCIÓN 2016"/>
    <n v="11"/>
    <n v="11"/>
    <n v="1"/>
    <n v="1"/>
    <n v="1"/>
    <n v="0.05"/>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39"/>
    <s v="Realizar contactos con posibles entidades cooperantes para el intercambio de experiencias y capacidades en el marco del Sistema Penitenciario"/>
    <s v="SI"/>
    <d v="2016-02-14T00:00:00"/>
    <d v="2016-09-30T00:00:00"/>
    <n v="20"/>
    <s v="OSCAR ARIAS "/>
    <s v="Dragoneante"/>
    <x v="0"/>
    <n v="33"/>
    <s v="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_x000a_Se retomo comunicación con francia para coordinar tramite de convenio para el intercambio de experiencias y capacidades en el marco del Sistema Penitenciario."/>
    <s v="C:\SOPORTES PLAN DE GESTION\ SOPORTE COMISION ARGENTINA     C:\SOPORTES PLAN DE GESTION\SOPORTE VISITA PERU     C:\SOPORTES PLAN DE GESTION\Correo de Instituto Nacional Penitenciario y Carcelario - Fwd_ RV_ Solicitud coordinación interintitucional.html"/>
    <n v="100"/>
    <n v="1"/>
    <s v="1).Se atendio Invitación para el Director del Inpec del coordinador del Programa de Prisiones Sección Internacional de Asuntos Antinárcoticos y Aplicación a la Ley. Del 5 al 10 de agosto de 2016 _x000a_2).Se atendio la Oficina de asuntos Antinarcoticos y aplicaciones de la Ley (INL), de la Embajada de los Estados Unidos de America en Panamá, para asistir como Expositor dentro del Programa del Sistema Penal Acusatorio al Sistema Penitenciario de Panamá. del 18 al 19 de julio de 2016_x000a_3).Se atendio Invitación Embajda de Estados Unidos para 28 miembros del Instituto al curso Correccional Gestión Institución, CIM100, que se llevo a cabo del 28 de agosto al 11 de septiembre de 2016 en colorado y Nuevo mexico, EU."/>
    <s v="C:\Users\CMCASTROC\Desktop\PLAN DE ACCION 2016_x000a_CARPETA PRODUCTO P9 ACTIVIDAD 939"/>
    <n v="100"/>
    <n v="1"/>
    <s v="Se atendio Visita de la delegación de Naciones Unidas Contra la droga y el Delito Directiva Transitoria No 20 de 07 de octubre de 2016."/>
    <s v="Diligenciar ruta de ubicación"/>
    <n v="229"/>
    <n v="229"/>
    <n v="1"/>
    <n v="1"/>
    <n v="1"/>
    <n v="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0"/>
    <s v="Coordinar reuniones y/o eventos con entidades gubernamentales y/o no gubernamentales de índole nacional e internacional para el intercambio de experiencias y capacidades en materia penitenciaria y carcelaria."/>
    <s v="SI"/>
    <d v="2016-02-25T00:00:00"/>
    <d v="2016-12-12T00:00:00"/>
    <n v="40"/>
    <s v="OSCAR ARIAS "/>
    <s v="Dragoneante"/>
    <x v="0"/>
    <n v="33"/>
    <s v="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66"/>
    <s v="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
    <s v="C:\SOPORTES PLAN DE GESTION\OFICIO DE PRESENTACION APC"/>
    <n v="100"/>
    <n v="0.74914089347079038"/>
    <s v="1).Se recibio visita de la Delegación de Mexico a fin de conocer el Sistema Penitenciario Colombiano, organización y funcionamiento del INPEC, funcionamiento de los sistemas de Vigilancia electronica. (acta 011 del 13 de julio de 2106)_x000a_2).Se apoyo al Grupo de Derechos Humanos en la realización del VI Simposio Nacional de Derechos Humanos, según Directiva Transitoria No. 14 del 12 de agosto de 2016._x000a_3(.Visita delegación del Buro Municipal de Administración de Carceles de Shanghai Republica Popular de China los días 21 y 22 de septiembre. (Directiva Transitoria 0018 del 16 de septiembre de 2016)"/>
    <s v="C:\Users\CMCASTROC\Desktop\PLAN DE ACCION 2016_x000a_CARPETA PRODUCTO P9 ACTIVIDAD 940"/>
    <n v="100"/>
    <n v="1"/>
    <s v="Se atendió invitación de la Embajada Británica para coordinar acciones interinstitucionales.   Se coordinó visita de la fundación +34 para visitar los internos de nacionalidad  española en cárceles de Bogotá."/>
    <s v="Diligenciar ruta de ubicación"/>
    <n v="291"/>
    <n v="291"/>
    <n v="1"/>
    <n v="1"/>
    <n v="1"/>
    <n v="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1"/>
    <s v="Apoyar la suscripción de tres acuerdos de cooperación con entidades gubernamentales y/o no gubernamentales de índole internacional."/>
    <s v="NO"/>
    <d v="2016-07-07T00:00:00"/>
    <d v="2016-12-12T00:00:00"/>
    <n v="20"/>
    <s v="OSCAR ARIAS "/>
    <s v="Dragoneante"/>
    <x v="0"/>
    <m/>
    <m/>
    <m/>
    <m/>
    <m/>
    <m/>
    <n v="60"/>
    <n v="0.53797468354430378"/>
    <s v="Se esta gestionando posible alianza con Honduras para intercambio en ley de bloqueo de telefonía móvil en cárceles adoptada por ese gobierno. Mediante correo electronico del 05 de septiembre de 2016."/>
    <s v="C:\Users\CMCASTROC\Desktop\PLAN DE ACCION 2016_x000a_CARPETA PRODUCTO P9 ACTIVIDAD 941"/>
    <n v="100"/>
    <n v="1"/>
    <s v="Se reactivo alianza con Estados Unidos donde se capacitarón 28 funcionarios en materai de sistema Penitenciario. A través de Apc se coordino acciones con Honduras para posible  intercambio tecnoligico. "/>
    <s v="Autorización de presidencia: Por favor colocar la ruta de ubicación donde se encuentra la autorización de presidencia"/>
    <n v="158"/>
    <n v="158"/>
    <n v="1"/>
    <n v="1"/>
    <n v="1"/>
    <n v="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s v="SIN REGISTRO DE SEGUIMIENTO"/>
    <m/>
    <n v="1"/>
    <s v="Se cumplio con la gestión para las alianzas estratégicas."/>
    <s v="Sin ruta de ubicación de la evidencia"/>
    <n v="942"/>
    <s v="Utilizar los mecanismos de comunicación disponibles para la divulgación socialización de las actividades realizadas por el Grupo de Relaciones Internacionales."/>
    <s v="SI"/>
    <d v="2016-03-03T00:00:00"/>
    <d v="2016-12-12T00:00:00"/>
    <n v="10"/>
    <s v="OSCAR ARIAS "/>
    <s v="Dragoneante"/>
    <x v="0"/>
    <n v="33"/>
    <s v="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
    <s v="Directiva Transitoria 06 de 2016 C:\Users\OARIAS\Desktop\P9 Alianzas estratégicas gestionadas"/>
    <n v="33"/>
    <s v="Debido a que desde el mes de febrero no se cuenta con coordinador del Grupo de relaciones Internacionales se ha dificultado las diferentes actividades y en especial la coordinación de divulgación de medios de comunicación."/>
    <m/>
    <n v="100"/>
    <n v="0.74295774647887325"/>
    <s v="1).Se divulgo a través del Notinpec 376, página 8 la Viista de la delegación del Comisionado de Mexico al INPEC. _x000a_2).Se divulgo a tráves de la pagina del INPEC la asistencia de funcionario del INPEC a Colorado Estados Unidos, fecha 30 de Agosto de 2016._x000a_3).A través de la pagina del Inpec con fecha 22 de septiembre de 2016 se informo sobre la visita de la Delegación de China."/>
    <s v="C:\Users\CMCASTROC\Desktop\PLAN DE ACCION 2016_x000a_CARPETA PRODUCTO P9 ACTIVIDAD 942"/>
    <n v="100"/>
    <n v="1"/>
    <s v="Mediante NOTINPEC se divulgo las actividades del grupo de Relaciones Internacionales. Al igual a través de RUTAVIRTUAL se dio a conocer cada directiva o circular en materai de relaciones Internacionales."/>
    <s v="Notinpec 376_x000a_Diligenciar ruta de ubicación"/>
    <n v="284"/>
    <n v="284"/>
    <n v="1"/>
    <n v="1"/>
    <n v="1"/>
    <n v="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m/>
    <m/>
    <n v="1"/>
    <s v="Se cumplio con la gestión para las alianzas estratégicas."/>
    <s v="Sin ruta de ubicación de la evidencia"/>
    <n v="943"/>
    <s v="Coordinar el seguimiento a las alianzas establecidas"/>
    <s v="NO"/>
    <d v="2016-10-07T00:00:00"/>
    <d v="2016-11-28T00:00:00"/>
    <n v="5"/>
    <s v="OSCAR ARIAS "/>
    <s v="Dragoneante"/>
    <x v="0"/>
    <m/>
    <m/>
    <m/>
    <m/>
    <m/>
    <m/>
    <m/>
    <s v="Actividad no ha iniciado"/>
    <m/>
    <m/>
    <n v="100"/>
    <n v="1"/>
    <s v="Se realizo seguimiento a la alianza Con Estados Unidos para capacitar los funcionarios en materia del Sistema penitenciario."/>
    <s v="Autorización de presidencia: Por favor colocar la ruta de ubicación donde se encuentra la autorización de presidencia"/>
    <n v="52"/>
    <n v="52"/>
    <n v="1"/>
    <n v="1"/>
    <n v="1"/>
    <n v="1"/>
  </r>
  <r>
    <s v="GRURI"/>
    <x v="8"/>
    <s v="GRURI"/>
    <s v="GRUPO DE RELACIONES INTERNACIONALES"/>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06"/>
    <s v="Alianzas estratégicas gestionadas"/>
    <n v="100"/>
    <n v="1"/>
    <s v="Número"/>
    <s v="Yolanda Paredes Salazar"/>
    <s v="Profesional Universitario"/>
    <x v="0"/>
    <m/>
    <m/>
    <m/>
    <m/>
    <m/>
    <m/>
    <m/>
    <m/>
    <m/>
    <n v="1"/>
    <s v="Se cumplio con la gestión para las alianzas estratégicas."/>
    <s v="Sin ruta de ubicación de la evidencia"/>
    <n v="944"/>
    <s v="Presentar informe de resultados a la Dirección General del Instituto"/>
    <s v="NO"/>
    <d v="2016-12-04T00:00:00"/>
    <d v="2016-12-12T00:00:00"/>
    <n v="5"/>
    <s v="OSCAR ARIAS "/>
    <s v="Dragoneante"/>
    <x v="0"/>
    <m/>
    <m/>
    <m/>
    <m/>
    <m/>
    <m/>
    <m/>
    <s v="Actividad no ha iniciado"/>
    <m/>
    <m/>
    <n v="100"/>
    <n v="1"/>
    <s v="Mediante Ofico No. 0299 de fecha 13 de Diciembre se proyecto informe final para el Director General"/>
    <s v="Archivo: Oficios2016/Informes.mis documentos"/>
    <n v="8"/>
    <n v="8"/>
    <n v="1"/>
    <n v="1"/>
    <n v="1"/>
    <n v="1"/>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6"/>
    <s v="Organizar la logística  previa para realizar el Taller (definir cronograma, locación, participantes, conferencista, temática, programa etc.)."/>
    <s v="NO"/>
    <d v="2016-05-02T00:00:00"/>
    <d v="2016-05-31T00:00:00"/>
    <n v="20"/>
    <s v="Martha Lilian Niño "/>
    <s v="Auxiliar Administrativo"/>
    <x v="0"/>
    <m/>
    <m/>
    <m/>
    <m/>
    <m/>
    <m/>
    <m/>
    <n v="1"/>
    <s v="SIN REGISTRO DE SEGUIMIENTO"/>
    <m/>
    <n v="100"/>
    <n v="1"/>
    <n v="0"/>
    <n v="0"/>
    <n v="29"/>
    <n v="29"/>
    <n v="1"/>
    <n v="1"/>
    <n v="1"/>
    <n v="0.2"/>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7"/>
    <s v="Realizar el Taller: Estrategias para la buena gestión de las Relaciones Públicas y Protocolo Institucional -  Sede Central. "/>
    <s v="NO"/>
    <d v="2016-06-20T00:00:00"/>
    <d v="2016-06-24T00:00:00"/>
    <n v="60"/>
    <s v="Martha Lilian Niño "/>
    <s v="Auxiliar Administrativo"/>
    <x v="0"/>
    <m/>
    <m/>
    <m/>
    <m/>
    <m/>
    <m/>
    <m/>
    <n v="1"/>
    <s v="SIN REGISTRO DE SEGUIMIENTO"/>
    <m/>
    <n v="100"/>
    <n v="1"/>
    <n v="0"/>
    <n v="0"/>
    <n v="4"/>
    <n v="4"/>
    <n v="1"/>
    <n v="1"/>
    <n v="1"/>
    <n v="0.2"/>
  </r>
  <r>
    <s v="GREPU"/>
    <x v="9"/>
    <s v="GREPU"/>
    <s v="GRUPO DE RELACIONES PUBLICAS Y PROTOCOLO"/>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
    <n v="0"/>
    <s v="Porcentaje"/>
    <x v="107"/>
    <s v="Taller: &quot;Estrategias para la buena gestión de las Relaciones Públicas y Protocolo Institucional - Sede Central&quot; realizado y evaluado. "/>
    <n v="20"/>
    <n v="1"/>
    <s v="Número"/>
    <s v="Adriana Villanueva Arcila "/>
    <s v="Dragoneante"/>
    <x v="0"/>
    <m/>
    <m/>
    <m/>
    <m/>
    <m/>
    <m/>
    <m/>
    <s v="SIN REGISTRO DE SEGUIMIENTO"/>
    <m/>
    <n v="1"/>
    <n v="0"/>
    <n v="0"/>
    <n v="1098"/>
    <s v="Elaborar un informe de evaluación del Taller"/>
    <s v="NO"/>
    <d v="2016-07-02T00:00:00"/>
    <d v="2016-12-12T00:00:00"/>
    <n v="20"/>
    <s v="Martha Lilian Niño "/>
    <s v="Auxiliar Administrativo"/>
    <x v="0"/>
    <m/>
    <m/>
    <m/>
    <m/>
    <m/>
    <m/>
    <m/>
    <n v="0.55214723926380371"/>
    <s v="SIN REGISTRO DE SEGUIMIENTO"/>
    <m/>
    <n v="100"/>
    <n v="1"/>
    <n v="0"/>
    <n v="0"/>
    <n v="163"/>
    <n v="163"/>
    <n v="1"/>
    <n v="1"/>
    <n v="1"/>
    <n v="0.2"/>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elaboraron  tarjetas entre invitaciones, felicitaciones, agradecimientos y otras. Se realizaron  eventos "/>
    <s v="Las evidencias de las actividades realizadas están en el DRIVE en la carpeta Grepu II Trimestre, y en cada una de las actividades realizadas estan las planillas de confirmación de asistencia."/>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099"/>
    <s v="Atender y enviar tarjetas para eventos asociadas con Invitaciones, cumpleaños, felicitaciones, condolencias, agradecimientos y otras.  "/>
    <s v="SI "/>
    <d v="2016-01-02T00:00:00"/>
    <d v="2016-12-12T00:00:00"/>
    <n v="33"/>
    <s v="Martha Lilian Niño "/>
    <s v="Auxiliar Administrativo"/>
    <x v="0"/>
    <n v="100"/>
    <s v="Se hicieron y enviaron tarjetas de agradecimiento, invitación y felicitación"/>
    <s v="carpeta A-Z archivo protocolo y matríz digital"/>
    <n v="100"/>
    <s v="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
    <s v="Las evidencias de las actividades realizadas están en el DRIVE en la carpeta Grepu II Trimestre, y en cada una de las actividades realizadas estan las planillas de confirmación de asistencia."/>
    <n v="100"/>
    <n v="0.78840579710144931"/>
    <s v="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
    <s v="Las evidencias de las actividades realizadas están en el DRIVE en la carpeta Grepu III Trimestre y en cada una de las actividades realizadas están las planillas de confirmación de asistencia "/>
    <n v="100"/>
    <n v="1"/>
    <s v="Se enviaron XXX tarjetas entre invitaciones, felicitaciones y agradecimeintos. Se realizaron X actividades:"/>
    <s v="Pendiente evidencia"/>
    <n v="345"/>
    <n v="345"/>
    <n v="1"/>
    <n v="1"/>
    <n v="1"/>
    <n v="0.8"/>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verificó la asistencia de cada uno de los invitados a las actividades realizadas por la Dirección Gen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100"/>
    <s v="Realizar el seguimiento necesario para la verificación de asistencia a eventos u otros. "/>
    <s v="SI "/>
    <d v="2016-01-02T00:00:00"/>
    <d v="2016-12-12T00:00:00"/>
    <n v="33"/>
    <s v="Martha Lilian Niño "/>
    <s v="Auxiliar Administrativo"/>
    <x v="0"/>
    <m/>
    <s v="confirmación de asistencia mediante llamadas telefónicas, y firmas en actas de los eventos reralizados"/>
    <s v="Carpeta evento 2016 del archivo de protocolo"/>
    <n v="100"/>
    <s v="Se verificó la asistencia de cada uno de los invitados a las actividades realizadas por la Dirección Genral del Instituto Nacional Penitenciario y Carcelario Inpec "/>
    <m/>
    <n v="100"/>
    <n v="0.78840579710144931"/>
    <s v="Se verificó la asistencia de cada uno de los invitados a las actividades realizadas por la Dirección Genral del Instituto Nacional Penitenciario y Carcelario Inpec "/>
    <s v="confirmación de asistencia mediante llamadas telefónicas, y firmas en actas de los eventos reralizados"/>
    <n v="100"/>
    <n v="1"/>
    <s v="Se verificó la asistencia de cada uno de los invitados a las actividades realizadas por la Dirección Genral del Instituto Nacional Penitenciario y Carcelario Inpec "/>
    <s v="Pendiente evidencia"/>
    <n v="345"/>
    <n v="345"/>
    <n v="1"/>
    <n v="1"/>
    <n v="1"/>
    <n v="0.8"/>
  </r>
  <r>
    <s v="GREPU"/>
    <x v="9"/>
    <s v="GREPU"/>
    <s v="GRUPO DE RELACIONES PUBLICAS Y PROTOCOLO"/>
    <s v="O9"/>
    <s v="Administrar, promover el uso y apropiación de las tecnologías de la información y las comunicaciones como soporte de la gestión administrativa del sistema penitenciario y carcelario."/>
    <s v="S21"/>
    <s v="COMUNICACIONES"/>
    <n v="0"/>
    <n v="0"/>
    <n v="0"/>
    <s v="NA"/>
    <x v="108"/>
    <s v="Requerimientos asociados a eventos y/o logistica que conlleven a mejorar la percepción de la comunidad y la potenciaolización de la imagen de la entidad ante los grupos de interés, atendidos.  "/>
    <n v="80"/>
    <n v="100"/>
    <s v="Porcentaje "/>
    <s v="Adriana Villanueva Arcila "/>
    <s v="Dragoneante"/>
    <x v="0"/>
    <m/>
    <m/>
    <m/>
    <n v="100"/>
    <s v="Se cuenta con suficiente reserva de esquelas para atender los requerimientos delSeñor Director General del Instituto Nacional Penitenciario y Carcelario INPEC "/>
    <m/>
    <m/>
    <s v="se elaboraron  tarjetas entre invitaciones, felicitaciones, agradecimientos y otras. Se realizaron  eventos_x000a_Se verificó la asistencia de cada uno de los invitados a las actividades realizadas por la Dirección Genral del Instituto Nacional Penitenciario y Carcelario Inpec_x000a_Se compraron 100 sobres para las Tarjetas utilizadas por el Señor Director General."/>
    <s v="Las evidencias de las actividades realizadas están en el DRIVE en la carpeta Grepu III Trimestre y en cada una de las actividades realizadas están las planillas de confirmación de asistencia "/>
    <n v="100"/>
    <s v="se elaboraron  tarjetas entre invitaciones, felicitaciones, agradecimientos y otras. Se realizaron  eventos_x000a_Se verificó la asistencia de cada uno de los invitados a las actividades realizadas por la Dirección Genral del Instituto Nacional Penitenciario y Carcelario Inpec"/>
    <s v="Pendiente evidencia"/>
    <n v="1101"/>
    <s v="Tramitar la elaboración de papelería requerida para atender los eventos de logística de la Dirección General."/>
    <s v="SI "/>
    <d v="2016-01-02T00:00:00"/>
    <d v="2016-12-12T00:00:00"/>
    <n v="34"/>
    <s v="Martha Lilian Niño "/>
    <s v="Auxiliar Administrativo"/>
    <x v="0"/>
    <m/>
    <s v="Se realizó cotización y compra de bases para invitación repujada y sobres para invitación"/>
    <s v="Carpeta de suministros"/>
    <n v="100"/>
    <s v="Se cuenta con suficiente reserva de esquelas para atender los requerimientos delSeñor Director General del Instituto Nacional Penitenciario y Carcelario INPEC "/>
    <m/>
    <n v="100"/>
    <n v="0.78840579710144931"/>
    <s v="Se compraron 100 sobres para las Tarjetas utilizadas por el Señor Director General "/>
    <m/>
    <n v="100"/>
    <n v="1"/>
    <s v="Pendiente registro de información"/>
    <s v="Pendiente evidencia"/>
    <n v="345"/>
    <n v="345"/>
    <n v="1"/>
    <n v="1"/>
    <n v="1"/>
    <n v="0.8"/>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09"/>
    <s v="Solicitudes de los diferentes medios de comunicación para el desarrollo de sus actividades periodísticas con la población de internos tramitadas"/>
    <n v="10"/>
    <n v="100"/>
    <s v="Porcentaje"/>
    <s v="Carlos Alberto Zambrano"/>
    <s v="Jefe de Oficina Asesora"/>
    <x v="0"/>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36"/>
    <s v="Tramitar solicitudes de los diferentes medios de comunicación para el desarrollo de sus actividades periodísticas con la población de internos. "/>
    <s v="SI"/>
    <d v="2016-01-01T00:00:00"/>
    <d v="2016-12-12T00:00:00"/>
    <n v="50"/>
    <s v="Carolina Padilla"/>
    <s v="Secretario Ejecutivo"/>
    <x v="0"/>
    <n v="100"/>
    <s v="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n v="0.78901734104046239"/>
    <s v="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n v="1"/>
    <s v="A la fecha se han tramitado 540 solicitudes de 540 que se han radicado en la Oficina Asesora de Comunicaciones de los diferentes medios de comunicación para el desarrollo de sus actividades periodísticas con la población de internos. Esta actividad es de realización y seguimiento para todo el año, 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346"/>
    <n v="346"/>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09"/>
    <s v="Solicitudes de los diferentes medios de comunicación para el desarrollo de sus actividades periodísticas con la población de internos tramitadas"/>
    <n v="10"/>
    <n v="100"/>
    <s v="Porcentaje"/>
    <s v="Carlos Alberto Zambrano"/>
    <s v="Jefe de Oficina Asesora"/>
    <x v="0"/>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a la fecha se han realizado los trámites al 100% de las solicitudes que se han radicado en la Oficina Asesora de Comunicaciones. "/>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0"/>
    <s v="Este producto es de realización y seguimiento para todo el año, a la fecha se han implementado tres herramientas de comunicación dentro del marco de las políticas de Gobierno en Línea, discriminados en notas web, boletines de prensa y Notinpec"/>
    <s v="Las evidencias se encuentran en archivos físicos (carpetas A-Z Nº 1,2,3, que se encuentran en la secretaría de la Oficina Asesora de Comunicaciones, así como en los correos electrónicos olga.padilla@inpec.gov.co y prensa@inpec.gov.co"/>
    <n v="1037"/>
    <s v="Acompañamiento a los diferentes medios de comunicación en el desarrollo de sus actividades periodísticas con la población de internos. "/>
    <s v="SI"/>
    <d v="2016-01-01T00:00:00"/>
    <d v="2016-12-12T00:00:00"/>
    <n v="50"/>
    <s v="Néstor Cárdenas"/>
    <s v="Dragoneante"/>
    <x v="0"/>
    <n v="100"/>
    <s v="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n v="100"/>
    <s v="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100"/>
    <n v="0.78901734104046239"/>
    <s v="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100"/>
    <n v="1"/>
    <s v="A la fecha se han realizado 84 acompañamientos de 84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
    <s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
    <n v="346"/>
    <n v="346"/>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s v="Herramientas de comunicación dentro del marco de las políticas de Gobierno en Línea. (Notas Web, Boletines de Prensa, Notinpec), implementadas"/>
    <n v="10"/>
    <n v="3"/>
    <s v="Número"/>
    <s v="Carlos Alberto Zambrano"/>
    <s v="Jefe de Oficina Asesora"/>
    <x v="0"/>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s v="3"/>
    <s v="Este producto es de realización y seguimiento para todo el año, a la fecha se han implementado tres herramientas de comunicación dentro del marco de las políticas de Gobierno en Línea, discriminados en notas web, boletines de prensa y Notinpec"/>
    <s v="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38"/>
    <s v="Implementar herramientas de comunicación dentro del marco de las políticas de Gobierno en Línea. "/>
    <s v="SI"/>
    <d v="2016-08-01T00:00:00"/>
    <d v="2016-12-12T00:00:00"/>
    <n v="33"/>
    <s v="María Catalina Canal - Marta Muriel - Lina María Pérez "/>
    <s v="Profesional Universitario"/>
    <x v="0"/>
    <n v="100"/>
    <s v="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
    <s v="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
    <n v="100"/>
    <s v="Se implementaron las herramientas de comunicación dentro del marco de las políticas de Gobierno en Línea (Notas Web, Boletines de Prensa, Notinpec). Se han realizado 43 notas web, 62 boletines de prensa y 26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45112781954887216"/>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1"/>
    <s v="Se implementaron las herramientas de comunicaicón dentro del marco de las políticas de Gobierno en Línea (Notas web, Boletines de prensa, Notinpec). Se han realizado 87 notas web, 103 boletines de prensa y 52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s v="Herramientas de comunicación dentro del marco de las políticas de Gobierno en Línea. (Notas Web, Boletines de Prensa, Notinpec), implementadas"/>
    <n v="10"/>
    <n v="3"/>
    <s v="Número"/>
    <s v="Carlos Alberto Zambrano"/>
    <s v="Jefe de Oficina Asesora"/>
    <x v="0"/>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39"/>
    <s v="Generar contenido para alimentar las herramientas de comunicación implementadas dentro del marco de las políticas de Gobierno en Línea. "/>
    <s v="SI"/>
    <d v="2016-08-01T00:00:00"/>
    <d v="2016-12-12T00:00:00"/>
    <n v="33"/>
    <s v="María Catalina Canal - Marta Muriel - Lina María Pérez "/>
    <s v="Profesional Universitario"/>
    <x v="0"/>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45112781954887216"/>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1"/>
    <s v="Se generó contenido para alimentar las herramientas de comunicación  implementadas dentro del marco de las políticas de Gobierno en Línea. Estos contenidos se pueden ver reflejados en la publicación de las notas web, los boletines de prensa y las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0"/>
    <s v="Herramientas de comunicación dentro del marco de las políticas de Gobierno en Línea. (Notas Web, Boletines de Prensa, Notinpec), implementadas"/>
    <n v="10"/>
    <n v="3"/>
    <s v="Número"/>
    <s v="Carlos Alberto Zambrano"/>
    <s v="Jefe de Oficina Asesora"/>
    <x v="0"/>
    <m/>
    <m/>
    <m/>
    <m/>
    <m/>
    <m/>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3"/>
    <s v="Este producto es de realización y seguimiento para todo el año, a la fecha se han implementado tres herramientas de comunicación dentro del marco de las políticas de Gobierno en Línea, discriminados en notas web, boletines de prensa y Notinpec. "/>
    <s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
    <n v="1040"/>
    <s v=" Implementar herramientas de comunicación dentro del marco de las políticas de Gobierno en Línea. "/>
    <s v="NO"/>
    <d v="2016-06-01T00:00:00"/>
    <d v="2016-12-12T00:00:00"/>
    <n v="34"/>
    <s v="María Catalina Canal - Marta Muriel - Lina María Pérez "/>
    <s v="Profesional Universitario"/>
    <x v="0"/>
    <n v="100"/>
    <s v="Se implementaron las herramientas de comunicación dentro del marco de las políticas de Gobierno en Línea (Notas Web, Boletines de Prensa, Notinpec). Se han realizado --- notas web, 27 boletines de prensa y 14 ediciones de Notinpec. "/>
    <s v="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
    <n v="100"/>
    <s v="Se implementaron las herramientas de comunicación dentro del marco de las políticas de Gobierno en Línea (Notas Web, Boletines de Prensa, Notinpec). Se han realizado --- notas web, 27 boletines de prensa y 14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0.62371134020618557"/>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00"/>
    <n v="1"/>
    <s v="Se implementaron las herramientas de comunicación dentro del marco de las políticas de Gobierno en Línea (Notas Web, Boletines de Prensa, Notinpec). Se han realizado 64 notas web, 91 boletines de prensa y 41 ediciones de Notinpec. "/>
    <s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
    <n v="194"/>
    <n v="194"/>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1"/>
    <s v="Campañas institucionales con el fin de mejorar la cultura y el clima organizacional realizadas"/>
    <n v="10"/>
    <n v="3"/>
    <s v="Número"/>
    <s v="Carlos Alberto Zambrano"/>
    <s v="Jefe de Oficina"/>
    <x v="0"/>
    <n v="2"/>
    <s v="En el primer trimestre del año se realizaron las dos campañas institucionales cumpliendo con la meta propuesta. "/>
    <s v="Las evidencias de estas campañas se encuentras en los equipos de cómputo de las Oficina Asesora de Comunicaciones. "/>
    <n v="2"/>
    <s v="En el primer trimestre del año se realizaron las dos campañas institucionales cumpliendo con la meta propuesta. "/>
    <s v="Las evidencias de estas campañas se encuentras en los equipos de cómputo de las Oficina Asesora de Comunicaciones. "/>
    <m/>
    <s v="SIN REGISTRO DE SEGUIMIENTO"/>
    <m/>
    <n v="3"/>
    <s v="En el primer trimestre del año se realizaron las dos campañas institucionales cumpliendo con la meta propuesta. "/>
    <s v="Las evidencias de estas campañas se encuentras en los equipos de cómputo de las Oficina Asesora de Comunicaciones. "/>
    <n v="1041"/>
    <s v="Diseñar campaña institucional de mejora en la cultura y el clima organizacional. "/>
    <s v="NO"/>
    <d v="2016-08-01T00:00:00"/>
    <d v="2016-12-12T00:00:00"/>
    <n v="50"/>
    <s v="Edwards Rodríguez"/>
    <s v="Dragoneante"/>
    <x v="0"/>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0.45112781954887216"/>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1"/>
    <s v="A la fecha se han realizado dos campañas institucionales. 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1"/>
    <s v="Campañas institucionales con el fin de mejorar la cultura y el clima organizacional realizadas"/>
    <n v="10"/>
    <n v="3"/>
    <s v="Número"/>
    <s v="Carlos Alberto Zambrano"/>
    <s v="Jefe de Oficina"/>
    <x v="0"/>
    <m/>
    <m/>
    <m/>
    <m/>
    <m/>
    <m/>
    <m/>
    <s v="SIN REGISTRO DE SEGUIMIENTO"/>
    <m/>
    <n v="3"/>
    <s v="En el primer trimestre del año se realizaron las dos campañas institucionales cumpliendo con la meta propuesta. "/>
    <s v="Las evidencias de estas campañas se encuentras en los equipos de cómputo de las Oficina Asesora de Comunicaciones. "/>
    <n v="1042"/>
    <s v="Implementar campaña institucional de mejora en la cultura y el clima organizacional. "/>
    <s v="NO"/>
    <d v="2016-08-01T00:00:00"/>
    <d v="2016-12-12T00:00:00"/>
    <n v="50"/>
    <s v="Edwards Rodríguez"/>
    <s v="Dragoneante"/>
    <x v="0"/>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0.45112781954887216"/>
    <s v="Se realizó un vídeo intitucional para la campaña II fase de derechos humanos y la divulgación de la campaña de Transportes relacionadas a la construcción del plan de seguridad vial. "/>
    <s v="Las evidencias de estas campañas se encuentras en los equipos de cómputo de las Oficina Asesora de Comunicaciones. "/>
    <n v="100"/>
    <n v="1"/>
    <s v="Se realizó unvídeo institucional para la campaña II fase de derechos humanos y la divulgación de la campaña de Transportes relacionada a la contrucción del plan de seguridad vial. "/>
    <s v="Las evidencias de estas campañas se encuentran en los equipos de cómputo de la Oficina Asesora de Comunicaciones. El video se puede ver en el canal institucional de youtube en el siguiente link https://www.youtube.com/user/Reportajesdelibertad/videos"/>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2"/>
    <s v="  Política de comunicación institucional realizar, publicada y divulgada"/>
    <n v="15"/>
    <n v="1"/>
    <s v="Número"/>
    <s v="Carlos Albeto Zambrano"/>
    <s v="Jefe de Oficina"/>
    <x v="0"/>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
    <s v="La Política de Comunicaciones ya fue realizada, publicada y divulgada. "/>
    <s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n v="1043"/>
    <s v="Divulgación de la Política Institucional"/>
    <s v="SI"/>
    <d v="2016-08-01T00:00:00"/>
    <d v="2016-12-12T00:00:00"/>
    <n v="100"/>
    <s v="Lina María Pérez Toro"/>
    <s v="Profesional Universitario"/>
    <x v="0"/>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s v="La Política Institucional fue divulgada a nivel nacional el día 30 de marzo de 2016, mediante Boletín Interno Nº 007 "/>
    <s v="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n v="0.45112781954887216"/>
    <s v="La Política Institucional fue divulgada a nivel nacional el día 30 de marzo de 2016, mediante Boletín Interno Nº 007 "/>
    <s v="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00"/>
    <n v="1"/>
    <s v="La Política Institucional fue divulgada a nivel nacional el día 30 de marzo de 2016, mediante Boletín Interno Nº 007 "/>
    <s v="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
    <n v="133"/>
    <n v="133"/>
    <n v="1"/>
    <n v="1"/>
    <n v="1"/>
    <n v="0.1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3"/>
    <s v="Acciones que permitan conocer la efectividad de los canales de comunicación (Raiting, Notas positivas publicadas y Boletines Internos, Notinpec) realizadas"/>
    <n v="15"/>
    <n v="4"/>
    <s v="Número"/>
    <s v="Carlos Alberto Zambrano"/>
    <s v="Jefe de Oficina Asesora"/>
    <x v="0"/>
    <m/>
    <s v="Estas acciones se realizan a lo largo de todo el año, estas mediciones son correspondientes al 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 tri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n v="1044"/>
    <s v="Medición rating programa 'Reportajes de Libertad'. "/>
    <s v="SI"/>
    <d v="2016-08-01T00:00:00"/>
    <d v="2016-12-12T00:00:00"/>
    <n v="50"/>
    <s v="Arbey García"/>
    <s v="Técnico Administrativo"/>
    <x v="0"/>
    <n v="100"/>
    <s v="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
    <s v="El archivo de medición de rating se encuentra en el equipo de cómputo 286125 de la Oficina Asesora de Comunicaciones, Grupo de Comunicación Organizacional, Sala de Edición, Bodega. Además de la carpeta de evidencias de OFICO del Drive. "/>
    <n v="100"/>
    <s v="A la fecha se han emitido 4 programas de Reportajes de Libertad en las siguientes fechas 8 de mayo de 2016, 22 de mayo de 2016, 05 de junio de 2016 y 19 de junio de 2016"/>
    <s v="El archivo de medición de rating se encuentra en el equipo de cómputo 286125 de la Oficina Asesora de Comunicaciones, Grupo de Comunicación Organizacional, Sala de Edición, Bodega. Además de la carpeta de evidencias de OFICO del Drive. "/>
    <n v="100"/>
    <n v="0.45112781954887216"/>
    <s v="A la fecha se han emitido 11programas de Reportajes de Libertad en las siguientes fechas 8 de mayo de 2016, 22 de mayo de 2016, 05 de junio de 2016 y 19 de junio de 2016, 3, 17 y 31 de julio, 14 y 28 de agosto, 11 y 25 de septiembre."/>
    <s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
    <n v="100"/>
    <n v="1"/>
    <s v="A la fecha se han emitido 19 programas de Reportajes de Libertad en las siguientes fechas 8 de mayo, 22 de mayo, 05 de junio y 19 de junio, 3, 17 y 31 de julio, 14 y 28 de agosto, 11 y 15 de septiembre, 6, 9, 16 y 30 de octubre, 13 y 24 de noviembre, 4 y 11 de diciembre. La última emisión se realizará el 18 de diciembre. "/>
    <s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
    <n v="133"/>
    <n v="133"/>
    <n v="1"/>
    <n v="1"/>
    <n v="1"/>
    <n v="0.1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3"/>
    <s v="Acciones que permitan conocer la efectividad de los canales de comunicación (Raiting, Notas positivas publicadas y Boletines Internos, Notinpec) realizadas"/>
    <n v="15"/>
    <n v="4"/>
    <s v="Número"/>
    <s v="Carlos Alberto Zambrano"/>
    <s v="Jefe de Oficina Asesora"/>
    <x v="0"/>
    <m/>
    <m/>
    <m/>
    <m/>
    <m/>
    <m/>
    <m/>
    <m/>
    <m/>
    <n v="4"/>
    <s v="Estas acciones se realizan a lo largo de todo el año, estas mediciones son correspondientes al III trismestre de 2016. "/>
    <s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
    <n v="1045"/>
    <s v="Medir notas positivas publicadas en medios de comunicación."/>
    <s v="SI"/>
    <d v="2016-08-01T00:00:00"/>
    <d v="2016-12-12T00:00:00"/>
    <n v="50"/>
    <s v="María Catalina Canal "/>
    <s v="Contratista"/>
    <x v="0"/>
    <n v="100"/>
    <s v="Se realizó la medición de las notas positivas publicadas en medios de comunicación. Se registraron 17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s v="Se realizó la medición de las notas positivas publicadas en medios de comunicación. Se registraron 25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n v="0.45112781954887216"/>
    <s v="Se realizó la medición de las notas positivas publicadas en medios de comunicación. Se registraron 70 noticias positivas en el monitoreo diario a medios de comunicación. "/>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00"/>
    <n v="1"/>
    <s v="Se realizó la medición de las notas positivas publicadas en medios de comunicación. Se registraron 94 noticias positivas en el monitoreo diario a medios de comunicación."/>
    <s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
    <n v="133"/>
    <n v="133"/>
    <n v="1"/>
    <n v="1"/>
    <n v="1"/>
    <n v="0.1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4"/>
    <s v="Esquema de publicación adoptado y difundido "/>
    <n v="10"/>
    <n v="1"/>
    <s v="Número"/>
    <s v="Carlos Alberto Zambrano"/>
    <s v="Jefe de Oficina Asesora"/>
    <x v="0"/>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s v="1"/>
    <s v="El esquema de publicación fue difundido mediante Boletín Interno Nº006 el día 15 de marzo de 2016."/>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46"/>
    <s v="Reenviar a través de correos electrónicos a todos los funcionarios de nivel nacional, el esquema de publicación adoptado"/>
    <s v="SI"/>
    <d v="2016-01-02T00:00:00"/>
    <d v="2016-03-31T00:00:00"/>
    <n v="100"/>
    <s v="Lina María Pérez Toro"/>
    <s v="Profesional Universitario"/>
    <x v="0"/>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n v="1"/>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100"/>
    <n v="1"/>
    <s v="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
    <s v="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
    <n v="89"/>
    <n v="89"/>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s v="Revista institucional en los Establecimientos Carcelarios a nivel nacional, fortalecida."/>
    <n v="10"/>
    <n v="1"/>
    <s v="Número"/>
    <s v="Carlos Alberto Zambrano"/>
    <s v="Jefe de Oficina Asesora"/>
    <x v="0"/>
    <m/>
    <s v="Se inició el proceso de cotizaciones para el diseño e impresión de la Revista Intitucional, dando así cumplimiento al fortalecimiento de esta.  "/>
    <s v="El 1 de abril se solicitaron las cotizaciones a la Imprenta Nacional y otras particulares, para entregar los estudios previos. "/>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7"/>
    <s v="Diseño Revista Institucional. "/>
    <s v="NO"/>
    <d v="2016-08-01T00:00:00"/>
    <d v="2016-12-12T00:00:00"/>
    <n v="33"/>
    <s v="Marta Muriel"/>
    <s v="Profesional Universitario"/>
    <x v="0"/>
    <n v="20"/>
    <s v="El 1 de abril se solicitaron las cotizaciones a la Imprenta Nacional y otras particulares, para entregar los estudios previos. "/>
    <s v="Las cotizaciones fueron solicitadas a través del correo electrónico analucia.villavicencio@inpec.gov.co, mediante el Oficio Nº 0366"/>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finalizado._x000a__x000a_Fecha de inicio: 03 de junio de 2016  _x000a_Fecha de culminación: 30 de septiembre de 2016_x000a__x000a_28 de septiembre se recibieron 1000 revistas_x000a_- Acta No.0042 Entrega Revista_x000a_- Guía de Entrega Revista_x000a_- Contrato No. 125"/>
    <s v="El contrato y las actas respectivas se encuentran en la carpeta de evidencias OFICO del Drive con el nombre P167 - Contrato No. 125 - Contratación Revista Insitucional. Así como en la AZ con nombre 'Contratos 125 - 2016 Editores CONARTE'. "/>
    <n v="10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finalizado._x000a__x000a_Fecha de inicio: 03 de junio de 2016  _x000a_Fecha de culminación: 30 de septiembre de 2016_x000a__x000a_28 de septiembre se recibieron 1000 revistas_x000a_- Acta No.0042 Entrega Revista_x000a_- Guía de Entrega Revista_x000a_- Contrato No. 125"/>
    <s v="El contrato y las actas respectivas se encuentran en la carpeta de evidencias OFICO del Drive con el nombre P167 - Contrato No. 125 - Contratación Revista Insitucional. Así como en la AZ con nombre 'Contratos 125 - 2016 Editores CONARTE'. "/>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s v="Revista institucional en los Establecimientos Carcelarios a nivel nacional, fortalecida."/>
    <n v="10"/>
    <n v="1"/>
    <s v="Número"/>
    <s v="Carlos Alberto Zambrano"/>
    <s v="Jefe de Oficina Asesora"/>
    <x v="0"/>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8"/>
    <s v="Proceso de impresión Revista Institucional. "/>
    <s v="NO"/>
    <d v="2016-08-01T00:00:00"/>
    <d v="2016-12-12T00:00:00"/>
    <n v="34"/>
    <s v="Marta Muriel"/>
    <s v="Profesional Universitario"/>
    <x v="0"/>
    <m/>
    <m/>
    <m/>
    <n v="30"/>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Después del proceso de diseño la imprenta iniciará el proceso de impresión con fehca límite de entrega del 30 de septiembre de 2016."/>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0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28 de septiembre se recibieron 1000 revistas_x000a_- Acta No.0042 Entrega Revista_x000a_- Guía de Entrega Revista_x000a_- Contrato No. 125"/>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0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28 de septiembre se recibieron 1000 revistas_x000a_- Acta No.0042 Entrega Revista_x000a_- Guía de Entrega Revista_x000a_- Contrato No. 125"/>
    <s v="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5"/>
    <s v="Revista institucional en los Establecimientos Carcelarios a nivel nacional, fortalecida."/>
    <n v="10"/>
    <n v="1"/>
    <s v="Número"/>
    <s v="Carlos Alberto Zambrano"/>
    <s v="Jefe de Oficina Asesora"/>
    <x v="0"/>
    <m/>
    <m/>
    <m/>
    <m/>
    <m/>
    <m/>
    <m/>
    <m/>
    <m/>
    <s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A la fecha la imprenta está trabajando en el diseño de la revista con los insumos que OFICO le suministra. "/>
    <s v="El contrato se encuentra en la carpeta de evidencias OFICO del Drive con el nombre P167 - Contrato No. 125 - Contratación Revista Insitucional. Así como en la AZ con nombre 'Contratos 125 - 2016 Editores CONARTE'. "/>
    <n v="1049"/>
    <s v="Distribución de la Revista Institucional  "/>
    <s v="NO"/>
    <d v="2016-08-01T00:00:00"/>
    <d v="2016-12-12T00:00:00"/>
    <n v="33"/>
    <s v="Marta Muriel"/>
    <s v="Profesional Universitario"/>
    <x v="0"/>
    <m/>
    <m/>
    <m/>
    <n v="5"/>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70"/>
    <n v="0.45112781954887216"/>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100"/>
    <n v="1"/>
    <s v="El contrato No.125 celebrado con Editores CONARTES SAS cuyo objeto es_x000a_“Contratar la adquisición de la séptima edición de la revista institucional, material POP (carpetas) y diplomas del día del giardián del Instituo Nacional Penitenciario y Carcelario”, se encuentra en EJECUCIÓN._x000a__x000a_Fecha de inicio: 03 de junio de 2016  _x000a_Fecha de culminación: 30 de septiembre de 2016_x000a__x000a_El proceso de distribución de la Revista Institucional está a cargo de OFICO, a la fecha se está actualizando la base de datos de las personas que recibirán el material. "/>
    <s v="El contrato se encuentra en la carpeta de evidencias OFICO del Drive con el nombre P167 - Contrato No. 125 - Contratación Revista Insitucional. Así como en la AZ con nombre 'Contratos 125 - 2016 Editores CONARTE'. "/>
    <n v="133"/>
    <n v="133"/>
    <n v="1"/>
    <n v="1"/>
    <n v="1"/>
    <n v="0.1"/>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6"/>
    <s v="Manual de Comunicación de Crisis elaborado y aprobado"/>
    <n v="5"/>
    <n v="50"/>
    <s v="Porcentaje"/>
    <s v="Carlos Alberto Zambrano"/>
    <s v="Jefe de Oficina Asesora"/>
    <x v="0"/>
    <n v="50"/>
    <s v="La actividad para este producto se ha realizado con asesoría de la Oficina Asesora de Planeación. "/>
    <s v="Las evidencias reposan en el inercambio de correos electrónicos entre comunicacionorganizacional@inpec.gov.co y angelica.patino@inpec.gov.co. así como en la carpeta de evidencias OFICO del Drive. "/>
    <n v="50"/>
    <s v="El Manual de Crisis fue elaborado por parte de OFICO, la aprobación se ha realizado por parte de la Oficina Asesora de Planeación mediante un trabajo conjunto con la funcionario Angélica Patiño. "/>
    <s v="Las evidencias reposan en el inercambio de correos electrónicos entre comunicacionorganizacional@inpec.gov.co y angelica.patino@inpec.gov.co. así como en la carpeta de evidencias OFICO del Drive. "/>
    <m/>
    <s v="SIN REGISTRO DE SEGUIMIENTO"/>
    <m/>
    <s v="50"/>
    <s v="El producto tiene un avance del 50% debido a que el Manual de Crisis se elaboró por parte de OFICO pero no fue aprobado en este período. "/>
    <s v="Las evidencias reposan en el inercambio de correos electrónicos entre comunicacionorganizacional@inpec.gov.co y angelica.patino@inpec.gov.co. así como en la carpeta de evidencias OFICO del Drive. "/>
    <n v="1050"/>
    <s v="Realizar seguimiento a la aprobación del Manual de Comunicación de Crisis"/>
    <s v="NO"/>
    <d v="2016-08-01T00:00:00"/>
    <d v="2016-12-12T00:00:00"/>
    <n v="100"/>
    <s v="Lina María Pérez Toro"/>
    <s v="Profesional Universitario"/>
    <x v="0"/>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n v="0.45112781954887216"/>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00"/>
    <n v="1"/>
    <s v="Se realizó el seguimiento a la aprobación del Manual de Crisis. Para dicho seguimiento se realizaron reuniones con Angélica Patiño, profesional de la Oficina de Planeación quien ha brindado asesoría para este procedimiento. "/>
    <s v="Las evidencias reposan en el inercambio de correos electrónicos entre comunicacionorganizacional@inpec.gov.co y angelica.patino@inpec.gov.co. así como en la carpeta de evidencias OFICO del Drive. "/>
    <n v="133"/>
    <n v="133"/>
    <n v="1"/>
    <n v="1"/>
    <n v="1"/>
    <n v="0.0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7"/>
    <s v="Videos Institucionales elaborados y editados."/>
    <n v="15"/>
    <n v="4"/>
    <s v="Número"/>
    <s v="Carlos Alberto Zambrano"/>
    <s v="Jefe de Oficina Asesora"/>
    <x v="0"/>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1051"/>
    <s v="Preproducción vídeos institucionales"/>
    <s v="NO"/>
    <d v="2016-08-01T00:00:00"/>
    <d v="2016-12-12T00:00:00"/>
    <n v="50"/>
    <s v="Edwards Rodríguez - Néstor Cárdenas"/>
    <s v="Dragoneante"/>
    <x v="0"/>
    <n v="100"/>
    <s v="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y en el canal de youtube institucional https://www.youtube.com/user/Reportajesdelibertad"/>
    <n v="100"/>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0.45112781954887216"/>
    <s v="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1"/>
    <s v="A la fecha se han realizado 18 vídeos institucionales superando la mete propuesta en el Plan de Acción 2016. Las preproducciones de estos vídeos se realizaron a lo largo del año y como resultado se produjeron estos vídeos: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
    <s v="Los vídeos se encuentran en archivos audiovisuales en el equipo de cómputo  311105 ubicado en la Sala de Edición de la Oficina Asesora de Comunicaciones - Bodega y en el canal de youtube institucional https://www.youtube.com/user/Reportajesdelibertad"/>
    <n v="133"/>
    <n v="133"/>
    <n v="1"/>
    <n v="1"/>
    <n v="1"/>
    <n v="0.15"/>
  </r>
  <r>
    <s v="OFICO"/>
    <x v="10"/>
    <s v="OFICO"/>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50"/>
    <s v="Porcentaje"/>
    <x v="117"/>
    <s v="Videos Institucionales elaborados y editados."/>
    <n v="15"/>
    <n v="4"/>
    <s v="Número"/>
    <s v="Carlos Alberto Zambrano"/>
    <s v="Jefe de Oficina Asesora"/>
    <x v="0"/>
    <m/>
    <m/>
    <m/>
    <m/>
    <m/>
    <m/>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4"/>
    <s v="Los vídeos institucionales fueron elaborados y editados en la Sala de Edición de la Oficina Asesora de Comunicaciones, resaltando que la meta eran 4 vídeos anuales y sólo en el I trimestre ya se realizaron 5."/>
    <s v="Los vídeos se encuentran en archivos audiovisuales en el equipo de cómputo  311105 ubicado en la Sala de Edición de la Oficina Asesora de Comunicaciones - Bodega y en el canal de youtube institucional https://www.youtube.com/user/Reportajesdelibertad"/>
    <n v="1052"/>
    <s v="Edición videos institucionales "/>
    <s v="NO"/>
    <d v="2016-08-01T00:00:00"/>
    <d v="2016-12-12T00:00:00"/>
    <n v="50"/>
    <s v="Edwards Rodríguez - Néstor Cárdenas"/>
    <s v="Dragoneante"/>
    <x v="0"/>
    <n v="100"/>
    <s v="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
    <s v="Los vídeos se encuentran en archivos audiovisuales en el equipo de cómputo  311105 ubicado en la Sala de Edición de la Oficina Asesora de Comunicaciones - Bodega"/>
    <n v="100"/>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0.45112781954887216"/>
    <s v="Las ediciones de estos 9 vídeos institucionales se realizaron en el I trimestre de trabajo. Se realizó la edición de 9 vídeos institucionales: 1. SERTBLOQ. 2. RECICLAR ES ASUNTO DE TODOS. 3. VISITEL._x000a_4. LIBERA FREEPRESS. 5. Nota EPMSC ACACIAS. 6. Nota CAMIS MINJUSTICIA. 7. Mensaje DÍA DE LA TIERRA._x000a_8. Video LGBT. 9.II FESTIVAL NACIONAL DE TEATRO CARCELARIO. "/>
    <s v="Los vídeos se encuentran en archivos audiovisuales en el equipo de cómputo  311105 ubicado en la Sala de Edición de la Oficina Asesora de Comunicaciones - Bodega y en el canal de youtube institucional https://www.youtube.com/user/Reportajesdelibertad"/>
    <n v="100"/>
    <n v="1"/>
    <s v=" Las ediciones de estos 18 vídeos intitucionales se realizaron a lo largo de todo el año de trabjo.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
    <s v="Los vídeos se encuentran en archivos audiovisuales en el equipo de cómputo  311105 ubicado en la Sala de Edición de la Oficina Asesora de Comunicaciones - Bodega y en el canal de youtube institucional https://www.youtube.com/user/Reportajesdelibertad"/>
    <n v="133"/>
    <n v="133"/>
    <n v="1"/>
    <n v="1"/>
    <n v="1"/>
    <n v="0.15"/>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8"/>
    <s v="Plan de Direccionamiento estratégico con seguimiento anual"/>
    <n v="7"/>
    <n v="1"/>
    <s v="Número"/>
    <s v="Juan Manuel Riaño Vargas"/>
    <s v="Jefe de Oficina Asesora"/>
    <x v="0"/>
    <m/>
    <m/>
    <m/>
    <n v="1"/>
    <s v="Se realzó seguimiento al PDE del año 2015"/>
    <s v="-"/>
    <n v="1"/>
    <s v="Se realzó seguimiento al PDE del año 2015"/>
    <s v="-"/>
    <n v="1"/>
    <s v="Se realzó seguimiento al PDE del año 2015"/>
    <s v="Pendiente ruta de ubicación"/>
    <n v="617"/>
    <s v="Elaborar el informe de seguimiento al plan de Direccionamiento estratégico a 31 diciembre de 2015 "/>
    <s v="NO"/>
    <d v="2016-01-02T00:00:00"/>
    <d v="2016-04-30T00:00:00"/>
    <n v="100"/>
    <s v="Emilio Saavedra"/>
    <s v="Contratista"/>
    <x v="0"/>
    <n v="25"/>
    <s v="Se realizaron calculos de indicadores de Eficacia y gestión de cada uno de los niveles del PDE"/>
    <s v="Archivo Calculo de Indicadores PDE 2015 Carpeta Evidencias OFPLA Seguimiento I TRIM DRIVE "/>
    <n v="100"/>
    <s v="Se elaboro informe de plan de direccionamiento estrategico de acuerdo con cada uno de los niv eles definidos por su estructura (Factor, Sector y objetivo)"/>
    <s v="URL: http://www.inpec.gov.co/portal/page/portal/Inpec/Institucion/PlanesInstitucionales/Plan_Accion_2014/Plan%20Estrat%E9gico"/>
    <n v="100"/>
    <n v="1"/>
    <s v="Se elaboro informe de plan de direccionamiento estrategico de acuerdo con cada uno de los niv eles definidos por su estructura (Factor, Sector y objetivo)"/>
    <s v="URL: http://www.inpec.gov.co/portal/page/portal/Inpec/Institucion/PlanesInstitucionales/Plan_Accion_2014/Plan%20Estrat%E9gico"/>
    <n v="100"/>
    <n v="1"/>
    <s v="Se elaboro informe de plan de direccionamiento estrategico de acuerdo con cada uno de los niv eles definidos por su estructura (Factor, Sector y objetivo)"/>
    <s v="URL: http://www.inpec.gov.co/portal/page/portal/Inpec/Institucion/PlanesInstitucionales/Plan_Accion_2014/Plan%20Estrat%E9gico"/>
    <n v="119"/>
    <n v="11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8"/>
    <s v="Plan de Direccionamiento estratégico con seguimiento anual"/>
    <n v="7"/>
    <n v="1"/>
    <s v="Número"/>
    <s v="Juan Manuel Riaño Vargas"/>
    <s v="Jefe de Oficina Asesora"/>
    <x v="0"/>
    <m/>
    <m/>
    <m/>
    <m/>
    <m/>
    <m/>
    <m/>
    <m/>
    <m/>
    <m/>
    <m/>
    <m/>
    <n v="618"/>
    <s v="Elaborar el informe de seguimiento al plan de Direccionamiento estratégico a 30 de junio de 2016 "/>
    <s v="NO"/>
    <d v="2016-07-15T00:00:00"/>
    <d v="2016-09-30T00:00:00"/>
    <n v="0"/>
    <s v="Mery Melguizo Báez"/>
    <s v="Contratista"/>
    <x v="1"/>
    <m/>
    <m/>
    <m/>
    <m/>
    <m/>
    <m/>
    <m/>
    <s v="Actividad inactiva"/>
    <m/>
    <m/>
    <m/>
    <s v="Actividad inactiva"/>
    <m/>
    <m/>
    <n v="77"/>
    <n v="77"/>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19"/>
    <s v="Solicitar el primero de cada mes a los responsables de indicadores SINERGIA, los avances cuantitativos y cualitativos."/>
    <s v="NO"/>
    <d v="2016-01-02T00:00:00"/>
    <d v="2016-12-12T00:00:00"/>
    <n v="33"/>
    <s v="Leonel Ríos Soto"/>
    <s v="Oficial Logístico"/>
    <x v="0"/>
    <n v="25"/>
    <s v="se llevo a cabo durante los primeros 5 dias de cada mes, los responsables de cada indicador emitieron su avanze tanto cualitativo como cuantitativo"/>
    <s v="Correo electronico emitido por los responsables"/>
    <n v="50"/>
    <s v="se llevo a cabo durante los primeros 5 dias de cada mes, los responsables de cada indicador emitieron su avanze tanto cualitativo como cuantitativo"/>
    <s v="Correo electronico emitido por los responsables"/>
    <n v="75"/>
    <n v="0.78840579710144931"/>
    <s v="Se coordino con los responsables de los indicadores SINERGIA el registro de avance en el aplicativo"/>
    <s v="http://sinergiapp.dnp.gov.co/#IndicadorProgEntE/26/1174/4416/132"/>
    <n v="100"/>
    <n v="1"/>
    <s v="Se coordino con los responsables de los indicadores SINERGIA el registro de avance en el aplicativo"/>
    <s v="http://sinergiapp.dnp.gov.co/#IndicEntidadP/132/45/26"/>
    <n v="345"/>
    <n v="345"/>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20"/>
    <s v="Registrar durante los 10 primeros días de cada mes, en la pagina de SINERGIA los avances cualitativos y cuantitativos de los indicadores del PND."/>
    <s v="NO"/>
    <d v="2016-01-02T00:00:00"/>
    <d v="2016-12-12T00:00:00"/>
    <n v="34"/>
    <s v="Leonel Ríos Soto"/>
    <s v="Oficial Logístico"/>
    <x v="0"/>
    <n v="25"/>
    <s v=" se llevaron a cabo el registro de los indicadores SINERGIA de acuerdo a los avances reportados por los mismos. Bloqueo de señales 0%,  Biometria 32,1%, Clasificación 130,3% y Racionamiento 55,3% _x000a_"/>
    <s v="URL: http://sinergiapp.dnp.gov.co/#IndicEntidad/132/45/26"/>
    <n v="50"/>
    <s v="se llevaron a cabo el registro de los indicadores SINERGIA de acuerdo a los avances reportados por los mismos. I bloqueo de señales 0%; I tratamiento penitenciario 56,2%, I biometria 0%, I hacinamiento -106,18%"/>
    <s v="URL: http://sinergiapp.dnp.gov.co/#IndicEntidad/132/45/26"/>
    <n v="75"/>
    <n v="0.78840579710144931"/>
    <s v="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
    <s v="Carpeta de evidencias Google Drive"/>
    <n v="100"/>
    <n v="1"/>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345"/>
    <n v="345"/>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19"/>
    <s v="Indicadores sectoriales, institucionales SINERGIA con seguimiento "/>
    <n v="7"/>
    <n v="100"/>
    <s v="Porcentaje"/>
    <s v="Juan Manuel Riaño Vargas"/>
    <s v="Jefe de Oficina Asesora"/>
    <x v="0"/>
    <m/>
    <m/>
    <m/>
    <n v="100"/>
    <s v="se realizo seguimiento a los indicadores de &quot;asinamiento&quot;, &quot;bloqueo&quot;, &quot;tecnologia biometrica&quot; y &quot;clasificación en fase&quot;"/>
    <s v="-"/>
    <n v="100"/>
    <s v="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
    <s v="las evidencias se encuentran cargadas en la carpeta de google drive junto a los soportes de cumplimiento de las actividades del producto"/>
    <n v="100"/>
    <s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
    <s v="http://sinergiapp.dnp.gov.co/#IndicEntidadP/132/45/26"/>
    <n v="621"/>
    <s v="Realizar los ajustes de los indicador SINERGIA,  que sean requeridos por DNP "/>
    <s v="SI"/>
    <d v="2016-01-02T00:00:00"/>
    <d v="2016-12-12T00:00:00"/>
    <n v="33"/>
    <s v="Leonel Ríos Soto"/>
    <s v="Oficial Logístico"/>
    <x v="0"/>
    <n v="100"/>
    <s v="los indicadores sinergia del instituto en el primer semestre fueron aprobados por el DNP sin solicitar ningun ajuste"/>
    <s v="URL: http://sinergiapp.dnp.gov.co/#IndicEntidad/132/45/26"/>
    <n v="100"/>
    <s v="los indicadores sinergia del instituto en el primer semestre fueron aprobados por el DNP sin solicitar ningun ajuste"/>
    <s v="URL: http://sinergiapp.dnp.gov.co/#IndicEntidad/132/45/26"/>
    <n v="100"/>
    <n v="0.78840579710144931"/>
    <s v="No se presentaron observaciones por parte del DNP"/>
    <s v="No registra evidencia"/>
    <n v="100"/>
    <n v="1"/>
    <s v="No se presentaron observaciones por parte del DNP"/>
    <s v="No registra evidencia"/>
    <n v="345"/>
    <n v="345"/>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n v="100"/>
    <s v="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
    <s v="-"/>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2"/>
    <s v="Asesorar y acompañar la formulación de Plan de Acción 2016"/>
    <s v="NO"/>
    <d v="2016-01-02T00:00:00"/>
    <d v="2016-01-22T00:00:00"/>
    <n v="7"/>
    <s v="Emilio Saavedra"/>
    <s v="Contratista"/>
    <x v="0"/>
    <n v="100"/>
    <s v="Se asesoró y acompaño a los enlaces de planeación de cada una de las areas en la formulación de los Planes de Acción 2016 "/>
    <s v="Carpeta Evidencias OFPLA Seguimiento I TRIM DRIVE "/>
    <n v="100"/>
    <s v="Se asesoró y acompaño a los enlaces de planeación de cada una de las areas en la formulación de los Planes de Acción 2016"/>
    <s v="Carpeta Evidencias OFPLA Seguimiento I TRIM DRIVE"/>
    <n v="100"/>
    <n v="1"/>
    <s v="Se asesoró y acompaño a los enlaces de planeación de cada una de las areas en la formulación de los Planes de Acción 2016"/>
    <s v="Carpeta Evidencias OFPLA Seguimiento I TRIM DRIVE"/>
    <n v="100"/>
    <n v="1"/>
    <s v="Se asesoró y acompaño a los enlaces de planeación de cada una de las areas en la formulación de los Planes de Acción 2016"/>
    <s v="Carpeta Evidencias OFPLA Seguimiento I TRIM DRIVE"/>
    <n v="20"/>
    <n v="20"/>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3"/>
    <s v="Consolidar el Plan de Acción Institucional 2016"/>
    <s v="NO"/>
    <d v="2016-01-01T00:00:00"/>
    <d v="2016-01-22T00:00:00"/>
    <n v="7"/>
    <s v="Emilio Saavedra"/>
    <s v="Contratista"/>
    <x v="0"/>
    <n v="100"/>
    <s v="Se revisaron y aprobaron los planes de Acción 2016 que luego fueron consolidados en el Plan de Acción Institucional 2016 que fue publicado en la pagina Web de l INPEC "/>
    <s v="Carpeta Evidencias OFPLA Plan Acción Institucional Publicado DRIVE _x000a_Página Web_x000a_http://www.inpec.gov.co/portal/page/portal/Inpec/Institucion/PlanesInstitucionales/Plan_Accion_2014/Plan%20de%20Acci%F3n"/>
    <n v="100"/>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100"/>
    <n v="1"/>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100"/>
    <n v="1"/>
    <s v="Se revisaron y aprobaron los planes de Acción 2016 que luego fueron consolidados en el Plan de Acción Institucional 2016 que fue publicado en la pagina Web de l INPEC"/>
    <s v="Carpeta Evidencias OFPLA Plan Acción Institucional Publicado DRIVE _x000a_ Página Web_x000a_ http://www.inpec.gov.co/portal/page/portal/Inpec/Institucion/PlanesInstitucionales/Plan_Accion_2014/Plan%20de%20Acci%F3n"/>
    <n v="21"/>
    <n v="21"/>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4"/>
    <s v="Presentar ante el comité de coordinación institucional el Plan de acción Institucional para su aprobación, Publicar y divulgar en la página Web "/>
    <s v="NO"/>
    <d v="2016-01-25T00:00:00"/>
    <d v="2016-01-31T00:00:00"/>
    <n v="7"/>
    <s v="Emilio Saavedra"/>
    <s v="Contratista"/>
    <x v="0"/>
    <n v="100"/>
    <s v="El 28 de enero se presentó ante el comite de cordinación institucional el plan de Acción Institucional, el cual fue aprobado "/>
    <s v="Resolución No. XXXXX del 28 de enero de 2016"/>
    <n v="100"/>
    <s v="El 28 de enero se presentó ante el comite de cordinación institucional el plan de Acción Institucional, el cual fue aprobado"/>
    <s v="Resolución No. XXXXX del 28 de enero de 2016"/>
    <n v="100"/>
    <n v="1"/>
    <s v="El 28 de enero se presentó ante el comite de cordinación institucional el plan de Acción Institucional, el cual fue aprobado"/>
    <s v="Resolución No. XXXXX del 28 de enero de 2016"/>
    <n v="100"/>
    <n v="1"/>
    <s v="El 28 de enero se presentó ante el comite de cordinación institucional el plan de Acción Institucional, el cual fue aprobado"/>
    <s v="Resolución No. XXXXX del 28 de enero de 2016"/>
    <n v="6"/>
    <n v="6"/>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5"/>
    <s v="Asesorar y acompañar la formulación de Plan de Acción 2017"/>
    <s v="SI"/>
    <d v="2016-10-15T00:00:00"/>
    <d v="2016-12-12T00:00:00"/>
    <n v="7"/>
    <s v="Emilio Saavedra"/>
    <s v="Contratista"/>
    <x v="0"/>
    <m/>
    <m/>
    <m/>
    <m/>
    <m/>
    <m/>
    <m/>
    <s v="Actividad no ha iniciado"/>
    <m/>
    <m/>
    <n v="100"/>
    <n v="1"/>
    <s v="Se realizó el acompañamiento a las dependencias en la formulación de los planes de acción para la vigencia 2017."/>
    <s v="https://drive.google.com/drive/folders/0Bz9BU3gKMyzAVGtBcHZMY0FGamM"/>
    <n v="58"/>
    <n v="58"/>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6"/>
    <s v="Elaborar y publicar el informe de gestión  2015 de Plan de Acción "/>
    <s v="NO"/>
    <d v="2016-01-02T00:00:00"/>
    <d v="2016-01-30T00:00:00"/>
    <n v="7"/>
    <s v="Emilio Saavedra"/>
    <s v="Contratista"/>
    <x v="0"/>
    <n v="100"/>
    <s v="Se elaboró y publicó el informe de gestión de 2015 con base en el seguimiento de los planes de acción de cada una de las areas "/>
    <s v="http://www.inpec.gov.co/portal/page/portal/Inpec/Institucion/PlanesInstitucionales/Plan_Accion_2014/Plan%20de%20Acci%F3n"/>
    <n v="100"/>
    <s v="Se elaboró y publicó el informe de gestión de 2015 con base en el seguimiento de los planes de acción de cada una de las areas"/>
    <s v="http://www.inpec.gov.co/portal/page/portal/Inpec/Institucion/PlanesInstitucionales/Plan_Accion_2014/Plan%20de%20Acci%F3n"/>
    <n v="100"/>
    <n v="1"/>
    <s v="Se elaboró y publicó el informe de gestión de 2015 con base en el seguimiento de los planes de acción de cada una de las areas"/>
    <s v="http://www.inpec.gov.co/portal/page/portal/Inpec/Institucion/PlanesInstitucionales/Plan_Accion_2014/Plan%20de%20Acci%F3n"/>
    <n v="100"/>
    <n v="1"/>
    <s v="Se elaboró y publicó el informe de gestión de 2015 con base en el seguimiento de los planes de acción de cada una de las areas"/>
    <s v="http://www.inpec.gov.co/portal/page/portal/Inpec/Institucion/PlanesInstitucionales/Plan_Accion_2014/Plan%20de%20Acci%F3n"/>
    <n v="28"/>
    <n v="28"/>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7"/>
    <s v="Realizar el acompañamiento para  el registro de seguimiento trimestral  Plan de Acción 2016;  elaborar los informes y publicarlos. "/>
    <s v="NO"/>
    <d v="2016-04-15T00:00:00"/>
    <d v="2016-12-12T00:00:00"/>
    <n v="7"/>
    <s v="Emilio Saavedra"/>
    <s v="Contratista"/>
    <x v="0"/>
    <m/>
    <m/>
    <m/>
    <n v="50"/>
    <s v="Se realizó acompañamiento para registro de seguimiento del cuarto trimestre del 2015 y primer trimestre del 2016, Se elaboró el informe de seguimiento de cumplimiento plan de acción 2015 y avance de cumplimiento de 1 trimestre"/>
    <s v="URL: http://www.inpec.gov.co/portal/page/portal/Inpec/Institucion/PlanesInstitucionales/Plan_Accion_2014/Plan%20de%20Acci%F3n"/>
    <m/>
    <n v="0.69709543568464727"/>
    <m/>
    <m/>
    <n v="100"/>
    <n v="1"/>
    <s v="El cumplimiento de esta actividad implicó:_x000a__x000a_1. Envio de correo con las instrucciones para la realización del seguimiento._x000a_2. Capacitación a las dependencias en donde se realizan las aclaraciones correspondientes para la realización del seguimiento._x000a_3. Generación de los indicadores de gestión de las dependencias en referencia al cumplimienot de los planes de acción de las dependencias."/>
    <s v="https://drive.google.com/drive/folders/0Bz9BU3gKMyzARlJucDQxbFM4cDA"/>
    <n v="241"/>
    <n v="241"/>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8"/>
    <s v="Elaborar documento de Plan Anticorrupción y atención al ciudadano 2016"/>
    <s v="NO"/>
    <d v="2016-01-02T00:00:00"/>
    <d v="2016-01-20T00:00:00"/>
    <n v="7"/>
    <s v="Yesica Virgües"/>
    <s v="Auxiliar Administrativo"/>
    <x v="0"/>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n v="1"/>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00"/>
    <n v="1"/>
    <s v="El documento de Plan Anticorrupción y atención al ciudadano 2016 publicado en la web en el LINK:http://www.inpec.gov.co/portal/page/portal/Inpec/ServiciosDeInformacionAlCiudadano/PlanAnticorrupcion/Tab3"/>
    <s v="(SCENTRAL/YVirguezr) ESCRITORIO: CARPETA PLANTIC 2016 - DOCUMENTO WORD PLAN ANTICORRUPCION Y ATENCION AL CIUDADANO 2016"/>
    <n v="18"/>
    <n v="18"/>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29"/>
    <s v="Difusión del plan de acción y el Plan Anticorrupción a las Direcciones Regionales."/>
    <s v="NO"/>
    <d v="2016-02-02T00:00:00"/>
    <d v="2016-05-15T00:00:00"/>
    <n v="7"/>
    <s v="Yesica Virgües"/>
    <s v="Auxiliar Administrativo"/>
    <x v="0"/>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_x000a_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n v="1"/>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0"/>
    <n v="1"/>
    <s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_x000a_ _x000a_ El dia 29 de marzo se envio un comunicado por medio de la oficina de comunicacionesa nivel nacional incluyendo a Directores Regionales a realizar la consulta del ​PLANTIC INPEC 2016, en la página web institucional"/>
    <s v="COMUNICADO 008 POR CORREO masivo.inpec@inpec.gov.co POR ASUNTO «​¡CONOZCA LO NUEVO DEL PLAN ANTICORRUPCIÓN Y DE ATENCIÓN AL CIUDADANO! (PLANTIC INPEC2016)​»"/>
    <n v="103"/>
    <n v="103"/>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0"/>
    <s v="Presentar el PLANTIC 2016 ante el comité institucional de desarrollo administrativo y publicarlo previa aprobación "/>
    <s v="NO"/>
    <d v="2016-01-18T00:00:00"/>
    <d v="2016-01-31T00:00:00"/>
    <n v="7"/>
    <s v="Juan Manuel Riaño Vargas"/>
    <s v="Jefe de Oficina Asesora"/>
    <x v="0"/>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_x000a_el 30 de marzo de 2016 mediante boletin interno N° 0008 se divulga a nivel nacional el PLANTIC INPEC 2016 "/>
    <s v="Acta N°01 del 18 de enero de 2016_x000a__x000a_Resolución N°1349 del 28 de marzo de 2016_x000a__x000a_URL: http://www.inpec.gov.co/portal/page/portal/Inpec/ServiciosDeInformacionAlCiudadano/PlanAnticorrupcion/Tab3_x000a__x000a_Boletin interno N° 0008"/>
    <n v="100"/>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00"/>
    <n v="1"/>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00"/>
    <n v="1"/>
    <s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_x000a_ _x000a_ el 30 de marzo de 2016 mediante boletin interno N° 0008 se divulga a nivel nacional el PLANTIC INPEC 2016"/>
    <s v="Acta N°01 del 18 de enero de 2016_x000a_ _x000a_ Resolución N°1349 del 28 de marzo de 2016_x000a_ _x000a_ URL: http://www.inpec.gov.co/portal/page/portal/Inpec/ServiciosDeInformacionAlCiudadano/PlanAnticorrupcion/Tab3_x000a_ _x000a_ Boletin interno N° 0008"/>
    <n v="13"/>
    <n v="13"/>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1"/>
    <s v="Socializar el Informe de Seguimiento al PLANTIC 2015  ante el comité institucional de desarrollo administrativo y publicarlo previa aprobación "/>
    <s v="NO"/>
    <d v="2016-01-18T00:00:00"/>
    <d v="2016-01-31T00:00:00"/>
    <n v="7"/>
    <s v="Juan Manuel Riaño Vargas"/>
    <s v="Jefe de Oficina Asesora"/>
    <x v="0"/>
    <n v="100"/>
    <s v="La socialización del informe del seguimiento al PLANTIC se realizó ante el Comité Institucional de Desarrollo Administrativo y se aprobó mediante acta N° 01 del 18 de enero del  2016 se encuentra publicado en la página web institucional. "/>
    <s v="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
    <n v="100"/>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00"/>
    <n v="1"/>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00"/>
    <n v="1"/>
    <s v="La socialización del informe del seguimiento al PLANTIC se realizó ante el Comité Institucional de Desarrollo Administrativo y se aprobó mediante acta N° 01 del 18 de enero del 2016 se encuentra publicado en la página web institucional."/>
    <s v="La socialización del informe del seguimiento al PLANTIC se realizó ante el Comité Institucional de Desarrollo Administrativo y se aprobó mediante acta N° 01 del 18 de enero del 2016 se encuentra publicado en la página web institucional."/>
    <n v="13"/>
    <n v="13"/>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2"/>
    <s v="Realizar 2 Monitoreo al PLANTIC 2016  en coordinación con los responsables de los componentes."/>
    <s v="NO"/>
    <d v="2016-04-30T00:00:00"/>
    <d v="2016-12-12T00:00:00"/>
    <n v="7"/>
    <s v="Yesica Virgües"/>
    <s v="Auxiliar Administrativo"/>
    <x v="0"/>
    <n v="0"/>
    <s v="El monitoreo al PLANTIC se encuentra programado para el mes de abril de 2016,"/>
    <m/>
    <n v="50"/>
    <s v="Se realizó el primer monitoreo a corte el 15 de abril y el siguiente monitoreo se realizara el 31 de agosto"/>
    <s v="Carpeta de evidencias google drive"/>
    <n v="100"/>
    <n v="0.67699115044247793"/>
    <s v="Monitoreos realizados"/>
    <s v="yvirguezr/escritorio/riesgosinstitucionales/plantic/monitoreo PLANTIC"/>
    <n v="100"/>
    <n v="1"/>
    <s v="Monitoreos realizados"/>
    <s v="yvirguezr/escritorio/riesgosinstitucionales/plantic/monitoreo PLANTIC"/>
    <n v="226"/>
    <n v="226"/>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3"/>
    <s v="Asesorar y acompañar el diligenciamiento del formulario FURAG-2015 y enviarlo al DAFP  "/>
    <s v="NO"/>
    <d v="2016-01-25T00:00:00"/>
    <d v="2016-02-15T00:00:00"/>
    <n v="7"/>
    <s v="Elvira Isabel Rowlands"/>
    <s v="Profesional Universitario"/>
    <x v="0"/>
    <n v="100"/>
    <s v="Se diligencio y se encuentra publicado en la Página de DAFP-Modelo Integrado de Planeación y Gestión-FURAG el 23 de marzo del año en curso."/>
    <s v="https://www.funcionpublica.gov.co/hs/faces/reportes/filtroReporteFurag.jsf?_adf.ctrl-state=844vmwh8a_3"/>
    <n v="100"/>
    <s v="El DAFP publico los resultados del FURAG 2015, en la Página de DAFP-Modelo Integrado de Planeación y Gestión, ocupando el INPEC el primer lugar"/>
    <s v="https://www.funcionpublica.gov.co/hs/faces/reportes/filtroReporteFurag.jsf?_adf.ctrl-state=844vmwh8a_3"/>
    <n v="100"/>
    <n v="1"/>
    <s v="El DAFP publico los resultados del FURAG 2015, en la Página de DAFP-Modelo Integrado de Planeación y Gestión, ocupando el INPEC el primer lugar"/>
    <s v="https://www.funcionpublica.gov.co/hs/faces/reportes/filtroReporteFurag.jsf?_adf.ctrl-state=844vmwh8a_3"/>
    <n v="100"/>
    <n v="1"/>
    <s v="El DAFP publico los resultados del FURAG 2015, en la Página de DAFP-Modelo Integrado de Planeación y Gestión, ocupando el INPEC el primer lugar"/>
    <s v="https://www.funcionpublica.gov.co/hs/faces/reportes/filtroReporteFurag.jsf?_adf.ctrl-state=844vmwh8a_3"/>
    <n v="21"/>
    <n v="21"/>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4"/>
    <s v="Generar trimestralmente el Informe de seguimiento del Modelo integrado de Planeación y Gestión y presentarlo ante el ministerio y comité institucional de desarrollo administrativo (IV trim 2015 - I,II,III- 2016) "/>
    <s v="NO"/>
    <d v="2016-01-10T00:00:00"/>
    <d v="2016-10-10T00:00:00"/>
    <n v="8"/>
    <s v="Leonel Ríos Soto"/>
    <s v="Oficial Logístico"/>
    <x v="0"/>
    <n v="25"/>
    <s v="Se realizo informe trimestral del modelo integrado de planeación y gestión del instituto, este informe corresponde al del IV Trimestre del año 2015"/>
    <s v="URL: http://sinergiapp.dnp.gov.co/#IndicEntidad/132/45/26"/>
    <n v="50"/>
    <s v="Se realizo informe trimestral del modelo integrado de planeación y gestión del instituto, este informe corresponde al del I Trimestre del año 2016"/>
    <s v="Scentral/Danielrr/Carpeta MIPG/Carpeta I Seguimiento MIPG 2016"/>
    <n v="75"/>
    <n v="0.96350364963503654"/>
    <s v="Se realizo informe trimestral del modelo integrado de planeación y gestión del instituto, este informe corresponde al del I Trimestre del año 2016"/>
    <s v="Scentral/Danielrr/Carpeta MIPG/Carpeta I Seguimiento MIPG 2016"/>
    <n v="100"/>
    <n v="1"/>
    <s v="Se realizo informe trimestral del modelo integrado de planeación y gestión del instituto, este informe corresponde al del IV Trimestre del año 2016"/>
    <s v="Scentral/Danielrr/Carpeta MIPG/Carpeta I Seguimiento MIPG 2016"/>
    <n v="274"/>
    <n v="274"/>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0"/>
    <s v="Herramientas de planeación formuladas y monitoreadas. (planes de Acción, Plan anticorrupción, FURAG, Modelo integrado de Planeación y Gestión, Plan Indicativo)"/>
    <n v="11"/>
    <n v="100"/>
    <s v="Porcentaje"/>
    <s v="Juan Manuel Riaño Vargas"/>
    <s v="Jefe de Oficina Asesora"/>
    <x v="0"/>
    <m/>
    <m/>
    <m/>
    <m/>
    <m/>
    <m/>
    <n v="100"/>
    <s v="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100"/>
    <s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
    <s v="las evidencias se encuentran cargadas en la carpeta de google drive junto a los soportes de cumplimiento de las actividades del producto"/>
    <n v="635"/>
    <s v="Revisar con las dependencias el plan Indicativo, realizar los ajustes aprobados y publicarlo"/>
    <s v="NO"/>
    <d v="2016-01-01T00:00:00"/>
    <d v="2016-01-30T00:00:00"/>
    <n v="8"/>
    <s v="Emilio Saavedra"/>
    <s v="Contratista"/>
    <x v="0"/>
    <n v="100"/>
    <s v="Se revisó, ajustó y publicó el plan Indicativo 2015 con base en el plan de direccionaminto estratégico y la formulación de los planes de acción de cada una de las areas "/>
    <s v="http://www.inpec.gov.co/portal/page/portal/Inpec/Institucion/PlanesInstitucionales/Plan_Accion_2014/Plan%20de%20Acci%F3n"/>
    <n v="100"/>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100"/>
    <n v="1"/>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100"/>
    <n v="1"/>
    <s v="Se revisó, ajustó y publicó el plan Indicativo 2015 con base en el plan de direccionaminto estratégico y la formulación de los planes de acción de cada una de las areas"/>
    <s v="http://www.inpec.gov.co/portal/page/portal/Inpec/Institucion/PlanesInstitucionales/Plan_Accion_2014/Plan%20de%20Acci%F3n"/>
    <n v="29"/>
    <n v="29"/>
    <n v="1"/>
    <n v="1"/>
    <n v="1"/>
    <n v="0.11"/>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s v="Instrumentos para la operación Estadística del INPEC adicionados e Implementados."/>
    <n v="7"/>
    <n v="1"/>
    <s v="Número"/>
    <s v="Juan Manuel Riaño Vargas"/>
    <s v="Jefe de Oficina Asesora"/>
    <x v="0"/>
    <m/>
    <m/>
    <m/>
    <n v="1"/>
    <s v="Se tiene el instrumento del Tablero virtual de extranjeros, Delitos y reinsidencia"/>
    <s v="-"/>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6"/>
    <s v="Diseñar las variables que serán revisadas en el tablero virtual"/>
    <s v="NO"/>
    <d v="2016-01-01T00:00:00"/>
    <d v="2016-01-31T00:00:00"/>
    <n v="33"/>
    <s v="Luis Eduardo Castro "/>
    <s v="Profesional Especializado"/>
    <x v="0"/>
    <n v="100"/>
    <s v="se remitieron dos variables para incorporar al tablero virtual de datos, sujeto a incorporación en el tablero virtual de datos por la firma Jaspersof contratada entre otras para tal fin "/>
    <s v="Se envío carpeta comprimida con evidencias (Correos electronicos, actas, BBP con las variables solicitadas, conversaciones y demas soportes)los cuales fueron enviados al grupo administracion de la informacion."/>
    <n v="100"/>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100"/>
    <n v="1"/>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100"/>
    <n v="1"/>
    <s v="se remitieron dos variables para incorporar al tablero virtual de datos, sujeto a incorporación en el tablero virtual de datos por la firma Jaspersof contratada entre otras para tal fin"/>
    <s v="Se envío carpeta comprimida con evidencias (Correos electronicos, actas, BBP con las variables solicitadas, conversaciones y demas soportes)los cuales fueron enviados al grupo administracion de la informacion."/>
    <n v="30"/>
    <n v="30"/>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s v="Instrumentos para la operación Estadística del INPEC adicionados e Implementados."/>
    <n v="7"/>
    <n v="1"/>
    <s v="Número"/>
    <s v="Juan Manuel Riaño Vargas"/>
    <s v="Jefe de Oficina Asesora"/>
    <x v="0"/>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7"/>
    <s v="Solicitar el desarrollo del tablero virtual"/>
    <s v="NO"/>
    <d v="2016-02-01T00:00:00"/>
    <d v="2016-02-29T00:00:00"/>
    <n v="34"/>
    <s v="Luis Eduardo Castro "/>
    <s v="Profesional Especializado"/>
    <x v="0"/>
    <n v="0"/>
    <s v="depende de la contratación con la firma Jaspersof a cargo de la oficina de sistema de información "/>
    <s v="Con la entrega de los BBP se solicita el desarrollo de los proyectos recidencia, extranjeros y delitos los cuales ya fuero desarrollados por el grupo administracion de la informacion."/>
    <n v="100"/>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100"/>
    <n v="1"/>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100"/>
    <n v="1"/>
    <s v="La Oficina Asesora de Planeacion en Conjunto con la Oficina de Sistema realizan los BBP Proyecto BI Jaspersoft INPEC de los tableros de control Reincidencia, Extranjeros y Delitos en las tres modalidades (Intramural, Delitos y Vigilancia electronica)"/>
    <s v="Con la entrega de los BBP se solicita el desarrollo de los proyectos recidencia, extranjeros y delitos los cuales ya fueron desarrollados por el grupo administracion de la informacion."/>
    <n v="28"/>
    <n v="28"/>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5"/>
    <s v="Porcentaje"/>
    <x v="121"/>
    <s v="Instrumentos para la operación Estadística del INPEC adicionados e Implementados."/>
    <n v="7"/>
    <n v="1"/>
    <s v="Número"/>
    <s v="Juan Manuel Riaño Vargas"/>
    <s v="Jefe de Oficina Asesora"/>
    <x v="0"/>
    <m/>
    <m/>
    <m/>
    <m/>
    <m/>
    <m/>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1"/>
    <s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
    <s v="las evidencias se encuentran cargadas en la carpeta de google drive junto a los soportes de cumplimiento de las actividades del producto"/>
    <n v="638"/>
    <s v="Realizar la implementación de la aplicación en coordinación con la Oficina de Sistemas de Información."/>
    <s v="NO"/>
    <d v="2016-03-01T00:00:00"/>
    <d v="2016-12-12T00:00:00"/>
    <n v="33"/>
    <s v="Luis Eduardo Castro "/>
    <s v="Profesional Especializado"/>
    <x v="0"/>
    <n v="30"/>
    <s v="depende de la contratación con la firma Jaspersof a cargo de la oficina de sistema de información. En el momento en proceso de contratación con la firma Jaspersof "/>
    <s v="Los proyectos rencidencia, extranjeros fueron terminados en el primer trimestre del año en curso y se encuentran publicados en el sitio web http://www.inpec.gov.co/portal/page/portal/Inpec/Institucion/Estad%EDsticas/Estadisticas/Tab1"/>
    <n v="80"/>
    <s v="Se realiza acta de cierre de los proyectos Reincidencia, Extranjeros y Delitos en las tres modalidades (Intramural, Delitos y Vigilancia electronica ) los cuales son publicados en la pagina web del Instituto."/>
    <s v="Los proyectos rencidencia, extranjeros fueron terminados en el primer trimestre del año en curso y se encuentran publicados en el sitio web http://www.inpec.gov.co/portal/page/portal/Inpec/Institucion/Estad%EDsticas/Estadisticas/Tab1"/>
    <n v="100"/>
    <n v="0.74475524475524479"/>
    <s v="Junto con la oficina de sistemas se realiza el cierre de los proyectos Reincidencia, Extranjeros y Delitos  en las tres modalidades (Intramural, Domiciliaria y Vigilancia electronica ) los cuales son publicados en la pagina web del Instituto.  "/>
    <s v="EXTRANJEROS:_x000a_http://186.179.97.228:8080/jasperserver-pro/dashboard/viewer.html?&amp;j_username=inpec_user&amp;j_password=inpec#/public/Extranjeros/Dashboards/Extranjeros_Nacional_x000a__x000a_DELITOS:_x000a_http://186.179.97.228:8080/jasperserver-pro/flow.html?_flowId=dashboardRuntimeFlow&amp;dashboardResource=/public/Delitos/Dashboards/Tablero_Delitos_Colombia&amp;j_username=inpec_user&amp;j_password=inpec_x000a__x000a_REINCIDENCIA:_x000a_http://186.179.97.228:8080/jasperserver-pro/dashboard/viewer.html?&amp;j_username=inpec_user&amp;j_password=inpec#/public/Reincidencia/Dashboards/Reincidencia_Nacional_x000a__x000a_"/>
    <n v="100"/>
    <n v="1"/>
    <s v="Junto con la oficina de sistemas se realiza el cierre de los proyectos Reincidencia, Extranjeros y Delitos  en las tres modalidades (Intramural, Domiciliaria y Vigilancia electronica ) los cuales son publicados en la pagina web del Instituto.  "/>
    <s v="EXTRANJEROS:_x000a_http://186.179.97.228:8080/jasperserver-pro/dashboard/viewer.html?&amp;j_username=inpec_user&amp;j_password=inpec#/public/Extranjeros/Dashboards/Extranjeros_Nacional_x000a__x000a_DELITOS:_x000a_http://186.179.97.228:8080/jasperserver-pro/flow.html?_flowId=dashboardRuntimeFlow&amp;dashboardResource=/public/Delitos/Dashboards/Tablero_Delitos_Colombia&amp;j_username=inpec_user&amp;j_password=inpec_x000a__x000a_REINCIDENCIA:_x000a_http://186.179.97.228:8080/jasperserver-pro/dashboard/viewer.html?&amp;j_username=inpec_user&amp;j_password=inpec#/public/Reincidencia/Dashboards/Reincidencia_Nacional_x000a__x000a_"/>
    <n v="286"/>
    <n v="28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s v="Estrategias para soportar la Transparencia, participación y servicio al Ciudadano presentadas "/>
    <n v="7"/>
    <n v="3"/>
    <s v="Número"/>
    <s v="Juan Manuel Riaño Vargas"/>
    <s v="Jefe de Oficina Asesora"/>
    <x v="0"/>
    <m/>
    <m/>
    <m/>
    <n v="2"/>
    <s v="se divulgo el mapa de riesgos de corrupción y se realizaron acciones programadas para el ejercicio de la rendición de cuentas"/>
    <s v="-"/>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639"/>
    <s v="Divulgar el mapa de riesgos de corrupción a través de la canales de comunicación del instituto"/>
    <s v="NO"/>
    <d v="2016-03-01T00:00:00"/>
    <d v="2016-04-01T00:00:00"/>
    <n v="25"/>
    <s v="Yesica Virgües"/>
    <s v="Auxiliar Administrativo"/>
    <x v="0"/>
    <n v="4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http://www.inpec.gov.co/portal/page/portal/Inpec/ServiciosDeInformacionAlCiudadano/PlanAnticorrupcion/Tab3"/>
    <n v="100"/>
    <n v="1"/>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ESTUDIO AFRODESCENDIENTES E INDIGENAS_x000a_http://www.inpec.gov.co/portal/page/portal/Inpec/Institucion/Estad%EDsticas/Estadisticas/Informes%20y%20Boletines%20Estad%EDsticos/Estudio%20Afrodescendientes%20e%20Indigenas_0.pdf"/>
    <n v="100"/>
    <n v="1"/>
    <s v="Mapa publicado en la web en el enlace http://www.inpec.gov.co/portal/page/portal/Inpec/ServiciosDeInformacionAlCiudadano/PlanAnticorrupcion/Tab3/PLANTIC%20INPEC%202016.pdf en espera de respuesta por parte de Oficina Asesora de comunicaciones para la participacion en TWITTER , FACEBOOK Y CHAT"/>
    <s v="ESTUDIO AFRODESCENDIENTES E INDIGENAS_x000a_http://www.inpec.gov.co/portal/page/portal/Inpec/Institucion/Estad%EDsticas/Estadisticas/Informes%20y%20Boletines%20Estad%EDsticos/Estudio%20Afrodescendientes%20e%20Indigenas_0.pdf"/>
    <n v="31"/>
    <n v="31"/>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s v="Estrategias para soportar la Transparencia, participación y servicio al Ciudadano presentadas "/>
    <n v="7"/>
    <n v="3"/>
    <s v="Número"/>
    <s v="Juan Manuel Riaño Vargas"/>
    <s v="Jefe de Oficina Asesora"/>
    <x v="0"/>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m/>
    <s v="Realizar las acciones programas para el Ejercicio de Audiencia de rendición de cuentas "/>
    <s v="NO"/>
    <d v="2016-02-01T00:00:00"/>
    <d v="2016-08-31T00:00:00"/>
    <n v="50"/>
    <s v="Johanna Velasco Atuesta"/>
    <s v="Profesional Universitario"/>
    <x v="0"/>
    <n v="10"/>
    <s v="Se realizo mediante Resolución N° 1607 del 6 de abril del 2016, Aprobación y adopción de la guia de rendición de cuentas"/>
    <s v="-Resolución N° 1607 del 6 de abril del 2017_x000a_- Guia de rendición de cuentas codigo PE-PI-G04"/>
    <n v="40"/>
    <s v="Acta N° 07 del 21 de abril del 2016, del comité institucional de desarrollo administrativo, donde se presenta la primera acción del diagnostico del estado de la rendicion de cuentas del 2014 _x000a_ _x000a_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_x000a_ _x000a_ Acta N° 09 del 16 de junio del 2016 del comité institucional de desarrollo administrativo, se define la fecha de la audiencia publica de rendición de cuentas de la vigencia 2015 _x000a_ _x000a_ se realiza actualización de la información del proceso RDC en la pagina web institucional"/>
    <s v="Acta N° 7,8 y 9 del comité institucional de desarrollo administrativo_x000a_ _x000a_ URL: http://www.inpec.gov.co/portal/page/portal/Inpec/Institucion/InformesDeGestion/RendicionDeCuentas/Informe"/>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212"/>
    <n v="212"/>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s v="Estrategias para soportar la Transparencia, participación y servicio al Ciudadano presentadas "/>
    <n v="7"/>
    <n v="3"/>
    <s v="Número"/>
    <s v="Juan Manuel Riaño Vargas"/>
    <s v="Jefe de Oficina Asesora"/>
    <x v="0"/>
    <m/>
    <m/>
    <m/>
    <m/>
    <m/>
    <m/>
    <m/>
    <m/>
    <m/>
    <m/>
    <m/>
    <m/>
    <n v="641"/>
    <s v="Adoptar  a través de acto administrativo los tres instrumentos de gestión de la información:  Inventario de activos; esquema de publicación y el índice de información clasificada y reservada  "/>
    <s v="NO"/>
    <n v="42401"/>
    <n v="42613"/>
    <n v="25"/>
    <s v="Elvira Rowlands"/>
    <s v="Profesional Universitario"/>
    <x v="1"/>
    <n v="0"/>
    <s v="El estudio se encuentra en proceso de elaboración "/>
    <s v="Se esta trabajando en el estudio (hay tiempo de presentarlo hasta el 31de agosto del año en curso)"/>
    <n v="0"/>
    <s v="Para este trimestre no se reporta avance de esta actividad"/>
    <m/>
    <n v="100"/>
    <s v="Actividad inactiva"/>
    <m/>
    <m/>
    <m/>
    <s v="Actividad inactiva"/>
    <m/>
    <m/>
    <n v="212"/>
    <n v="212"/>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2"/>
    <s v="Estrategias para soportar la Transparencia, participación y servicio al Ciudadano presentadas "/>
    <n v="7"/>
    <n v="3"/>
    <s v="Número"/>
    <s v="Juan Manuel Riaño Vargas"/>
    <s v="Jefe de Oficina Asesora"/>
    <x v="0"/>
    <m/>
    <m/>
    <m/>
    <m/>
    <m/>
    <m/>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3"/>
    <s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
    <s v="las evidencias se encuentran cargadas en la carpeta de google drive junto a los soportes de cumplimiento de las actividades del producto"/>
    <n v="642"/>
    <s v="Actualizar y publicar el Estudio de Caracterización de la población reclusa indígena y afrodescendiente a cargo del INPEC."/>
    <s v="NO"/>
    <d v="2016-07-01T00:00:00"/>
    <d v="2016-08-31T00:00:00"/>
    <n v="25"/>
    <s v="Luis Eduardo Castro "/>
    <s v="Profesional Especializado"/>
    <x v="0"/>
    <m/>
    <s v="El estudio se encuentra en proceso de elaboración "/>
    <s v="Se esta trabajando en el estudio (hay tiempo de presentarlo hasta el 31de agosto del año en curso)"/>
    <n v="0"/>
    <s v="Para este trimestre no se reporta avance de esta actividad"/>
    <m/>
    <n v="100"/>
    <n v="1"/>
    <s v="Se realiza documento &quot;CARACTERIZACIÓN DE LA POBLACIÓN RECLUSA INDIGENA Y_x000a_AFROCOLOMBIANA A CARGO DEL INPEC&quot; _x000a_el cual  incluye tres secciones: Las dos primeras se enfocan en el análisis y descripción_x000a_de resultados de las variables sociodemográficas, perfil delictivo y situación jurídica de los_x000a_grupos objeto de estudio, construyendo la caracterización de cada uno por separado. La_x000a_tercera sección se ocupa de realizar comparaciones intergrupales para establecer diferencias_x000a_entre los mismos y finalizar el documento con las conclusiones obtenidas del análisis realizado"/>
    <s v="ESTUDIO AFRODESCENDIENTES E INDIGENAS_x000a_http://www.inpec.gov.co/portal/page/portal/Inpec/Institucion/Estad%EDsticas/Estadisticas/Informes%20y%20Boletines%20Estad%EDsticos/Estudio%20Afrodescendientes%20e%20Indigenas_0.pdf_x000a__x000a_"/>
    <n v="100"/>
    <n v="1"/>
    <s v="Se realiza documento &quot;CARACTERIZACIÓN DE LA POBLACIÓN RECLUSA INDIGENA Y_x000a_AFROCOLOMBIANA A CARGO DEL INPEC&quot; _x000a_el cual  incluye tres secciones: Las dos primeras se enfocan en el análisis y descripción_x000a_de resultados de las variables sociodemográficas, perfil delictivo y situación jurídica de los_x000a_grupos objeto de estudio, construyendo la caracterización de cada uno por separado. La_x000a_tercera sección se ocupa de realizar comparaciones intergrupales para establecer diferencias_x000a_entre los mismos y finalizar el documento con las conclusiones obtenidas del análisis realizado"/>
    <s v="ESTUDIO AFRODESCENDIENTES E INDIGENAS_x000a_http://www.inpec.gov.co/portal/page/portal/Inpec/Institucion/Estad%EDsticas/Estadisticas/Informes%20y%20Boletines%20Estad%EDsticos/Estudio%20Afrodescendientes%20e%20Indigenas_0.pdf_x000a__x000a_"/>
    <n v="61"/>
    <n v="61"/>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s v="-"/>
    <s v="El ejercicio de rendición de cuentas se realizara el 30 de septiembre"/>
    <s v="-"/>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2"/>
    <s v="Estructurar la Guía de Rendición de Cuentas del Instituto de acuerdo a lineamientos DAFP. "/>
    <s v="NO"/>
    <d v="2016-01-01T00:00:00"/>
    <d v="2016-04-30T00:00:00"/>
    <n v="20"/>
    <s v="Johanna Velasco Atuesta"/>
    <s v="Profesional Universitario"/>
    <x v="0"/>
    <n v="0"/>
    <s v="Se realizo mediante Resolución N° 1607 del 6 de abril del 2016, Aprobación y adopción de la guia de rendición de cuentas"/>
    <s v="-Resolución N° 1607 del 6 de abril del 2017_x000a_- Guia de rendición de cuentas codigo PE-PI-G04"/>
    <n v="100"/>
    <s v="Se realizo mediante Resolución N° 1607 del 6 de abril del 2016, Aprobación y adopción de la guia de rendición de cuentas"/>
    <s v="-Resolución N° 1607 del 6 de abril del 2017_x000a_ - Guia de rendición de cuentas codigo PE-PI-G04"/>
    <n v="100"/>
    <n v="1"/>
    <s v="Se realizo mediante Resolución N° 1607 del 6 de abril del 2016, Aprobación y adopción de la guia de rendición de cuentas"/>
    <s v="ESTUDIO AFRODESCENDIENTES E INDIGENAS_x000a_http://www.inpec.gov.co/portal/page/portal/Inpec/Institucion/Estad%EDsticas/Estadisticas/Informes%20y%20Boletines%20Estad%EDsticos/Estudio%20Afrodescendientes%20e%20Indigenas_0.pdf"/>
    <n v="100"/>
    <n v="1"/>
    <s v="Se realizo mediante Resolución N° 1607 del 6 de abril del 2016, Aprobación y adopción de la guia de rendición de cuentas"/>
    <s v="ESTUDIO AFRODESCENDIENTES E INDIGENAS_x000a_http://www.inpec.gov.co/portal/page/portal/Inpec/Institucion/Estad%EDsticas/Estadisticas/Informes%20y%20Boletines%20Estad%EDsticos/Estudio%20Afrodescendientes%20e%20Indigenas_0.pdf"/>
    <n v="120"/>
    <n v="120"/>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3"/>
    <s v="Realizar el análisis del estado de la rendición de cuentas en la entidad."/>
    <s v="NO"/>
    <d v="2016-01-01T00:00:00"/>
    <d v="2016-06-15T00:00:00"/>
    <n v="15"/>
    <s v="Johanna Velasco Atuesta"/>
    <s v="Profesional Universitario"/>
    <x v="0"/>
    <n v="0"/>
    <s v="Para el 20 de abril del 2016 se ha citado a comite institucional de desarrollo administrativo para presentar el lineamiento metodologio de analisis del estudio de rendición de cuentas de la entidad a fin de ser aprobado por dicho comite ."/>
    <m/>
    <n v="100"/>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00"/>
    <n v="1"/>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00"/>
    <n v="1"/>
    <s v="Mediante Acta N° 07 del comité institucional de desarrollo administrativo del 21 de abril del 2016 se da a conocer metodologia para la elaboracion del estado actual de la rendicion de cuentas de la entidad_x000a_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
    <s v="Acta N° 07 y 08 del comité institucional de desarrollo administrativo y URL: http://www.inpec.gov.co/portal/page/portal/Inpec/Institucion/InformesDeGestion/RendicionDeCuentas/Informe"/>
    <n v="166"/>
    <n v="166"/>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4"/>
    <s v="Desarrollar las acciones programas para el Ejercicio de audiencia pública de rendición de cuentas. "/>
    <s v="NO"/>
    <d v="2016-04-30T00:00:00"/>
    <d v="2016-08-31T00:00:00"/>
    <n v="15"/>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50"/>
    <s v="Mediante Acta N°07 del comité institucional de desarrollo administrativo del 21 de abril del 2016 se presenta la guia de rendición de cuentas y los 4 componentes que debe implementar la entidad a fin de dar cumplimiento._x000a_ _x000a_ Mediante Acta N° 113 del 12 de mayo del 2016 se reunen en la oficina de planeación GATEC, OFICO, OFISI, GREPU Y DIRES para acordar fechas de entrega del analisis del estado de la rendición de cuentas_x000a_ _x000a_ mediante Acta N° 08 se presenta a comite la estrategia de rendicion de cuentas, el analisis del estado de rendición de cuentas, los resultados de la encuesta de opinion publica y se socializa las estrategias de RDC para que se seleccionen _x000a_ _x000a_ Se publica en pagina web cronograma RDC preliminar"/>
    <s v="Acta N° 07 y 08 del comité institucional de desarrollo administrativo, Acta N° 113 del 12 de mayo del 2016 y URL: http://www.inpec.gov.co/portal/page/portal/Inpec/Institucion/InformesDeGestion/RendicionDeCuentas/Informe"/>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100"/>
    <n v="1"/>
    <s v="Se llevaron a cabo las acciones para el ejercicio de audiencia de rendición de cuentas, tales como: _x000a_1. La audiencia publica de rendición de cuentas, mediante acta N° 265 del 30 de septiembre del 2016 _x000a_2. Informe de audiencia publica de la RDC vigencia 2015_x000a_3. Metodologia de las mesas de dialogo_x000a_4. Aprobación de la metodologia de las mesas de dialogo mediante acta N° 181 del 07 de julio del 2016_x000a_5. Sedes de las mesas de dialogo_x000a_6. Mesa de dialogo en EC Bogotá mediante Acta N° 193 del 13 de julio del 2016_x000a_7. Mesa de dialogo en RM Bogotá mediante Acta N° 194 del 13 de julio del 2016_x000a_8. Mesa de dialogo en COMEB Bogotá mediante Acta N° 199 del 19 de julio del 2016_x000a_9. Mesa de dialogo en Regional Occidente mediante Acta N° 202 del 21 de julio del 2016_x000a_10. Mesa de dialogo en EPMSC Bucaramanga mediante Acta N° 206 del 28 de julio del 2016_x000a_11. Mesa de dialogo en EPAMSCAS La Dorada mediante Acta N° 207 del 28 de julio del 2016_x000a_12. Informe final de mesas de dialogo 2015_x000a_13. Resultados de evaluación de las mesas"/>
    <s v="Acta N° 265 del 30 de septiembre del 2016_x000a_Acta N° 181 del 07 de julio del 2016_x000a_Acta N° 193 del 13 de julio del 2016_x000a_Acta N° 199 del 19 de julio del 2016_x000a_Acta N° 202 del 21 de julio del 2016_x000a_Acta N° 206 del 28 de julio del 2016_x000a_Acta N° 207 del 28 de julio del 2016"/>
    <n v="123"/>
    <n v="123"/>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m/>
    <m/>
    <m/>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1"/>
    <s v="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
    <s v="las evidencias se encuentran cargadas en la carpeta de google drive junto a los soportes de cumplimiento de las actividades del producto"/>
    <n v="655"/>
    <s v="Efectuar la evaluación interna y externa del proceso de rendición de cuentas."/>
    <s v="NO"/>
    <d v="2016-05-01T00:00:00"/>
    <d v="2016-12-12T00:00:00"/>
    <n v="50"/>
    <s v="Johanna Velasco Atuesta"/>
    <s v="Profesional Universitario"/>
    <x v="0"/>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33"/>
    <s v="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
    <s v="Acta N°09 del comité institucional de desarrollo administrativo"/>
    <n v="100"/>
    <n v="0.67555555555555558"/>
    <s v="En el Informe de mesas de dialogo se encuentran descritos los resultados realizados por los grupos de interes en cada una de las 6 mesas _x000a__x000a_En el informe RDC se encuentra los resultados de la evaluación de la audiencia publica "/>
    <s v="Informe de Audiencia Publica Rendición de Cuentas Vigencia 2015: http://www.inpec.gov.co/portal/page/portal/Inpec/Institucion/InformesDeGestion/RendicionDeCuentas/Informe/INFORME%20AUDIENCIA%20P%DABLICA%20DE%20RDC%202015.pdf_x000a__x000a_Informe Final Mesas de Dialogo 2015: http://www.inpec.gov.co/portal/page/portal/Inpec/Institucion/InformesDeGestion/RendicionDeCuentas/Informe/INFORME%20MESAS%20DE%20DI%C1LOGO.pdf"/>
    <n v="100"/>
    <n v="1"/>
    <s v="En el Informe de mesas de dialogo se encuentran descritos los resultados realizados por los grupos de interes en cada una de las 6 mesas _x000a__x000a_En el informe RDC se encuentra los resultados de la evaluación de la audiencia publica "/>
    <s v="Informe de Audiencia Publica Rendición de Cuentas Vigencia 2015: http://www.inpec.gov.co/portal/page/portal/Inpec/Institucion/InformesDeGestion/RendicionDeCuentas/Informe/INFORME%20AUDIENCIA%20P%DABLICA%20DE%20RDC%202015.pdf_x000a__x000a_Informe Final Mesas de Dialogo 2015: http://www.inpec.gov.co/portal/page/portal/Inpec/Institucion/InformesDeGestion/RendicionDeCuentas/Informe/INFORME%20MESAS%20DE%20DI%C1LOGO.pdf"/>
    <n v="225"/>
    <n v="225"/>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m/>
    <m/>
    <m/>
    <m/>
    <m/>
    <m/>
    <m/>
    <m/>
    <m/>
    <n v="656"/>
    <s v="Elaborar un (1) informe de resultados, logros y dificultades de la Audiencia pública con publicación en la página web."/>
    <s v="NO"/>
    <n v="42566"/>
    <n v="42716"/>
    <n v="15"/>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s v="Actividad inactiva"/>
    <m/>
    <m/>
    <m/>
    <s v="Actividad inactiva"/>
    <m/>
    <m/>
    <n v="150"/>
    <n v="150"/>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23"/>
    <s v="Ejercicio de rendición de cuentas realizado"/>
    <n v="6"/>
    <n v="1"/>
    <s v="Número"/>
    <s v="Juan Manuel Riaño Vargas"/>
    <s v="Jefe de Oficina Asesora"/>
    <x v="0"/>
    <m/>
    <m/>
    <m/>
    <m/>
    <m/>
    <m/>
    <m/>
    <m/>
    <m/>
    <m/>
    <m/>
    <m/>
    <n v="657"/>
    <s v="Diseñar el plan de mejoramiento de rendición de cuentas."/>
    <s v="NO"/>
    <n v="42598"/>
    <n v="42716"/>
    <n v="20"/>
    <s v="Johanna Velasco Atuesta"/>
    <s v="Profesional Universitario"/>
    <x v="1"/>
    <n v="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m/>
    <m/>
    <m/>
    <m/>
    <s v="Actividad inactiva"/>
    <m/>
    <m/>
    <m/>
    <s v="Actividad inactiva"/>
    <m/>
    <m/>
    <n v="118"/>
    <n v="118"/>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n v="46"/>
    <s v="Sistema de gestion de la calidad implementado y con mantenimiento en un 46% el resultado equivale al cumplimiento hasta la fecha respecto a las actividades planificadas para este producto"/>
    <s v="-"/>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58"/>
    <s v="Elaborar el Manual del Sistema de Gestión Integrado  "/>
    <s v="NO"/>
    <d v="2016-02-01T00:00:00"/>
    <d v="2016-06-30T00:00:00"/>
    <n v="15"/>
    <s v="Angélica Patiño"/>
    <s v="Profesional Especializado"/>
    <x v="0"/>
    <n v="100"/>
    <s v="El manual se encuentra elaborado y aprobado mediante resolución 1489 del 01 de abril de 2016"/>
    <s v="Ruta virtual de la calidad_x000a_ http://rutavirtual.inpec.gov.co/moodle/course/view.php?id=1414"/>
    <n v="100"/>
    <s v="El manual se encuentra elaborado y aprobado mediante resolución 1489 del 01 de abril de 2016"/>
    <s v="Ruta virtual de la calidad_x000a_  http://rutavirtual.inpec.gov.co/moodle/course/view.php?id=1414"/>
    <n v="100"/>
    <n v="1"/>
    <s v="El manual se encuentra elaborado y aprobado mediante resolución 1489 del 01 de abril de 2016"/>
    <s v="Ruta virtual de la calidad_x000a_  http://rutavirtual.inpec.gov.co/moodle/course/view.php?id=1414"/>
    <n v="100"/>
    <n v="1"/>
    <s v="El manual se encuentra elaborado y aprobado mediante resolución 1489 del 01 de abril de 2016"/>
    <s v="Ruta virtual de la calidad_x000a_  http://rutavirtual.inpec.gov.co/moodle/course/view.php?id=1414"/>
    <n v="150"/>
    <n v="150"/>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59"/>
    <s v="Implementar los módulos, manual,  proceso y documentación del aplicativo Solución en la sede central "/>
    <s v="NO"/>
    <d v="2016-03-01T00:00:00"/>
    <d v="2016-12-12T00:00:00"/>
    <n v="15"/>
    <s v="Angélica Patiño"/>
    <s v="Profesional Especializado"/>
    <x v="0"/>
    <n v="25"/>
    <s v="aprobación de procedimiento de control de documentos mediante resolución 1489 del 01 de abril de 2016"/>
    <s v="Ruta virtual de la calidad _x000a_ http://rutavirtual.inpec.gov.co/moodle/course/view.php?id=1415"/>
    <n v="50"/>
    <s v="* Mediante Resolución No. 2673 del 31 de mayo de 2016, se realizó la adopción del software de ISOlución. _x000a_ * A través de Boletín interno No. 015 se realizó la socialización a nivel institucional del aplicativo ISOlución. _x000a_ * Se han realizado capacitaciones en el uso del modulo documentación a los integrantes del equipo operativo calidad MECI de 8 procesos"/>
    <s v="Se remite mediante correo electronico_x000a_ Actividad _x000a_ No. 0 1"/>
    <n v="75"/>
    <n v="0.74475524475524479"/>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100"/>
    <n v="1"/>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286"/>
    <n v="28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0"/>
    <s v="Capacitar al equipo operativo calidad - meci, en el uso del modulo de documentación "/>
    <s v="NO"/>
    <d v="2016-03-01T00:00:00"/>
    <d v="2016-12-12T00:00:00"/>
    <n v="15"/>
    <s v="Angélica Patiño"/>
    <s v="Profesional Especializado"/>
    <x v="0"/>
    <n v="0"/>
    <s v="La actividad estan programada para el mes de abril"/>
    <s v="N.A"/>
    <n v="50"/>
    <s v="* A traves de comunicación , se programo la capacitación al Equipo operativo Calidad MECI de los procesos. _x000a_ _x000a_ * Mediante correo electronico se realizó la citación al equipo operativo calidad MECI de cada proceso _x000a_ _x000a_ * Se han realizado 8 capacitaciones en el uso del modulo documentación a los integrantes del equipo operativo calidad MECI de 8 procesos"/>
    <s v="Se remite mediante correo electronico _x000a_ Actividad _x000a_ No. 02"/>
    <n v="75"/>
    <n v="0.74475524475524479"/>
    <s v="Se efectuaron capacitaciones por proceso al Equipo Operativo Calidad MECI, en la Oficina Asesora de Planeación: _x000a__x000a_*Gestión del Conocimiento Institucional, acta No.179 (1/07/2016)._x000a_*Gestión Documental, acta No.182 (8/07/2016)._x000a_*Planificación Institucional, acta No.187 (13/07/2016)._x000a_*Gestión Legal, acta No.192 (15/07/2016)._x000a_*Seguridad Penitenciaria, acta No.196 (19/07/2016)._x000a_*Logística y Abastecimiento, acta No.203 (22/07/2016)._x000a_*Comunicación Estratégica, acta No.204 (26/07/2016)._x000a_*Gestión Disciplinaria, acta No. 208 (29/07/2016)._x000a_*Gestión Financiera, acta No.212 (5/08/2016)._x000a_*Planificación Institucional, acta No.221 (23/082016)._x000a_*Gestión Talento Humano, acta No. 225 (26/08/2016)."/>
    <s v="Actas Nos.179,182,187,192,196,203,204,208, 212,221, 225, realizadas por el contratista Esteban Mancera.   Adjunto archivo magnetico carpeta  P206-660."/>
    <n v="100"/>
    <n v="1"/>
    <s v="Se efectuaron capacitaciones por proceso al Equipo Operativo Calidad MECI, en la Oficina Asesora de Planeación: _x000a__x000a_*Gestión del Conocimiento Institucional, acta No.179 (1/07/2016)._x000a_*Gestión Documental, acta No.182 (8/07/2016)._x000a_*Planificación Institucional, acta No.187 (13/07/2016)._x000a_*Gestión Legal, acta No.192 (15/07/2016)._x000a_*Seguridad Penitenciaria, acta No.196 (19/07/2016)._x000a_*Logística y Abastecimiento, acta No.203 (22/07/2016)._x000a_*Comunicación Estratégica, acta No.204 (26/07/2016)._x000a_*Gestión Disciplinaria, acta No. 208 (29/07/2016)._x000a_*Gestión Financiera, acta No.212 (5/08/2016)._x000a_*Planificación Institucional, acta No.221 (23/082016)._x000a_*Gestión Talento Humano, acta No. 225 (26/08/2016)."/>
    <s v="Actas Nos.179,182,187,192,196,203,204,208, 212,221, 225, realizadas por el contratista Esteban Mancera.   Adjunto archivo magnetico carpeta  P206-660."/>
    <n v="286"/>
    <n v="28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1"/>
    <s v="Elaborar  el Procedimiento Revisión del Sistema de Gestión de la Calidad."/>
    <s v="NO"/>
    <d v="2016-03-01T00:00:00"/>
    <d v="2016-12-12T00:00:00"/>
    <n v="15"/>
    <s v="Angélica Patiño"/>
    <s v="Profesional Especializado"/>
    <x v="0"/>
    <n v="50"/>
    <s v="Se realizo la revisión del Procedimiento Revisión del Sistema de Gestión de la Calidad, con el fin de identificar la necesidades de mejora"/>
    <s v="C:\DOCUMENTOS EN REVISIÓN\PROCESO PLANIFICACIÓN INSTITUCIONAL\2016\Procedimiento Revisión del Sistema de Gestión de la Calidad"/>
    <n v="100"/>
    <s v="Mediante Resolución No. 2324 del 02 de mayo de 2016, se aprobo y adopto el procedimiento PE-PI-P06 V01 Revisión por la Dirección del Sistema de Gestión Integrado"/>
    <s v="Se remite mediante correo electronico_x000a_ Actividad _x000a_ No. 03"/>
    <n v="100"/>
    <n v="0.74475524475524479"/>
    <s v="Mediante Resolución No. 2324 del 02 de mayo de 2016, se aprobo y adopto el procedimiento PE-PI-P06 V01 Revisión por la Dirección del Sistema de Gestión Integrado"/>
    <s v="Se remite mediante correo electronico_x000a_ Actividad _x000a_ No. 03"/>
    <n v="100"/>
    <n v="1"/>
    <s v="Mediante Resolución No. 2324 del 02 de mayo de 2016, se aprobo y adopto el procedimiento PE-PI-P06 V01 Revisión por la Dirección del Sistema de Gestión Integrado"/>
    <s v="Se remite mediante correo electronico_x000a_ Actividad _x000a_ No. 03"/>
    <n v="286"/>
    <n v="28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2"/>
    <s v="Revisar el Procedimiento Identificación, Tratamiento y Seguimiento del Producto/Servicio No Conforme."/>
    <s v="NO"/>
    <d v="2016-03-01T00:00:00"/>
    <d v="2016-12-12T00:00:00"/>
    <n v="20"/>
    <s v="Angélica Patiño"/>
    <s v="Profesional Especializado"/>
    <x v="0"/>
    <n v="25"/>
    <s v="Se realizo una revisión inicial al Procedimiento Identificación, Tratamiento y Seguimiento del Producto/Servicio No Conforme."/>
    <s v=":\DOCUMENTOS EN REVISIÓN\PROCESO PLANIFICACIÓN INSTITUCIONAL\2016\Procedimiento Identificación, Tratamiento y Seguimiento del ProductoServicio No Conforme"/>
    <n v="100"/>
    <s v="Mediante Resolución No. 2324 del 02 de mayo de 2016, se aprobo y adopto el procedimiento PE-PI-P05 V01 Identificación, Tratamiento y Seguimiento al Servicio no Conforme documento PDF"/>
    <s v="Se remite mediante correo electronico_x000a_ Actividad _x000a_ No. 04"/>
    <n v="100"/>
    <n v="0.74475524475524479"/>
    <s v="Mediante Resolución No. 2324 del 02 de mayo de 2016, se aprobo y adopto el procedimiento PE-PI-P05 V01 Identificación, Tratamiento y Seguimiento al Servicio no Conforme documento PDF"/>
    <s v="Se remite mediante correo electronico_x000a_ Actividad _x000a_ No. 04"/>
    <n v="100"/>
    <n v="1"/>
    <s v="Mediante Resolución No. 2324 del 02 de mayo de 2016, se aprobo y adopto el procedimiento PE-PI-P05 V01 Identificación, Tratamiento y Seguimiento al Servicio no Conforme documento PDF"/>
    <s v="Se remite mediante correo electronico_x000a_ Actividad _x000a_ No. 04"/>
    <n v="286"/>
    <n v="28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4"/>
    <s v="Sistema de Gestión de la Calidad Nivel Nacional  implementado y en mantenimiento"/>
    <n v="7"/>
    <n v="80"/>
    <s v="Porcentaje"/>
    <s v="Juan Manuel Riaño Vargas"/>
    <s v="Jefe de Oficina Asesora"/>
    <x v="0"/>
    <m/>
    <m/>
    <m/>
    <m/>
    <m/>
    <m/>
    <n v="80"/>
    <s v="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
    <s v="las evidencias se encuentran cargadas en la carpeta de google drive junto a los soportes de cumplimiento de las actividades del producto"/>
    <n v="80"/>
    <s v="Se realizó la implementación de los siguientes módulos: Manual de Calidad, Mapa de Procesos, Documentación.  En el aplicativo Isolución. "/>
    <s v="Pantallazos de lo publicado en el aplicativo Isolución de cada uno de los Módulos, Home, Mapa de Procesos y Manual del Sistema de Gestión Integrado. Adjunto archivo magnetico carpeta  P206-659."/>
    <n v="663"/>
    <s v="Actualizar el proceso de Planificación Institucional vinculando indicadores de eficiencia. "/>
    <s v="NO"/>
    <d v="2016-01-01T00:00:00"/>
    <d v="2016-03-31T00:00:00"/>
    <n v="20"/>
    <s v="Leonel Ríos Soto"/>
    <s v="Oficial Logístico"/>
    <x v="0"/>
    <n v="100"/>
    <s v="se presento borrador para revisión del manual de indicadores del instituto por medio de correo institucional al jefe de la oficina asesora de planeación }"/>
    <s v="URL: http://sinergiapp.dnp.gov.co/#IndicEntidad/132/45/26"/>
    <n v="100"/>
    <s v="se presento borrador para revisión del manual de indicadores del instituto por medio de correo institucional al jefe de la oficina asesora de planeación }"/>
    <s v="URL: http://sinergiapp.dnp.gov.co/#IndicEntidad/132/45/26"/>
    <n v="100"/>
    <n v="1"/>
    <s v="se presento borrador para revisión del manual de indicadores del instituto por medio de correo institucional al jefe de la oficina asesora de planeación"/>
    <s v="URL: http://sinergiapp.dnp.gov.co/#IndicEntidad/132/45/26"/>
    <n v="100"/>
    <n v="1"/>
    <s v="se presento borrador para revisión del manual de indicadores del instituto por medio de correo institucional al jefe de la oficina asesora de planeación"/>
    <s v="URL: http://sinergiapp.dnp.gov.co/#IndicEntidad/132/45/26"/>
    <n v="90"/>
    <n v="90"/>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5"/>
    <s v="SGI actualizado acorde con las necesidades identificadas"/>
    <n v="7"/>
    <n v="55"/>
    <s v="Porcentaje"/>
    <s v="Juan Manuel Riaño Vargas"/>
    <s v="Jefe de Oficina Asesora"/>
    <x v="0"/>
    <m/>
    <m/>
    <m/>
    <n v="40"/>
    <s v="SGI actualizado acorde con las necesidades identificadas en un 40% el resultado equivale al cumplimiento hasta la fecha respecto a las actividades planificadas para este producto"/>
    <s v="-"/>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664"/>
    <s v="Realizar mesas de trabajo con los integrantes del equipo operativo Calidad -MECI, para la revisión de documentos del SGI"/>
    <s v="SI"/>
    <d v="2016-01-01T00:00:00"/>
    <d v="2016-12-12T00:00:00"/>
    <n v="50"/>
    <s v="Angélica Patiño"/>
    <s v="Profesional Especializado"/>
    <x v="0"/>
    <n v="100"/>
    <s v="Se realizaron XXX mesas de trabajo con los integrantes del equipo operativo calidad MECI desde el mes de febrero a la fecha"/>
    <s v="Las actas digitalizadas Se envian por correo electronico a Daniel"/>
    <n v="100"/>
    <s v="Se realizaron 31 mesas de trabajo con los integrantes del equipo operativo calidad MECI durante el trimestre"/>
    <s v="Se remite mediante correo electronico_x000a_ Actividad _x000a_ No. 05"/>
    <n v="100"/>
    <n v="0.78901734104046239"/>
    <s v="Durante el trimestre se brindo asesoría presencial y  a traves del aplicativo institucional Isolución en la elaboración de diferentes documentos (guías, procedimientos, políticas, formatos etc), necesarios para la gestión y desarrollo de cada proceso."/>
    <s v="Actas No. 188, 238, 249,252 del SGI revisión de documentos, y reportes el aplicativo Isolución, del módulo de tareas un  total de 86.   Adjunto archivo magnetico carpeta  P81-664"/>
    <n v="100"/>
    <n v="1"/>
    <s v="Durante el trimestre se brindo asesoría presencial y  a traves del aplicativo institucional Isolución en la elaboración de diferentes documentos (guías, procedimientos, políticas, formatos etc), necesarios para la gestión y desarrollo de cada proceso."/>
    <s v="Actas No. 188, 238, 249,252 del SGI revisión de documentos, y reportes el aplicativo Isolución, del módulo de tareas un  total de 86.   Adjunto archivo magnetico carpeta  P81-664"/>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5"/>
    <s v="SGI actualizado acorde con las necesidades identificadas"/>
    <n v="7"/>
    <n v="55"/>
    <s v="Porcentaje"/>
    <s v="Juan Manuel Riaño Vargas"/>
    <s v="Jefe de Oficina Asesora"/>
    <x v="0"/>
    <m/>
    <m/>
    <m/>
    <m/>
    <m/>
    <m/>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55"/>
    <s v="_x000a_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
    <s v="las evidencias se encuentran cargadas en la carpeta de google drive junto a los soportes de cumplimiento de las actividades del producto"/>
    <n v="665"/>
    <s v="Atender las solicitudes de revisión de documentos del SGI, radicadas a la Oficina Asesora de Planeación"/>
    <s v="SI"/>
    <d v="2016-01-01T00:00:00"/>
    <d v="2016-12-12T00:00:00"/>
    <n v="50"/>
    <s v="Angélica Patiño"/>
    <s v="Profesional Especializado"/>
    <x v="0"/>
    <n v="100"/>
    <s v="Se realizo de la siguiente manera: _x000a_ * Solicitudesfisicas recibidas y atendidas 17_x000a_ * Solicitudes correo electronico: _x000a_ * Reuniones: 24"/>
    <s v="Actas digitalizadas"/>
    <n v="100"/>
    <s v="Se realizo de la siguiente manera: _x000a_  * Solicitudesfisicas recibidas y atendidas 26_x000a_  * Solicitudes correo electronico: 10_x000a_  * Reuniones: 31"/>
    <s v="Se remite mediante correo electronico_x000a_ Actividad _x000a_ No. 05"/>
    <n v="100"/>
    <n v="0.78901734104046239"/>
    <s v="Las revisiones de los documentos (guías, procedimientos, políticas, formatos etc) se recepcionan por el aplicativo Isolución, y el avance del documento se evidencia en el estado actual que puede ser;aprobado, borrador y revisión."/>
    <s v="Pantallazos del aplicativo Isolución de los documentos en diferentes estados: aprobados, borrador y  revisión en el trimestre).   Adjunto archivo magnetico carpeta  P81-665"/>
    <n v="100"/>
    <n v="1"/>
    <s v="Las revisiones de los documentos (guías, procedimientos, políticas, formatos etc) se recepcionan por el aplicativo Isolución, y el avance del documento se evidencia en el estado actual que puede ser;aprobado, borrador y revisión."/>
    <s v="Pantallazos del aplicativo Isolución de los documentos en diferentes estados: aprobados, borrador y  revisión en el trimestre).   Adjunto archivo magnetico carpeta  P81-665"/>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n v="91"/>
    <s v="El valor asignado corresponde al porcentaje de avance del MECI en ISOLUCION"/>
    <s v="-"/>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6"/>
    <s v="Presentación de Informe Estado actual de la actualización del MECI por parte del representante MECI ante la Dirección."/>
    <s v="NO"/>
    <d v="2016-01-31T00:00:00"/>
    <d v="2016-02-29T00:00:00"/>
    <n v="10"/>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n v="1"/>
    <s v="El informe del estado actual del MECI fue presentado por el Jefe de la Oficina Asesora de Planeación, ante el Comité Institucional de Desarrollo Administrativo mediante acta No.10 del 27/07/2016."/>
    <s v="Acta No.10 Comité Institucional de Desarrollo Administrativo (27/07/2016).   Adjunto archivo magnetico carpeta  P212-666"/>
    <n v="100"/>
    <n v="1"/>
    <s v="El informe del estado actual del MECI fue presentado por el Jefe de la Oficina Asesora de Planeación, ante el Comité Institucional de Desarrollo Administrativo mediante acta No.10 del 27/07/2016."/>
    <s v="Acta No.10 Comité Institucional de Desarrollo Administrativo (27/07/2016).   Adjunto archivo magnetico carpeta  P212-666"/>
    <n v="29"/>
    <n v="29"/>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7"/>
    <s v="Solicitud para presentación del Avance implementación MECI ante el Comité de Coordinación de control Interno"/>
    <s v="NO"/>
    <d v="2016-02-02T00:00:00"/>
    <d v="2016-03-30T00:00:00"/>
    <n v="15"/>
    <s v="Angélica Patiño"/>
    <s v="Profesional Especializado"/>
    <x v="0"/>
    <n v="10"/>
    <s v="Se solicito el espacio en la agenda del General pero no fue posible realizar la presentación"/>
    <s v="N.A"/>
    <n v="10"/>
    <s v="En el primer trimestre se solicito el espacio en la agenda del General pero no fue posible realizar la presentación"/>
    <s v="N.A"/>
    <n v="100"/>
    <n v="1"/>
    <s v="Se realizo presentación del avance de la implementación del MECI en el comité de coordinación de control interno, mediante acta N° 003-2016"/>
    <s v="Acta N° 003 - 2016"/>
    <n v="100"/>
    <n v="1"/>
    <s v="Se realizo presentación del avance de la implementación del MECI en el comité de coordinación de control interno, mediante acta N° 003-2016"/>
    <s v="Acta N° 003 - 2016"/>
    <n v="57"/>
    <n v="57"/>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8"/>
    <s v="Realizar sensibilización con el equipo operativo MECI"/>
    <s v="NO"/>
    <d v="2016-02-01T00:00:00"/>
    <d v="2016-03-31T00:00:00"/>
    <n v="15"/>
    <s v="Angélica Patiño"/>
    <s v="Profesional Especializado"/>
    <x v="0"/>
    <n v="100"/>
    <s v="El 31 de marzo se realizó sensibilización en el tema de MECI y sistema de gestión de calidad al equipo opoerativo calidad MECI"/>
    <s v="Acta de capacitación realizada el 31 de marzo al Equipo Calidad MECI"/>
    <n v="100"/>
    <s v="El 31 de marzo se realizó sensibilización en el tema de MECI y sistema de gestión de calidad al equipo opoerativo calidad MECI"/>
    <s v="Acta de capacitación realizada el 31 de marzo al Equipo Calidad MECI"/>
    <n v="100"/>
    <n v="1"/>
    <s v="El 31 de marzo se realizó sensibilización en el tema de MECI y sistema de gestión de calidad al equipo opoerativo calidad MECI"/>
    <s v="Acta de capacitación realizada el 31 de marzo al Equipo Calidad MECI"/>
    <n v="100"/>
    <n v="1"/>
    <s v="El 31 de marzo se realizó sensibilización en el tema de MECI y sistema de gestión de calidad al equipo opoerativo calidad MECI"/>
    <s v="Acta de capacitación realizada el 31 de marzo al Equipo Calidad MECI"/>
    <n v="59"/>
    <n v="59"/>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69"/>
    <s v="Realizar Talleres de Autoevaluación."/>
    <s v="NO"/>
    <d v="2016-02-01T00:00:00"/>
    <d v="2016-12-12T00:00:00"/>
    <n v="15"/>
    <s v="Angélica Patiño"/>
    <s v="Profesional Especializado"/>
    <x v="0"/>
    <n v="25"/>
    <s v="se realizaron 12 mesas de trabajo con los integrantes del equipo operativo calidad MECI de los proceso con el fin de explicar la implementación del formato de autoevaluación"/>
    <s v="12 Actas de reunion con equipo operativo calidad MECI"/>
    <n v="50"/>
    <s v="se realizaron 10mesas de trabajo con los integrantes del equipo operativo calidad MECI de los proceso con el fin de explicar la implementación del formato de autoevaluación"/>
    <s v="10 Acta de reunion"/>
    <n v="75"/>
    <n v="0.7682539682539683"/>
    <s v="Se desarrollaron talleres de capacitación para el diligenciamiento del formato de la autoevaluación del proceso del S.G.I., a los siguientes procesos:_x000a__x000a_*Logística y Abastecimiento, acta No.190 (14/07/2016)._x000a_*Gestión Financiera, acta No. 214 (9/08/2016)._x000a_*Logística y Abastecimiento, acta No.216 (12/08/2016)._x000a_*Gestión Documental, acta No.217 (16/08/2016)."/>
    <s v="Actas Nos.190, 214, 216, y 217 de capacitacion al Equipo Operativo Calidad MECI, en Autoevaluación.   Adjunto archivo magnetico carpeta  P212-669"/>
    <n v="100"/>
    <n v="1"/>
    <s v="Se desarrollaron talleres de capacitación para el diligenciamiento del formato de la autoevaluación del proceso del S.G.I., a los siguientes procesos:_x000a__x000a_*Logística y Abastecimiento, acta No.190 (14/07/2016)._x000a_*Gestión Financiera, acta No. 214 (9/08/2016)._x000a_*Logística y Abastecimiento, acta No.216 (12/08/2016)._x000a_*Gestión Documental, acta No.217 (16/08/2016)."/>
    <s v="Actas Nos.190, 214, 216, y 217 de capacitacion al Equipo Operativo Calidad MECI, en Autoevaluación.   Adjunto archivo magnetico carpeta  P212-669"/>
    <n v="315"/>
    <n v="315"/>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0"/>
    <s v="Aplicar encuesta de autoevaluación a lideres de proceso"/>
    <s v="NO"/>
    <d v="2016-02-01T00:00:00"/>
    <d v="2016-12-12T00:00:00"/>
    <n v="15"/>
    <s v="Angélica Patiño"/>
    <s v="Profesional Especializado"/>
    <x v="0"/>
    <n v="20"/>
    <s v="se envio comunicación 8110-OFPLA-037 2016IE001087 solicitando a los dueños del proceso solicitandoles se iniciara el proceso de autoevaluación"/>
    <s v="Comunicación 8110-OFPLA-037 2016IE001087"/>
    <n v="50"/>
    <s v="Mediante comunicación 8110-OFPLA-00393 del 01 de junio de 2016 se solicito la segunda autoevaluación"/>
    <s v="1 comunicación"/>
    <n v="75"/>
    <n v="0.7682539682539683"/>
    <s v="Se solicito a los líderes de cada proceso la autoevaluación correspondiente al período de julio a septiembre del año en curso. "/>
    <s v="Oficio de solicitud de autoevaluacion .  Adjunto archivo magnetico carpeta  P212-670"/>
    <n v="100"/>
    <n v="1"/>
    <s v="Se  solicito la autoevaluación a los dueños de proceso del periodo correspondiete al cuatro trimestre"/>
    <s v="Oficio de solicitud de autoevaluacion .  Adjunto archivo magnetico carpeta  P212-670"/>
    <n v="315"/>
    <n v="315"/>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1"/>
    <s v="Realizar matriz de responsabilidades de comunicaciones"/>
    <s v="NO"/>
    <d v="2016-02-01T00:00:00"/>
    <d v="2016-12-12T00:00:00"/>
    <n v="15"/>
    <s v="Elvira Isabel Rowlands"/>
    <s v="Profesional Especializado"/>
    <x v="0"/>
    <n v="25"/>
    <s v="Se realizo matriz de responsabilidades de comunicaciones  "/>
    <m/>
    <n v="50"/>
    <s v="Se estan realizando ajustes a  la matriz de responsabilidades de comunicaciones"/>
    <s v="Carpeta de evidencias Google Drive"/>
    <n v="75"/>
    <n v="0.7682539682539683"/>
    <s v="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
    <s v="Carpeta de evidencias Google Drive"/>
    <n v="100"/>
    <n v="1"/>
    <s v="Se presento la matrix de comunicaciones por parte de la profesional Elvira Rowlands para su aprobación por parte del grupo desarrollo administrativo"/>
    <s v="Planes Oficina Asesora de Planeación"/>
    <n v="315"/>
    <n v="315"/>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26"/>
    <s v="MECI actualizado "/>
    <n v="7"/>
    <n v="80"/>
    <s v="Porcentaje"/>
    <s v="Juan Manuel Riaño Vargas"/>
    <s v="Jefe de Oficina Asesora"/>
    <x v="0"/>
    <m/>
    <m/>
    <m/>
    <m/>
    <m/>
    <m/>
    <n v="80"/>
    <s v="La actualización de MECI y sus productos se encuentra en un 91,37% de cumplimiento"/>
    <s v="las evidencias se encuentran cargadas en la carpeta de google drive junto a los soportes de cumplimiento de las actividades del producto"/>
    <n v="100"/>
    <s v="Se realizo la migración al aplicativo ISOLUCION "/>
    <s v="pantallazos de lo publicado en el aplicativo Isolución modulo MECI"/>
    <n v="672"/>
    <s v="Realizar 3 monitoreaos anuales de avance de implementación MECI"/>
    <s v="NO"/>
    <d v="2016-02-01T00:00:00"/>
    <d v="2016-12-12T00:00:00"/>
    <n v="15"/>
    <s v="Angélica Patiño"/>
    <s v="Profesional Especializado"/>
    <x v="0"/>
    <n v="25"/>
    <s v="Se emitio informe de avance de estado del MECI en correo electronico del 15 de marzo de 2016"/>
    <s v="Se remite la evidencia pos Correo electronico a Daniel Alberto Rodriguez"/>
    <n v="50"/>
    <s v="* Mediante Resolución No. 2673 del 31 de mayo de 2016, se realizó la adopción del software de ISOlución._x000a_ * El software cuenta con un modulo de MECI, desde el cual se puede monitorea cnstantemente el avance de implementación del mismo."/>
    <s v="Se remite mediante correo electronico_x000a_ Actividad _x000a_ No. 06"/>
    <n v="75"/>
    <n v="0.7682539682539683"/>
    <s v="Se realizó el cargue de la información al estado del MECI, en el aplicativo Isolución."/>
    <s v="Pantallazo en el aplicativo Isolución del estado MECI.  Adjunto archivo magnetico carpeta  P212-672"/>
    <n v="100"/>
    <n v="1"/>
    <s v="La información al estado del MECI se encuentra en el aplicativo Isolución Versión 3. "/>
    <s v="Pantallazo en el aplicativo Isolución del estado MECI.  Adjunto archivo magnetico carpeta  P212-672"/>
    <n v="315"/>
    <n v="315"/>
    <n v="1"/>
    <n v="1.25"/>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s v="Programación y seguimiento a la Ejecución Presupuestal realizada"/>
    <n v="7"/>
    <n v="1"/>
    <s v="Número"/>
    <s v="Juan Manuel Riaño Vargas"/>
    <s v="Jefe de Oficina Asesora"/>
    <x v="0"/>
    <m/>
    <m/>
    <m/>
    <n v="1"/>
    <s v="Se realizó seguimiento a la ejecución presupuestal y se realizarón 2 modificaciones"/>
    <s v="-"/>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3"/>
    <s v="Elaboración Actos Administrativos de desagregación y Asignación Presupuestal"/>
    <s v="SI"/>
    <d v="2016-01-01T00:00:00"/>
    <d v="2016-01-20T00:00:00"/>
    <n v="25"/>
    <s v="Javier Vega Pulido"/>
    <s v="Profesional Especializado"/>
    <x v="0"/>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n v="1"/>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00"/>
    <n v="1"/>
    <s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
    <s v="Resolucion 000001 a 000008 del 02 de enero de 2016"/>
    <n v="19"/>
    <n v="1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4"/>
    <s v="Informe de Seguimiento mensual a la ejecución Presupuestal "/>
    <s v="NO"/>
    <d v="2016-01-01T00:00:00"/>
    <d v="2016-12-12T00:00:00"/>
    <n v="25"/>
    <s v="Javier Vega Pulido"/>
    <s v="Profesional Especializado"/>
    <x v="0"/>
    <n v="25"/>
    <s v="se elaboraron informes de ejecución presupuestal de funcionamiento e inversión de los meses de enero, febrero y marzo de 2016 "/>
    <s v="Carpeta ejecución presupuestal 2016: 3 informes ( Enero, Febrero y Marzo)"/>
    <n v="50"/>
    <s v="Se elaboro informe de ejecución presupuestal de funcionamiento de inversión de los meses de Abril, Mayo y Junio"/>
    <s v="Carpeta ejecución presupuestal 2016: 3 informes ( Abril, Mayo y Junio)"/>
    <n v="75"/>
    <n v="0.78901734104046239"/>
    <s v="Se elabora y se publica un informe mensual de ejecución presupuestal"/>
    <s v="Carpeta de evidencias Google Drive"/>
    <n v="100"/>
    <n v="1"/>
    <s v="Se elabora y se publica un informe mensual de ejecución presupuestal"/>
    <s v="Carpeta de evidencias Google Drive"/>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5"/>
    <s v="Realizar el 100% de las modificaciones presupuestales solicitadas y viabilizadas."/>
    <s v="SI"/>
    <d v="2016-01-01T00:00:00"/>
    <d v="2016-12-12T00:00:00"/>
    <n v="25"/>
    <s v="Javier Vega Pulido"/>
    <s v="Profesional Especializado"/>
    <x v="0"/>
    <n v="100"/>
    <s v="Se han elaborado dos modificaciones presupuestales por valor de $ 1.462, 7 Millones y 197, 3 Millones respectivamente "/>
    <s v="Mediante resoluciones 000340 de Enero 29 de 2016 se realizaron las modificaciones presupuestales ( $ 1.462, 7 Millones) y 001076 de marzo 9 de 2016 (197,3 Millones)"/>
    <n v="100"/>
    <s v="Se han elaborado tres modificaciones presupuestales por valor de 133,2 Millones, 134.5 Millones y 205,2 Millones respectivamente"/>
    <s v="Resoluciones 002076, 002572 y 003134 de abril 22, mayo 25 y junio 22 del 2016 respectivamente"/>
    <n v="100"/>
    <n v="0.78901734104046239"/>
    <s v="Se han elaborado cuatro modificaciones presupuestales por valor de $ 61.3 Millones, $76,7 Millones, $1,818,0 millones, $4,085,0 millones de fechas 27 de julio, 29 de agosto, 15 y 27 de septiembre respectivamente "/>
    <s v="Carpeta de evidencias Google Drive"/>
    <n v="100"/>
    <n v="1"/>
    <s v="Se han elaborado cuatro modificaciones presupuestales por valor de $ 61.3 Millones, $76,7 Millones, $1,818,0 millones, $4,085,0 millones de fechas 27 de julio, 29 de agosto, 15 y 27 de septiembre respectivamente "/>
    <s v="Carpeta de evidencias Google Drive"/>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7"/>
    <s v="Programación y seguimiento a la Ejecución Presupuestal realizada"/>
    <n v="7"/>
    <n v="1"/>
    <s v="Número"/>
    <s v="Juan Manuel Riaño Vargas"/>
    <s v="Jefe de Oficina Asesora"/>
    <x v="0"/>
    <m/>
    <m/>
    <m/>
    <m/>
    <m/>
    <m/>
    <n v="1"/>
    <s v="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
    <s v="las evidencias se encuentran cargadas en la carpeta de google drive junto a los soportes de cumplimiento de las actividades del producto"/>
    <n v="1"/>
    <s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
    <s v="las evidencias se encuentran cargadas en la carpeta de google drive junto a los soportes de cumplimiento de las actividades del producto"/>
    <n v="676"/>
    <s v="Realizar el 100% de las modificaciones del Plan Anual de Adquisiciones solicitadas y viabilizadas."/>
    <s v="SI"/>
    <d v="2016-07-30T00:00:00"/>
    <d v="2016-12-12T00:00:00"/>
    <n v="25"/>
    <s v="Javier Vega Pulido"/>
    <s v="Profesional Especializado"/>
    <x v="0"/>
    <n v="100"/>
    <s v="No hay modificaciones al plan anual de adquisiciones a la fecha"/>
    <s v="No registra evidencia"/>
    <n v="100"/>
    <s v="No hay modificaciones al plan anual de adquisiciones a la fecha"/>
    <s v="No registra evidencia"/>
    <n v="100"/>
    <n v="0.45925925925925926"/>
    <s v="Se efectuó una modificación al plan anual de adquisiciones en el mes de julio de 2016"/>
    <s v="Carpeta de evidencias Google Drive"/>
    <n v="100"/>
    <n v="1"/>
    <s v="Se efectuó una modificación al plan anual de adquisiciones en el mes de julio de 2016"/>
    <s v="Carpeta de evidencias Google Drive"/>
    <n v="135"/>
    <n v="135"/>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7"/>
    <s v="Registrar en el Banco de Programas y Proyectos de Inversión los proyectos aprobados por el DNP."/>
    <s v="SI"/>
    <d v="2016-01-01T00:00:00"/>
    <d v="2016-12-12T00:00:00"/>
    <n v="33"/>
    <s v="Leonel Ríos Soto"/>
    <s v="Oficial Logístico"/>
    <x v="0"/>
    <n v="100"/>
    <s v="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
    <s v="Carpeta proyectos de inversión 2015"/>
    <n v="100"/>
    <s v="se dio cumplimiento a las observaciones emitidas por el DNP para el cierre a corte de 31 de mayo, de 7 proyectos &quot;Desarrollo tecnologico&quot; &quot; modelo educativo&quot;, &quot;herramientas de evaluacion&quot;, &quot;carceles para la paz&quot;, &quot;gestion documental&quot;, &quot;atención al ciudadano&quot; y &quot;promocion y prevencion de SPA&quot;, los cuales quedaron uno en observación, dos fueron aprobados, y cuatro en concepto ´previo "/>
    <s v="Carpeta proyectos de inversión 2015"/>
    <n v="100"/>
    <n v="0.78901734104046239"/>
    <s v="se aprobo con concepto favorable los proyecto de implemtnación de mecanismos para mejofrar la prestación del servicio al ciudadano y  herramientas de evaluación"/>
    <s v="Carpeta de evidencias Google Drive"/>
    <n v="100"/>
    <n v="1"/>
    <s v="se aprobo con concepto favorable los proyecto de implemtnación de mecanismos para mejofrar la prestación del servicio al ciudadano y  herramientas de evaluación"/>
    <s v="Carpeta de evidencias Google Drive"/>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8"/>
    <s v="Asesoría y acompañamiento en la formulación de nuevos proyectos "/>
    <s v="SI"/>
    <d v="2016-01-01T00:00:00"/>
    <d v="2016-12-12T00:00:00"/>
    <n v="34"/>
    <s v="Leonel Ríos Soto"/>
    <s v="Oficial Logístico"/>
    <x v="0"/>
    <n v="100"/>
    <s v="se acompaño en la formulación del nuevo proyecto de Prevencion, uso indebido de sustancias psicoactivas en los ERON"/>
    <s v="Carpeta proyectos de inversión 2016"/>
    <n v="100"/>
    <s v="el DNP genero su aprobación para el proyecto de sustancias psicoactivas"/>
    <s v="Carpeta proyectos de inversión 2016"/>
    <n v="100"/>
    <n v="0.78901734104046239"/>
    <s v="Se presentaron para levantamiento de previo concepto los proyectos de gestión documental, modelo educativo, desarrollo tecnologico y carceles para la paz"/>
    <s v="No registra evidencia"/>
    <n v="100"/>
    <n v="1"/>
    <s v="Se presentaron para levantamiento de previo concepto los proyectos de gestión documental, modelo educativo, desarrollo tecnologico y carceles para la paz"/>
    <s v="No registra evidencia"/>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8"/>
    <s v="Proyectos de Inversión formulados y con seguimiento"/>
    <n v="7"/>
    <n v="100"/>
    <s v="Porcentaje"/>
    <s v="Juan Manuel Riaño Vargas"/>
    <s v="Jefe de Oficina Asesora"/>
    <x v="0"/>
    <m/>
    <m/>
    <m/>
    <n v="1"/>
    <s v="se formulo el proyecto de sustancias psicoactivas y 6 proyectos con seguimiento"/>
    <s v="-"/>
    <n v="100"/>
    <s v="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
    <s v="Las evidencias se encuentran cargadas en la carpeta de google drive junto a los soportes de cumplimiento de las actividades del producto"/>
    <n v="100"/>
    <s v="Se realizo el seguimiento correspondiente al perido de cuarto trimestre, para los meses de octubre y noviembre pendiente del mes de diciembre pendiente del cierre presupuestal va hasta el 20 de enero del 2017"/>
    <s v="Carpeta en DRIVE"/>
    <n v="679"/>
    <s v="Verificar y validar el seguimiento en el aplicativo SPI mensualmente"/>
    <s v="NO"/>
    <d v="2016-01-01T00:00:00"/>
    <d v="2016-12-12T00:00:00"/>
    <n v="33"/>
    <s v="Leonel Ríos Soto"/>
    <s v="Oficial Logístico"/>
    <x v="0"/>
    <n v="25"/>
    <s v="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
    <s v="Aplicativo SPI, seguimientos proyectos de inversión, entidad INPEC"/>
    <n v="50"/>
    <s v="Se registro el seguimiento de 6 proyectos"/>
    <s v="Aplicativo SPI, seguimientos proyectos de inversión, entidad INPEC"/>
    <n v="75"/>
    <n v="0.78901734104046239"/>
    <s v="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
    <s v="Carpeta de evidencias Google Drive"/>
    <n v="100"/>
    <n v="1"/>
    <s v="Se llevo acabo el registro de los proyectos de inversión vigentes, reportando el siguiente avance: implementación mecanismos para mejorar la calidad del servicio al ciudadano un avance en gestión del 100%; gestión documental un avance en gestión 17,50%; Desarrollo tecnológico avance en gestión del 16,60% y modelo educativo, herramientas de evaluación y cárceles para la paz un avance en gestión del 0% a corte noviembre por cuanto el cierre presupuestal solo se da hasta el 20 de enero del 2017"/>
    <s v="aplicativo SPI"/>
    <n v="346"/>
    <n v="346"/>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9"/>
    <s v="Instrumentos de ejecución presupuestal formulados y  monitoreados "/>
    <n v="7"/>
    <n v="2"/>
    <s v="Número"/>
    <s v="Juan Manuel Riaño Vargas"/>
    <s v="Jefe de Oficina Asesora"/>
    <x v="0"/>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n v="680"/>
    <s v="Informe bimensual de seguimiento de Compromisos y Obligaciones presupuestales por Regional y sus Establecimientos de Reclusión adscritos "/>
    <s v="NO"/>
    <d v="2016-03-07T00:00:00"/>
    <d v="2016-12-12T00:00:00"/>
    <n v="50"/>
    <s v="Javier Vega Pulido"/>
    <s v="Profesional Especializado"/>
    <x v="0"/>
    <n v="17"/>
    <s v="se elaboro Informe bimensual de seguimiento de Compromisos y Obligaciones presupuestales por Regional y sus Establecimientos de Reclusión adscritos"/>
    <s v="mediante comunicación 8110 OFPLA 000173 de marzo 07 de 2016 se envio a la dirección general, dirección de gestión corporativa y dirección de atención y tratamiento el informe correspondiente"/>
    <n v="50"/>
    <s v="se elaboro Informe bimensual de seguimiento de Compromisos y Obligaciones presupuestales por Regional y sus Establecimientos de Reclusión adscritos"/>
    <s v="mediante comunicación 8110 OFPLA 000332 de Mayo 05 y 000406 de Junio 07 del 2016 se envio a la dirección general, dirección de gestión corporativa y dirección de atención y tratamiento el informe correspondiente"/>
    <n v="67"/>
    <n v="0.73928571428571432"/>
    <s v="se elaboro Informe bimensual de seguimiento de Compromisos y Obligaciones presupuestales por Regional y sus Establecimientos de Reclusión adscritos"/>
    <s v="mediante comunicaciones 8110 OFPLA 00553 de agosto 04 de 2016 y 00638 de septiembre 08 de 2016,  se enviaron a la dirección general, dirección de gestión corporativa y dirección de atención y tratamiento los informes correspondientes."/>
    <n v="100"/>
    <n v="1"/>
    <s v="Se elabora y se publica un informe mensual de ejecución presupuestal"/>
    <s v="Carpeta de evidencias Google Drive"/>
    <n v="280"/>
    <n v="280"/>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x v="129"/>
    <s v="Instrumentos de ejecución presupuestal formulados y  monitoreados "/>
    <n v="7"/>
    <n v="2"/>
    <s v="Número"/>
    <s v="Juan Manuel Riaño Vargas"/>
    <s v="Jefe de Oficina Asesora"/>
    <x v="0"/>
    <m/>
    <m/>
    <m/>
    <n v="2"/>
    <s v="Se realizo seguimiento a los compromisos y obligaciones presupuestales, y se realizó informe bimensual de seguimiento presupuestal de recursos propios"/>
    <s v="-"/>
    <n v="2"/>
    <s v="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
    <n v="0"/>
    <n v="2"/>
    <s v="Se realizo seguimiento a los compromisos y obligaciones presupuestales, y se realizó informe bimensual de seguimiento presupuestal de recursos propios"/>
    <s v="https://drive.google.com/drive/folders/0Bz9BU3gKMyzAaWU5OFlPWTVSdkU"/>
    <n v="681"/>
    <s v="Informe bimensual de Seguimiento presupuestal de recursos propios - cajas especiales por proyectos productivos x Regional y Establecimiento de Reclusión"/>
    <s v="NO"/>
    <d v="2016-03-07T00:00:00"/>
    <d v="2016-12-12T00:00:00"/>
    <n v="50"/>
    <s v="Javier Vega Pulido"/>
    <s v="Profesional Especializado"/>
    <x v="0"/>
    <n v="17"/>
    <s v="se elaboro Informe bimensual de Seguimiento presupuestal de recursos propios - cajas especiales por proyectos productivos x Regional y Establecimiento de Reclusión"/>
    <s v="mediante comunicación 8110 OFPLA 000173 de marzo 07 de 2016 se envio a la dirección general, dirección de gestión corporativa y dirección de atención y tratamiento el informe correspondiente"/>
    <n v="50"/>
    <s v="se elaboro Informe bimensual de Seguimiento presupuestal de recursos propios - cajas especiales por proyectos productivos x Regional y Establecimiento de Reclusión"/>
    <s v="mediante comunicación 8110 OFPLA 000332 de Mayo 05 y 000406 de Junio 07 del 2016 se envio a la dirección general, dirección de gestión corporativa y dirección de atención y tratamiento el informe correspondiente"/>
    <n v="67"/>
    <n v="0.73928571428571432"/>
    <s v="se elaboro Informe bimensual de Seguimiento presupuestal de recursos propios - cajas especiales por proyectos productivos x Regional y Establecimiento de Reclusión"/>
    <s v="mediante comunicaciones 8110 OFPLA 00553 de agosto 04 de 2016 y 00638 de septiembre 08 de 2016,  se enviaron a la dirección general, dirección de gestión corporativa y dirección de atención y tratamiento los informes correspondientes."/>
    <n v="100"/>
    <n v="1"/>
    <s v="Se elaboró Informe bimestral de seguimiento presupuestal de recursos propios por actividades productivas por Regional y Establecimiento de Reclusión"/>
    <s v="Mediante comunicaciones 8110-OFPLA-00752 Rad 2016IE0027950  y 8110-OFPLA-00810 Rad 2016IE0031118 de de noviembre 04 y  diciembre 07 de 2016, se envió a la Dirección General, Dirección de Gestión Corporativa y Dirección de Atención y Tratamiento los informes correspondientes."/>
    <n v="280"/>
    <n v="280"/>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s v="Fases de la política de racionalización de tramites (identificación, priorización y racionalización de tramites) implementadas"/>
    <n v="6"/>
    <n v="10"/>
    <s v="Porcentaje"/>
    <s v="Sandra Patricia Cárdenas Briceño"/>
    <s v="Subdirector Técnico"/>
    <x v="0"/>
    <m/>
    <m/>
    <m/>
    <n v="35"/>
    <s v="la politica de racionalización de tramites se encuentra implementada en un 35%"/>
    <s v="-"/>
    <m/>
    <m/>
    <m/>
    <m/>
    <m/>
    <m/>
    <n v="682"/>
    <s v="Elabora un inventario de tramites de los procesos misionales "/>
    <s v="NO"/>
    <d v="2016-02-02T00:00:00"/>
    <d v="2016-04-30T00:00:00"/>
    <n v="33"/>
    <s v="Elvira Isabel Rowlands"/>
    <s v="Profesional Universitario"/>
    <x v="1"/>
    <n v="50"/>
    <s v="Se encuentra en revisión por parte del jefe de la oficina asesora de planeación"/>
    <s v="(SCENTRAL/EIROWLANDSG) - escritorio/carpeta DIAGNOSTICO/documento word/ELABORAR DIASGOSTICO Y PRIORIZAR TRAMITES"/>
    <n v="50"/>
    <s v="SE REALIZO ESTUDIO Y SE PRESENTO PROPUESTA PARA REVISIÓN, UNA VEZ APROBADA SE HARA LA SOLICITUD AL DAFP PARA SU APROBACIÓN Y FUTURA PUBLICACIÓN"/>
    <s v="(SCENTRAL/EIROWLANDSG) - escritorio/carpeta DIAGNOSTICO/documento word/ELABORAR DIASGOSTICO Y PRIORIZAR TRAMITES"/>
    <m/>
    <s v="Actividad inactiva"/>
    <m/>
    <m/>
    <m/>
    <s v="Actividad inactiva"/>
    <m/>
    <m/>
    <n v="88"/>
    <n v="88"/>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s v="Fases de la política de racionalización de tramites (identificación, priorización y racionalización de tramites) implementadas"/>
    <n v="6"/>
    <n v="10"/>
    <s v="Porcentaje"/>
    <s v="Sandra Patricia Cárdenas Briceño"/>
    <s v="Subdirector Técnico"/>
    <x v="0"/>
    <m/>
    <m/>
    <m/>
    <m/>
    <m/>
    <m/>
    <m/>
    <m/>
    <m/>
    <m/>
    <m/>
    <m/>
    <n v="683"/>
    <s v="Realizar un listado numerado por orden de importancia con los nombres de cada tramite a intervenir "/>
    <s v="NO"/>
    <d v="2016-05-02T00:00:00"/>
    <d v="2016-08-31T00:00:00"/>
    <n v="34"/>
    <s v="Elvira Isabel Rowlands"/>
    <s v="Profesional Universitario"/>
    <x v="1"/>
    <n v="50"/>
    <s v="se esta priorizando el VISITEL"/>
    <s v="(SCENTRAL/EIROWLANDSG) - escritorio/carpeta DIAGNOSTICO/documento word/ELABORAR DIASGOSTICO Y PRIORIZAR TRAMITES"/>
    <n v="25"/>
    <s v="Se actualizo y se encuentra en revision en el DAFP la OPA &quot;ASIGNACIÓN DE VISITAS A INTERNOS&quot;,"/>
    <s v="http://www.suit.gov.co/registro-web/faces/home.jsf?_adf.ctrl-state=hnxdb9q96_3"/>
    <m/>
    <s v="Actividad inactiva"/>
    <m/>
    <m/>
    <m/>
    <s v="Actividad inactiva"/>
    <m/>
    <m/>
    <n v="121"/>
    <n v="121"/>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55.000000000000007"/>
    <s v="Porcentaje"/>
    <x v="130"/>
    <s v="Fases de la política de racionalización de tramites (identificación, priorización y racionalización de tramites) implementadas"/>
    <n v="6"/>
    <n v="10"/>
    <s v="Porcentaje"/>
    <s v="Sandra Patricia Cárdenas Briceño"/>
    <s v="Subdirector Técnico"/>
    <x v="0"/>
    <m/>
    <m/>
    <m/>
    <m/>
    <m/>
    <m/>
    <m/>
    <m/>
    <m/>
    <m/>
    <m/>
    <m/>
    <n v="684"/>
    <s v="Implementar la acción normativa para mejorar los trámites "/>
    <s v="NO"/>
    <d v="2016-09-02T00:00:00"/>
    <d v="2016-12-12T00:00:00"/>
    <n v="33"/>
    <s v="Elvira Isabel Rowlands"/>
    <s v="Profesional Universitario"/>
    <x v="1"/>
    <n v="50"/>
    <s v="se realizo propuesta, la cual se encuentra en proceso de aprobación"/>
    <s v="(SCENTRAL/EIROWLANDSG) - escritorio/carpeta DIAGNOSTICO/documento word/ELABORAR DIASGOSTICO Y PRIORIZAR TRAMITES"/>
    <m/>
    <m/>
    <m/>
    <m/>
    <s v="Actividad inactiva"/>
    <m/>
    <m/>
    <m/>
    <s v="Actividad inactiva"/>
    <m/>
    <m/>
    <n v="101"/>
    <n v="101"/>
    <s v="Actividad inactiva"/>
    <m/>
    <m/>
    <m/>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5"/>
    <s v="Identificar los riesgos de corrupción de los Procesos Estratégicos, Misionales, Apoyo y Evaluación, Determinar factores externos e internos de corrupción que afectan la institución. "/>
    <s v="NO"/>
    <d v="2016-01-02T00:00:00"/>
    <d v="2016-03-31T00:00:00"/>
    <n v="17"/>
    <s v="Yesica Virgües"/>
    <s v="Auxiliar Administrativo"/>
    <x v="0"/>
    <n v="100"/>
    <s v="Se identificaron 16 riesgos para los procesOs Estrategicos(2) Misionales(5) Apoyo(8) y Evaluación(1) "/>
    <s v="(SCENTRAL/YVirguezr) ESCRITORIO: RIEGOS- CORRUPCION- MAPA DE RIESGOS DE CORRUPCION (2)"/>
    <n v="100"/>
    <s v="Se identificaron 16 riesgos para los procesOs Estrategicos(2) Misionales(5) Apoyo(8) y Evaluación(1)"/>
    <s v="(SCENTRAL/YVirguezr) ESCRITORIO: RIEGOS- CORRUPCION- MAPA DE RIESGOS DE CORRUPCION (2)"/>
    <n v="100"/>
    <n v="1"/>
    <s v="Se identificaron 16 riesgos para los procesOs Estrategicos(2) Misionales(5) Apoyo(8) y Evaluación(1)"/>
    <s v="(SCENTRAL/YVirguezr) ESCRITORIO: RIEGOS- CORRUPCION- MAPA DE RIESGOS DE CORRUPCION (2)"/>
    <n v="100"/>
    <n v="1"/>
    <s v="Se identificaron 16 riesgos para los procesOs Estrategicos(2) Misionales(5) Apoyo(8) y Evaluación(1)"/>
    <s v="(SCENTRAL/YVirguezr) ESCRITORIO: RIEGOS- CORRUPCION- MAPA DE RIESGOS DE CORRUPCION (2)"/>
    <n v="89"/>
    <n v="8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6"/>
    <s v="Valorar el riesgo de Corrupción, determinando la probabilidad de materialización y sus consecuencias o su impacto; definiendo las acciones para evitar o reducirlo; realizando su medición. "/>
    <s v="NO"/>
    <d v="2016-01-02T00:00:00"/>
    <d v="2016-03-31T00:00:00"/>
    <n v="17"/>
    <s v="Yesica Virgües"/>
    <s v="Auxiliar Administrativo"/>
    <x v="0"/>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n v="1"/>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100"/>
    <n v="1"/>
    <s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
    <s v="(SCENTRAL/YVirguezr) ESCRITORIO: RIEGOS- CORRUPCION- MAPA DE RIESGOS DE CORRUPCION (2)"/>
    <n v="89"/>
    <n v="8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7"/>
    <s v="Socializar el Mapa de riesgos al 100% de los servidores públicos del INPEC,  publicarlo en la página web  y demás medios de comunicación  "/>
    <s v="NO"/>
    <d v="2016-01-02T00:00:00"/>
    <d v="2016-03-31T00:00:00"/>
    <n v="16"/>
    <s v="Yesica Virgües"/>
    <s v="Auxiliar Administrativo"/>
    <x v="0"/>
    <n v="50"/>
    <s v="El mapa de Riesgos esta publicado en la web se esta a la espera de aprobacion de circular para socializar a los servidores publicos."/>
    <s v="http://www.inpec.gov.co/portal/page/portal/Inpec/ServiciosDeInformacionAlCiudadano/PlanAnticorrupcion/Tab3"/>
    <n v="100"/>
    <s v="El mapa de Riesgos se socializo al 100% y se encuentra publicado en la pagina web"/>
    <s v="http://www.inpec.gov.co/portal/page/portal/Inpec/ServiciosDeInformacionAlCiudadano/PlanAnticorrupcion/Tab3"/>
    <n v="100"/>
    <n v="1"/>
    <s v="El mapa de Riesgos se socializo al 100% y se encuentra publicado en la pagina web"/>
    <s v="http://www.inpec.gov.co/portal/page/portal/Inpec/ServiciosDeInformacionAlCiudadano/PlanAnticorrupcion/Tab3"/>
    <n v="100"/>
    <n v="1"/>
    <s v="El mapa de Riesgos se socializo al 100% y se encuentra publicado en la pagina web"/>
    <s v="http://www.inpec.gov.co/portal/page/portal/Inpec/ServiciosDeInformacionAlCiudadano/PlanAnticorrupcion/Tab3"/>
    <n v="89"/>
    <n v="8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8"/>
    <s v="Consolidar el Mapa de Riesgos de Corrupción en la matriz  propuesta por la Secretaría de la Transparencia  y realizar los ajustes y modificaciones necesarios. "/>
    <s v="NO"/>
    <d v="2016-01-02T00:00:00"/>
    <d v="2016-03-31T00:00:00"/>
    <n v="17"/>
    <s v="Yesica Virgües"/>
    <s v="Auxiliar Administrativo"/>
    <x v="0"/>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n v="1"/>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100"/>
    <n v="1"/>
    <s v="La construccion del mapa se realizo bajo los lineamientos establecidos en la guia para la gestión del Riesgo de corrupcion propuesta por la Secretaría de la Transparencia asi como la matriz propuesta"/>
    <s v="http://www.secretariatransparencia.gov.co/secretaria/Documents/guia-gestion-riesgo-corrupcion-2015.pdf"/>
    <n v="89"/>
    <n v="8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89"/>
    <s v="Realizar proceso para involucrar a regionales y la ciudadanía en la construcción del mapa de riesgos de Corrupción. "/>
    <s v="NO"/>
    <d v="2016-01-02T00:00:00"/>
    <d v="2016-03-31T00:00:00"/>
    <n v="17"/>
    <s v="Yesica Virgües"/>
    <s v="Auxiliar Administrativo"/>
    <x v="0"/>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n v="1"/>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100"/>
    <n v="1"/>
    <s v="Se realiza encuesta participativa para la ciudadania Tienen el fin de conocer la Percepción de las personas respecto a l mapa de Riesgos y al Plan anticorrupción publicado por el instituto"/>
    <s v="http://www.inpec.gov.co/portal/page/portal/Inpec/ServiciosDeInformacionAlCiudadano/PlanAnticorrupcion"/>
    <n v="89"/>
    <n v="89"/>
    <n v="1"/>
    <n v="1"/>
    <n v="1"/>
    <n v="7.0000000000000007E-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5"/>
    <s v="Porcentaje del Indice de Transparencia Nacional"/>
    <n v="95"/>
    <s v="Porcentaje"/>
    <x v="131"/>
    <s v="Mapa de riesgo de corrupción estructurado, divulgado, monitoreado y revisado"/>
    <n v="7"/>
    <n v="100"/>
    <s v="Porcentaje"/>
    <s v="Sandra Patricia Cárdenas Briceño"/>
    <s v="Subdirector Técnico"/>
    <x v="0"/>
    <m/>
    <m/>
    <m/>
    <n v="5"/>
    <s v="Se realizó estructuración, divulgación, revisión y el 1 de 3 monitoreos al mapa de riesgo de corrupción"/>
    <s v="-"/>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las evidencias se encuentran cargadas en la carpeta de google drive junto a los soportes de cumplimiento de las actividades del producto"/>
    <n v="100"/>
    <s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
    <s v="Carpeta en DRIVE"/>
    <n v="690"/>
    <s v="Realizar 3 Monitoreo a la ejecución de las actividades asociadas al mapa de riesgos,  la efectividad de los controles establecidos y establecer los ajustes de acuerdo al  informe semestral de Defensoría del Pueblo y PGN."/>
    <s v="NO"/>
    <d v="2016-01-02T00:00:00"/>
    <d v="2016-03-31T00:00:00"/>
    <n v="16"/>
    <s v="Yesica Virgües"/>
    <s v="Auxiliar Administrativo"/>
    <x v="0"/>
    <n v="0"/>
    <s v="Se tiene programado iniciar el monitoreo en la semana del 18 de abril al 22 de abril"/>
    <m/>
    <n v="33"/>
    <s v="se realizo el primer monitoreo no ejecutado con corte al 30 de abril y presentado a la oficina de control interno"/>
    <s v="Carpeta de evidencias google drive"/>
    <n v="66"/>
    <n v="1"/>
    <s v="Se han realizado 2 monitoreos a la efectividad de los controles y acciones planteados en el mapa de Riesgos de Corrupción."/>
    <s v="yvirguezr/escritorio/riesgosinstitucionales/corrupción/monitoreo "/>
    <n v="100"/>
    <n v="1"/>
    <s v="Se han realizado 3 monitoreos a la efectividad de los controles y acciones planteados en el mapa de Riesgos de Corrupción."/>
    <s v="Carpeta de evidencias google drive"/>
    <n v="89"/>
    <n v="89"/>
    <n v="1"/>
    <n v="1"/>
    <n v="1"/>
    <n v="7.0000000000000007E-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2"/>
    <s v="Solicitudes de conciliación prejudicial y/o judicial estudiadas y presentadas al comité"/>
    <n v="11"/>
    <n v="92"/>
    <s v="Porcentaje"/>
    <s v="Grupo de demanda y conciliaciones "/>
    <s v="Jefe de Oficina"/>
    <x v="0"/>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918"/>
    <s v="Revisar estudiar y elaboración de ficha de las  conciliaciones y sentencias que serán presentadas al comité "/>
    <s v="SI"/>
    <d v="2016-01-01T00:00:00"/>
    <d v="2016-12-12T00:00:00"/>
    <n v="60"/>
    <s v="ABOGADOS GUPOR DEMANDAS Y CONCILIACIONES "/>
    <s v="Profesional Universitario"/>
    <x v="0"/>
    <n v="100"/>
    <s v="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
    <s v="Archivo compartido DRIVE( EVIDENCIAS OFAJU) P84_ACT918"/>
    <n v="100"/>
    <s v="Se presentaron 200 solicitudes de conciliación a las cuales se les realizo la ficha las cuales fueron presentadas al comite mediante los ordenes de dia correspondientes a los comites del segundo trimestre"/>
    <s v="Archivo compartido DRIVE(  EVIDENCIAS OFAJU II TRIM) P84_ACT918"/>
    <n v="71"/>
    <n v="0.78901734104046239"/>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100"/>
    <n v="1"/>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tamites de defensa judicial atendidos en la OFAJU"/>
    <n v="96"/>
    <s v="Porcentaje"/>
    <x v="132"/>
    <s v="Solicitudes de conciliación prejudicial y/o judicial estudiadas y presentadas al comité"/>
    <n v="11"/>
    <n v="92"/>
    <s v="Porcentaje"/>
    <s v="Grupo de demanda y conciliaciones "/>
    <s v="Jefe de Oficina"/>
    <x v="0"/>
    <m/>
    <m/>
    <m/>
    <m/>
    <m/>
    <m/>
    <m/>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92"/>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918 "/>
    <n v="919"/>
    <s v="Presentar  al Comité de conciliaciones los casos para su decisión "/>
    <s v="SI"/>
    <d v="2016-01-13T00:00:00"/>
    <d v="2016-12-12T00:00:00"/>
    <n v="40"/>
    <s v="ABOGADOS GUPOR DEMANDAS Y CONCILIACIONES "/>
    <s v="Profesional Universitario"/>
    <x v="0"/>
    <n v="75"/>
    <s v="de las 90 solicitudes de conciliacion del año anterior y de las del I trimestre 2016 se estudiaron y presentaron al comite 281 quedando pendiente 71 conciliaciones para el siguiente trimestre ."/>
    <s v="Archivo compartido DRIVE( EVIDENCIAS OFAJU) P84_ACT919"/>
    <n v="100"/>
    <s v="Se presentaron 200 solicitudes de conciliación en las que se incluyen las 71 pendientes en el reporte anterior, realizando las ficha acada una de estas y  las cuales fueron presentadas al comite mediante los ordenes de dia correspondientes a los comites del segundo trimestre"/>
    <s v="Archivo compartido DRIVE(  EVIDENCIAS OFAJU II TRIM) P84_ACT919"/>
    <n v="71"/>
    <n v="0.78143712574850299"/>
    <s v="Se recibieron 277 solicitudes de conciliacion las cuales se asignaron a los abogados en su totalidad por parte del Coordinador del grupo de demandas para su estudio y presentacion ante el comité, lo que se evidencia en la base de datos excel &quot;CONCILIACIONES&quot;, se realizaron 197  fichas  de conciliación y se presentaron al Comite de conciliación, se presenta actas presentadas, no se adjuntan actas finales debido a su confidencialidad de las decisiones que alli se toman."/>
    <s v="Carpeta compartida DRIVE (OFAJU- EVIDENCIAS) P84_ACT918 Y 919 "/>
    <n v="100"/>
    <n v="1"/>
    <s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quot;CONCILIACIONES&quot;, se realizaron 214 fichas  de conciliación y se presentaron al Comite de conciliación, se presenta actas presentadas, no se adjuntan actas finales debido a su confidencialidad de las decisiones que alli se toman."/>
    <s v="Carpeta compartida DRIVE (OFAJU- EVIDENCIAS) P84_ACT 919 "/>
    <n v="334"/>
    <n v="334"/>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3"/>
    <s v="Demandas judiciales registradas en el aplicativo EKOGUI según requerimientos  impartidos por el Ministerio de Justicia y del Derecho "/>
    <n v="11"/>
    <n v="100"/>
    <s v="Porcentaje"/>
    <s v="Grupo de demanda y conciliaciones "/>
    <s v="Profesional Universitario"/>
    <x v="0"/>
    <m/>
    <m/>
    <m/>
    <m/>
    <m/>
    <m/>
    <m/>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n v="100"/>
    <s v="corresponde a la descargas del aplicativo EKOGUI del dia 30 de  septiembre y 6 de diciembre, donde se evidencia   4489 y 4573 procesos respectivamente en las bases de datos se evidencia el proceso de actualización realizado por los apoderados de los procesos judiciales."/>
    <s v="Carpeta compartida DRIVE( OFAJU- EVIDENCIAS) P192_ACT920 (SEP) Y  P192_ACT920(DIC)"/>
    <n v="920"/>
    <s v="Alimentar el aplicativo EKOGUI con la información y las actuaciones relevantes del proceso judicial."/>
    <s v="SI"/>
    <d v="2016-01-01T00:00:00"/>
    <d v="2016-12-12T00:00:00"/>
    <n v="100"/>
    <s v="Abogados y apoderados"/>
    <s v="Profesional Universitario"/>
    <x v="0"/>
    <n v="0"/>
    <s v="consiste en el reporte trimestral del aplicativo EKOGUI donde se evidencia los cambios en cuanto procesos nuevo o terminados. Pendiente por definir cambio de actividad"/>
    <s v="Archivo compartido DRIVE( EVIDENCIAS OFAJU) P192_ACT920"/>
    <n v="100"/>
    <s v="correponde a la descarga del aplicativo EKOGUI del dia 1 de julio Y archivo comparativo con la descarga del 30 marzo, donde se evidencia el registro de los procesos nuevos realizado por los funcionarios a cargo."/>
    <s v="Archivo compartido DRIVE(  EVIDENCIAS OFAJU II TRIM) P192_ACT920"/>
    <n v="100"/>
    <n v="0.78901734104046239"/>
    <s v="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
    <s v="Carpeta compartida DRIVE( OFAJU- EVIDENCIAS) P192_ACT920 "/>
    <n v="100"/>
    <n v="1"/>
    <s v="correponde a la descargas del aplicativo EKOGUI del dia 30 de  septiembre y 6 de diciembre, donde se evidencia   4489 y 4573 procesos respectivamente en las bases de datos se evidencia el proceso de actualización realizado por los apoderados de los procesos judiciales."/>
    <s v="Carpeta compartida DRIVE( OFAJU- EVIDENCIAS) P192_ACT920 (SEP) Y  P192_ACT920(DIC)"/>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1"/>
    <s v="Recibir y clasificar las acciones de tutela notificadas en la OFAJU a través de los diferentes medios (correo electrónico, correspondencia y fax)."/>
    <s v="SI"/>
    <d v="2016-01-01T00:00:00"/>
    <d v="2016-12-12T00:00:00"/>
    <n v="10"/>
    <s v="Funcionarios designados "/>
    <s v="Técnico Administrativo"/>
    <x v="0"/>
    <n v="100"/>
    <s v="Corresponde acciones de tutela notificadas a la sede central tanto en medio fisico como magnetico durante el periodo comprendido entre el 01 de enero y el 31 de marzo hogaño. Fuente base de datos control TUTELAS 2016"/>
    <s v="Archivo compartido DRIVE( EVIDENCIAS OFAJU) P219_ACT921"/>
    <n v="100"/>
    <s v="Corresponde a 2454 acciones de tutela notificadas a la sede central tanto en medio fisico como magnetico durante el periodo comprendido entre el 01 de Abril y el 30 de junio hogaño. Fuente base de datos excel inplementada en el grupo de tutelas denominada; TUTELAS 2016"/>
    <s v="Archivo compartido DRIVE(  EVIDENCIAS OFAJU II TRIM) P219_ACT921"/>
    <n v="100"/>
    <n v="0.78901734104046239"/>
    <s v="Corresponde a 2287 se realiza el registro  del medio de recepción (mensajeria ó correo electronico), en la columna E  base de datos excel manejada en el Grupo de Tutelas denominada &quot;TUTELAS 2016&quot;  de las 2291 Acciones de Tutela del periodo reportado. "/>
    <s v="Archivo compartido DRIVE (OFAJU- EVIDENCIAS) P219_ACT921"/>
    <n v="100"/>
    <n v="1"/>
    <s v="Del 1 de octubre al 9 de Diciembre de 2016, se recibieron 1709 tutelas las cuales se registraron en la  base de datos Excel manejada en el Grupo de Tutelas denominada &quot;TUTELAS 2016&quot;  y corresponden a las tutelas N° 6487 A 8195 de 2016"/>
    <s v="Archivo compartido DRIVE (OFAJU- EVIDENCIAS) P219_ACT921,923 y 924"/>
    <n v="346"/>
    <n v="346"/>
    <n v="1"/>
    <n v="1"/>
    <n v="1"/>
    <n v="0.1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2"/>
    <s v="registrar en el aplicativo SIJUR las acciones de tutela notificadas en la OFAJU a través de los diferentes medios (correo electrónico, correspondencia y fax)."/>
    <s v="SI"/>
    <d v="2016-01-01T00:00:00"/>
    <d v="2016-12-12T00:00:00"/>
    <n v="10"/>
    <s v="Funcionarios designados "/>
    <s v="Profesional Universitario"/>
    <x v="0"/>
    <n v="100"/>
    <s v="Corresponde acciones de tutela notificadas a la sede central durante el periodo comprendido entre el 01 de enero y el 31 de marzo hogaño. Según reporte 6 de Abril 2016 SIJUR"/>
    <s v="Archivo compartido DRIVE( EVIDENCIAS OFAJU) P219_ACT922"/>
    <n v="100"/>
    <s v="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
    <s v="Archivo compartido DRIVE(  EVIDENCIAS OFAJU II TRIM) P219_ACT922"/>
    <n v="100"/>
    <n v="0.78901734104046239"/>
    <s v="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
    <s v="Archivos  compartido DRIVE (OFAJU- EVIDENCIAS) P219_ACT922 "/>
    <n v="100"/>
    <n v="1"/>
    <s v="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s  compartido DRIVE (OFAJU- EVIDENCIAS) P219_ACT922 "/>
    <n v="346"/>
    <n v="346"/>
    <n v="1"/>
    <n v="1"/>
    <n v="1"/>
    <n v="0.1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3"/>
    <s v="Asignar a los funcionarios las acciones de tutela notificadas en la OFAJU a través de los diferentes medios (correo electrónico, correspondencia y fax), para el respectivo trámite de respuesta."/>
    <s v="SI"/>
    <d v="2016-01-01T00:00:00"/>
    <d v="2016-12-12T00:00:00"/>
    <n v="10"/>
    <s v="Funcionarios designados "/>
    <s v="Profesional Universitario"/>
    <x v="0"/>
    <n v="100"/>
    <s v="Corresponde a la asignación de tutelas para dar respuesta por parte de los profesionales , para lo cual se lleva un registro de planillas por cada abogado en su respectiva carpeta."/>
    <s v="Carpetas asignación de tutelas por abogado, Ubicado en el archivo de la dependencia."/>
    <n v="100"/>
    <s v="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
    <s v="Archivo compartido DRIVE(  EVIDENCIAS OFAJU II TRIM) P219_ACT923 y carpetas fisicas en archivo del grupo de Tutelas"/>
    <n v="100"/>
    <n v="0.78901734104046239"/>
    <s v="Corresponde a 2291 Acciones de  tutelas del periodo reportado de las cuales de realizo el registro de asignación a 2285 a los profesionales para dar tramite de respuesta, en la columna N de la base de datos excel manejada en el Grupo de Tutelas denominada &quot;TUTELAS 2016&quot;, se realiza dicho registro, el cual tiene como soporte las planillas en medio fisico donde se registra el numero de la carpeta de tutela, fecha, hora de entrega y firma de quien recibe."/>
    <s v="Archivo compartido DRIVE (OFAJU- EVIDENCIAS) P219_ACT923 "/>
    <n v="100"/>
    <n v="1"/>
    <s v="Corresponde a 1709 Acciones de  tutelas del periodo reportado de las cuales de realizo el registro de asignación a 1704 a los profesionales para dar trámite de respuesta, en la columna L de la base de datos Excel manejada en el Grupo de Tutelas denominada &quot;TUTELAS 2016&quot;, se realiza dicho registro, el cual tiene como soporte las planillas en medio físico donde se registra el número de la carpeta de tutela, fecha, hora de entrega y firma de quien recibe."/>
    <s v="Archivo compartido DRIVE (OFAJU- EVIDENCIAS) P219_ACT921,923 y 924"/>
    <n v="346"/>
    <n v="346"/>
    <n v="1"/>
    <n v="1"/>
    <n v="1"/>
    <n v="0.12"/>
  </r>
  <r>
    <s v="OFAJU"/>
    <x v="12"/>
    <s v="OFAJU"/>
    <s v="OFICINA ASESORA JURIDICA"/>
    <s v="O7"/>
    <s v="Realizar asesoría jurídica y orientar las políticas a nivel nacional sobre la aplicación de normas jurídicas para la defensa judicial y directrices normativas del Inpec. "/>
    <s v="S15"/>
    <s v="JURIDICA Y DEFENSA"/>
    <s v="I29"/>
    <s v="Porcentaje tramites de defensa judicial atendidos en la OFAJU"/>
    <n v="96"/>
    <s v="Porcentaje"/>
    <x v="134"/>
    <s v="Acciones de Tutela notificadas, registradas en el aplicativo SIJUR y contestadas."/>
    <n v="12"/>
    <n v="100"/>
    <s v="Porcentaje"/>
    <s v="Grupo de Tutelas "/>
    <s v="Profesional Universitario"/>
    <x v="0"/>
    <m/>
    <m/>
    <m/>
    <m/>
    <m/>
    <m/>
    <m/>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100"/>
    <s v="Del 1 de octubre al 9 de Diciembre de 2016, se recibieron 1709 tutelas las cuales se registraron en la  base de datos Excel manejada en el Grupo de Tutelas denominada &quot;TUTELAS 2016&quot;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
    <s v="Archivo compartido DRIVE (OFAJU- EVIDENCIAS) P219_ACT921,923 y 924;_x000a_P219_ACT922 "/>
    <n v="924"/>
    <s v="Elaborar escrito dando contestación  a las acciones de tutela  y remitir a la Autoridad Judicial correspondiente a traves de los diferente medios (correo electrónico, correspondencia y fax)."/>
    <s v="SI"/>
    <d v="2016-01-01T00:00:00"/>
    <d v="2016-12-12T00:00:00"/>
    <n v="70"/>
    <s v="Funcionarios designados "/>
    <s v="Técnico Administrativo"/>
    <x v="0"/>
    <n v="100"/>
    <s v="Corresponde al Oficio que da tramite de respuesta debidamente enviado y archivado en las las carpetas de las tutelas del numero; 1/2016 a la 1705/2016."/>
    <s v="Archivo fisico de tutelas ubicado en la dependencia."/>
    <n v="100"/>
    <s v="Corresponde al Oficio que da tramite de respuesta debidamente enviado y archivado en las las carpetas de las tutelas del numero; 1706/2016 a la 4159/2016."/>
    <s v="carpetas de la N° 1706 a la 4159 del 2016, ubicadas en el archivo fisico de tutelas ubicado en la dependencia."/>
    <n v="85"/>
    <n v="0.78901734104046239"/>
    <s v="De las 2291 tutelas recibidas en el 3er trimestre, se evidencian oficios que dan tramite de respuesta, enviados y archivados en la carpeta de cada Acción de Tutela, los cuales corresponden a  1939 registros de respuestas relacionadas en la columna C &quot;FECHA DE RESPUESTA&quot; de la base de datos excel manejada en el Grupo de Tutelas denominada &quot;TUTELAS 2016&quot;, lo cual da como indicador del periodo 85% se aclara que a todas las tutelas se les realizo el oficio de respuesta y su envio via correo electronico, debido a las cargas de trabajo de los funcionarios  no se termino el registro de la fecha de envio."/>
    <s v="Archivo compartido DRIVE (OFAJU- EVIDENCIAS) P219_ACT924 "/>
    <n v="92"/>
    <n v="1"/>
    <s v="De las 1709 tutelas recibidas en el 4to trimestre, se evidencian oficios que dan tramite de respuesta, enviados y archivados en la carpeta de cada Acción de Tutela, los cuales corresponden a  1583 registros de respuestas relacionadas en la columna E  &quot;FECHA DE RESPUESTA&quot; de la base de datos Excel manejada en el Grupo de Tutelas denominada &quot;TUTELAS 2016&quot;, lo cual da como indicador del periodo 93% se aclara que a estas tutelas se les realizo el oficio de respuesta y su envió vía correo electrónico, debido a que se registran las tutelas allegadas el día 9 no se cumple al 100%  de la gestión debido a que las faltantes se encuentran en el proceso de asignación y/o respuesta."/>
    <s v="Archivo compartido DRIVE (OFAJU- EVIDENCIAS) P219_ACT921,923 y 924"/>
    <n v="346"/>
    <n v="346"/>
    <n v="1"/>
    <n v="1"/>
    <n v="1"/>
    <n v="0.1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5"/>
    <s v="Registrar en la base de datos las solicitudes de conceptos jurídicos y aplicación de las normas  de acuerdo a orden de llegada. "/>
    <s v="SI"/>
    <d v="2016-01-01T00:00:00"/>
    <d v="2016-12-12T00:00:00"/>
    <n v="20"/>
    <s v="Técnico Administrativo"/>
    <s v="Técnico Administrativo"/>
    <x v="0"/>
    <n v="100"/>
    <s v="Se recibieron 48 conceptos y se registradon 48 en la base de datos requerimientos de conceptos."/>
    <s v="Base de datos y/o archivo físico"/>
    <n v="100"/>
    <s v="Se recibieron 118 conceptos y los cuales se registraron en la base de datos implementada en el GRECO, archivo excel &quot;RELACIÓN CONCEPTOS POR MES 2016&quot;"/>
    <s v="Archivo compartido DRIVE( EVIDENCIAS OFAJU II TRIM) P139_ACT925-926, tomado del archivo excel &quot;RELACIÓN CONCEPTOS POR MES 2016&quot; de la dependencia."/>
    <n v="100"/>
    <n v="0.78901734104046239"/>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100"/>
    <n v="1"/>
    <s v="Se Recibió un total de 58 solicitudes de concepto jurídico discriminados así: Estos  se registraron en la base de datos implementada en el GRECO, archivo excel &quot;RELACIÓN CONCEPTOS POR MES 2016&quot;"/>
    <s v="Archivo compartido DRIVE (OFAJU- EVIDENCIAS)  P139_ACT925 , 926 Y 927 "/>
    <n v="346"/>
    <n v="346"/>
    <n v="1"/>
    <n v="0.61445783132530118"/>
    <n v="0.61445783132530118"/>
    <n v="6.7590361445783134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6"/>
    <s v="Asignar los conceptos jurídicos por parte del coordinador a los profesionales del grupo de acuerdo a la temática a tratar "/>
    <s v="SI"/>
    <d v="2016-01-01T00:00:00"/>
    <d v="2016-12-12T00:00:00"/>
    <n v="20"/>
    <s v="Profesional Universitario"/>
    <s v="Profesional Universitario"/>
    <x v="0"/>
    <n v="100"/>
    <s v="Se recibieron 48 solicitudes de conceptos y se asignaron 48 solicitudes de conceptos."/>
    <s v="Base de datos y/o archivo físico"/>
    <n v="100"/>
    <s v="Se recibieron 118 conceptos y los cuales se asigno a los diferentes Abogados de la dependencia para el respectivo tramite, se realizo el  registro en la base de datos implementada en el GRECO, archivo excel &quot;RELACIÓN CONCEPTOS POR MES 2016&quot;"/>
    <s v="Archivo compartido DRIVE( EVIDENCIAS OFAJU II TRIM ) P139_ACT925-926, tomado del archivo excel &quot;RELACIÓN CONCEPTOS POR MES 2016&quot; de la dependencia."/>
    <n v="100"/>
    <n v="0.78901734104046239"/>
    <s v="Corresponde a 78 solicitudes de conceptos , con el registro de asignación a  los profesionales   (2 abogados de planta y 4 contratistas) para dar tramite de respuesta, en la columna F de la base de datos implementada en el GRECO, archivo excel &quot;RELACIÓN CONCEPTOS POR MES 2016&quot; ."/>
    <s v="Archivo compartido DRIVE (OFAJU- EVIDENCIAS) P139_ACT925 , 926Y 927 "/>
    <n v="100"/>
    <n v="1"/>
    <s v="Corresponde a 58 solicitudes de conceptos , con el registro de asignación a  los profesionales   (2 abogados de planta y 4 contratistas) para dar tramite de respuesta, en la columna F de la base de datos implementada en el GRECO, archivo excel &quot;RELACIÓN CONCEPTOS POR MES 2016&quot; ."/>
    <s v="P139_ACT925 , 926Y 927 "/>
    <n v="346"/>
    <n v="346"/>
    <n v="1"/>
    <n v="0.61445783132530118"/>
    <n v="0.61445783132530118"/>
    <n v="6.7590361445783134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5"/>
    <s v="Conceptos jurídicos en materia de régimen penitenciario y carcelario, administrativo y legal. solicitados y resueltos "/>
    <n v="11"/>
    <n v="83"/>
    <s v="Porcentaje"/>
    <s v="Grupo de Recursos y Conceptos "/>
    <s v="Profesional Universitario"/>
    <x v="0"/>
    <m/>
    <m/>
    <m/>
    <m/>
    <m/>
    <m/>
    <m/>
    <s v="Se Recibió un total de 78 solicitudes de concepto jurídico discriminados así: Julio 33, Agosto 24 y septiembre 21. Estos  se registraron en la base de datos implementada en el GRECO, archivo excel &quot;RELACIÓN CONCEPTOS POR MES 2016&quot;"/>
    <s v="Archivo compartido DRIVE (OFAJU- EVIDENCIAS) P139_ACT925 , 926Y 927 "/>
    <n v="5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Archivo compartido DRIVE (OFAJU- EVIDENCIAS)  P139_ACT925 , 926 Y 927 "/>
    <n v="927"/>
    <s v="Realizar los conceptos jurídicos de apoyo y orientación solicitados por las diferentes áreas que lo requieran"/>
    <s v="SI"/>
    <d v="2016-01-01T00:00:00"/>
    <d v="2016-12-12T00:00:00"/>
    <n v="60"/>
    <s v="Profesional Universitario"/>
    <s v="Profesional Universitario"/>
    <x v="0"/>
    <n v="58"/>
    <s v="Se recibieron 48 solicitudes de conceptos. Se finalizaron 28 solicitudes."/>
    <s v="Base de datos y/o archivo físico"/>
    <n v="29"/>
    <s v="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
    <s v="Archivo compartido DRIVE (EVIDENCIAS OFAJU II TRIM)P139_ACT927,tomado del archivo excel &quot;RELACIÓN CONCEPTOS POR MES 2016&quot; de la dependencia."/>
    <n v="20"/>
    <n v="0.78901734104046239"/>
    <s v="se tenian pendientes 132 conceptos pendientes del segundo trimestre y se recibieron 78 solicitudes en el 3er. Trimestre, para un total de  210 se finalizaron 42 los registros se relacionan en la base de datos implementada en el GRECO, archivo excel &quot;RELACIÓN CONCEPTOS POR MES 2016&quot; "/>
    <s v="Archivo compartido DRIVE (OFAJU- EVIDENCIAS) P139_ACT925 , 926Y 927 "/>
    <n v="51"/>
    <n v="1"/>
    <s v="se tenian pendientes 168 conceptos pendientes del tercer  trimestre y se recibieron 58 solicitudes en el 4to. Trimestre, para un total de  226 se finalizaron 51 los registros se relacionan en la base de datos implementada en el GRECO, archivo excel &quot;RELACIÓN CONCEPTOS POR MES 2016&quot; quedando pendientes 175"/>
    <s v="P139_ACT925 , 926Y 927 "/>
    <n v="346"/>
    <n v="346"/>
    <n v="1"/>
    <n v="0.61445783132530118"/>
    <n v="0.61445783132530118"/>
    <n v="6.7590361445783134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6"/>
    <s v="Procesos de jurisdicción coactiva gestionados de las vigencias  2005-2015"/>
    <n v="11"/>
    <n v="11"/>
    <s v="Porcentaje"/>
    <s v="Grupo demandas y conciliaciones "/>
    <s v="Profesional Universitario"/>
    <x v="0"/>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928"/>
    <s v="Revisar los procesos adeudados al INPEC y  clasificar cada uno de los procesos. "/>
    <s v="NO"/>
    <d v="2016-01-01T00:00:00"/>
    <d v="2016-12-12T00:00:00"/>
    <n v="40"/>
    <s v="Profesional Asignado"/>
    <s v="Profesional Universitario"/>
    <x v="0"/>
    <n v="100"/>
    <s v="se asigno funcionaria a Alejandra Patricia Restrepo Martines desde el dia 12 de enero de 2016 CON EL FIN DE DESARROLLAR LA ACTIVIDAD , copia archivo 8 de Abril/16"/>
    <s v="Archivo compartido DRIVE( EVIDENCIAS OFAJU) P221_ACT928-929"/>
    <n v="100"/>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EVIDENCIAS OFAJU II ) P221_ACT928"/>
    <n v="75"/>
    <n v="0.78901734104046239"/>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00"/>
    <n v="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36"/>
    <s v="Procesos de jurisdicción coactiva gestionados de las vigencias  2005-2015"/>
    <n v="11"/>
    <n v="11"/>
    <s v="Porcentaje"/>
    <s v="Grupo demandas y conciliaciones "/>
    <s v="Profesional Universitario"/>
    <x v="0"/>
    <m/>
    <m/>
    <m/>
    <m/>
    <m/>
    <m/>
    <m/>
    <m/>
    <m/>
    <m/>
    <m/>
    <m/>
    <m/>
    <s v="Realizar una clasificación de cada uno de los procesos. "/>
    <s v="NO"/>
    <d v="2016-01-01T00:00:00"/>
    <d v="2016-12-12T00:00:00"/>
    <n v="40"/>
    <s v="Profesional Asignado"/>
    <s v="Profesional Universitario"/>
    <x v="1"/>
    <n v="100"/>
    <s v="Se levanto el inventario total de procesos y se determino el tramite a seguir con cada uno de ellos. _x000a_ Se levanto la informacion de actos administrativos pendientes por cobro persuacivo o apertura de cobro coactivo._x000a_ Se hizo solicitud de documentacion para la conformacion del titulo que presta merito ejecutivo._x000a_ Se libro mandamiento de pago dentro del proceso coactivo 086 del 2005. _x000a_ Se celebro acuerdo de pago y se recupero la cartera completa del proceso._x000a_ Se inicio cobro persuacivo a la deudora Marlen Claro Duran con quien se esta en tramite para celebracion de acuerdo de pago_x000a_ Se arch8ivaron dos procesos por perdida de fuerza ejecutoria del acto administrativo del año 2004._x000a_ Se ha avanzado en un 15%."/>
    <s v="Archivo compartido DRIVE( EVIDENCIAS OFAJU) P221_ACT928-929"/>
    <m/>
    <m/>
    <m/>
    <m/>
    <s v="Actividad inactiva"/>
    <m/>
    <m/>
    <m/>
    <s v="Actividad inactiva"/>
    <m/>
    <m/>
    <n v="346"/>
    <n v="346"/>
    <s v="Actividad inactiva"/>
    <m/>
    <m/>
    <m/>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36"/>
    <s v="Procesos de jurisdicción coactiva gestionados de las vigencias  2005-2015"/>
    <n v="11"/>
    <n v="11"/>
    <s v="Porcentaje"/>
    <s v="Grupo demandas y conciliaciones "/>
    <s v="Profesional Universitario"/>
    <x v="0"/>
    <m/>
    <m/>
    <m/>
    <m/>
    <m/>
    <m/>
    <m/>
    <s v="Corresponde a la verificación de procesos revisado por la funcionaria designada en el primer trimestre, deacuerdo al comparativo de las observaciones realizadas, las cuales se hacen de acuerdo al avance que tiene cada uno de los procesos, archivo &quot;INFORME PROCESOS COACTIVOS INPEC&quot;."/>
    <s v="Archivo compartido DRIVE (OFAJU- EVIDENCIAS) P221_ACT928  Y  930 "/>
    <n v="11"/>
    <s v="Corresponde a la verificación de procesos revisados por la funcionaria designada en el primer trimestre, de acuerdo al comparativo de las observaciones realizadas, las cuales se hacen de acuerdo al avance que tiene cada uno de los procesos, archivo &quot;INFORME PROCESOS COACTIVOS INPEC&quot;, esta actividad se culmino siendo que se realizo la respectiva revisión de el total de procesos coactivos."/>
    <s v="Archivo compartido DRIVE (OFAJU- EVIDENCIAS) P221_ACT928 "/>
    <n v="930"/>
    <s v="culminar la elaboración de procedimiento de cobro coactivo"/>
    <s v="NO"/>
    <d v="2016-01-01T00:00:00"/>
    <d v="2016-12-12T00:00:00"/>
    <n v="20"/>
    <s v="Profesional Asignado"/>
    <s v="Profesional asignado"/>
    <x v="0"/>
    <n v="75"/>
    <s v="se ha revisado las normas que regulan el procedimiento del cobro coactivo y se ha avanzado en un 75%, Avance enviado 7 de abril de 2016, 16:5, Ingeniera Angelica Maria Patiño Garcia, Oficina Asesora de Planeación"/>
    <s v="Archivo compartido DRIVE( EVIDENCIAS OFAJU) P230_ACT930"/>
    <n v="0"/>
    <s v="Debido a cargas laborales no se tuvo avance en este trimestre en esta actividad"/>
    <s v="N.A"/>
    <n v="0"/>
    <n v="0.78901734104046239"/>
    <s v="Debido a cargas laborales no se tuvo avance en este trimestre en esta actividad"/>
    <s v="Archivo compartido DRIVE (OFAJU- EVIDENCIAS) P221_ACT928  Y  930 "/>
    <n v="25"/>
    <n v="1"/>
    <s v="Esta actividad no presenta avance para el IV trimestre debido a que unicamente se avanzo en la revisión de la normatividad asociada a los procesos coactivos."/>
    <n v="0"/>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7"/>
    <s v="Mesas de trabajo para evaluar el avance y las complejidades presentadas en el estudio de los procesos disciplinarios, realizadas mensualmente "/>
    <n v="11"/>
    <n v="12"/>
    <s v="Número"/>
    <s v="Grupo de Recursos y Conceptos "/>
    <s v="Profesional Universitario"/>
    <x v="0"/>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n v="931"/>
    <s v="Realizar las mesas de trabajo mensuales levantando las respectiva acta como soporte de registro de calidad "/>
    <s v="NO"/>
    <d v="2016-01-01T00:00:00"/>
    <d v="2016-12-12T00:00:00"/>
    <n v="50"/>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n v="0.78901734104046239"/>
    <s v="Se realizaron tres (3) mesas de trabajo durante el tercer trimestre. Para un total de 11 mesas de trabajo a la fecha de las 12 mesas propuestas"/>
    <s v="Archivo compartido DRIVE (OFAJU- EVIDENCIAS) P93_ACT931  Y 932"/>
    <n v="100"/>
    <n v="1"/>
    <s v="Se realizaron dos (2) mesas de trabajo durante el cuarto trimestre. Para un total de 13 mesas de trabajo a la fecha de las 12 mesas propuestas"/>
    <s v="Archivo fisico, Actas mesas de trabajo GRECO"/>
    <n v="346"/>
    <n v="346"/>
    <n v="1"/>
    <n v="0.41666666666666669"/>
    <n v="0.41666666666666669"/>
    <n v="4.5833333333333337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7"/>
    <s v="Mesas de trabajo para evaluar el avance y las complejidades presentadas en el estudio de los procesos disciplinarios, realizadas mensualmente "/>
    <n v="11"/>
    <n v="12"/>
    <s v="Número"/>
    <s v="Grupo de Recursos y Conceptos "/>
    <s v="Profesional Universitario"/>
    <x v="0"/>
    <m/>
    <m/>
    <m/>
    <m/>
    <m/>
    <m/>
    <m/>
    <s v="Se realizaron tres (3) mesas de trabajo durante el tercer trimestre. Para un total de 11 mesas de trabajo a la fecha de las 12 mesas propuestas"/>
    <s v="Archivo compartido DRIVE (OFAJU- EVIDENCIAS) P93_ACT931  Y 932"/>
    <n v="5"/>
    <s v="Se realizaron dos (2) mesas de trabajo durante el cuarto trimestre. Para un total de 13 mesas de trabajo a la fecha de las 12 mesas propuestas"/>
    <s v="Archivo fisico, Actas mesas de trabajo GRECO"/>
    <n v="932"/>
    <s v="Recopilar la normatividad vigente como sustento jurídico de las discusiones de casos especiales dentro de los procesos disciplinarios"/>
    <s v="NO"/>
    <d v="2016-01-01T00:00:00"/>
    <d v="2016-12-12T00:00:00"/>
    <n v="50"/>
    <s v="Profesional Asignado"/>
    <s v="Profesional Universitario"/>
    <x v="0"/>
    <n v="100"/>
    <s v="Se realizaron 3 mesas de trabajo."/>
    <s v="Archivo físico"/>
    <n v="100"/>
    <s v="se desarrollaron 5 mesas de trabajo donde se evaluo el avance y las complejidades presentadas en el estudio de los procesos disciplinarios."/>
    <s v="Archivo compartido DRIVE (EVIDENCIAS OFAJU II TRIM)P93_ACT931-932, actas de reunion escaneadas archivo fisico en la dependencia."/>
    <n v="92"/>
    <n v="0.78901734104046239"/>
    <s v="Se realizaron tres (3) mesas de trabajo durante el tercer trimestre. Para un total de 11 mesas de trabajo a la fecha de las 12 mesas propuestas"/>
    <s v="Archivo compartido DRIVE (OFAJU- EVIDENCIAS) P93_ACT931  Y 932"/>
    <n v="100"/>
    <n v="1"/>
    <s v="Se realizaron dos (2) mesas de trabajo durante el cuarto trimestre. Para un total de 13 mesas de trabajo a la fecha de las 12 mesas propuestas"/>
    <s v="Archivo fisico, Actas mesas de trabajo GRECO"/>
    <n v="346"/>
    <n v="346"/>
    <n v="1"/>
    <n v="0.41666666666666669"/>
    <n v="0.41666666666666669"/>
    <n v="4.5833333333333337E-2"/>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8"/>
    <s v="Base de datos de los procesos disciplinarios en segunda instancia que alerte sobre los vencimientos de los tiempos para resolver, crear y actualizada"/>
    <n v="11"/>
    <n v="1"/>
    <s v="Número"/>
    <s v="Grupo de Recursos y Conceptos "/>
    <s v="Profesional Especializado"/>
    <x v="0"/>
    <m/>
    <m/>
    <m/>
    <m/>
    <m/>
    <m/>
    <m/>
    <s v="SIN REGISTRO DE SEGUIMIENTO"/>
    <m/>
    <n v="1"/>
    <s v="Se actualizo la base de datos Base de datos de los procesos disciplinarios en segunda instancia"/>
    <s v="Archivo compartido DRIVE (OFAJU- EVIDENCIAS) P88_ACT933"/>
    <n v="933"/>
    <s v="Mantener actualizada la base de datos que permita dar alerta de los términos en los procesos disciplinarios que cursan en segunda instancia"/>
    <s v="NO"/>
    <d v="2016-01-01T00:00:00"/>
    <d v="2016-12-12T00:00:00"/>
    <n v="100"/>
    <s v="Secretaria Grupo Recursos y Conceptos"/>
    <s v="Técnico Administrativo"/>
    <x v="0"/>
    <n v="100"/>
    <s v="Se registraron los 22 procesos disciplinarios llegados al grupo para fallo segunda instancia, en la base de datos de seguimiento de términos."/>
    <s v="Base de datos digital"/>
    <n v="100"/>
    <s v="Se registraron los 30 procesos disciplinarios llegados al grupo para fallo segunda instancia, en la base de datos excel &quot;PROCESOS DISCIPLINARIOS 2016-ACTUAL&quot;"/>
    <s v="Archivo compartido DRIVE (EVIDENCIAS OFAJU II TRIM)P88_ACT933,tomado del archivo excel &quot;PROCESOS DISCIPLINARIOS 2016-ACTUAL&quot; de la dependencia."/>
    <n v="100"/>
    <n v="0.78901734104046239"/>
    <s v="Se recibieron en el grupo 24 expdientes de investigaciones disciplinarias, los cuales fueron radicados conforme a su orden de llegada y asignados a los abogados sustanciadores, registros en la base de datos excel &quot;PROCESOS DISCIPLINARIOS 2016-ACTUAL&quot;"/>
    <s v="Archivo compartido DRIVE (OFAJU- EVIDENCIAS) P39_ACT934,935  Y 936"/>
    <s v="100"/>
    <n v="1"/>
    <s v="Se recibieron en el grupo 25 expdientes de investigaciones disciplinarias, los cuales fueron radicados conforme a su orden de llegada y asignados a los abogados sustanciadores, registros en la base de datos excel &quot;PROCESOS DISCIPLINARIOS 2016-ACTUAL&quot;"/>
    <s v="Archivo compartido DRIVE (OFAJU- EVIDENCIAS) P88_ACT933"/>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4"/>
    <s v="Registrar en la base de datos los expedientes de los procesos disciplinarios de acuerdo a orden de llegada y asignación a los abogados del grupo"/>
    <s v="SI"/>
    <d v="2016-01-01T00:00:00"/>
    <d v="2016-12-12T00:00:00"/>
    <n v="20"/>
    <s v="Técnico Administrativo"/>
    <s v="Técnico Administrativo"/>
    <x v="0"/>
    <n v="100"/>
    <s v="Se registraron los 22 procesos disciplinarios llegados al grupo para fallo segunda instancia, y se asignaron a los abogados"/>
    <s v="Base de datos digital"/>
    <n v="100"/>
    <s v=" Para el segundo trimestre se recibieron 30 fallos de segunda instancia,los cuales se registraron en la base de datos junto con la asignación de cada uno de estos a los Abogados responsables."/>
    <s v="Archivo compartido DRIVE (EVIDENCIAS OFAJU II TRIM)P39_ACT934-935,tomado del archivo excel &quot;PROCESOS DISCIPLINARIOS 2016-ACTUAL&quot; de la dependencia."/>
    <n v="100"/>
    <n v="0.78901734104046239"/>
    <s v="Se recibieron 24 expedientes disciplinarios para fallos de segunda instancia, los cuales fueron registrados en la base de datos excel &quot;PROCESOS DISCIPLINARIOS 2016-ACTUAL&quot;"/>
    <s v="Archivo compartido DRIVE (OFAJU- EVIDENCIAS) P39_ACT934,935  Y 936"/>
    <n v="100"/>
    <n v="1"/>
    <s v="Se recibieron 25 expedientes disciplinarios para fallos de segunda instancia, los cuales fueron registrados en la base de datos excel &quot;PROCESOS DISCIPLINARIOS 2016-ACTUAL&quot;"/>
    <s v="Archivo compartido DRIVE (OFAJU- EVIDENCIAS) P39_ACT934,935 Y 936"/>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5"/>
    <s v="Estudiar los procesos disciplinarios de conocimiento de la segunda instancia del Instituto"/>
    <s v="SI"/>
    <d v="2016-01-01T00:00:00"/>
    <d v="2016-12-12T00:00:00"/>
    <n v="40"/>
    <s v="Abogados Grupo Recursos y Conceptos"/>
    <s v="Profesional Universitario"/>
    <x v="0"/>
    <n v="42"/>
    <s v="Del año 2015, quedaron 41 procesos pendientes por finalizar, sumado a los 22 procesos recibidos en el año 2016, para un total de 63 procesos en estudio. _x000a_ De los 63 procesos se han estudiado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4-935,tomado del archivo excel &quot;PROCESOS DISCIPLINARIOS 2016-ACTUAL&quot; de la dependencia."/>
    <n v="100"/>
    <n v="0.78901734104046239"/>
    <s v="Fueron estudiados por los abogados sustanciadores los 29 expedientes pendientes del trimestre anterior más los 24 expedientes llegados. "/>
    <s v="Archivo compartido DRIVE (OFAJU- EVIDENCIAS) P39_ACT934,935  Y 936"/>
    <n v="72"/>
    <n v="1"/>
    <s v="Fueron estudiados por los abogados sustanciadores los 18 expedientes pendientes del trimestre anterior más los 25 expedientes llegados. "/>
    <s v="Archivo compartido DRIVE (OFAJU- EVIDENCIAS) P39_ACT934,935 Y 936"/>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base de datos, mesas de trabajo y fallos de segunda instancia"/>
    <n v="93"/>
    <s v="Porcentaje"/>
    <x v="139"/>
    <s v="Fallos de segunda instancia dentro de los procesos disciplinarios que se surten en contra de los funcionarios públicos, proyectados y presentados"/>
    <n v="11"/>
    <n v="140"/>
    <s v="Número"/>
    <s v="Grupo de Recursos y Conceptos "/>
    <s v="Jefe de Oficina"/>
    <x v="0"/>
    <m/>
    <m/>
    <m/>
    <m/>
    <m/>
    <m/>
    <m/>
    <s v="Fueron estudiados por los abogados sustanciadores los 29 expedientes pendientes del trimestre anterior más los 24 expedientes llegados. "/>
    <s v="Archivo compartido DRIVE (OFAJU- EVIDENCIAS) P39_ACT934,935  Y 936"/>
    <n v="140"/>
    <s v="Fueron estudiados por los abogados sustanciadores los 18 expedientes pendientes del trimestre anterior más los 25 expedientes llegados. "/>
    <s v="Archivo compartido DRIVE (OFAJU- EVIDENCIAS) P39_ACT934,935 Y 936"/>
    <n v="936"/>
    <s v="Proyectar de fallos de Segunda Instancia y envío para revisión y firma de la dirección general."/>
    <s v="SI"/>
    <d v="2016-01-01T00:00:00"/>
    <d v="2016-12-12T00:00:00"/>
    <n v="40"/>
    <s v="Abogados Grupo Recursos y Conceptos"/>
    <s v="Profesional Universitario"/>
    <x v="0"/>
    <n v="59"/>
    <s v="De los 63 procesos en estudio se han finalizado (firma Dirección General) 37 procesos."/>
    <s v="Base de datos y/o archivo físico"/>
    <n v="55.71"/>
    <s v="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
    <s v="Archivo compartido DRIVE (EVIDENCIAS OFAJU II TRIM)P39_ACT936,tomado del archivo excel &quot;PROCESOS DISCIPLINARIOS 2016-ACTUAL&quot; de la dependencia."/>
    <n v="61"/>
    <n v="0.78901734104046239"/>
    <s v="Se proyectaron y finalizaron 20 expedientes con fallo de segunda instancia, 8 quedaron en revisión del coordinador del grupo, pendientes para el proximo trimestre 25 expedientes."/>
    <s v="Archivo compartido DRIVE (OFAJU- EVIDENCIAS) P39_ACT934,935  Y 936"/>
    <n v="72"/>
    <n v="1"/>
    <s v="Fueron estudiados por los abogados sustanciadores los 18 expedientes pendientes del trimestre anterior más los 25 expedientes llegados. "/>
    <s v="Archivo compartido DRIVE (OFAJU- EVIDENCIAS) P39_ACT934,935 Y 936"/>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40"/>
    <s v="Proyectos de acuerdo y resoluciones sobre  las funciones del instituto con control de legalidad"/>
    <n v="11"/>
    <n v="100"/>
    <s v="Porcentaje"/>
    <s v="Grupo de Recursos y Conceptos "/>
    <s v="Profesional Universitario"/>
    <x v="0"/>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937"/>
    <s v="Registrar las solicitudes de control de legalidad a proyectos de acuerdo y resoluciones"/>
    <s v="SI"/>
    <d v="2016-01-01T00:00:00"/>
    <d v="2016-12-12T00:00:00"/>
    <n v="20"/>
    <s v="Profesional Asignado"/>
    <s v="Profesional Universitario"/>
    <x v="0"/>
    <n v="100"/>
    <s v="Se registraron 176 controles de legalidad y/o proyectos de resoluciones"/>
    <s v="Base de datos/ Planilla de Radicación Documentos"/>
    <n v="100"/>
    <s v="Se registraron 251 controles de legalidad y/0 proyectos de resoluciones"/>
    <s v="Archivo compartido DRIVE (EVIDENCIAS OFAJU II TRIM)P222_ACT937-938, planillas de registro escaneadas  &quot;PLANILLA CONTROLES DE LEGALIDAD 2016&quot; archivo fisico de la dependencia."/>
    <n v="100"/>
    <n v="0.78901734104046239"/>
    <s v="Se recibieron 180 solicitudes de control de legalidad de proyectos de resoluciones de traslados, nombramientos, etc., los cuales fueron registrados en la planilla de control &quot;PLANILLA CONTROLES DE LEGALIDAD 2016&quot;"/>
    <s v="Archivo compartido DRIVE (OFAJU- EVIDENCIAS) P222_ACT937  Y 938"/>
    <n v="100"/>
    <n v="1"/>
    <s v="Se recibieron 105 solicitudes de control de legalidad de proyectos de resoluciones de traslados, nombramientos, etc., los cuales fueron registrados en la planilla de control &quot;PLANILLA CONTROLES DE LEGALIDAD 2016&quot;"/>
    <s v="Archivo compartido DRIVE (OFAJU- EVIDENCIAS) P222_ACT937-938"/>
    <n v="346"/>
    <n v="346"/>
    <n v="1"/>
    <n v="1"/>
    <n v="1"/>
    <n v="0.11"/>
  </r>
  <r>
    <s v="OFAJU"/>
    <x v="12"/>
    <s v="OFAJU"/>
    <s v="OFICINA ASESORA JURIDICA"/>
    <s v="O7"/>
    <s v="Realizar asesoría jurídica y orientar las políticas a nivel nacional sobre la aplicación de normas jurídicas para la defensa judicial y directrices normativas del Inpec. "/>
    <s v="S15"/>
    <s v="JURIDICA Y DEFENSA"/>
    <m/>
    <s v="Porcentaje cumplimiento de jurisdicción coactiva, conceptos juridicos y control de legalidad realizados por la OFAJU"/>
    <n v="65"/>
    <s v="Porcentaje"/>
    <x v="140"/>
    <s v="Proyectos de acuerdo y resoluciones sobre  las funciones del instituto con control de legalidad"/>
    <n v="11"/>
    <n v="100"/>
    <s v="Porcentaje"/>
    <s v="Grupo de Recursos y Conceptos "/>
    <s v="Profesional Universitario"/>
    <x v="0"/>
    <m/>
    <m/>
    <m/>
    <m/>
    <m/>
    <m/>
    <m/>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938"/>
    <s v="Realizar la revisión y control de los proyectos de acuerdo y actos administrativos "/>
    <s v="SI"/>
    <d v="2016-01-01T00:00:00"/>
    <d v="2016-12-12T00:00:00"/>
    <n v="80"/>
    <s v="Profesional Asignado"/>
    <s v="Profesional Universitario"/>
    <x v="0"/>
    <n v="100"/>
    <s v="Se revisaron 176 controles de legalidad y/o proyectos de resoluciones"/>
    <s v="Base de datos/ Planilla de Radicación Documentos"/>
    <n v="100"/>
    <s v="se revisaron 251 controles de legalidad y/o proyectos de resoluciones"/>
    <s v="Archivo compartido DRIVE (EVIDENCIAS OFAJU II TRIM)P222_ACT937-938, planillas de registro escaneadas  &quot;PLANILLA CONTROLES DE LEGALIDAD 2016&quot; archivo fisico de la dependencia."/>
    <n v="100"/>
    <n v="0.78901734104046239"/>
    <s v="Las 180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  Y 938"/>
    <n v="100"/>
    <n v="1"/>
    <s v="Las 105 solicitudes de control de legalidad llegadas al grupo fueron asignadas a los profesionales designados para hacerlo, siendo finalizadas todas.los cuales fueron registrados en la planilla de control &quot;PLANILLA CONTROLES DE LEGALIDAD "/>
    <s v="Archivo compartido DRIVE (OFAJU- EVIDENCIAS) P222_ACT937-938"/>
    <n v="346"/>
    <n v="346"/>
    <n v="1"/>
    <n v="1"/>
    <n v="1"/>
    <n v="0.11"/>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s v="Riesgos identificados a través de auditorías internas y autoevaluación."/>
    <n v="20"/>
    <n v="100"/>
    <s v="Porcentaje"/>
    <s v="Mario Jimenez Gayon"/>
    <s v="Jefe de Oficina"/>
    <x v="0"/>
    <n v="83"/>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
    <s v="1. Los soportes de las actividades del producto P75 reposan en la siguiente ruta:_x000a__x000a_C:\Users\NJACOSTAN.SCENTRAL\Documents\2016\PLAN DE ACCION 2016\PRODUCTO P75_x000a__x000a_2. Ruta Drive Google: _x000a__x000a_https://drive.google.com/drive/u/1/folders/0B2yLbWtDgQU9eTNBMkd2STQwVGs"/>
    <s v="96"/>
    <s v="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
    <s v="1. Los soportes de las actividades del producto P75 reposan en la siguiente ruta:_x000a__x000a_C:\Users\NJACOSTAN.SCENTRAL\Documents\2016\PLAN DE ACCION 2016\Segundo Trimestre\PRODUCTO P75_x000a__x000a_2. Ruta Drive Google: _x000a__x000a_https://drive.google.com/drive/u/1/folders/0B2yLbWtDgQU9dGdSd2ttdzV3alU"/>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3"/>
    <s v="1.Elaborar y presentar al comité de coordinación de control interno el Programa Anual de Auditorias para su aprobación."/>
    <s v="SI"/>
    <d v="2016-01-02T00:00:00"/>
    <d v="2016-01-31T00:00:00"/>
    <n v="15"/>
    <s v="Equipo Auditor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
    <s v="1.El acta correspondiente reposa en la siguienteRuta:_x000a_C:\Users\NJACOSTAN.SCENTRAL\Documents\2016\PLAN DE ACCION 2016\PRODUCTO P75\Elaborar y presentar al CCC Programa Anual Auditorias 2016 (ACTIV. 1)_x000a__x000a_2.  Ruta Drive Google: https://drive.google.com/drive/u/1/folders/0B2yLbWtDgQU9Vnc1VURvS2s5WnM"/>
    <n v="100"/>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Segundo Trimestre\PRODUCTO P75\Elaborar y presentar al CCC Programa Anual Auditorias 2016 (ACTIV. 1)_x000a__x000a_2.  Ruta Drive Google: https://drive.google.com/drive/u/1/folders/0B2yLbWtDgQU9alBjZnpaU0lXQ0k"/>
    <n v="100"/>
    <n v="1"/>
    <s v="1.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Tercer Trimestre\PRODUCTO P75\Elaborar y presentar al CCC Programa Anual Auditorias 2016 (ACTIV. 1)_x000a__x000a_2.  Ruta Drive Google: https://drive.google.com/drive/u/1/folders/0B2yLbWtDgQU9Q003d01KNWVVdnM"/>
    <n v="100"/>
    <n v="1"/>
    <s v="1. 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C:\Users\NJACOSTAN.SCENTRAL\Documents\2016\PLAN DE ACCION 2016\Cuarto Trimestre\PRODUCTO P75\1. Elaborar y presentar al CCC Programa Anual Auditorias 2016 (ACTIV. 1)_x000a__x000a_2.  Ruta Drive Google: https://drive.google.com/drive/u/2/folders/0B2yLbWtDgQU9Q1BDM3FqMWtSb0k"/>
    <n v="29"/>
    <n v="29"/>
    <n v="1"/>
    <n v="1"/>
    <n v="1"/>
    <n v="0.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4"/>
    <s v="2.Socializar el Programa Anual de Auditorias a través de la página WEB"/>
    <s v="SI"/>
    <d v="2016-03-01T00:00:00"/>
    <d v="2016-03-30T00:00:00"/>
    <n v="25"/>
    <s v="Equipo Auditor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soporte correspondiente reposa en la siguiente Ruta: C:\Users\NJACOSTAN.SCENTRAL\Documents\2016\PLAN DE ACCION 2016\PRODUCTO P75\Publicacion Pagina Web INPEC Programa Anual de Auditorias 2016 (ACTIV.2)_x000a__x000a_2.  Ruta Drive Google: https://drive.google.com/drive/u/1/folders/0B2yLbWtDgQU9V1RyZXg5endWU2M"/>
    <n v="100"/>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Segundo Trimestre\PRODUCTO P75\Publicacion Pagina Web INPEC Programa Anual de Auditorias 2016 (ACTIV.2)_x000a__x000a_2.  Ruta Drive Google: https://drive.google.com/drive/u/1/folders/0B2yLbWtDgQU9MUVWRVdGT1A2WWs"/>
    <n v="100"/>
    <n v="1"/>
    <s v="2. El Programa Anual de Auditorias ya fue publicado en la pagina web institucional en el siguiente link: _x000a__x000a_http://www.inpec.gov.co/portal/page/portal/Inpec/Institucion/ReportesDeControlInterno/ProgramaAuditorias/CRONOGRAMA%20AUDITORIAS.pdf"/>
    <s v="1.El soporte correspondiente reposa en la siguiente Ruta: C:\Users\NJACOSTAN.SCENTRAL\Documents\2016\PLAN DE ACCION 2016\Tercer Trimestre\PRODUCTO P75\Publicacion Pagina Web INPEC Programa Anual de Auditorias 2016 (ACTIV.2)_x000a__x000a_2.  Ruta Drive Google: https://drive.google.com/drive/u/1/folders/0B2yLbWtDgQU9OUphUmpLSHV1NG8"/>
    <n v="100"/>
    <n v="1"/>
    <s v="2. El Programa Anual de Auditoria se encuentra publicado en la pagina web de la Entidad, en el link Reportes de Control Interno - Pestaña Programa Anual de Auditorias - Subtitulo 2016"/>
    <s v="1.El soporte correspondiente reposa en la siguiente Ruta: C:\Users\NJACOSTAN.SCENTRAL\Documents\2016\PLAN DE ACCION 2016\Cuarto Trimestre\PRODUCTO P75\2. Publicacion Pagina Web INPEC Programa Anual de Auditorias 2016 (ACTIV.2)_x000a__x000a_2.  Ruta Drive Google: https://drive.google.com/drive/u/2/folders/0B2yLbWtDgQU9NDRiUnRjRUp5cGs"/>
    <n v="29"/>
    <n v="29"/>
    <n v="1"/>
    <n v="1"/>
    <n v="1"/>
    <n v="0.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5"/>
    <s v="3.Realizar las auditorias proyectadas en el Programa Anual de Auditorias."/>
    <s v="SI"/>
    <d v="2016-02-01T00:00:00"/>
    <d v="2016-11-30T00:00:00"/>
    <n v="25"/>
    <s v="Equipo Auditor OCI"/>
    <s v="Profesional Universitario"/>
    <x v="0"/>
    <n v="33"/>
    <s v="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
    <s v="1. Los Informes Preliminares reposan en la siguiente ruta: _x000a_C:\Users\NJACOSTAN.SCENTRAL\Documents\2016\PLAN DE ACCION 2016\PRODUCTO P75_x000a__x000a_2.Al interior de la Oficina reposa el archivo documental en fisico  del Informe ( AZ : PLAN DE ACCION 2016 OCI)_x000a__x000a_3. Como es un informe preliminar aun no oficial, la Oficina de Control Interno no lo sube al drive."/>
    <n v="86"/>
    <s v="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
    <s v="1. Los Informes Preliminares y Finales reposan en la siguiente ruta: _x000a_C:\Users\NJACOSTAN.SCENTRAL\Documents\2016\PLAN DE ACCION 2016\Segundo Trimestre\PRODUCTO P75_x000a__x000a_2.Al interior de la Oficina reposa el archivo documental en fisico  del Informe ( AZ : PLAN DE ACCION 2016 OCI)_x000a__x000a_3. Ruta Drive Google:_x000a_https://drive.google.com/drive/u/1/folders/0B2yLbWtDgQU9VDNNRDVwOEZLN00"/>
    <n v="90"/>
    <n v="0.79867986798679869"/>
    <s v="3. Durante el periodo Junio - Septiembre de 2016 se han llevado a cabo cuatro  (04) Auditorias de gestion en cumplimiento del rol de evaluacion y seguimiento de la dependencia, las cuatro (04) ya tienen informe final y se encuentran publicadas en la pagina web Institucional."/>
    <s v="1. Los Informes Preliminares y Finales reposan en la siguiente ruta: _x000a_C:\Users\NJACOSTAN.SCENTRAL\Documents\2016\PLAN DE ACCION 2016\Tercer Trimestre\PRODUCTO P75_x000a__x000a_2.Al interior de la Oficina reposa el archivo documental en fisico  del Informe ( AZ : PLAN DE ACCION 2016 OCI)_x000a__x000a_3. Ruta Drive Google:_x000a_https://drive.google.com/drive/u/1/folders/0B2yLbWtDgQU9NlJXTURJUjd3ZzQ"/>
    <n v="100"/>
    <n v="1"/>
    <s v="3. Durante el periodo Octubre - Diciembre de 2016 se han llevado a cabo Auditoria al Contrato 007/2016 (Informe Final Publicado en la Pagina Web) y al Complejo Carcelario de Jamundi - COJAM (en etapa de informe preliminar)"/>
    <s v="1. Los Informes Preliminares y Finales reposan en la siguiente Ruta: _x000a_C:\Users\NJACOSTAN.SCENTRAL\Documents\2016\PLAN DE ACCION 2016\Cuarto Trimestre\PRODUCTO P75\3. Ejecucion del Programa Anual de auditorias 2016 ( ACTIV. 3)_x000a__x000a_2.Al interior de la Oficina reposa el archivo documental en fisico  del Informe ( AZ : PLAN DE ACCION 2016 OCI)_x000a__x000a_3. Ruta Drive Google:_x000a_https://drive.google.com/drive/u/2/folders/0B2yLbWtDgQU9NVRzQkoyUnV1cm8"/>
    <n v="303"/>
    <n v="303"/>
    <n v="1"/>
    <n v="1"/>
    <n v="1"/>
    <n v="0.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1"/>
    <s v="Riesgos identificados a través de auditorías internas y autoevaluación."/>
    <n v="20"/>
    <n v="100"/>
    <s v="Porcentaje"/>
    <s v="Mario Jimenez Gayon"/>
    <s v="Jefe de Oficina"/>
    <x v="0"/>
    <m/>
    <m/>
    <m/>
    <m/>
    <m/>
    <m/>
    <m/>
    <s v="SIN REGISTRO DE SEGUIMIENTO"/>
    <m/>
    <n v="100"/>
    <s v="En todas las Auditorias  (Programadas y Especiales) se ha realizado analisis de riesgos en los procesos, esto con el fin decontribuir y fomentar al interior de las Dependencias, Establecimientos y Regionales la cultura de autoevaluacion . "/>
    <s v="1. Los Informes Preliminares y Finales reposan en la siguiente ruta: _x000a_C:\Users\NJACOSTAN.SCENTRAL\Documents\2016\PLAN DE ACCION 2016_x000a__x000a_2.Al interior de la Oficina reposa el archivo documental en fisico  de los Informes ( AZ : PLAN DE ACCION 2016 OCI)_x000a__x000a_3. Ruta Pagina Web:_x000a_http://www.inpec.gov.co/portal/page/portal/Inpec/Institucion/ReportesDeControlInterno/Informes%20de%20Auditoria%20Interna2016_x000a__x000a_4.  Ruta Drive Google: Todos los archivos han sido subidos al Drive en los diferentes avances reportados durante la presente vigencia"/>
    <n v="1016"/>
    <s v="4.Elaborar dentro del informe de Auditoria un capitulo en el cual se identifiquen los riesgos (Corrupción y gestión) percibidos en las auditorias"/>
    <s v="SI"/>
    <d v="2016-03-01T00:00:00"/>
    <d v="2016-12-12T00:00:00"/>
    <n v="35"/>
    <s v="Equipo OCI"/>
    <s v="Profesional Universitario"/>
    <x v="0"/>
    <n v="100"/>
    <s v="Pendiente de la aprobacion (Firma por parte de la jefatura) del Informe preliminar correspondiente a la AUDITORÍA ESPECIAL – SEGUIMIENTO_x000a_DIRECTIVAS TRANSITORIAS                N° 000008 DE 2012 Y N° 000015 DE 2013, FINALIZAR LA RECEPCIÓN Y ENTREGA DE BIENES_x000a_ DONADOS AL INPEC POR LA DIAN, en dicho informe se elaboro el correspondiente capitulo de riesgos obligatorio en cada uno de los procesos de evaluacion llevados a cabo por los funcionarios de esta Oficina."/>
    <s v="1.El Informe Preliminar de la Auditoria Especial se encuentra en la siguiente _x000a_Ruta: C:\Users\NJACOSTAN.SCENTRAL\Documents\2016\PLAN DE ACCION 2016\PRODUCTO P75\Informes de Auditoria con Capitulo de Riesgos 2016 (ACTIV.4)_x000a__x000a_2.Al interior de la Oficina reposa el archivo documental en fisico  del Informe ( AZ : PLAN DE ACCION 2016 OCI)_x000a__x000a_3. Como es un informe preliminar aun no oficial, la Oficina de Control Interno no lo sube al drive."/>
    <n v="100"/>
    <s v="4. En los Informes Finales de  las dos (02)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Segundo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STRSODJnQ0pIQWc"/>
    <n v="90"/>
    <n v="0.74475524475524479"/>
    <s v="4. En los Informes Finales de  las cuatro (04) Auditorias publicadas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Tercer Trimestre\PRODUCTO P75\Informes de Auditoria con Capitulo de Riesgos 2016 (ACTIV.4)_x000a__x000a_2.Al interior de la Oficina reposa el archivo documental en fisico  del Informe ( AZ : PLAN DE ACCION 2016 OCI)_x000a__x000a_3. Ruta Drive Google:_x000a_https://drive.google.com/drive/u/1/folders/0B2yLbWtDgQU9UVJGYlp6NHp2RjA"/>
    <n v="100"/>
    <n v="1"/>
    <s v="4. En el Informe Final de  la  Auditoria al Contrato 007/2016 publicado en la Pagina Web Institucional  se observa el capitulo respectivo de los riesgos institucionales establecidos durante el ejercicio auditor."/>
    <s v="1.El Informe Preliminar de la Auditoria Especial se encuentra en la siguiente _x000a_Ruta: C:\Users\NJACOSTAN.SCENTRAL\Documents\2016\PLAN DE ACCION 2016\Cuarto Trimestre\PRODUCTO P75\4. Informes de Auditoria con Capitulo de Riesgos 2016 (ACTIV.4)_x000a__x000a_2.Al interior de la Oficina reposa el archivo documental en fisico  del Informe ( AZ : PLAN DE ACCION 2016 OCI)_x000a__x000a_3. Ruta Drive Google:_x000a_https://drive.google.com/drive/u/2/folders/0B2yLbWtDgQU9Wlc0ODJTbHl3Qnc"/>
    <n v="286"/>
    <n v="286"/>
    <n v="1"/>
    <n v="1"/>
    <n v="1"/>
    <n v="0.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s v="Percepción de la imagen positiva de la Oficina de Control Interno incrementada en el Nivel Central."/>
    <n v="20"/>
    <n v="100"/>
    <s v="Porcentaje"/>
    <s v="Mario Jimenez Gayon"/>
    <s v="Jefe de Oficina"/>
    <x v="0"/>
    <n v="100"/>
    <s v="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_x000a_Con las acciones realizadas anteriormente se procedio a elaborar el Plan de Trabajo para la ejecucion de la Obra de Teatro y demas actividades programadas con motivo del dia del Control interno en la Entidad."/>
    <s v="1. Los soportes de las actividades del producto P59 reposan en la siguiente ruta:_x000a__x000a_C:\Users\NJACOSTAN.SCENTRAL\Documents\2016\PLAN DE ACCION 2016\PRODUCTO P59_x000a__x000a_2. Ruta Drive Google: _x000a__x000a_https://drive.google.com/drive/u/1/folders/0B2yLbWtDgQU9WURlLVBYaFpkclk"/>
    <s v="60"/>
    <s v="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quot;INFORME DE MEDICIÓN Y ANÁLISIS DE LA PERCEPCIÓN DE LA OFICINA DE CONTROL INTERNO DEL INPEC&quot;, alli se tienen unos resultados los cuales ademas de la Encuesta en si misma tiene el insumo del Informe Ejecutivo Anual 2014 y el Informe de los resultados de la Auditoria de la CGR vigencia 2013 _x000a_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
    <s v="1. Los soportes de las actividades del producto P59 reposan en la siguiente ruta:_x000a__x000a_C:\Users\NJACOSTAN.SCENTRAL\Documents\2016\PLAN DE ACCION 2016\Segundo Trimestre\PRODUCTO P59_x000a__x000a_2. Ruta Drive Google: _x000a__x000a_https://drive.google.com/drive/u/1/folders/0B2yLbWtDgQU9eUJMRTVPQnAxNmc"/>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7"/>
    <s v="1.  Diagnostico de la percepción de la Oficina de Control Interno en la Entidad vía encuesta."/>
    <s v="SI"/>
    <d v="2016-02-01T00:00:00"/>
    <d v="2016-02-15T00:00:00"/>
    <n v="20"/>
    <s v="Equipo OCI"/>
    <s v="Profesional Universitario"/>
    <x v="0"/>
    <n v="100"/>
    <s v="1. Fueron realizadas 56 encuestas en las cuales se evaluo la percepcion de la oficina de control interno al interior de la Entidad.  "/>
    <s v="1.Las encuestas y el diagnostico correspondiente reposan en el archivo Informatico del Equipo del Responsable del seguimiento al Plan de Accion de la Oficina de Control interno._x000a_Ruta: C:\Users\NJACOSTAN.SCENTRAL\Documents\2016\PLAN DE ACCION 2016\PRODUCTO P59\Encuestas de Percepcion OCI 2015 (ACTIV. 1)_x000a__x000a_2.Al interior de la Oficina reposa el archivo documental en fisico  de las Encuestas ( AZ : PLAN DE ACCION 2016 OCI)_x000a__x000a_3.  Ruta Drive Google: https://drive.google.com/drive/u/1/folders/0B2yLbWtDgQU9QlRyQlhtenUzTVk"/>
    <n v="100"/>
    <s v="1. Fueron realizadas 56 encuestas en las cuales se evaluo la percepcion de la oficina de control interno al interior de la Entidad."/>
    <s v="1.Las encuestas y el diagnostico correspondiente reposan en el archivo Informatico del Equipo del Responsable del seguimiento al Plan de Accion de la Oficina de Control interno._x000a_Ruta: C:\Users\NJACOSTAN.SCENTRAL\Documents\2016\PLAN DE ACCION 2016\Segundo Trimestre\PRODUCTO P59\Encuestas de Percepcion OCI 2015 (ACTIV. 1)_x000a__x000a_2.Al interior de la Oficina reposa el archivo documental en fisico  de las Encuestas ( AZ : PLAN DE ACCION 2016 OCI)_x000a__x000a_3.  Ruta Drive Google: https://drive.google.com/drive/u/1/folders/0B2yLbWtDgQU9RE9jQnVhV2FIMHc"/>
    <m/>
    <n v="1"/>
    <m/>
    <m/>
    <n v="100"/>
    <n v="1"/>
    <s v="1. Fueron realizadas 56 encuestas en las cuales se evaluo la percepcion de la oficina de control interno al interior de la Entidad."/>
    <s v="1.Las encuestas y el diagnostico correspondiente reposan en el archivo Informatico del Equipo del Responsable del seguimiento al Plan de Accion de la Oficina de Control interno._x000a_Ruta: C:\Users\NJACOSTAN.SCENTRAL\Documents\2016\PLAN DE ACCION 2016\Cuarto Trimestre\PRODUCTO P59\1. Encuestas de Percepcion OCI 2015 (ACTIV. 1)_x000a__x000a_2.Al interior de la Oficina reposa el archivo documental en fisico  de las Encuestas ( AZ : PLAN DE ACCION 2016 OCI)_x000a__x000a_3.  Ruta Drive Google: https://drive.google.com/drive/u/2/folders/0B2yLbWtDgQU9VkpxTGlYNU0xNGM"/>
    <n v="14"/>
    <n v="14"/>
    <n v="1"/>
    <n v="0.6"/>
    <n v="0.6"/>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8"/>
    <s v="2. Analizar la evaluación del Sistema de Control Interno del INPEC tomando como insumos: informe Auditoria Contraloría 2013- Informe ejecutivo anual de la OCI 2014 "/>
    <s v="SI"/>
    <d v="2016-02-01T00:00:00"/>
    <d v="2016-02-28T00:00:00"/>
    <n v="20"/>
    <s v="Equipo OCI"/>
    <s v="Jefe de Oficina"/>
    <x v="0"/>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Informe de Medicion y Analisis - Percepcion OCI 2016 - Insumos (ACTIV.2)_x000a__x000a_2.Registro documental en fisico de la Oficina, Informe e Insumos_x000a__x000a_3.  Ruta Drive Google: https://drive.google.com/drive/u/1/folders/0B2yLbWtDgQU9akg4X0NLTUxiZlU"/>
    <n v="100"/>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quot;"/>
    <s v="1.El informe Diagnostico y los insumos reposan en la siguiente Ruta: C:\Users\NJACOSTAN.SCENTRAL\Documents\2016\PLAN DE ACCION 2016\PRODUCTO P59\Segundo Trimestre\Informe de Medicion y Analisis - Percepcion OCI 2016 - Insumos (ACTIV.2)_x000a__x000a_2.Registro documental en fisico de la Oficina, Informe e Insumos_x000a__x000a_3.  Ruta Drive Google: https://drive.google.com/drive/u/1/folders/0B2yLbWtDgQU9MlBNN2VQOUN4QXc"/>
    <m/>
    <n v="1"/>
    <m/>
    <m/>
    <n v="100"/>
    <n v="1"/>
    <s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quot;INFORME DE MEDICIÓN Y ANÁLISIS DE LA PERCEPCIÓN DE LA OFICINA DE CONTROL INTERNO DEL INPEC"/>
    <s v="1.El informe Diagnostico y los insumos reposan en la siguiente Ruta: C:\Users\NJACOSTAN.SCENTRAL\Documents\2016\PLAN DE ACCION 2016\Cuarto Trimestre\PRODUCTO P59\2. Informe de Medicion y Analisis - Percepcion OCI 2016 - Insumos (ACTIV.2)_x000a__x000a_2.Registro documental en fisico de la Oficina, Informe e Insumos_x000a__x000a_3.  Ruta Drive Google: https://drive.google.com/drive/u/2/folders/0B2yLbWtDgQU9S0haa3Yyb1Q2M0E"/>
    <n v="27"/>
    <n v="27"/>
    <n v="1"/>
    <n v="0.6"/>
    <n v="0.6"/>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19"/>
    <s v="3. Diseñar Plan de trabajo (Cronograma)con base en los resultados del análisis del numeral 2.  "/>
    <s v="SI"/>
    <d v="2016-03-01T00:00:00"/>
    <d v="2016-03-10T00:00:00"/>
    <n v="20"/>
    <s v="Equipo OCI"/>
    <s v="Profesional Universitario"/>
    <x v="0"/>
    <n v="100"/>
    <s v="3. Actualmente se cuenta con un Plan de trabajo que contempla para su ejecucion los meses de Mayo, Junio y julio del año 2016, puede ser suceptible a cambios o imprevistos que se presenten durante el proceso contractual mediante el cual se busca ejecutar la actividad programada &quot;Obra de Teatro Dia de Control Interno 2016&quot;."/>
    <s v="1.El Plan de Trabajo se puede encontrar en la siguiente Ruta: C:\Users\NJACOSTAN.SCENTRAL\Documents\2016\PLAN DE ACCION 2016\PRODUCTO P59\Plan de Trabajo (Cronograma) (ACTIV.3)_x000a__x000a_2.Registro documental en fisico de la Oficina, Plan de Trabajo_x000a__x000a_3.  Ruta Drive Google: https://drive.google.com/drive/u/1/folders/0B2yLbWtDgQU9WjNHeUpQTlNMNkk"/>
    <n v="100"/>
    <s v="3. El plan de trabajo se ajusto en razon a los inconvenientes en el proceso de aprobacion del presupuesto para la Obra de Teatro y el proceso de contratacion del mismo."/>
    <s v="1.El Plan de Trabajo se puede encontrar en la siguiente Ruta: C:\Users\NJACOSTAN.SCENTRAL\Documents\2016\PLAN DE ACCION 2016\Segundo Trimestre\PRODUCTO P59\Plan de Trabajo (Cronograma) (ACTIV.3)_x000a__x000a_2.Registro documental en fisico de la Oficina, Plan de Trabajo_x000a__x000a_3.  Ruta Drive Google: https://drive.google.com/drive/u/1/folders/0B2yLbWtDgQU9WG9sem1SYkRYTTQ"/>
    <m/>
    <n v="1"/>
    <m/>
    <m/>
    <n v="100"/>
    <n v="1"/>
    <s v="3. El plan de trabajo se elaboro acorde a lo establecido en la actividad "/>
    <s v="1.El Plan de Trabajo se puede encontrar en la siguiente Ruta: C:\Users\NJACOSTAN.SCENTRAL\Documents\2016\PLAN DE ACCION 2016\Cuarto Trimestre\PRODUCTO P59\3. Plan de Trabajo (Cronograma) (ACTIV.3)_x000a__x000a_2.Registro documental en fisico de la Oficina, Plan de Trabajo_x000a__x000a_3.  Ruta Drive Google: https://drive.google.com/drive/u/2/folders/0B2yLbWtDgQU9czZoT3R3M2ZnZGM"/>
    <n v="9"/>
    <n v="9"/>
    <n v="1"/>
    <n v="0.6"/>
    <n v="0.6"/>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20"/>
    <s v="4. Desarrollar el Plan de Trabajo _x000a_4.1. Celebración del Día de Control Interno en el INPEC_x000a_4.1.1. Obra de Teatro_x000a_4.1.2. Conferencias (Directora Función Publica, Secretaria General de la Transparencia, Contraloría General de la Republica, Procuraduría General de la Republica)_x000a_4.1.3. Folletos, pendones, manuales, volantes, botones etc."/>
    <s v="SI"/>
    <d v="2016-05-11T00:00:00"/>
    <d v="2016-06-30T00:00:00"/>
    <n v="20"/>
    <s v="Equipo OCI"/>
    <s v="Jefe de Oficina"/>
    <x v="0"/>
    <m/>
    <m/>
    <m/>
    <n v="0"/>
    <s v="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
    <m/>
    <m/>
    <n v="1"/>
    <m/>
    <m/>
    <n v="0"/>
    <n v="1"/>
    <s v="4.La obra de Teatro no se pudo cumplir cabalmente, en razon a que la actividad nose llevo a cabo por inconvenientes en el proceso de contratacion, situacion que llevo a que se tomara la decision de cancelar la actividad, los recursos aprobados inicialmente fueron devueltos a la Direccion de Gestion Corporativa."/>
    <n v="0"/>
    <n v="50"/>
    <n v="50"/>
    <n v="1"/>
    <n v="0.6"/>
    <n v="0.6"/>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2"/>
    <s v="Percepción de la imagen positiva de la Oficina de Control Interno incrementada en el Nivel Central."/>
    <n v="20"/>
    <n v="100"/>
    <s v="Porcentaje"/>
    <s v="Mario Jimenez Gayon"/>
    <s v="Jefe de Oficina"/>
    <x v="0"/>
    <m/>
    <m/>
    <m/>
    <m/>
    <m/>
    <m/>
    <m/>
    <m/>
    <m/>
    <n v="60"/>
    <s v="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_x000a__x000a_Lamentablemente en el proceso de contratacion no se consiguio el numero de oferentes necesario para dar cumplimiento a los requisitos minimos que exige el Estado, situacion que paralizo la actividad hasta el punto de llevar finalmente a su cancelacion.   "/>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59 ( AZ : PLAN DE ACCION 2016 OCI)_x000a__x000a_3.  Ruta Drive Google: Todos los archivos han sido subidos al Drive en los diferentes avances reportados durante la presente vigencia"/>
    <n v="1021"/>
    <s v="5. Aplicar encuesta de evaluación respecto a la percepción positiva de los roles de la Oficina de Control Interno en el INPEC y determinar el incremento en la percepción de imagen positiva"/>
    <s v="SI"/>
    <d v="2016-05-04T00:00:00"/>
    <d v="2016-11-30T00:00:00"/>
    <n v="20"/>
    <s v="Equipo Auditor OCI"/>
    <s v="Profesional Universitario"/>
    <x v="0"/>
    <m/>
    <m/>
    <m/>
    <n v="0"/>
    <s v="Para el cumplimiento de esta actividad se requiere la realizacion efectiva de la actividad anterior (numero 4)."/>
    <m/>
    <n v="71"/>
    <n v="0.70952380952380956"/>
    <s v="Para el cumplimiento de esta actividad se requiere la realizacion efectiva de la actividad anterior (numero 4)."/>
    <m/>
    <n v="0"/>
    <n v="1"/>
    <s v="Para el cumplimiento de esta actividad se requiere la realizacion efectiva de la actividad anterior (numero 4)."/>
    <n v="0"/>
    <n v="210"/>
    <n v="210"/>
    <n v="1"/>
    <n v="0.6"/>
    <n v="0.6"/>
    <n v="0.12"/>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n v="100"/>
    <s v="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
    <s v="1. Los soportes de las actividades del producto P245 reposan en la siguiente ruta:_x000a__x000a_C:\Users\NJACOSTAN.SCENTRAL\Documents\2016\PLAN DE ACCION 2016\PRODUCTO P245_x000a__x000a_2. Ruta Drive Google: _x000a__x000a_https://drive.google.com/drive/u/1/folders/0B2yLbWtDgQU9TUs5Z3lfS3NUWGM"/>
    <s v="100"/>
    <s v="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_x000a__x000a_LINK:_x000a__x000a_1. SEGUIMIENTO MAPA DE RIESGOS DE CORRUPCION INPEC 2016_x000a_http://www.inpec.gov.co/portal/page/portal/Inpec/Institucion/ReportesDeControlInterno/Seguimiento%20a%20Las%20Estrategias%20del%20Plan%20Anticorrupci%F3n%20y%20Aten"/>
    <s v="1. Los soportes de las actividades del producto P245 reposan en la siguiente ruta:_x000a__x000a_C:\Users\NJACOSTAN.SCENTRAL\Documents\2016\PLAN DE ACCION 2016\Segundo Trimestre\PRODUCTO P245_x000a__x000a_2. Ruta Drive Google: _x000a__x000a_https://drive.google.com/drive/u/1/folders/0B2yLbWtDgQU9TlZyYjdiMk11dkU"/>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2"/>
    <s v="1. Elaborar y presentar al Comité de Coordinación de Control Interno el Programa Anual de Auditorias para su aprobación."/>
    <s v="NO"/>
    <d v="2016-01-02T00:00:00"/>
    <d v="2016-01-31T00:00:00"/>
    <n v="15"/>
    <s v="Equipo OCI"/>
    <s v="Profesional Universitario"/>
    <x v="0"/>
    <n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s v="100"/>
    <s v="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
    <s v="1.El acta correspondiente reposa en la siguienteRuta:_x000a_C:\Users\NJACOSTAN.SCENTRAL\Documents\2016\PLAN DE ACCION 2016\PRODUCTO P75\Elaborar y presentar al CCC Programa Anual Auditorias 2016 (ACTIV. 1)_x000a__x000a_2.  Ruta Drive Google: https://drive.google.com/drive/u/1/folders/0B2yLbWtDgQU9MjZSaEZsOFp2QUk"/>
    <m/>
    <n v="1"/>
    <m/>
    <m/>
    <n v="100"/>
    <n v="1"/>
    <s v="1. El Programa Anual de Auditorias fue modificado en razon a factores externos de la oficina tales como vacaciones de funcionarios, movimiento de personal, solicitudes de auditorias especiales por parte de la alta Direccion, etc."/>
    <s v="1.El acta correspondiente reposa en la siguienteRuta:_x000a__x000a_Cuarto Trimestre\PRODUCTO P245\1. Elaborar y presentar al CCC Programa Anual Auditorias 2016 (ACTIV. 1)_x000a__x000a_2.  Ruta Drive Google: https://drive.google.com/drive/u/1/folders/0B2yLbWtDgQU9MjZSaEZsOFp2QUk"/>
    <n v="29"/>
    <n v="29"/>
    <n v="1"/>
    <n v="1"/>
    <n v="1"/>
    <n v="0.6"/>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3"/>
    <s v="2. Socializar el Programa Anual de Auditorias a través de la página WEB"/>
    <s v="NO"/>
    <d v="2016-03-01T00:00:00"/>
    <d v="2016-03-30T00:00:00"/>
    <n v="15"/>
    <s v="Equipo OCI"/>
    <s v="Profesional Universitario"/>
    <x v="0"/>
    <n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s v="100"/>
    <s v="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
    <s v="1.El acta correspondiente reposa en la siguienteRuta:_x000a_C:\Users\NJACOSTAN.SCENTRAL\Documents\2016\PLAN DE ACCION 2016\PRODUCTO P245\5. Informe Control Int. Contable - Informe Ejecutivo Anual 2015 (ACTIV 5)_x000a__x000a_2.  Ruta Drive Google: _x000a_https://drive.google.com/drive/u/1/folders/0B2yLbWtDgQU9Mnc4LUlUcE91MWs"/>
    <m/>
    <n v="1"/>
    <m/>
    <m/>
    <n v="100"/>
    <n v="1"/>
    <s v="2. El Programa Anual de Auditoria se encuentra publicado en la pagina web de la Entidad, en el link Reportes de Control Interno - Pestaña Programa Anual de Auditorias - Subtitulo 2016"/>
    <s v="1.El acta correspondiente reposa en la siguienteRuta:_x000a_C:\Users\NJACOSTAN.SCENTRAL\Documents\2016\PLAN DE ACCION 2016\Cuarto Trimestre\PRODUCTO P245\2. Publicacion Pagina Web INPEC Programa Anual de Auditorias 2016 (ACTIV.2)_x000a__x000a_2.  Ruta Drive Google: _x000a_https://drive.google.com/drive/u/2/folders/0B2yLbWtDgQU9dEM1OXpEbTlQbGs"/>
    <n v="29"/>
    <n v="29"/>
    <n v="1"/>
    <n v="1"/>
    <n v="1"/>
    <n v="0.6"/>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4"/>
    <s v="3. Seguimiento al estado del Sistema de Control Interno (Cuatrimestral) "/>
    <s v="NO"/>
    <d v="2016-03-11T00:00:00"/>
    <d v="2016-11-11T00:00:00"/>
    <n v="15"/>
    <s v="Equipo OCI"/>
    <s v="Profesional Universitario"/>
    <x v="0"/>
    <n v="100"/>
    <s v="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
    <s v="1.El Informe correspondiente reposa en la siguienteRuta:_x000a_C:\Users\NJACOSTAN.SCENTRAL\Documents\2016\PLAN DE ACCION 2016\PRODUCTO P245\3. Seguimiento al Sistema de Control Interno Primer Informe Cuatrimensual 2016 (ACTIV.3)_x000a__x000a_2.  Ruta Drive Google: https://drive.google.com/drive/u/1/folders/0B2yLbWtDgQU9b19kLUl4clpsRW8"/>
    <n v="100"/>
    <s v="3. El seguimiento Cuatrimensual al Sistema de Control Interno abarca el periodo Marzo - Junio de 2016, es decir la elaboracion y publicacion del Informe es extemporaneo (Julio 2016). "/>
    <m/>
    <m/>
    <n v="0.82857142857142863"/>
    <m/>
    <m/>
    <n v="100"/>
    <n v="1"/>
    <s v="3. El seguimiento Cuatrimensual al Sistema de Control Interno abarca el periodo Julio -  Octubre de 2016."/>
    <s v="1.El Seguimiento reposa en la siguienteRuta:_x000a_C:\Users\NJACOSTAN.SCENTRAL\Documents\2016\PLAN DE ACCION 2016\Cuarto Trimestre\PRODUCTO P245\3. Informe Cuatrimensual (Julio - Octubre 2016) (ACTIV. 3)_x000a__x000a_2.  Ruta Drive Google: _x000a_https://drive.google.com/drive/u/2/folders/0B2yLbWtDgQU9cVV4eF8xMU1PUEU"/>
    <n v="245"/>
    <n v="245"/>
    <n v="1"/>
    <n v="1"/>
    <n v="1"/>
    <n v="0.6"/>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5"/>
    <s v="4. Publicación del resultado del Sistema de Control Interno (Cuatrimestral) en la pagina web del Instituto. Dirección General y Planeación."/>
    <s v="NO"/>
    <d v="2016-03-11T00:00:00"/>
    <d v="2016-11-11T00:00:00"/>
    <n v="15"/>
    <s v="Equipo OCI"/>
    <s v="Profesional Universitario"/>
    <x v="0"/>
    <n v="100"/>
    <s v="4. El Informe Promenorizado del Sistema de Control Interno de la Entidad fue publicado en la Pagina Web Institucional (http://www.inpec.gov.co/portal/page/portal/Inpec/Institucion/ReportesDeControlInterno/Tab1/componente%20talento%20humano.PDF)"/>
    <s v="1.El soporte correspondiente reposa en la siguienteRuta:_x000a_C:\Users\NJACOSTAN.SCENTRAL\Documents\2016\PLAN DE ACCION 2016\PRODUCTO P245\4. Publicacion del Informe de seguimiento al Sistema de Control Interno (ACTIV.4)_x000a__x000a_2.  Ruta Drive Google: https://drive.google.com/drive/u/1/folders/0B2yLbWtDgQU9eENma0FGY21WeUE"/>
    <n v="100"/>
    <s v="4. El seguimiento Cuatrimensual al Sistema de Control Interno abarca el periodo Marzo - Junio de 2016, es decir la elaboracion y publicacion del Informe es extemporaneo (Julio 2016). "/>
    <m/>
    <m/>
    <n v="0.82857142857142863"/>
    <m/>
    <m/>
    <n v="100"/>
    <n v="1"/>
    <s v="4. El seguimiento Cuatrimensual al Sistema de Control Interno abarca el periodo Julio -  Octubre de 2016."/>
    <s v="1.El soporte correspondiente reposa en la siguienteRuta:_x000a_C:\Users\NJACOSTAN.SCENTRAL\Documents\2016\PLAN DE ACCION 2016\Cuarto Trimestre\PRODUCTO P245\4. Publicacion Informe Cuatrimensual (Marzo - Junio 2016) (ACTIV. 4)_x000a__x000a_2.  Ruta Drive Google: https://drive.google.com/drive/u/2/folders/0B2yLbWtDgQU9VEVqTnlXa0J6d3M"/>
    <n v="245"/>
    <n v="245"/>
    <n v="1"/>
    <n v="1"/>
    <n v="1"/>
    <n v="0.6"/>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026"/>
    <s v="5. Informes Ejecutivos anuales del Sistema de Control Interno y Sistema de Control Interno Contable."/>
    <s v="NO"/>
    <d v="2016-01-02T00:00:00"/>
    <d v="2016-02-28T00:00:00"/>
    <n v="20"/>
    <s v="Equipo OCI"/>
    <s v="Profesional Universitario"/>
    <x v="0"/>
    <n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s v="100"/>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
    <m/>
    <n v="1"/>
    <m/>
    <m/>
    <n v="100"/>
    <n v="1"/>
    <s v="5. Fueron publicados en la pagina web de la Entidad los siguientes informes:_x000a__x000a_a. Informe Ejecutivo Anual 2016_x000a__x000a_b. Informe de Seguimiento al Sistema de Control interno contable (CHIP) 2016"/>
    <s v="1. Los Informes Preliminares reposan en la siguiente ruta: _x000a_C:\Users\NJACOSTAN.SCENTRAL\Documents\2016\PLAN DE ACCION 2016\Cuarto Trimestre\PRODUCTO P245\5. Informe Control Int. Contable - Informe Ejecutivo Anual 2015 (ACTIV 5)_x000a__x000a_2.Al interior de la Oficina reposa el archivo documental en fisico  del Informe ( AZ : PLAN DE ACCION 2016 OCI)_x000a__x000a_3. Ruta Drive Google:_x000a_https://drive.google.com/drive/u/2/folders/0B2yLbWtDgQU9Ymh6VzFGM3NJMFE"/>
    <n v="57"/>
    <n v="57"/>
    <n v="1"/>
    <n v="1"/>
    <n v="1"/>
    <n v="0.6"/>
  </r>
  <r>
    <s v="OFICI"/>
    <x v="13"/>
    <s v="OFICI"/>
    <s v="OFICINA DE CONTROL INTERNO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43"/>
    <s v="Sistema de Control Interno Evaluado "/>
    <n v="60"/>
    <n v="100"/>
    <s v="Porcentaje"/>
    <s v="Mario Jimenez Gayon"/>
    <s v="Jefe de Oficina"/>
    <x v="0"/>
    <m/>
    <m/>
    <m/>
    <m/>
    <m/>
    <m/>
    <m/>
    <s v="SIN REGISTRO DE SEGUIMIENTO"/>
    <m/>
    <n v="100"/>
    <s v="Fue presentado y aprobado por el Comité de Coordinacion de Control Interno el Programa Anual de Auditorias INPEC  2016, el cual posteriormente fue publicado en la Pagina Web Institucional ._x000a__x000a_En  toda la vigencia 2016 han sido publicados tres (03) Informes Pormenorizados  del Sistema de Control Interno, un (01) Informe del Sistema de Control Interno Contable y un (01) Informe Ejecutivo Anual._x000a__x000a_Con respecto al Seguimiento al Mapa de Riesgos de la Entidad se han publicado dos (02) Informes de Seguimiento, el tercero sera publicado en la primera quincena de 2017 debido a que su corte es a 31 de diciembre de 2016."/>
    <s v="1.Todos los soportes reposan en el archivo Informatico del Equipo del Responsable del seguimiento al Plan de Accion de la Oficina de Control interno._x000a_Ruta: C:\Users\NJACOSTAN.SCENTRAL\Documents\2016\PLAN DE ACCION 2016_x000a__x000a_2.Al interior de la Oficina reposa el archivo documental en fisico del producto P245 ( AZ : PLAN DE ACCION 2016 OCI)_x000a__x000a_3.  Ruta Drive Google: Todos los archivos han sido subidos al Drive en los diferentes avances reportados durante la presente vigencia"/>
    <n v="1174"/>
    <s v="6. Realizar y publicar los seguimientos (3) al mapa de riesgos de corrupción, aplicando el formato, los lineamientos y las fechas establecidas en la guía para la gestión de Riesgo DAFP ."/>
    <s v="NO"/>
    <d v="2016-01-18T00:00:00"/>
    <d v="2016-09-14T00:00:00"/>
    <n v="20"/>
    <s v="Equipo OCI"/>
    <s v="Profesional Universitario"/>
    <x v="0"/>
    <n v="0"/>
    <m/>
    <m/>
    <n v="100"/>
    <s v="6. Fue publicado el primer (01)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C:\Users\NJACOSTAN.SCENTRAL\Documents\2016\PLAN DE ACCION 2016\Segundo Trimestre\PRODUCTO P245\6. Informe de Seguimiento al Mapa de Riesgos de Corrupcion 2016 (ACTIV. 6)_x000a__x000a_2.Registro documental en fisico de la Oficina, Informe de Seguimiento al Mapa de Riesgos de Corrupcion 2016_x000a__x000a_3.  Ruta Drive Google: https://drive.google.com/drive/u/1/folders/0B2yLbWtDgQU9LUhad2xMM0dlTTQ"/>
    <n v="100"/>
    <n v="1"/>
    <s v="6. Fue publicado el Segundo (00)Informe de seguimiento al Mapa de Riesgos de Corrupcion 2016 en la Pagina Web Institucional._x000a__x000a_Link: http://www.inpec.gov.co/portal/page/portal/Inpec/Institucion/ReportesDeControlInterno/Seguimiento%20a%20Las%20Estrategias%20del%20Plan%20Anticorrupci%F3n%20y%20Aten"/>
    <s v="1.El Informe de Seguimiento al Mapa de Riesgos de Corrupcion 2016 se puede encontrar en la siguiente Ruta: _x000a_C:\Users\NJACOSTAN.SCENTRAL\Documents\2016\PLAN DE ACCION 2016\PRODUCTO P245\5. Informe Control Int. Contable - Informe Ejecutivo Anual 2015 (ACTIV 5)_x000a__x000a_2.Al interior de la Oficina reposa el archivo documental en fisico  del Informe ( AZ : PLAN DE ACCION 2016 OCI)_x000a__x000a_3. Ruta Drive Google:_x000a_https://drive.google.com/drive/u/1/folders/0B2yLbWtDgQU9NkhFUUhsSE5fcjg&quot; (ACTIV. 6)_x000a__x000a_2.Registro documental en fisico de la Oficina, Informe de Seguimiento al Mapa de Riesgos de Corrupcion 2016_x000a__x000a_3.  Ruta Drive Google: https://drive.google.com/drive/u/1/folders/0B2yLbWtDgQU9LUhad2xMM0dlTTQ&quot;_x000a_2.Registro documental en fisico de la Oficina, Informe de Seguimiento al Mapa de Riesgos de Corrupcion 2016_x000a__x000a_3.  Ruta Drive Google: https://drive.google.com/drive/u/1/folders/0B2yLbWtDgQU9ZWIzX3pIeHZSb28"/>
    <n v="100"/>
    <n v="1"/>
    <s v="6. El Tercer (03) informe de seguimiento al Mapa de Riesgos del Instituto sera publicado en la primera quincena de Enero de 2017, debido a que el corte del mismo es 31 de diciembre de 2016._x000a__x000a_Sin embargo se reporta la ubicación de los dos (02) Informes que hasta el momento han sido elaborados por la Oficina de Control Interno._x000a_"/>
    <s v="1.El Informe de Seguimiento al Mapa de Riesgos de Corrupcion 2016 se puede encontrar en la siguiente Ruta: _x000a_C:\Users\NJACOSTAN.SCENTRAL\Documents\2016\PLAN DE ACCION 2016\Cuarto Trimestre\PRODUCTO P245\5. Informe Control Int. Contable - Informe Ejecutivo Anual 2015 (ACTIV 5)_x000a__x000a_2.Al interior de la Oficina reposa el archivo documental en fisico  del Informe ( AZ : PLAN DE ACCION 2016 OCI)_x000a__x000a_3. Ruta Drive Google:_x000a_https://drive.google.com/drive/u/2/folders/0B2yLbWtDgQU9bHFKaHZ3ODhjUXM_x000a_"/>
    <n v="240"/>
    <n v="240"/>
    <n v="1"/>
    <n v="1"/>
    <n v="1"/>
    <n v="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7"/>
    <s v="Establecer un cronograma de actividades para el impulso de los expedientes."/>
    <s v="NO"/>
    <d v="2016-01-18T00:00:00"/>
    <d v="2016-01-22T00:00:00"/>
    <n v="30"/>
    <s v="CONSTANZA CAÑON CHARRY"/>
    <s v="Jefe de Oficina"/>
    <x v="0"/>
    <n v="100"/>
    <s v="Cronograma elaborado de actividades para el impulso de 7 expedientes vigencia 2011"/>
    <s v="Plan de Acciòn 2016, hoja 6 Cronog Impul exped 2011, computador OFIDIS/Grupo Prevenciòn"/>
    <n v="100"/>
    <s v="Cronograma elaborado de actividades para el impulso de 7 expedientes vigencia 2011"/>
    <s v="Archivo fisico OFIDI GRUVE Carpeta Plan de acciòn y carpeta virtual PC/Doris Sanchez/mis documentos/plan de acciòn Cronograma paraimpulso y seguimiento expedientes 2011."/>
    <n v="100"/>
    <n v="1"/>
    <s v="Cronograma elaborado de actividades para el impulso de 7 expedientes vigencia 2011"/>
    <s v="Archivo fisico OFIDI GRUVE Carpeta Plan de acciòn y carpeta virtual PC/Doris Sanchez/mis documentos/plan de acciòn Cronograma paraimpulso y seguimiento expedientes 2011."/>
    <n v="100"/>
    <n v="1"/>
    <s v="Cronograma elaborado en el primer trimestre para impulso de los procesos con hechos vigencia 2011, se subió el respectivo documento a traves del Google"/>
    <s v="Archivo fisico OFIDI GRUVE Carpeta Plan de acciòn y carpeta virtual PC/Doris Sanchez/mis documentos/plan de acciòn Cronograma paraimpulso y seguimiento expedientes 2011."/>
    <n v="4"/>
    <n v="4"/>
    <n v="1"/>
    <n v="1"/>
    <n v="1"/>
    <n v="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8"/>
    <s v="Realizar seguimiento y vigilancia de las actividades procesales desarrolladas por parte de los operadores disciplinarios."/>
    <s v="NO"/>
    <d v="2016-01-25T00:00:00"/>
    <d v="2016-12-12T00:00:00"/>
    <n v="30"/>
    <s v="CONSTANZA CAÑON CHARRY"/>
    <s v="Jefe de Oficina"/>
    <x v="0"/>
    <m/>
    <s v="Cronograma elaborado con seguimiento a expedientes 2011"/>
    <s v="Plan de Acciòn 2016, hoja 6 Cronog Impul exped 2011, computador OFIDIS/Grupo Prevenciòn"/>
    <n v="100"/>
    <s v="Seguimiento realizado con oficios OFIDI-GOPEV-1235-2016 dirigidos a Dr. Nancy Mazuera y Germán Maldonado solicitud estado procesos casos 2011."/>
    <s v="Archivo fisico OFIDI GRUVE Carpeta Plan de acciòn "/>
    <n v="100"/>
    <n v="0.77329192546583847"/>
    <s v="Seguimiento realizado con oficios OFIDI-GOPEV-1235-2016 dirigidos a Dr. Nancy Mazuera y Germán Maldonado solicitud estado procesos casos 2011."/>
    <s v="Archivo fisico OFIDI GRUVE Carpeta Plan de acciòn "/>
    <n v="100"/>
    <n v="1"/>
    <s v="Reunión  6 octubre 2016 con los abogados de OFIDI  para  seguimiento y verificación procesos con hechos 2011 y 2012 (Acta 073/2016) .  Videoconferencia el día 4 noviembre 2016 a nivel Regional  seguimiento descongestión Disciplinaria  (Acta 079/2016)  y Oficio 2016IE25366 11/10/2016 Seguimiento a instrucciones reunión 6 de octubre 2016."/>
    <s v="Archivo fisico OFIDI GRUVE Carpeta Plan de acciòn y carpeta virtual PC/Doris Sanchez/mis documentos/plan de acciòn/  Registros documentales 4 Trimes OFIDI 2016."/>
    <n v="322"/>
    <n v="322"/>
    <n v="1"/>
    <n v="1"/>
    <n v="1"/>
    <n v="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4"/>
    <s v="Procesos con hechos 2011 finalizados"/>
    <n v="60"/>
    <n v="25"/>
    <s v="Porcentaje"/>
    <s v="CONSTANZA CAÑON CHARRY "/>
    <s v="Jefe de Oficina"/>
    <x v="0"/>
    <n v="0"/>
    <m/>
    <m/>
    <n v="0"/>
    <m/>
    <m/>
    <m/>
    <s v="SIN REGISTRO DE SEGUIMIENTO"/>
    <m/>
    <n v="25"/>
    <s v="11 casos disciplinarios con hechos vigencia 2011 resueltos"/>
    <s v="Carpeta Plan de Acción GRUVE OFIDI"/>
    <n v="1029"/>
    <s v="Elaborar y presentar informe final de terminación de procesos hechos 2011."/>
    <s v="NO"/>
    <d v="2016-12-12T00:00:00"/>
    <d v="2016-12-15T00:00:00"/>
    <n v="40"/>
    <s v="CONSTANZA CAÑON CHARRY"/>
    <s v="Jefe de Oficina"/>
    <x v="0"/>
    <m/>
    <m/>
    <m/>
    <m/>
    <s v="La actividad no ha iniciado, se presenta el informe una vez se culmine el proceso en su totalidad cuyos fallos estàn en revisiòn y aprobaciòn por parte de la Jefatura, hasta tanto se realicen las notificaciones los procesos no quedan totalmente tramitados."/>
    <m/>
    <m/>
    <s v="Actividad no ha iniciado"/>
    <m/>
    <m/>
    <n v="100"/>
    <n v="1"/>
    <s v="Oficio 2016IE0032326 de 2016, contentivo del Informe de actividades sobre el estado de los procesos con hechos vigencia 2011 "/>
    <s v="Archivo fisico OFIDI GRUVE Carpeta Plan de acciòn y carpeta virtual PC/Doris Sanchez/mis documentos/plan de acciòn/  Registros documentales 4 Trimes OFIDI 2016."/>
    <n v="3"/>
    <n v="3"/>
    <n v="1"/>
    <n v="1"/>
    <n v="1"/>
    <n v="0.6"/>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0"/>
    <s v="Estudio y análisis de la queja o informe por parte del Comité de Evaluación de la Oficina de Control Interno Disciplinario"/>
    <s v="SI"/>
    <d v="2016-01-12T00:00:00"/>
    <d v="2016-12-12T00:00:00"/>
    <n v="30"/>
    <s v="CONSTANZA CAÑON CHARRY"/>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n v="100"/>
    <n v="0.78208955223880594"/>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s v="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
    <n v="100"/>
    <n v="1"/>
    <s v="Actas Numeros  74-2016, Acta No. 77-2016, Acta No. 78-2016, Aca No. 81 - 2016 y Acta No. 084 - 2'016 por medio de las cuales el Comité de Quejas analiza y toma decisiones sobre las quejas allegadas durante el periodo a la OFIDI.   No se anexan por cuanto dan cuenta de hechos que estan sometidos a reserva legal dentro de las respectivas investigaciones."/>
    <s v="Carpeta fisica comité de quejas OFIDI / Grupo de Prevención no se anexan, toda vez que dan cuenta de hechos que están sometidos a Reserva legal dentro de las respectivas Investigaciones.  Se encuentra disponibles para consulta en la OFIDI."/>
    <n v="335"/>
    <n v="335"/>
    <n v="1"/>
    <n v="1"/>
    <n v="1"/>
    <n v="0.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1"/>
    <s v="Asignación de las quejas o informes a los funcionarios a través de reparto para la proyección de la decisión tomada en Comité."/>
    <s v="SI"/>
    <d v="2016-01-12T00:00:00"/>
    <d v="2016-12-12T00:00:00"/>
    <n v="30"/>
    <s v="CONSTANZA CAÑON CHARRY"/>
    <s v="Jefe de Oficina"/>
    <x v="0"/>
    <n v="100"/>
    <s v="8 sesiones de asignaciòn de quejas o informes"/>
    <s v="8 formatos de registro 13 y 26 de enero; 5, 12 y 22 de febrero y 2, 4 y 17 de marzo de 2016, carpeta fìsica OFIDI/Grupo Prevenciòn, Carpeta fìsica Reparto de quejas relaciòn de inhibitorios y reparto de quejas para indagación preliminar OFIDI"/>
    <n v="100"/>
    <s v="12 Sesiones del Comitè para Estudio y análisis de 430 quejas recibidas durante el trimestre."/>
    <s v="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
    <n v="100"/>
    <n v="0.78208955223880594"/>
    <s v="12 Sesiones del Comitè para Estudio y análisis de 483 quejas recibidas durante el trimestre."/>
    <s v="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
    <n v="100"/>
    <n v="1"/>
    <s v="5 Sesiones del Comitè para Estudio y análisis de 548 quejas recibidas durante el trimestre."/>
    <s v="10 registros que evidencias el reparto de las quejas durante el tercer trimestre en las siguientes fechas 6 13, 24 y 31  de octubre 2016, del 11 y 25 de noviembre de 2016  y 9 de diciembre de 2016;  Reposan en carpeta fìsica carpeta reparto inhibitorios 2016 OFIDI-GRUVE y 6 registros documentales que evidencias el reparto de quejas de fechas: 13 y 31 (2)   de octubre, 11 y 25 de noviembre de 2016  y 9 de diciembre de 2016; . Reposan en carpeta fìsica carpeta reparto IP - 2016 OFIDI-GRUVE"/>
    <n v="335"/>
    <n v="335"/>
    <n v="1"/>
    <n v="1"/>
    <n v="1"/>
    <n v="0.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88"/>
    <s v="Porcentaje"/>
    <x v="145"/>
    <s v="Quejas e informes radicados a la oficina de control interno disciplinario, tramitadas en un término máximo de 30 días "/>
    <n v="20"/>
    <n v="100"/>
    <s v="Porcentaje"/>
    <s v="CONSTANZA CAÑON CHARRY "/>
    <s v="Jefe de Oficina"/>
    <x v="0"/>
    <n v="100"/>
    <s v="8 sesiones de Comité para estudio y análisis de quejas"/>
    <s v="Actas Numeros: 03-2016, 4-2016, 5-2016, 6-2016, 3-2016, 6-2016, 7-2016 y 10-2016, carpeta física comite de quejas OFIDI/Grupo Prevenciòn. No se anexan por cuanto dan cuenta de hechos que estan sometidos a reserva legal dentro de las respectivas investigaciones."/>
    <n v="100"/>
    <s v="12  Sesiones del Comitè para Estudio y análisis de quejas recibidas durante el trimestre."/>
    <s v="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
    <m/>
    <s v="SIN REGISTRO DE SEGUIMIENTO"/>
    <m/>
    <n v="100"/>
    <s v="5 Sesiones del Comitè para Estudio y análisis de 548 quejas recibidas durante el trimestre."/>
    <s v="Carpeta fisica comité de quejas OFIDI / Grupo de Prevención no se anexan, toda vez que dan cuenta de hechos que están sometidos a Reserva legal dentro de las respectivas Investigaciones.  Se encuentra disponibles para consulta en la OFIDI."/>
    <n v="1032"/>
    <s v="Revisión y aprobación de la decisión proyectada por el funcionario, para la firma de la Jefatura."/>
    <s v="NO"/>
    <d v="2016-01-12T00:00:00"/>
    <d v="2016-12-12T00:00:00"/>
    <n v="40"/>
    <s v="CONSTANZA CAÑON CHARRY"/>
    <s v="Jefe de Oficina"/>
    <x v="0"/>
    <n v="100"/>
    <s v="Se realiza revisión y aprobación a través del visto bueno del coordinador del Grupo de Investigaciones en los proyectos de autos, Decisión registrada en los libros de autos y decisiones y en SIID"/>
    <s v="Libro Radicador de Expedientes folio 374 en adelante"/>
    <n v="100"/>
    <s v="Revisiòn y aprobaciòn a través del visto bueno por parte del Coordinador del GINDI en los Proyectos de Autos.  Actuaciones registradas en el libro de Autos y en el SIID "/>
    <s v="Libro radicador de Expedientes folios 384 en adelante ubicado en la Secretaría del Despacho."/>
    <n v="100"/>
    <n v="0.78208955223880594"/>
    <s v="Revisiòn y aprobaciòn a través del visto bueno por parte del Coordinador del GINDI en los Proyectos de Autos.  Actuaciones registradas en el libro de Autos y en el SIID "/>
    <s v="Libro radicador de Expedientes folios 384 en adelante ubicado en la Secretaría del Despacho."/>
    <n v="100"/>
    <n v="1"/>
    <s v="Revisión y aprobación a través de visto bueno por parte del Coordinador del GINDI  en los proyectos de Autos, según registro en tomo II del libro radicador de ingreso y salida de expedientes del Despacho "/>
    <s v="Libro radicador de Ingreso y salida de expedientes del despacho Tomo II paginas paginas 7 a 15, ubicado en la secretaria del Despacho."/>
    <n v="335"/>
    <n v="335"/>
    <n v="1"/>
    <n v="1"/>
    <n v="1"/>
    <n v="0.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n v="0"/>
    <m/>
    <m/>
    <n v="35"/>
    <s v="2 Visitas de seguimiento de acuerdo con el Cronograma presentado y autorizado por la DINPE"/>
    <s v="Visita durante los dìas 27, 28 y 29 de abril de 2016 a la DIREG NORTE ACTA No. 002-2016 y Visita durante los dìas 13, 14 y 15 de abril de 2016 a la DIREG CENTRAL, Acta 01-2016.  Reposan en carpeta fisica Plan de Acciòn ODIFI-GRUVE"/>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3"/>
    <s v="Elaboración del cronograma de atención e intervención, y selección de los establecimientos a intervenir con charlas de sensibilización y actualización de régimen disciplinario."/>
    <s v="NO"/>
    <d v="2016-01-18T00:00:00"/>
    <d v="2016-01-22T00:00:00"/>
    <n v="30"/>
    <s v="CONSTANZA CAÑON CHARRY"/>
    <s v="Jefe de Oficina"/>
    <x v="0"/>
    <n v="25"/>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
    <n v="100"/>
    <n v="1"/>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n v="100"/>
    <n v="1"/>
    <s v="Oficio contentivo del Cronograma presentado con fecha 23 de marzo a la DINPE. cuenta con autorizaciòn y aprobaciòn del Sr Director General"/>
    <s v="Carpeta Plan de Acciòn OFIDI Actiovidad sujeta a modificaciòn en razon a lo aprobado por la DINPE en oficio del 23 de maro de 2016."/>
    <n v="4"/>
    <n v="4"/>
    <n v="1"/>
    <n v="1"/>
    <n v="1"/>
    <n v="0.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m/>
    <m/>
    <m/>
    <m/>
    <m/>
    <m/>
    <m/>
    <s v="3 Visitas de seguimiento "/>
    <s v="Carpeta Plan de Acciòn OFIDI Actiovidad sujeta a modificaciòn en razon a lo aprobado por la DINPE en oficio del 23 de maro de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4"/>
    <s v="Visitas y ejecución de las actividades en los establecimientos seleccionados.( Presencial y/o Virtual)"/>
    <s v="NO"/>
    <d v="2016-01-18T00:00:00"/>
    <d v="2016-01-22T00:00:00"/>
    <n v="30"/>
    <s v="CONSTANZA CAÑON CHARRY"/>
    <s v="Jefe de Oficina"/>
    <x v="0"/>
    <n v="0"/>
    <s v="No ha iniciado"/>
    <m/>
    <n v="33.299999999999997"/>
    <s v="2 Visitas de seguimiento de acuerdo con el Cronograma presentado y autorizado por la DINPE, en el cual se programaron 6 visitas."/>
    <s v="Visita durante los dìas 27, 28 y 29 de abril de 2016 a la DIREG NORTE ACTA No. 002-2016 y Visita durante los dìas 13, 14 y 15 de abril de 2016 a la DIREG CENTRAL, Acta 01-2016.  Reposan en carpeta fisica Plan de Acciòn ODIFI-GRUVE"/>
    <n v="84"/>
    <n v="1"/>
    <s v="3 Visitas de seguimiento de acuerdo con el Cronograma presentado y autorizado por la DINPE, en el cual se programaron 6 visitas."/>
    <s v="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
    <n v="100"/>
    <n v="1"/>
    <s v="Durante el preente trimestre no se realizarón visitas, solamente quedó pendiente la Regional Oriente situación que será incluida en el Plan de Acción de la Proxima Vigencia . Se adelantaron charlas de sensibilización presencial en el EC Bogota y COMEB "/>
    <s v="Carepta Comité de Quejas y registros fotograficos en equipo Doris/informes notinpec"/>
    <n v="4"/>
    <n v="4"/>
    <n v="1"/>
    <n v="1"/>
    <n v="1"/>
    <n v="0.2"/>
  </r>
  <r>
    <s v="OFIDI"/>
    <x v="14"/>
    <s v="OFIDI"/>
    <s v="OFICINA DE CONTROL INTERNO DISCIPLINARIO"/>
    <s v="O7"/>
    <s v="Realizar asesoría jurídica y orientar las políticas a nivel nacional sobre la aplicación de normas jurídicas para la defensa judicial y directrices normativas del Inpec. "/>
    <s v="S15"/>
    <s v="JURIDICA Y DEFENSA"/>
    <s v="I30"/>
    <n v="0"/>
    <n v="88"/>
    <s v="Porcentaje"/>
    <x v="146"/>
    <s v="Finalizar el 100% de los procesos con hechos 2010.        25%        No permitir que opere la prescripción de la acción disciplinaria en la oficina.        15 de diciembre de 2015.        Finalizar 09 de 09 procesos, con hechos 2010"/>
    <n v="20"/>
    <n v="100"/>
    <s v="Porcentaje"/>
    <s v="CONSTANZA CAÑON CHARRY "/>
    <s v="Jefe de Oficina"/>
    <x v="0"/>
    <m/>
    <m/>
    <m/>
    <m/>
    <m/>
    <m/>
    <m/>
    <s v="1 inoorme semestral"/>
    <s v="Carpata virtual: C:\Documents and Settings\DSANCHEZT\Mis documentos\DORIS 2016\COMPARTIDA\OFICIOS 2016\Oficio Informe semestral actividades OFIDI.docx y carpeta fisica Plan Accion 2016"/>
    <n v="100"/>
    <s v="2 visitas al EC Bogotá y COMEB actividades de seguimiento y prevención, pendiente visita programada para la Regional Oriente"/>
    <s v="Carpeta Plan de Acciòn OFIDI Actiovidad sujeta a modificaciòn en razon a lo aprobado por la DINPE en oficio del 23 de maro de 2016."/>
    <n v="1035"/>
    <s v="Presentación de informes de las actividades semestral y final, ante la Dirección General del Inpec."/>
    <s v="NO"/>
    <d v="2016-01-18T00:00:00"/>
    <d v="2016-12-12T00:00:00"/>
    <n v="40"/>
    <s v="CONSTANZA CAÑON CHARRY"/>
    <s v="Jefe de Oficina"/>
    <x v="0"/>
    <m/>
    <s v="No ha iniciado"/>
    <m/>
    <n v="40"/>
    <s v="Informe semestral elaborado"/>
    <s v="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
    <n v="50"/>
    <n v="0.77811550151975684"/>
    <s v="Informe semestral elaborado"/>
    <s v="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
    <n v="100"/>
    <n v="1"/>
    <s v="2 Informe semestral elaborado"/>
    <s v="Con oficio 2016IE0032326 de 2016, se elaboro el informe con destino a la DINPE contentivo de las actividades desarrolladas por OFIDI durante el segundo trimestre del presente añoe año. Carpata virtual: C:\Documents and Settings\DSANCHEZT\Mis documentos\DORIS 2016\COMPARTIDA\OFICIOS 2016\Oficio Informe final  actividades OFIDI.docx"/>
    <n v="329"/>
    <n v="329"/>
    <n v="1"/>
    <n v="1"/>
    <n v="1"/>
    <n v="0.2"/>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3"/>
    <s v="Realizar la verificación del Esquema de publicación de la Ley de Transparencia y Acceso a la información Pública propuesto por el Manual de Gobierno en línea."/>
    <s v="NO"/>
    <d v="2016-01-02T00:00:00"/>
    <d v="2016-02-15T00:00:00"/>
    <n v="11"/>
    <s v="Elvira Isabel Rowlands"/>
    <s v="Profesional Universitario"/>
    <x v="0"/>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n v="1"/>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100"/>
    <n v="1"/>
    <s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
    <s v="http://www.inpec.gov.co/portal/page/portal/Inpec/Institucion/PlanesInstitucionales/Plan_Accion_2014/MIPG"/>
    <n v="44"/>
    <n v="44"/>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4"/>
    <s v="Elaboración de informe de resultados, logros y dificultades y publicación en la página web, para informar a los usuarios."/>
    <s v="NO"/>
    <d v="2016-06-30T00:00:00"/>
    <d v="2016-12-12T00:00:00"/>
    <n v="11"/>
    <s v="Johanna Velasco Atuesta"/>
    <s v="Profesional Universitario"/>
    <x v="0"/>
    <n v="70"/>
    <s v="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
    <m/>
    <n v="100"/>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00"/>
    <n v="0.55757575757575761"/>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00"/>
    <n v="1"/>
    <s v="Publicación en el link de rendicion de cuentas la información correspondiente a: Cronograma propuesto rendición de cuentas 2015_x000a_ 2. Información de consulta para ciudadania y grupos de interes_x000a_ 3. información correspondiente al analisis del estado de la rendición de cuentas 2014"/>
    <s v="URL:http://www.inpec.gov.co/portal/page/portal/Inpec/Institucion/InformesDeGestion/RendicionDeCuentas/Informe"/>
    <n v="165"/>
    <n v="165"/>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5"/>
    <s v="Realizar la verificación, identificación y actualización de datos abiertos."/>
    <s v="NO"/>
    <d v="2016-01-01T00:00:00"/>
    <d v="2016-04-01T00:00:00"/>
    <n v="11"/>
    <s v="Elvira Isabel Rowlands"/>
    <s v="Profesional Universitario"/>
    <x v="0"/>
    <n v="100"/>
    <s v="se realizo verificación e identificación de datos abiertos"/>
    <s v="http://www.inpec.gov.co/portal/page/portal/Inpec/Institucion/PlanesInstitucionales/Plan_Accion_2014/MIPG"/>
    <n v="100"/>
    <s v="se realizo verificación e identificación de datos abiertos"/>
    <s v="http://www.inpec.gov.co/portal/page/portal/Inpec/Institucion/PlanesInstitucionales/Plan_Accion_2014/MIPG"/>
    <n v="100"/>
    <n v="1"/>
    <s v="se realizo verificación e identificación de datos abiertos"/>
    <s v="http://www.inpec.gov.co/portal/page/portal/Inpec/Institucion/PlanesInstitucionales/Plan_Accion_2014/MIPG"/>
    <n v="100"/>
    <n v="1"/>
    <s v="se realizo verificación e identificación de datos abiertos"/>
    <s v="http://www.inpec.gov.co/portal/page/portal/Inpec/Institucion/PlanesInstitucionales/Plan_Accion_2014/MIPG"/>
    <n v="91"/>
    <n v="91"/>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6"/>
    <s v="Revisión de los procesos para identificar procedimientos administrativos regulados (trámites) y no regulados"/>
    <s v="NO"/>
    <d v="2016-01-01T00:00:00"/>
    <d v="2016-04-30T00:00:00"/>
    <n v="11"/>
    <s v="Elvira Isabel Rowlands"/>
    <s v="Profesional Universitario"/>
    <x v="0"/>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n v="1"/>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00"/>
    <n v="1"/>
    <s v="Se encuentran aprobados y publicados en pagina WEB, Suit, SIVIRTUAL los 3 tramites y los 2 servicios"/>
    <s v="URL: http://www.inpec.gov.co/portal/page/portal/Inpec/ServiciosDeInformacionAlCiudadano/Tramites_x000a_  URL: http://www.inpec.gov.co/portal/page/portal/Inpec/ServiciosDeInformacionAlCiudadano/ServiciosEnLineaVisitaVirtualAUnInterno"/>
    <n v="120"/>
    <n v="120"/>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7"/>
    <s v="Priorización de trámites a intervenir"/>
    <s v="SI"/>
    <d v="2016-05-01T00:00:00"/>
    <d v="2016-08-31T00:00:00"/>
    <n v="11"/>
    <s v="Elvira Isabel Rowlands"/>
    <s v="Profesional Universitario"/>
    <x v="1"/>
    <n v="100"/>
    <s v="La OP Asignación de Visitas a Internos"/>
    <s v="Nueva ruta de acceso para solicitud de turnos de visita vía internet http://186.179.97.230:8080/Mat/"/>
    <n v="100"/>
    <s v="Se actualizo y se encuentra en revision en el DAFP la OPA &quot;ASIGNACIÓN DE VISITAS A INTERNOS&quot;,"/>
    <s v="http://www.suit.gov.co/registro-web/faces/home.jsf?_adf.ctrl-state=hnxdb9q96_3"/>
    <m/>
    <n v="1"/>
    <s v="Eliminado por PLANTIC 2016 mediante Acta N° 10 del 27 de julio de 2016 Comité Institucional de Desarrollo Administrativo"/>
    <m/>
    <n v="0"/>
    <s v="Actividad inactiva"/>
    <n v="0"/>
    <n v="0"/>
    <n v="122"/>
    <n v="122"/>
    <s v="Actividad inactiva"/>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8"/>
    <s v="Implementar 1 acción efectiva que permitan mejorar los tramites (Normativas, Administrativas o tecnológica)"/>
    <s v="NO"/>
    <d v="2016-09-01T00:00:00"/>
    <d v="2016-12-12T00:00:00"/>
    <n v="11"/>
    <s v="Elvira Isabel Rowlands"/>
    <s v="Profesional Universitario"/>
    <x v="1"/>
    <n v="50"/>
    <s v="Se encuentra en revisión por parte del jefe de la oficina asesora de planeación"/>
    <s v="(SCENTRAL/EIROWLANDSG) - escritorio/carpeta DIAGNOSTICO/documento word/ELABORAR DIASGOSTICO Y PRIORIZAR TRAMITES"/>
    <m/>
    <m/>
    <m/>
    <m/>
    <n v="0.28431372549019607"/>
    <s v="Eliminado por PLANTIC 2016 mediante Acta N° 10 del 27 de julio de 2016 Comité Institucional de Desarrollo Administrativo"/>
    <m/>
    <n v="0"/>
    <s v="Actividad inactiva"/>
    <n v="0"/>
    <n v="0"/>
    <n v="102"/>
    <n v="102"/>
    <s v="Actividad inactiva"/>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49"/>
    <s v="Realizar la verificación del Esquema de publicación de la Ley de Transparencia y Acceso a la información Pública propuesto por el Manual de Gobierno en línea."/>
    <s v="NO"/>
    <d v="2016-09-01T00:00:00"/>
    <d v="2016-12-12T00:00:00"/>
    <n v="22"/>
    <s v="Johanna Velasco Atuesta"/>
    <s v="Profesional Universitario"/>
    <x v="0"/>
    <n v="100"/>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m/>
    <m/>
    <m/>
    <n v="100"/>
    <n v="0.28431372549019607"/>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n v="100"/>
    <n v="1"/>
    <s v="Se realizo mediante el Acta N° 05 de 15 de marzo del 2016, comite institucional de desarrollo administrativo, se realizo ejercicio con matriz de autodiagnostico para el cumplimiento de la ley 1712 del 2014, procuraduria general de la nación "/>
    <s v="-Acta N° 05 del 15 de marzo del 2016"/>
    <n v="102"/>
    <n v="102"/>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50"/>
    <s v="Actualizar la ruta virtual del Instituto con relación a circulares y directivas que emane la Dirección General, posteriormente su socialización a nivel nacional"/>
    <s v="NO"/>
    <d v="2016-01-15T00:00:00"/>
    <d v="2016-12-12T00:00:00"/>
    <n v="11"/>
    <s v="Eduardo Guzman Guzman"/>
    <s v="Profesional Universitario"/>
    <x v="0"/>
    <n v="100"/>
    <s v="Se envia correo electronico con el link de ubicación en la ruta virtual de la calidad de los documentos circular o directiva para conocimiento de las dependencias involucradas."/>
    <s v="ttps://mail.google.com/mail/u/0/#search/evidencia+publicaci%C3%B3n/152560dc71489942"/>
    <n v="100"/>
    <s v="Se envia correo electronico con el link de ubicación en la ruta virtual de la calidad de los documentos circular o directiva para conocimiento de las dependencias involucradas."/>
    <s v="ttps://mail.google.com/mail/u/0/#search/evidencia+publicaci%C3%B3n/152560dc71489942"/>
    <n v="100"/>
    <n v="0.78012048192771088"/>
    <s v="Se envia correo electronico con el link de ubicación en la ruta virtual de la calidad de los documentos circular o directiva para conocimiento de las dependencias involucradas."/>
    <s v="ttps://mail.google.com/mail/u/0/#search/evidencia+publicaci%C3%B3n/152560dc71489942"/>
    <n v="100"/>
    <n v="1"/>
    <s v="Se envia correo electronico con el link de ubicación en la ruta virtual de la calidad de los documentos circular o directiva para conocimiento de las dependencias involucradas."/>
    <s v="ttps://mail.google.com/mail/u/0/#search/evidencia+publicaci%C3%B3n/152560dc71489942"/>
    <n v="332"/>
    <n v="332"/>
    <n v="1"/>
    <n v="1"/>
    <n v="1"/>
    <n v="0.06"/>
  </r>
  <r>
    <s v="OFPLA"/>
    <x v="11"/>
    <s v="OFPLA"/>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34"/>
    <s v="Porcentaje de avance del componente GEL (Gobierno en Linea) de Seguridad y Privacidad de la Información."/>
    <n v="60"/>
    <s v="Porcentaje"/>
    <x v="147"/>
    <s v="Estrategia Gobierno en Línea implementada"/>
    <n v="6"/>
    <n v="53"/>
    <s v="Porcentaje"/>
    <s v="Juan Manuel Riaño Vargas"/>
    <s v="Jefe de Oficina Asesora"/>
    <x v="0"/>
    <m/>
    <m/>
    <m/>
    <n v="20"/>
    <s v="Durante el mes de junio se hicieron reuniones con el ministerio de justicia con el fin de dar a conocer el plan de acción de GEL de la entidad"/>
    <s v="-"/>
    <n v="33"/>
    <s v="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53"/>
    <s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
    <s v="las evidencias se encuentran cargadas en la carpeta de google drive junto a los soportes de cumplimiento de las actividades del producto"/>
    <n v="651"/>
    <s v="Publicar en la pagina web institucional, mediante link de acceso a la información publica que permita al usuario tener acceso al índice de información general del instituto y posteriormente al tema especifico de su interés."/>
    <s v="NO"/>
    <d v="2016-02-01T00:00:00"/>
    <d v="2016-12-12T00:00:00"/>
    <n v="23"/>
    <s v="Johanna Velasco Atuesta"/>
    <s v="Profesional Universitario"/>
    <x v="0"/>
    <n v="10"/>
    <s v="se realizo actualización de la información correspondiente a: Misión y Visión, principios y valores, plan de acción, plan anticorrupción y atención a ciudadano, plan de mejoramiento, modelo integrado de planeación y gestión , informe de gestión ."/>
    <s v="URL: http://www.inpec.gov.co/portal/page/portal/Inpec/ServiciosDeInformacionAlCiudadano/TransparenciaInformacionPublica"/>
    <n v="100"/>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100"/>
    <n v="0.7682539682539683"/>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100"/>
    <n v="1"/>
    <s v="se realizo actualización de la información correspondiente al: proceso de rendición de cuentas vigencia 2015 URL: http://www.inpec.gov.co/portal/page/portal/Inpec/Institucion/InformesDeGestion/RendicionDeCuentas/Informe"/>
    <s v="URL: http://www.inpec.gov.co/portal/page/portal/Inpec/Institucion/InformesDeGestion/RendicionDeCuentas/Informe"/>
    <n v="315"/>
    <n v="315"/>
    <n v="1"/>
    <n v="1"/>
    <n v="1"/>
    <n v="0.06"/>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3"/>
    <s v="Estructurar la metodología y Mapa de Riesgos del SGSI"/>
    <s v="NO"/>
    <d v="2016-01-01T00:00:00"/>
    <d v="2016-04-30T00:00:00"/>
    <n v="20"/>
    <s v="Ing., Orlando Avelino"/>
    <s v="Distinguido"/>
    <x v="0"/>
    <n v="0"/>
    <s v="La actividad no se ha cumplido dentro de la fecha programada, por falta de presupuesto y personal. "/>
    <m/>
    <n v="5"/>
    <s v="Mediante acta No: 164, el grupo de Proyección e Implementación tecnologica, hizo previa revisión a la metodologia para la Gestión de Riesgos de Seguridad de la Información y la matriz evaluación de riesgos del SGSI."/>
    <s v="-AZ- SISTEMA DE GESTION DE SEGURIDAD DE LA INFORMACION - GRUPO PROYECCION E IMPLEMENTACION TECNOLOGICA - Las evidencias reposan en archivo mágnetico ruta: C:\Users\MARTHA CORDON SCENTRAL\Documentos\2016\PLAN DE ACCION 2016\EVIDENCIAS SEGUIMIENTO II TRIMESTRE."/>
    <m/>
    <n v="1"/>
    <s v="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
    <s v="GRUPO PROYECCION E IMPLEMENTACION TECNOLOGICA "/>
    <n v="100"/>
    <n v="1"/>
    <s v="Teniendo en cuenta la consultoria de Newnet, se estructura el mapa de riesgos del SGSI. "/>
    <s v="-AZ- SISTEMA DE GESTION DE SEGURIDAD DE LA INFORMACION - GRUPO PROYECCION E IMPLEMENTACION TECNOLOGICA - funcionaria Cristina Reyes - La matriz de riesgos del SGSI y presentación de la consultoria reposa en archivo mágnetico ruta C:/Users/MARTHA CORDON SCENTRAL/Documentos/2016/PLAN DE ACCION 2016/SEGUIMIENTO PLAN DE ACCION IV TRIMESTRE."/>
    <n v="120"/>
    <n v="120"/>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4"/>
    <s v="Implementar y sensibilizar el SGSI a los funcionarios del proceso Gestión Técnologica Sede Central Bogotá"/>
    <s v="NO"/>
    <d v="2016-02-01T00:00:00"/>
    <d v="2016-12-12T00:00:00"/>
    <n v="30"/>
    <s v="Ing., Orlando Avelino"/>
    <s v="Distinguido"/>
    <x v="0"/>
    <n v="0"/>
    <s v="La actividad no se ha cumplido dentro de la fecha programada, por falta de presupuesto y personal. "/>
    <m/>
    <n v="5"/>
    <s v="Mediante actas No: 80 y 86 los dias 19 y 27 de abril en el auditorio de la Dirección General, se realizo una capacitación y sensibilización de Seguridad de la Información a funcionarios del CEDIP, COMEB, RM BOGOTA, EC BOGOTA."/>
    <s v="-AZ- SISTEMA DE GESTION DE SEGURIDAD DE LA INFORMACION - GRUPO PROYECCION E IMPLEMENTACION TECNOLOGICA - Las evidencias reposan en archivo mágnetico ruta: C:\Users\MARTHA CORDON SCENTRAL\Documentos\2016\PLAN DE ACCION 2016\EVIDENCIAS SEGUIMIENTO II TRIMESTRE."/>
    <n v="80"/>
    <n v="0.7682539682539683"/>
    <s v="Mediante el uso del correo institucional, se realizo la sensibilización de la política de seguridad de la información, asi mismo en la inducción a nuevos funcionarios el dia 04 de octubre se hizo hincapie al Sistema, en el auditorio de la Sede Central Bogotá."/>
    <s v="-AZ- SISTEMA DE SEGURIDAD DE LA INFORMACION - GRUPO PROYECCION E IMPLEMENTACION TECNOLOGICA - Las evidencias reposan en archivo mágnetico ruta C:/Users/MARTHA CORDON SCENTRAL/Documentos/2016/PLAN DE ACCION 2016/EVIDENCIAS SEGUIMIENTO III TRIMESTRE."/>
    <n v="100"/>
    <n v="1"/>
    <s v="El dia miércoles 14 de Diciembre de 2016, se realizo la ultima jornada de inducción a nuevos funcionarios. Se sensibilizo el Sistema de Gestión de Seguridad de la Información y buenas practicas de acuerdo al contenido de la presentacion. La tematica se desarrollo en el auditorio de la Sede Central Bogotá."/>
    <s v="-AZ- SISTEMA DE GESTION DE SEGURIDAD DE LA INFORMACION - GRUPO PROYECCION E IMPLEMENTACION TECNOLOGICA - funcionaria Cristina Reyes - La presentación y acta 16 reposan en archivo mágnetico ruta C:/Users/MARTHA CORDON SCENTRAL/Documentos/2016/PLAN DE ACCION 2016/SEGUIMIENTO PLAN DE ACCION IV TRIMESTRE."/>
    <n v="315"/>
    <n v="315"/>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5"/>
    <s v="Difundir la política de SGSI a nivel nacional "/>
    <s v="NO"/>
    <d v="2016-01-01T00:00:00"/>
    <d v="2016-02-01T00:00:00"/>
    <n v="10"/>
    <s v="Ing., Orlando Avelino"/>
    <s v="Distinguido"/>
    <x v="0"/>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n v="1"/>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100"/>
    <n v="1"/>
    <s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quot;wallpaper&quot;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
    <s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
    <n v="31"/>
    <n v="31"/>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25"/>
    <s v="Porcentaje"/>
    <x v="148"/>
    <s v="Sistema de Gestión de Seguridad de la Información SGSI, implementado"/>
    <n v="5"/>
    <n v="1"/>
    <s v="Número"/>
    <s v="Ing, Adriana Cetina Hernandez "/>
    <s v="Jefe de Oficina"/>
    <x v="0"/>
    <m/>
    <m/>
    <m/>
    <m/>
    <m/>
    <m/>
    <m/>
    <s v="SIN REGISTRO DE SEGUIMIENTO"/>
    <m/>
    <n v="0"/>
    <s v="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_x000a_• Se incluyó Circular 000018 del 24/08/2016 firmada por el Director General de carácter obligatorio para el desarrollo de la encuesta.       _x000a_•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_x000a_(Funcionarios capacitados 134)._x000a_"/>
    <s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
    <n v="1056"/>
    <s v="Diseñar e implementar Guía de las buenas prácticas"/>
    <s v="NO"/>
    <d v="2016-03-01T00:00:00"/>
    <d v="2016-12-12T00:00:00"/>
    <n v="40"/>
    <s v="Ing., Orlando Avelino"/>
    <s v="Distinguido"/>
    <x v="0"/>
    <n v="0"/>
    <s v="La guía de las buenas prácticas se comenzo a elaborar a partir del 01 de abril."/>
    <m/>
    <n v="50"/>
    <s v="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
    <s v="-AZ- SISTEMA DE GESTION DE SEGURIDAD DE LA INFORMACION - maria.reyes@inpec.gov.co - El acta 136 reposa en archivo mágnetico ruta: C:\Users\MARTHA CORDON SCENTRAL\Documentos\2016\PLAN DE ACCION 2016\EVIDENCIAS SEGUIMIENTO II TRIMESTRE."/>
    <n v="80"/>
    <n v="0.74475524475524479"/>
    <s v="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
    <s v="-AZ- SISTEMA DE SEGURIDAD DE LA INFORMACION - GRUPO PROYECCION E IMPLEMENTACION TECNOLOGICA - Las evidencias reposan en archivo mágnetico ruta C:/Users/MARTHA CORDON SCENTRAL/Documentos/2016/PLAN DE ACCION 2016/EVIDENCIAS SEGUIMIENTO III TRIMESTRE."/>
    <n v="80"/>
    <n v="1"/>
    <s v="Se diseño la guia de las buenas practicas del SGSI; en la actualidad la guia se encuentra en la plataforma de ISOLUCION para la aprobacion definitiva por parte de OFPLA. Se hicieron las respectivas correcciones a observaciones realizadas por la Oficina Asesora de Planeación, se hizo previa revisión, modificación y aprobación de la jefatura y coordinadores de grupo de la Oficina de Sistemas de Información. "/>
    <s v="-AZ- SISTEMA DE GESTION DE SEGURIDAD DE LA INFORMACION - GRUPO PROYECCION E IMPLEMENTACION TECNOLOGICA - funcionaria Cristina Reyes - El borrador de la guia reposa en archivo mágnetico ruta C:/Users/MARTHA CORDON SCENTRAL/Documentos/2016/PLAN DE ACCION 2016/SEGUIMIENTO PLAN DE ACCION IV TRIMESTRE."/>
    <n v="286"/>
    <n v="286"/>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8.7999999999999989"/>
    <s v="Porcentaje"/>
    <x v="149"/>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m/>
    <m/>
    <m/>
    <m/>
    <m/>
    <m/>
    <s v="Eliminada"/>
    <s v="Solicitud de cotización, realizar diagnóstico y estructurar el proyecto financiero."/>
    <s v="NO"/>
    <d v="2016-03-01T00:00:00"/>
    <d v="2016-06-01T00:00:00"/>
    <m/>
    <s v="Ing., Orlando Avelino"/>
    <s v="Distinguido"/>
    <x v="1"/>
    <m/>
    <m/>
    <m/>
    <m/>
    <m/>
    <m/>
    <m/>
    <s v="Actividad inactiva"/>
    <m/>
    <m/>
    <m/>
    <s v="Actividad inactiva"/>
    <m/>
    <m/>
    <n v="92"/>
    <n v="92"/>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49"/>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58"/>
    <s v="Realizar el proceso pre contractual público "/>
    <s v="NO"/>
    <d v="2016-03-01T00:00:00"/>
    <d v="2016-06-01T00:00:00"/>
    <n v="50"/>
    <s v="Ing., Orlando Avelino"/>
    <s v="Distinguido"/>
    <x v="0"/>
    <n v="10"/>
    <s v="Para el desarrollo del proyecto se conformo el Grupo interdiciplinario, para la realización de los estudios previos del proceso precontractual, se hizo una invitación pública a empresas interesadas en participar en la LICITACION PUBLICA, cuyo objeto es &quot;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
    <s v="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
    <s v="40"/>
    <s v="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_x000a_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
    <s v="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
    <n v="10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92"/>
    <n v="92"/>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49"/>
    <s v="Estrategias para la implementación del servicio de telefonía fija para internos, con bloqueo y/o inhibición de señales de comunicación móvil no autorizadas al interior de los ERON"/>
    <n v="5"/>
    <n v="136"/>
    <s v="Número"/>
    <s v="Ing, Adriana Cetina Hernandez "/>
    <s v="Jefe de Oficina"/>
    <x v="0"/>
    <m/>
    <m/>
    <m/>
    <m/>
    <m/>
    <m/>
    <n v="136"/>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36"/>
    <s v="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59"/>
    <s v="Realizar el proceso Contractual - apoyo técnico"/>
    <s v="NO"/>
    <d v="2016-06-01T00:00:00"/>
    <d v="2016-12-12T00:00:00"/>
    <n v="50"/>
    <s v="Ing., Orlando Avelino"/>
    <s v="Distinguido"/>
    <x v="0"/>
    <m/>
    <s v="Mediante correo eléctronico del 28 de marzo,  Verificado el PA, se solicito cambiar la fecha final hasta el dia 31 de diciembre y No hasta el día 30/05/2016 - Pues nunca se solicito cambio en el formato de modificación - favor ajustar."/>
    <m/>
    <n v="0"/>
    <s v="A la fecha no se han reportado avances para el cumplimiento de la actividad: Realizar el proceso Contractual - apoyo técnico"/>
    <s v="GRUPO PROYECCION E IMPLEMENTACION TECNOLOGICA"/>
    <n v="100"/>
    <n v="0.62371134020618557"/>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00"/>
    <n v="1"/>
    <s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
    <s v="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
    <n v="194"/>
    <n v="194"/>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x v="150"/>
    <s v="ERON con sistemas bloqueadores de señal implementados"/>
    <n v="2"/>
    <n v="6"/>
    <s v="Número"/>
    <s v="Ing, Adriana Cetina Hernandez "/>
    <s v="Jefe de Oficina"/>
    <x v="0"/>
    <m/>
    <m/>
    <m/>
    <m/>
    <m/>
    <m/>
    <m/>
    <s v="SIN REGISTRO DE SEGUIMIENTO"/>
    <m/>
    <n v="0"/>
    <s v="Para la vigencia 2016, se tenia como meta, instalar el sistema de bloqueo de señal en (1) establecimiento, (ERON de Bellavista) durante el año se realizaron varias reuniones para concertar la adquisición del sistema. El proceso actual se encuentra en estado de verificación de precios, estudio de mercado y comparacion de tecnologia, por parte de la secretaria de seguridad de Medellin."/>
    <s v="CARPETA BLOQUEADORES MEDELLIN BELLAVISTA GRUPO PROYECCION E IMPLEMENTACION TECNOLOGICA - El informe del estado actual de los proyectos reposa en archivo mágnetico ruta: C:\Users\MARTHA CORDON SCENTRAL\Documentos\2016\PLAN DE ACCION 2016\SEGUIMIENTO PLAN DE ACCION IV TRIMESTRE."/>
    <n v="1060"/>
    <s v="Continuar con el seguimiento técnico al proceso que desarrolle la alcaldía de Medellín para la adquisición del sistema de bloqueo para el ERON - Bellavista."/>
    <s v="NO"/>
    <d v="2016-02-01T00:00:00"/>
    <d v="2016-12-12T00:00:00"/>
    <n v="100"/>
    <s v="Ing., Orlando Avelino"/>
    <s v="Distinguido"/>
    <x v="0"/>
    <n v="10"/>
    <s v="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
    <s v="CARPETA BLOQUEADORES MEDELLIN - GRUPO PROYECCION E IMPLEMENTACION TECNOLOGICA - El oficio reposa en archivo mágnetico ruta: C:\Users\MARTHA CORDON SCENTRAL\Documentos\2016\PLAN DE ACCION 2016\EVIDENCIAS SEGUIMIENTO I TRIMESTRE 2016."/>
    <n v="40"/>
    <s v="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
    <s v="CARPETA BLOQUEADORES MEDELLIN BELLAVISTA GRUPO PROYECCION E IMPLEMENTACION TECNOLOGICA - Los oficios reportados en P.A reposan en archivo mágnetico ruta: C:\Users\MARTHA CORDON SCENTRAL\Documentos\2016\PLAN DE ACCION 2016\EVIDENCIAS SEGUIMIENTO II TRIMESTRE."/>
    <n v="80"/>
    <n v="0.7682539682539683"/>
    <s v="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
    <s v="CARPETA BLOQUEADORES MEDELLIN BELLAVISTA GRUPO PROYECCION E IMPLEMENTACION TECNOLOGICA - El comunicado 9147 reportado en P.A reposa en archivo mágnetico ruta: C:\Users\MARTHA CORDON SCENTRAL\Documentos\2016\PLAN DE ACCION 2016\EVIDENCIAS SEGUIMIENTO III TRIMESTRE."/>
    <n v="100"/>
    <n v="1"/>
    <s v="Teniendo en cuenta la visita que se realizo a la Secretaria de Seguridad de Medellin, de seguimiento al proceso de Inhibidores de señal para el ERON de Bellavista en apoyo con la Regional Noroeste; la alcaldia de Medellin mediante correo electronico remite informe ejecutivo del estado actual de los proyectos INPEC. "/>
    <s v="CARPETA BLOQUEADORES MEDELLIN BELLAVISTA GRUPO PROYECCION E IMPLEMENTACION TECNOLOGICA - El informe del estado actual de los proyectos reposa en archivo mágnetico ruta: C:\Users\MARTHA CORDON SCENTRAL\Documentos\2016\PLAN DE ACCION 2016\SEGUIMIENTO PLAN DE ACCION IV TRIMESTRE."/>
    <n v="315"/>
    <n v="315"/>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2.5"/>
    <s v="Porcentaje"/>
    <x v="150"/>
    <s v="ERON con sistemas bloqueadores de señal implementados"/>
    <n v="2"/>
    <n v="6"/>
    <s v="Número"/>
    <s v="Ing, Adriana Cetina Hernandez "/>
    <s v="Jefe de Oficina"/>
    <x v="0"/>
    <m/>
    <m/>
    <m/>
    <m/>
    <m/>
    <m/>
    <m/>
    <m/>
    <m/>
    <m/>
    <m/>
    <m/>
    <s v="Eliminada"/>
    <s v="Coordinar con operadores de telefonía móvil para ajustes conjuntos y puesta en operación del sistema adquirido por la alcaldía de Medellín."/>
    <s v="SI"/>
    <d v="2016-07-31T00:00:00"/>
    <d v="2016-12-12T00:00:00"/>
    <m/>
    <s v="Ing., Orlando Avelino"/>
    <s v="Distinguido"/>
    <x v="1"/>
    <m/>
    <m/>
    <m/>
    <m/>
    <m/>
    <m/>
    <m/>
    <s v="Actividad inactiva"/>
    <m/>
    <m/>
    <m/>
    <s v="Actividad inactiva"/>
    <m/>
    <m/>
    <n v="134"/>
    <n v="134"/>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1"/>
    <s v="Proyecto de inversión para el fortalecimiento del programa de audiencias virtuales en coordinación con el Consejo Superior de la Judicatura ejecutado"/>
    <n v="5"/>
    <n v="5"/>
    <s v="Porcentaje"/>
    <s v="Ing, Adriana Cetina Hernandez "/>
    <s v="Jefe de Oficina"/>
    <x v="0"/>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n v="1062"/>
    <s v="Elaborar y entregar la ficha técnica a la USPEC para adquirir una solución para gestionar las videoconferencias."/>
    <s v="NO"/>
    <d v="2016-01-01T00:00:00"/>
    <d v="2016-03-31T00:00:00"/>
    <n v="50"/>
    <s v="Ing., Mario Rodríguez "/>
    <s v="Profesional Universitario"/>
    <x v="0"/>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n v="1"/>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100"/>
    <n v="1"/>
    <s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
    <s v="AZ - DIRECCION GENERAL (DINPE) - ARCHIVO OFICINA DE SISTEMAS DE INFORMACION - GRUPO ADMINISTRACION DE LAS TECNOLOGIAS DE LA INFORMACION.                                              El oficio reposa en archivo mágnetico ruta: C:\Users\MARTHA CORDON SCENTRAL\Documentos\2016\PLAN DE ACCION 2016\EVIDENCIAS SEGUIMIENTO I TRIMESTRE 2016."/>
    <n v="90"/>
    <n v="90"/>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1"/>
    <s v="Proyecto de inversión para el fortalecimiento del programa de audiencias virtuales en coordinación con el Consejo Superior de la Judicatura ejecutado"/>
    <n v="5"/>
    <n v="5"/>
    <s v="Porcentaje"/>
    <s v="Ing, Adriana Cetina Hernandez "/>
    <s v="Jefe de Oficina"/>
    <x v="0"/>
    <m/>
    <m/>
    <m/>
    <m/>
    <m/>
    <m/>
    <m/>
    <s v="SIN REGISTRO DE SEGUIMIENTO"/>
    <m/>
    <n v="5"/>
    <s v="SE COORDINO CON LA USPEC, CSJ Y REGIONAL CENTRAL LA ELABORACION DEL PROYECTO DE INVERSION; SE DEFINIERON LAS CARACTERISTICAS TECNICAS DE LAS SALAS PARA LAS AUDIENCIAS VIRTUALES, ASI COMO LA NECESIDADES PARA CUBRIR LOS ERON. Mediante BPIN N°: 2015011000161, el DNP aprueba el proyecto "/>
    <s v="GRUPO ADMINISTRACION DE LAS TECNOLOGIAS DE LA INFORMACION. El proyecto reposa en archivo magnetico ruta: C/Users/MARTHA CORDON/SCENTRAL/Documentos/2016/PLAN DE ACCION 2016/EVIDENCIAS SEGUIMIENTO IV TRIMESTRE."/>
    <n v="1063"/>
    <s v="Enviar documentación a la USPEC, para conocer el estado actual de la solución."/>
    <s v="NO"/>
    <d v="2016-04-01T00:00:00"/>
    <d v="2016-11-30T00:00:00"/>
    <n v="50"/>
    <s v="Ing., Mario Rodríguez "/>
    <s v="Profesional Universitario"/>
    <x v="0"/>
    <m/>
    <m/>
    <m/>
    <n v="5"/>
    <s v="Mediante correo electrónico la USPEC solicito aclaración de dos items respecto a la ficha técnica de Videoconferencia, por lo anterior se origino respuesta a la solicitud mediante oficio 8100 -DINPE - OFISI -002095 del 27 de junio de 2016."/>
    <s v="AZ - DIRECCION GENERAL (DINPE) - ARCHIVO OFICINA DE SISTEMAS DE INFORMACION - GRUPO ADMINISTRACION DE LAS TECNOLOGIAS DE LA INFORMACION. El oficio 2095 reposa en archivo mágnetico ruta: C:\Users\MARTHA CORDON SCENTRAL\Documentos\2016\PLAN DE ACCION 2016\EVIDENCIAS SEGUIMIENTO II TRIMESTRE."/>
    <n v="85"/>
    <n v="0.74897119341563789"/>
    <s v="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
    <s v="ARCHIVO OFICINA DE SISTEMAS DE INFORMACION - GRUPO ADMINISTRACION DE LAS TECNOLOGIAS DE LA INFORMACION. El oficio 2773 reposa en archivo magnetico ruta: C/Users/MARTHA CORDON/SCENTRAL/Documentos/2016/PLAN DE ACCION 2016/EVIDENCIAS SEGUIMIENTO III TRIMESTRE."/>
    <n v="100"/>
    <n v="1"/>
    <s v="No se recibio respuesta formal al oficio 2773 por parte de la USPEC; Sin embargo las observaciones al proceso USPEC - MCU (Unidad de Control Multipunto), se encuentran publicadas mediante boletin informativo # 1046 de 9/12/2016 - Selección SCB para la uspec (15-12-2016) en la página de la bolsa mercantil para la compra. http://www.bolsamercantil.com.co/boletines-informativos/"/>
    <s v="GRUPO ADMINISTRACION DE LAS TECNOLOGIAS DE LA INFORMACION. El boletin informativo 1046 de 9/12/2016, reposa en la siguiente ruta virtual: http://www.bolsamercantil.com.co/boletines-informativos/_x000a_y archivo magnetico ruta: C/Users/MARTHA CORDON/SCENTRAL/Documentos/2016/PLAN DE ACCION 2016/EVIDENCIAS SEGUIMIENTO IV TRIMESTRE."/>
    <n v="243"/>
    <n v="243"/>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2"/>
    <s v="Soporte y desarrollo de nuevas funcionalidades de aplicativos de apoyo SIORD, SIJUR, QUEJAS WEB., realizado"/>
    <n v="8"/>
    <n v="100"/>
    <s v="Porcentaje"/>
    <s v="Ing, Adriana Cetina Hernandez "/>
    <s v="Jefe de Oficina"/>
    <x v="0"/>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n v="1064"/>
    <s v="Mantenimiento y desarrollo de nuevas funcionalidades al módulo de QUEJAS WEB"/>
    <s v="SI"/>
    <d v="2016-01-01T00:00:00"/>
    <d v="2016-10-30T00:00:00"/>
    <n v="50"/>
    <s v=" Nelson Romero "/>
    <s v="Inspector Jefe"/>
    <x v="0"/>
    <n v="25"/>
    <s v="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
    <s v="- AZ- DIRECCION GENERAL (DINPE) - ARCHIVO OFICINA DE SISTEMAS DE INFORMACION-GRUPO ADMINISTRACION DE LA INFORMACION.  El oficio reposa en archivo mágnetico ruta: C:\Users\MARTHA CORDON SCENTRAL\Documentos\2016\PLAN DE ACCION 2016\EVIDENCIAS SEGUIMIENTO I TRIMESTRE 2016."/>
    <n v="25"/>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n v="100"/>
    <n v="0.90099009900990101"/>
    <s v="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
    <s v="GRUPO ADMINISTRACION DE LA INFORMACION - Correo electrónico hernan.avila@inpec.gov.co -  pantallazos de correo en C:\Users\MARTHA CORDON SCENTRAL\Documentos\2016\PLAN DE ACCION 2016\EVIDENCIAS SEGUIMIENTO II TRIMESTRE."/>
    <n v="100"/>
    <n v="1"/>
    <s v="Durante el IV trimestre se crearon usuarios de acuerdo a las solicitudes enviadas por correo electronico de los diferentes establecimientos a nivel nacional. Se brindo soporte tecnico via teléfonica y correo institucional para la generación de reportes."/>
    <s v="GRUPO ADMINISTRACION DE LA INFORMACION - funcionario ing. Hernan Avila -correo electrónico hernan.avila@inpec.gov.co - C:\Users\MARTHA CORDON SCENTRAL\Documentos\2016\PLAN DE ACCION 2016\EVIDENCIAS SEGUIMIENTO PLAN DE ACCION IV TRIMESTRE."/>
    <n v="303"/>
    <n v="303"/>
    <n v="1"/>
    <n v="1"/>
    <n v="1"/>
    <n v="0.08"/>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2"/>
    <s v="Soporte y desarrollo de nuevas funcionalidades de aplicativos de apoyo SIORD, SIJUR, QUEJAS WEB., realizado"/>
    <n v="8"/>
    <n v="100"/>
    <s v="Porcentaje"/>
    <s v="Ing, Adriana Cetina Hernandez "/>
    <s v="Jefe de Oficina"/>
    <x v="0"/>
    <m/>
    <m/>
    <m/>
    <m/>
    <m/>
    <m/>
    <m/>
    <s v="SIN REGISTRO DE SEGUIMIENTO"/>
    <m/>
    <n v="100"/>
    <s v="Durante la vigencia 2016, se brindo soporte y se hicieron ajustes a los diferentes aplicativos QUEJAS WEB, SIJUR y SISIPEC. En general se brindo soporte técnico via telefonica y correo electrónico a las oficinas de Atención al ciudadano y Juridica - grupo de tutelas."/>
    <s v="GRUPO ADMINISTRACION DE LA INFORMACION - funcionario ing. Hernan Avila -correo electrónico hernan.avila@inpec.gov.co - C:\Users\MARTHA CORDON SCENTRAL\Documentos\2016\PLAN DE ACCION 2016\EVIDENCIAS SEGUIMIENTO PLAN DE ACCION IV TRIMESTRE."/>
    <n v="1065"/>
    <s v="Actualizar y dar soporte a los aplicativos desarrollados en FORMS de ORACLE (Quejas, SIORD, DP"/>
    <s v="NO"/>
    <d v="2016-02-01T00:00:00"/>
    <d v="2016-12-12T00:00:00"/>
    <n v="50"/>
    <s v=" Nelson Romero "/>
    <s v="Inspector Jefe"/>
    <x v="0"/>
    <n v="25"/>
    <s v="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
    <s v="-AZ - CONSECUTIVO DE ACTAS - ARCHIVO OFICINA DE SISTEMAS DE INFORMACION - GRUPO ADMINISTRACION DE LA INFORMACION - Correo electrónico hernan.avila@inpec.gov.co -  pantallazos de correo en C:\Users\MARTHA CORDON SCENTRAL\Documentos\2016\PLAN DE ACCION 2016\EVIDENCIAS SEGUIMIENTO I TRIMESTRE 2016."/>
    <n v="30"/>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n v="90"/>
    <n v="0.7682539682539683"/>
    <s v="Mediante correo electrónico el grupo de tutelas solicita a la OFISI, que la información de los temas de tutelas que le instauran a la entidad sean enviadas en archivo excel, ya que los reportes se generan en formato PDF. En respuesta a la solicitud, se crea módulo &quot;reporte total tutelas tema&quot; para el descargue de este archivo. "/>
    <s v="GRUPO ADMINISTRACION DE LA INFORMACION - Correo electrónico hernan.avila@inpec.gov.co -  pantallazos de correo en C:\Users\MARTHA CORDON SCENTRAL\Documentos\2016\PLAN DE ACCION 2016\EVIDENCIAS SEGUIMIENTO II TRIMESTRE."/>
    <n v="100"/>
    <n v="1"/>
    <s v="Respecto a desarrollo en el aplicativo SISIPEC- FORMS DE ORACLE - Modulo Social- Interno y familia: Se ajustó la forma de registro de personas (menores y acudientes) para ser cargados a la PPL. (poblacion privada de la libertad), lo cual permite conocer el número de niños menores que residen en los Establecimientos de Reclusion del Orden Nacional."/>
    <s v="GRUPO ADMINISTRACION DE LA INFORMACION - Correo electrónico hernan.avila@inpec.gov.co/funcionario Ing. Hernán Avila - pantallazos de modulo social - interno - familia, reposa en C:\Users\MARTHA CORDON SCENTRAL\Documentos\2016\PLAN DE ACCION 2016\EVIDENCIAS SEGUIMIENTO PLAN DE ACCION IV TRIMESTRE."/>
    <n v="315"/>
    <n v="315"/>
    <n v="1"/>
    <n v="1"/>
    <n v="1"/>
    <n v="0.08"/>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3"/>
    <s v="Protocolo de Internet IPv6 elaborado "/>
    <n v="3"/>
    <n v="20"/>
    <s v="Porcentaje"/>
    <s v="Ing, Adriana Cetina Hernandez "/>
    <s v="Jefe de Oficina"/>
    <x v="0"/>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n v="1066"/>
    <s v="Elaborar diagnostico del estado actual de los equipos del INPEC frente al protocolo ipv6"/>
    <s v="NO"/>
    <d v="2016-02-01T00:00:00"/>
    <d v="2016-06-30T00:00:00"/>
    <n v="50"/>
    <s v="Ing., Mario Rodríguez "/>
    <s v="Profesional Universitario"/>
    <x v="0"/>
    <n v="0"/>
    <s v="Actividad en proceso, se esta conformando el equipo de trabajo, para el diágnostico y recopilacion de infomación, respecto al protocolo IPV6 MINTIC - INPEC."/>
    <s v="LINEAMIENTOS MINTIC- PAGINA WEB"/>
    <n v="0"/>
    <s v="A la fecha no se han reportado avances para el cumplimiento de la actividad: Elaborar diagnostico del estado actual de los equipos del INPEC frente al protocolo ipv6."/>
    <s v="GRUPO ADMINISTRACION DE LAS TECNOLOGIAS DE LA INFORMACION."/>
    <n v="50"/>
    <n v="1"/>
    <s v="De acuerdo al direccionamiento de MINTIC para la fase I de planeación se determinaron las actividades a seguir, dentro de las cuales se realizo la construccion del plan de diágnostico, con la metodologia PMI. Asi mismo se definieron los formatos para obtener el inventario de TI."/>
    <s v="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
    <n v="50"/>
    <n v="1"/>
    <s v="Mediante correo electronico de fecha 21/12/2016, se envia a las 6 regionales, la tabla de inventario para registro de equipos de comunicaciones, servidores y aplicaciones. Asi mismo se adjunta el link http://www.mintic.gov.co/portal/604/w3-article-5903.html, con el fin de contextualizar el contenido de la nueva versión a las regionales. Queda pendiente consolidar el inventario nacional de los equipos de acuerdo a las especificaciones de la tabla y con base en los resultados elaborar el diágnostico final, teniendo en cuenta los lineamientos de MINTIC."/>
    <s v="GRUPO ADMINISTRACION DE LAS TECNOLOGIAS DE LA INFORMACION. La tabla de actividades de la fase I - planeación de IPV6, cuadro de inventario y pantallazo correo regionales, reposa en archivo magnetico ruta: C/Users/MARTHA CORDON/SCENTRAL/Documentos/2016/PLAN DE ACCION 2016/EVIDENCIAS SEGUIMIENTO IV TRIMESTRE."/>
    <n v="150"/>
    <n v="150"/>
    <n v="1"/>
    <n v="1"/>
    <n v="1"/>
    <n v="0.03"/>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3"/>
    <s v="Protocolo de Internet IPv6 elaborado "/>
    <n v="3"/>
    <n v="20"/>
    <s v="Porcentaje"/>
    <s v="Ing, Adriana Cetina Hernandez "/>
    <s v="Jefe de Oficina"/>
    <x v="0"/>
    <m/>
    <m/>
    <m/>
    <m/>
    <m/>
    <m/>
    <m/>
    <s v="SIN REGISTRO DE SEGUIMIENTO"/>
    <m/>
    <n v="20"/>
    <s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
    <s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
    <n v="1067"/>
    <s v="Elaborar plan de implementación del protocolo ipv6 según lineamientos del MINTIC"/>
    <s v="NO"/>
    <d v="2016-07-01T00:00:00"/>
    <d v="2016-12-12T00:00:00"/>
    <n v="50"/>
    <s v="Ing., Mario Rodríguez "/>
    <s v="Profesional Universitario"/>
    <x v="0"/>
    <m/>
    <m/>
    <m/>
    <n v="0"/>
    <s v="A la fecha no se han reportado avances para el cumplimiento de la actividad: Elaborar diagnostico del estado actual de los equipos del INPEC frente al protocolo ipv6."/>
    <s v="GRUPO ADMINISTRACION DE LAS TECNOLOGIAS DE LA INFORMACION."/>
    <n v="0"/>
    <n v="0.55487804878048785"/>
    <s v="El plan de implementación queda pendiente por ejecutar, ya que este depende del resultado final del diágnostico del inventario de equipos."/>
    <s v="RESPONSABLE GRUPO ADMINISTRACION DE LAS TECNOLOGIAS DE LA INFORMACION"/>
    <s v="0"/>
    <n v="1"/>
    <s v="El plan de implementación queda pendiente por elaborar, ya que este depende del resultado final del diágnostico del inventario de equipos. No se registran avances para el IV trimestre."/>
    <s v="COORDINACION A CARGO GRUPO ADMINISTRACION DE LAS TECNOLOGIAS DE LA INFORMACION."/>
    <n v="164"/>
    <n v="164"/>
    <n v="1"/>
    <n v="1"/>
    <n v="1"/>
    <n v="0.03"/>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s v="Establecimientos dotados de hardware y software  para instalar la fase 2- SISIPEC WEB"/>
    <n v="3"/>
    <n v="30"/>
    <s v="Número"/>
    <s v="Ing, Adriana Cetina Hernandez "/>
    <s v="Jefe de Oficina"/>
    <x v="1"/>
    <m/>
    <m/>
    <m/>
    <m/>
    <m/>
    <m/>
    <m/>
    <m/>
    <m/>
    <m/>
    <m/>
    <m/>
    <n v="1068"/>
    <s v="Realizar proceso de contratación"/>
    <s v="NO"/>
    <d v="2016-02-01T00:00:00"/>
    <d v="2016-06-30T00:00:00"/>
    <n v="10"/>
    <s v="Cielito Rambal"/>
    <s v="Profesional Universitario"/>
    <x v="1"/>
    <n v="0"/>
    <s v="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
    <s v="-AZ- CONSECUTIVO ACTAS - ARCHIVO OFICINA DE SISTEMAS DE INFORMACION  - La evidencia del acta 022 y oficio 0125 reposa en la ruta eléctronica: C:\Users\MARTHA CORDON SCENTRAL\Documentos\2016\PLAN DE ACCION 2016\EVIDENCIAS SEGUIMIENTO I TRIMESTRE 2016. "/>
    <m/>
    <m/>
    <m/>
    <m/>
    <s v="Actividad inactiva"/>
    <m/>
    <m/>
    <m/>
    <s v="Actividad inactiva"/>
    <m/>
    <m/>
    <n v="150"/>
    <n v="150"/>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s v="Establecimientos dotados de hardware y software  para instalar la fase 2- SISIPEC WEB"/>
    <n v="3"/>
    <n v="30"/>
    <s v="Número"/>
    <s v="Ing, Adriana Cetina Hernandez "/>
    <s v="Jefe de Oficina"/>
    <x v="1"/>
    <m/>
    <m/>
    <m/>
    <m/>
    <m/>
    <m/>
    <m/>
    <m/>
    <m/>
    <m/>
    <m/>
    <m/>
    <n v="1069"/>
    <s v="Recibir los elementos, configuración e instalación"/>
    <s v="NO"/>
    <d v="2016-07-01T00:00:00"/>
    <d v="2016-07-30T00:00:00"/>
    <n v="4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m/>
    <s v="Actividad inactiva"/>
    <m/>
    <m/>
    <n v="29"/>
    <n v="29"/>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s v="Establecimientos dotados de hardware y software  para instalar la fase 2- SISIPEC WEB"/>
    <n v="3"/>
    <n v="30"/>
    <s v="Número"/>
    <s v="Ing, Adriana Cetina Hernandez "/>
    <s v="Jefe de Oficina"/>
    <x v="1"/>
    <m/>
    <m/>
    <m/>
    <m/>
    <m/>
    <m/>
    <m/>
    <m/>
    <m/>
    <m/>
    <m/>
    <m/>
    <n v="1070"/>
    <s v="Elaborar programación distribución equipos a establecimientos"/>
    <s v="NO"/>
    <d v="2016-08-01T00:00:00"/>
    <d v="2016-08-15T00:00:00"/>
    <n v="2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m/>
    <s v="Actividad inactiva"/>
    <m/>
    <m/>
    <n v="14"/>
    <n v="14"/>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3"/>
    <s v="Establecimientos dotados de hardware y software  para instalar la fase 2- SISIPEC WEB"/>
    <n v="3"/>
    <n v="30"/>
    <s v="Número"/>
    <s v="Ing, Adriana Cetina Hernandez "/>
    <s v="Jefe de Oficina"/>
    <x v="1"/>
    <m/>
    <m/>
    <m/>
    <m/>
    <m/>
    <m/>
    <m/>
    <m/>
    <m/>
    <m/>
    <m/>
    <m/>
    <n v="1071"/>
    <s v="Entregar a Establecimientos"/>
    <s v="NO"/>
    <d v="2016-09-01T00:00:00"/>
    <d v="2016-12-12T00:00:00"/>
    <n v="30"/>
    <s v="Cielito Rambal"/>
    <s v="Profesional Universitario"/>
    <x v="1"/>
    <n v="0"/>
    <s v="El día 01 de abril se informo al Doctor Juan Manuel Riaño, que la Oficina de Sistemas de Información NO FIJO actividades, fechas de inicio y fin para el producto P34, únicamente se solicito INACTIVACION del producto."/>
    <m/>
    <m/>
    <m/>
    <m/>
    <m/>
    <s v="Actividad inactiva"/>
    <m/>
    <m/>
    <m/>
    <s v="Actividad inactiva"/>
    <m/>
    <m/>
    <n v="102"/>
    <n v="102"/>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s v="Tableros de control estadístico con la información de los internos en SISIPEC"/>
    <n v="10"/>
    <n v="2"/>
    <s v="Número"/>
    <s v="Ing, Adriana Cetina Hernandez "/>
    <s v="Jefe de Oficina"/>
    <x v="0"/>
    <m/>
    <m/>
    <m/>
    <n v="4"/>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2"/>
    <s v="Realizar proceso pre contractual y contractual para la renovación de la licencia de software de la herramienta de inteligencia de negocios (Jaspersoft)"/>
    <s v="NO"/>
    <d v="2016-01-01T00:00:00"/>
    <d v="2016-02-22T00:00:00"/>
    <n v="25"/>
    <s v="Ing., Cielito Rambal, Everardo Muñoz "/>
    <s v="Profesional Universitario"/>
    <x v="0"/>
    <n v="50"/>
    <s v="Mediante oficio 0245 del 15/03/2016 se hace entrega de los estudios previos a la Subdirección de Gestión Contractual. Objeto a contratar &quot;RENOVAR LA SUSCRIPCION Y SOPORTE DEL SOFTWARE JASPERSOFT BUSINESS INTELLIGENCE BI&quot;. De acuerdo al Presupuesto asignado en el Plan Anual de Adquisiciones vigencia fiscal de 2016. "/>
    <s v="-AZ- CONTRATO 023 de 2015 - TABLEROS DE CONTROL - GRUPO ADMINISTRACION DE LA INFORMACION - La evidencia del oficio 0245 reposa ruta: C:\Users\MARTHA CORDON SCENTRAL\Documentos\2016\PLAN DE ACCION 2016\EVIDENCIAS SEGUIMIENTO I TRIMESTRE 2016. "/>
    <s v="100"/>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s v="100"/>
    <n v="1"/>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n v="100"/>
    <n v="1"/>
    <s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
    <s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
    <n v="52"/>
    <n v="52"/>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s v="Tableros de control estadístico con la información de los internos en SISIPEC"/>
    <n v="10"/>
    <n v="2"/>
    <s v="Número"/>
    <s v="Ing, Adriana Cetina Hernandez "/>
    <s v="Jefe de Oficina"/>
    <x v="0"/>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3"/>
    <s v="Adquirir 400 horas de soporte (Jaspersoft) "/>
    <s v="NO"/>
    <d v="2016-01-01T00:00:00"/>
    <d v="2016-12-12T00:00:00"/>
    <n v="25"/>
    <s v="Ing., Cielito Rambal, Everardo Muñoz "/>
    <s v="Profesional Universitario"/>
    <x v="0"/>
    <n v="50"/>
    <s v="Mediante oficio 0245 del 15/03/2016 Dentro de los estudios previos, númeral 2.2 ALCANCE DEL OBJETO se estipulan las actividades a desarrollar por parte del CONTRATISTA. &quot; _x000a_• Soporte y acompañamiento de Jaspersoft adicional especializado, que proveerá la_x000a_cantidad de cuatrocientas horas (400) horas para ser consumidas."/>
    <s v="-AZ- CONTRATO 023 de 2015 - TABLEROS DE CONTROL - GRUPO ADMINISTRACION DE LA INFORMACION - La evidencia del oficio 0245 reposa ruta: C:\Users\MARTHA CORDON SCENTRAL\Documentos\2016\PLAN DE ACCION 2016\EVIDENCIAS SEGUIMIENTO I TRIMESTRE 2016. "/>
    <s v="100"/>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s v="100"/>
    <n v="0.78901734104046239"/>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n v="100"/>
    <n v="1"/>
    <s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
    <s v="-AZ- CONTRATO 099 de 2016 - TABLEROS DE CONTROL - GRUPO ADMINISTRACION DE LA INFORMACION - El contrato 099 de 2016 reposa en la ruta: C:\Users\MARTHA CORDON SCENTRAL\Documentos\2016\PLAN DE ACCION 2016\EVIDENCIAS SEGUIMIENTO II TRIMESTRE."/>
    <n v="346"/>
    <n v="346"/>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4"/>
    <s v="Tableros de control estadístico con la información de los internos en SISIPEC"/>
    <n v="10"/>
    <n v="2"/>
    <s v="Número"/>
    <s v="Ing, Adriana Cetina Hernandez "/>
    <s v="Jefe de Oficina"/>
    <x v="0"/>
    <m/>
    <m/>
    <m/>
    <m/>
    <m/>
    <m/>
    <m/>
    <s v="SIN REGISTRO DE SEGUIMIENTO"/>
    <m/>
    <n v="2"/>
    <s v="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
    <s v="Página web http://www.inpec.gov.co/portal/page/portal/Inpec/Institucion/Estad%EDsticas/Estadisticas/Tab1 - anexo pantallazo enlaces tableros de control. Actas 148, 169, 173, 176, 177 y 178 de 2016."/>
    <n v="1074"/>
    <s v="Realizar mantenimiento y actualización de los tableros de control publicados en la página WEB"/>
    <s v="NO"/>
    <d v="2016-04-01T00:00:00"/>
    <d v="2016-12-12T00:00:00"/>
    <n v="50"/>
    <s v="Ing., Cielito Rambal, Everardo Muñoz "/>
    <s v="Profesional Universitario"/>
    <x v="0"/>
    <n v="15"/>
    <s v="Mediante acta No 34 del 02/03/2016 se socializa el Cierre de proyecto Delitos Nacional, con compromiso del líder Técnico del Proyecto de la OFISI realizar la verificación correspondiente de las consultas que se generan en la información del tablero de Delitos y Extranjeros."/>
    <s v="-AZ- CONTRATO 023 de 2015 - TABLEROS DE CONTROL - GRUPO ADMINISTRACION DE LA INFORMACION - La evidencia del acta No 34 reposa en la ruta eléctronica: C:\Users\MARTHA CORDON SCENTRAL\Documentos\2016\PLAN DE ACCION 2016\EVIDENCIAS SEGUIMIENTO I TRIMESTRE 2016. "/>
    <s v="100"/>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s v="100"/>
    <n v="0.71372549019607845"/>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n v="100"/>
    <n v="1"/>
    <s v="Mediante actas No: 148 y 176 dentro de los compromisos; los lideres funcionales del proyecto realizan mantenimiento y actualización a los tableros de control publicados en la página WEB. Se realiza monitoreo a la plataforma cada 2 horas."/>
    <s v="-AZ- CONTRATO 099 de 2016 - TABLEROS DE CONTROL - GRUPO ADMINISTRACION DE LA INFORMACION - La evidencia de las actas No 148-176 reposan en la ruta eléctronica: C:\Users\MARTHA CORDON SCENTRAL\Documentos\2016\PLAN DE ACCION 2016\EVIDENCIAS SEGUIMIENTO II TRIMESTRE."/>
    <n v="255"/>
    <n v="255"/>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075"/>
    <s v="Implementar la estrategia de interoperabilidad con las entidades en convenios interadministrativos"/>
    <s v="NO"/>
    <d v="2016-01-01T00:00:00"/>
    <d v="2016-12-12T00:00:00"/>
    <n v="33"/>
    <s v=" Nelson Romero "/>
    <s v="Inspector Jefe"/>
    <x v="0"/>
    <n v="100"/>
    <s v="Se desarrollo un web - service con la firma contratista PBM S.A.S para que las entidades del sector justicia en convenio puedan acceder a información especifica del sistema misional - SISIPEC. Mediante contrato 096, se crea acta de inicio el 24 de Nov de 2015. "/>
    <s v="CARPETA 02 - GRUPO ADMINISTRACION DE LA INFORMACION. "/>
    <s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s v="100"/>
    <n v="0.78901734104046239"/>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00"/>
    <n v="1"/>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346"/>
    <n v="346"/>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076"/>
    <s v="Socializar las herramientas tecnológicas implementadas en el INPEC (Web service – tableros de control)"/>
    <s v="NO"/>
    <d v="2016-01-01T00:00:00"/>
    <d v="2016-12-12T00:00:00"/>
    <n v="33"/>
    <s v=" Nelson Romero "/>
    <s v="Inspector Jefe"/>
    <x v="0"/>
    <n v="10"/>
    <s v="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
    <s v="Las evidencias reposan en los siguientes correos electrónicos: soporte.sisipec@inpec.gov.co - edward.osorio@inpec.gov.co. GRUPO ADMINISTRACION DE LA INFORMACION "/>
    <s v="100"/>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s v="100"/>
    <n v="0.78901734104046239"/>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n v="100"/>
    <n v="1"/>
    <s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
    <s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
    <n v="346"/>
    <n v="346"/>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55"/>
    <s v="Estrategia de interoperabilidad entre los sistemas de información de las entidades del sector justicia, diseñada e implementada."/>
    <n v="10"/>
    <n v="100"/>
    <s v="Porcentaje"/>
    <s v="Ing, Adriana Cetina Hernandez "/>
    <s v="Jefe de Oficina"/>
    <x v="0"/>
    <m/>
    <m/>
    <m/>
    <m/>
    <m/>
    <m/>
    <m/>
    <s v="SIN REGISTRO DE SEGUIMIENTO"/>
    <m/>
    <n v="100"/>
    <s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
    <s v="CARPETA 02 - GRUPO ADMINISTRACION DE LA INFORMACION - Se anexa acta de archivo y acta 40 auditoria de Control Interno ruta eléctronica: C:\Users\MARTHA CORDON SCENTRAL\Documentos\2016\PLAN DE ACCION 2016\EVIDENCIAS SEGUIMIENTO II TRIMESTRE."/>
    <n v="1152"/>
    <s v="Apoyo técnico a las entidades que requieran información del INPEC"/>
    <s v="SI"/>
    <d v="2016-01-01T00:00:00"/>
    <d v="2016-12-12T00:00:00"/>
    <n v="34"/>
    <s v=" Nelson Romero "/>
    <s v="Inspector Jefe"/>
    <x v="0"/>
    <n v="25"/>
    <s v="Mediante correo electrónico se brinda apoyo técnico a entidades en convenio que requieren soporte en cuanto a la creación y eliminación de usuarios en el aplicativo SISIPEC- WEB. De igual manera se realiza constante monitoreo a las conexiones interinstitucionales. "/>
    <s v="Las evidencias reposan en los siguientes correos electrónicos: soporte.sisipec@inpec.gov.co - edward.osorio@inpec.gov.co. GRUPO ADMINISTRACION DE LA INFORMACION "/>
    <s v="50"/>
    <s v="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
    <s v="CARPETA 02 - GRUPO ADMINISTRACION DE LA INFORMACION - Se anexa actas 087 y 137 ruta eléctronica: C:\Users\MARTHA CORDON SCENTRAL\Documentos\2016\PLAN DE ACCION 2016\EVIDENCIAS SEGUIMIENTO II TRIMESTRE."/>
    <m/>
    <n v="0.78901734104046239"/>
    <s v="A la fecha no se han reportado avances para el cumplimiento de la actividad: Apoyo tecnico a entidades que requieran informacion del INPEC."/>
    <s v="GRUPO ADMINISTRACION DE LA INFORMACION "/>
    <n v="100"/>
    <n v="1"/>
    <s v="Mediante acta de fecha 11 de Noviembre de 2016, se realizaron pruebas de enrolamiento de internos desde los CRM-PUENTE ARANDA a traves de SISIPEC con funcionario de OFISI y EJERCITO. Mediante acta 315 de 19/12/2016, se realizo seminario de capacitación de los modulos que conforman el aplicativo SISIPEC WEB, a funcionarios de Establecimientos de Reclusion Militar, Policia, Carcel Distrital de Bogotá y Municipal de Funza el cual se desarrollo durante los dias comprendidos entre el 12 y 16 de Diciembre."/>
    <s v="GRUPO ADMINISTRACION DE LA INFORMACION - funcionario Nelson Romero - Se anexan actas: 11 de Noviembre y acta 315 ruta eléctronica: C:\Users\MARTHA CORDON SCENTRAL\Documentos\2016\PLAN DE ACCION 2016\EVIDENCIAS SEGUIMIENTO IV TRIMESTRE."/>
    <n v="346"/>
    <n v="346"/>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6"/>
    <s v="Establecimientos (Bogotá)  con modulo no dinero implementados"/>
    <n v="5"/>
    <n v="2"/>
    <s v="Número"/>
    <s v="Ing, Adriana Cetina Hernandez "/>
    <s v="Jefe de Oficina"/>
    <x v="0"/>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1077"/>
    <s v="Implementar el módulo NO DINERO en 2 ERON de Bogotá (EC MODELO y RM BUEN PASTOR) "/>
    <s v="NO"/>
    <d v="2016-02-01T00:00:00"/>
    <d v="2016-12-12T00:00:00"/>
    <n v="50"/>
    <s v=" Nelson Romero "/>
    <s v="Inspector Jefe"/>
    <x v="0"/>
    <n v="40"/>
    <s v="Se realizo Instalación de servidores en el establecimiento EPMSC PICOTA, Actualización del aplicativo Módulo no dinero para trabajar distribuidamente."/>
    <s v="GRUPO ADMINISTRACION DE LA INFORMACION. "/>
    <s v="0"/>
    <s v="A la fecha no se han reportado avances para el cumplimiento de la actividad: Implementar el módulo NO DINERO en 2 ERON de Bogotá (EC MODELO y RM BUEN PASTOR)"/>
    <s v="GRUPO ADMINISTRACION DE LA INFORMACION "/>
    <m/>
    <n v="0.7682539682539683"/>
    <s v="A la fecha no se han reportado avances para el cumplimiento de la actividad: Implementar el módulo NO DINERO en 2 ERON de Bogotá (EC MODELO y RM BUEN PASTOR)"/>
    <s v="GRUPO ADMINISTRACION DE LA INFORMACION "/>
    <n v="100"/>
    <n v="1"/>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315"/>
    <n v="315"/>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6"/>
    <s v="Establecimientos (Bogotá)  con modulo no dinero implementados"/>
    <n v="5"/>
    <n v="2"/>
    <s v="Número"/>
    <s v="Ing, Adriana Cetina Hernandez "/>
    <s v="Jefe de Oficina"/>
    <x v="0"/>
    <m/>
    <m/>
    <m/>
    <m/>
    <m/>
    <m/>
    <m/>
    <s v="SIN REGISTRO DE SEGUIMIENTO"/>
    <m/>
    <n v="2"/>
    <s v="Los servidores destinados para el aplicativo &quot;manejo no dinero y expendio&quot;,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
    <s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
    <n v="1078"/>
    <s v="Capacitar a funcionarios de la Dirección de Gestión Corporativa y realizar pruebas de correcto funcionamiento."/>
    <s v="NO"/>
    <d v="2016-03-01T00:00:00"/>
    <d v="2016-12-12T00:00:00"/>
    <n v="50"/>
    <s v=" Nelson Romero "/>
    <s v="Inspector Jefe"/>
    <x v="0"/>
    <n v="0"/>
    <s v="Esta actividad no la realiza la OFISI, el alcance únicamente va hacia el DESARROLLO de los módulos. La Dirección de Gestión Corporativa, debe capacitar a los usuarios y poner en marcha el aplicativo. Dentro del formato de modificación se solicitará INACTIVACION."/>
    <m/>
    <s v="0"/>
    <s v="A la fecha no se han reportado avances para el cumplimiento de la actividad: Capacitar a funcionarios de la Dirección de Gestión Corporativa y realizar pruebas de correcto funcionamiento."/>
    <s v="GRUPO ADMINISTRACION DE LA INFORMACION "/>
    <m/>
    <n v="0.74475524475524479"/>
    <s v="A la fecha no se han reportado avances para el cumplimiento de la actividad: Capacitar a funcionarios de la Dirección de Gestión Corporativa y realizar pruebas de correcto funcionamiento."/>
    <s v="GRUPO ADMINISTRACION DE LA INFORMACION "/>
    <n v="100"/>
    <n v="1"/>
    <s v="Mediante actas N°: 42,205,287,293 y 295 se realizo capacitación del aplicativo &quot;modulo no dinero&quot; a funcionarios de Tesoreria de la Dirección de Gestión Corporativa."/>
    <s v="GRUPO ADMINISTRACION DE LA INFORMACION - funcionario: james.villamil@inpec.gov.co - http://172.17.54.98:7020/ManejoDinero http://172.17.54.98:7025/ManejoDinero - Se anexan actas 42,205,287,293 y 295 en ruta magnetica: C:\Users\MARTHA CORDON SCENTRAL\Documentos\2016\PLAN DE ACCION 2016\EVIDENCIAS SEGUIMIENTO IV TRIMESTRE."/>
    <n v="286"/>
    <n v="286"/>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6"/>
    <s v="Soporte y mantenimiento de la solución biométrica realizado"/>
    <n v="5"/>
    <n v="100"/>
    <s v="Porcentaje"/>
    <s v="Ing, Adriana Cetina Hernandez "/>
    <s v="Jefe de Oficina"/>
    <x v="1"/>
    <m/>
    <m/>
    <m/>
    <m/>
    <m/>
    <m/>
    <m/>
    <m/>
    <m/>
    <m/>
    <m/>
    <m/>
    <n v="1079"/>
    <s v="Tramitar proceso de contratación "/>
    <s v="NO"/>
    <d v="2016-01-04T00:00:00"/>
    <d v="2016-03-31T00:00:00"/>
    <n v="30"/>
    <s v=" Nelson Romero "/>
    <s v="Inspector Jefe"/>
    <x v="1"/>
    <n v="0"/>
    <s v="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
    <s v="-AZ- CONSECUTIVO ACTAS - ARCHIVO OFICINA DE SISTEMAS DE INFORMACION  - La evidencia del acta 022 y oficio 0125 reposa en la ruta eléctronica: C:\Users\MARTHA CORDON SCENTRAL\Documentos\2016\PLAN DE ACCION 2016\EVIDENCIAS SEGUIMIENTO I TRIMESTRE 2016."/>
    <m/>
    <m/>
    <m/>
    <m/>
    <s v="Actividad inactiva"/>
    <m/>
    <m/>
    <m/>
    <s v="Actividad inactiva"/>
    <m/>
    <m/>
    <n v="87"/>
    <n v="87"/>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ERON, Sedes Regionales, Sede Central y EPN  con renovación tecnológica"/>
    <n v="8.7999999999999989"/>
    <s v="Porcentaje"/>
    <x v="156"/>
    <s v="Soporte y mantenimiento de la solución biométrica realizado"/>
    <n v="5"/>
    <n v="100"/>
    <s v="Porcentaje"/>
    <s v="Ing, Adriana Cetina Hernandez "/>
    <s v="Jefe de Oficina"/>
    <x v="1"/>
    <m/>
    <m/>
    <m/>
    <m/>
    <m/>
    <m/>
    <m/>
    <m/>
    <m/>
    <m/>
    <m/>
    <m/>
    <n v="1080"/>
    <s v="Ejecución del contrato"/>
    <s v="NO"/>
    <d v="2016-04-01T00:00:00"/>
    <d v="2016-12-12T00:00:00"/>
    <n v="70"/>
    <s v=" Nelson Romero "/>
    <s v="Inspector Jefe"/>
    <x v="1"/>
    <m/>
    <m/>
    <m/>
    <m/>
    <m/>
    <m/>
    <m/>
    <s v="Actividad inactiva"/>
    <m/>
    <m/>
    <m/>
    <s v="Actividad inactiva"/>
    <m/>
    <m/>
    <n v="255"/>
    <n v="255"/>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3"/>
    <s v="Enviar requerimientos a la USPEC de las redes y equipos de cómputo "/>
    <s v="NO "/>
    <d v="2016-04-01T00:00:00"/>
    <d v="2016-06-30T00:00:00"/>
    <n v="20"/>
    <s v="Ing. Mario Rodriguez"/>
    <s v="Profesional Universitario"/>
    <x v="0"/>
    <m/>
    <m/>
    <m/>
    <n v="50"/>
    <s v="Mediante oficio No: 001437 de mayo 10 de 2016, firmado por el Director General, se remite a la Directora de la USPEC, el requerimiento sobre necesidades a nivel nacional de equipos para ERON. Pendiente enviar oficio requerimiento de redes."/>
    <s v="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
    <m/>
    <n v="1"/>
    <s v="A la fecha no se reporta avances, respecto al seguimiento de las redes y equipos de computo a la USPEC."/>
    <s v="GRUPO ADMINISTRACION DE LAS TECNOLOGIAS DE LA INFORMACION"/>
    <n v="100"/>
    <n v="1"/>
    <s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
    <s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
    <n v="90"/>
    <n v="90"/>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4"/>
    <s v="Adquirir,instalar y poner en funcionamiento la red eléctrica y logica para la Sede Central."/>
    <s v="NO "/>
    <d v="2016-04-01T00:00:00"/>
    <d v="2016-12-12T00:00:00"/>
    <n v="60"/>
    <s v="Ing. Mario Rodriguez"/>
    <s v="Profesional Universitario"/>
    <x v="0"/>
    <m/>
    <m/>
    <m/>
    <n v="40"/>
    <s v="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
    <s v="AZ - ARCHIVO OFICINA DE SISTEMAS DE INFORMACION - GRUPO ADMINISTRACION DE LAS TECNOLOGIAS DE LA INFORMACION. El oficio reposa en archivo mágnetico ruta: C:\Users\MARTHA CORDON SCENTRAL\Documentos\2016\PLAN DE ACCION 2016\EVIDENCIAS SEGUIMIENTO II TRIMESTRE."/>
    <n v="50"/>
    <n v="0.71372549019607845"/>
    <s v="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
    <s v="ARCHIVO OFICINA DE SISTEMAS DE INFORMACION - GRUPO ADMINISTRACION DE LAS TECNOLOGIAS DE LA INFORMACION. El oficio reposa en archivo magnetico ruta: C/Users/MARTHA CORDON/SCENTRAL/Documentos/2016/PLAN DE ACCION 2016/EVIDENCIAS SEGUIMIENTO III TRIMESTRE."/>
    <n v="100"/>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255"/>
    <n v="255"/>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57"/>
    <s v="Rediseñar, adecuar e instalar la red lógica y eléctrica de la Sede Central"/>
    <n v="10"/>
    <n v="1"/>
    <s v="Número"/>
    <s v="Ing, Adriana Cetina Hernandez "/>
    <s v="Jefe de Oficina"/>
    <x v="0"/>
    <m/>
    <m/>
    <m/>
    <m/>
    <m/>
    <m/>
    <m/>
    <s v="SIN REGISTRO DE SEGUIMIENTO"/>
    <m/>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1095"/>
    <s v="Estructurar  un proyecto para la renovación tecnológica de la EPN"/>
    <s v="NO "/>
    <d v="2016-04-01T00:00:00"/>
    <d v="2016-12-12T00:00:00"/>
    <n v="20"/>
    <s v="Ing. Mario Rodriguez"/>
    <s v="Profesional Universitario"/>
    <x v="0"/>
    <m/>
    <m/>
    <m/>
    <n v="10"/>
    <s v="Mediante calendario en Google Apps, se programó para el mes de Julio, una mesa de trabajo con la EPN para definir las necesidades tecnicas respecto a la plataforma tecnológica. En trámite oficio radicado en el mes de julio,  para generar respuesta según GESDOC 2016IE0013119."/>
    <s v="AZ - ARCHIVO OFICINA DE SISTEMAS DE INFORMACION - GRUPO ADMINISTRACION DE LAS TECNOLOGIAS DE LA INFORMACION. El oficio 2016IE0013119 reposa en archivo mágnetico ruta: C:\Users\MARTHA CORDON SCENTRAL\Documentos\2016\PLAN DE ACCION 2016\EVIDENCIAS SEGUIMIENTO II TRIMESTRE."/>
    <n v="20"/>
    <n v="0.71372549019607845"/>
    <s v="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
    <s v="ARCHIVO OFICINA DE SISTEMAS DE INFORMACION - GRUPO ADMINISTRACION DE LAS TECNOLOGIAS DE LA INFORMACION. El oficio del proyecto reposa en archivo magnetico ruta: C/Users/MARTHA CORDON/SCENTRAL/Documentos/2016/PLAN DE ACCION 2016/EVIDENCIAS SEGUIMIENTO III TRIMESTRE."/>
    <n v="100"/>
    <n v="1"/>
    <s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
    <s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
    <n v="255"/>
    <n v="255"/>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8"/>
    <s v="Integración del Sistema Biométrico con Visitel del personal visitante registrado en los ERON"/>
    <n v="15"/>
    <n v="60"/>
    <s v="Porcentaje"/>
    <s v="Ing, Adriana Cetina Hernandez "/>
    <s v="Jefe de Oficina"/>
    <x v="0"/>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1081"/>
    <s v="Implementar el sistema VISITEL en 28 ERON con Integración Biométrica"/>
    <s v="NO"/>
    <d v="2016-01-01T00:00:00"/>
    <d v="2016-12-12T00:00:00"/>
    <n v="50"/>
    <s v=" Nelson Romero "/>
    <s v="Inspector Jefe"/>
    <x v="0"/>
    <n v="25"/>
    <s v="Integración del sistema VISITEL en 7 ERON de la Regional Occidente. Epmsc Mocoa, El Bordo, Bolivar, Caloto, Puerto Tejada, Ipiales, Reclusión de Mujeres Popayán. La cual se tiene programada para el día 11 de abril. Respuesta al oficio No 01091-16 - marzo 29 de 2016."/>
    <s v="GRUPO ADMINISTRACION DE LA INFORMACION - La evidencia del Oficio 01091-16 - marzo 29 de 2016 y acta 0123 del 18/02/2016 reposa en la ruta: C:\Users\MARTHA CORDON SCENTRAL\Documentos\2016\PLAN DE ACCION 2016\EVIDENCIAS SEGUIMIENTO I TRIMESTRE 2016. "/>
    <n v="28"/>
    <s v="Integración del sistema VISITEL en 2 ERON, EPMSC Dorada, anexo oficio 9701 y EPMSC Riohacha, anexo acta 112."/>
    <s v="GRUPO ADMINISTRACION DE LA INFORMACION - La evidencia del Oficio 9701 y acta 112 reposa en la ruta: C:\Users\MARTHA CORDON SCENTRAL\Documentos\2016\PLAN DE ACCION 2016\EVIDENCIAS SEGUIMIENTO II TRIMESTRE."/>
    <n v="60"/>
    <n v="0.78901734104046239"/>
    <s v="Integración del sistema VISITEL en 14 ERON de la regional Oriente, informe de integracion ERON de la regional Occidente."/>
    <s v="GRUPO ADMINISTRACION DE LA INFORMACION - Anexo informe y actas de implementación de Visitel en ERON de la regionales Oriente y Occidente ruta: C:\Users\MARTHA CORDON SCENTRAL\Documentos\2016\PLAN DE ACCION 2016\EVIDENCIAS SEGUIMIENTO III TRIMESTRE."/>
    <n v="100"/>
    <n v="1"/>
    <s v="Durante la vigencia 2016, se integraron al sistema VISITEL 32 ERON. (Establecimientos de Reclusión del Orden Nacional) que cuentan con integración Biometrica."/>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346"/>
    <n v="346"/>
    <n v="1"/>
    <n v="1"/>
    <n v="1"/>
    <n v="0.15"/>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8"/>
    <s v="Integración del Sistema Biométrico con Visitel del personal visitante registrado en los ERON"/>
    <n v="15"/>
    <n v="60"/>
    <s v="Porcentaje"/>
    <s v="Ing, Adriana Cetina Hernandez "/>
    <s v="Jefe de Oficina"/>
    <x v="0"/>
    <m/>
    <m/>
    <m/>
    <m/>
    <m/>
    <m/>
    <m/>
    <s v="SIN REGISTRO DE SEGUIMIENTO"/>
    <m/>
    <n v="60"/>
    <s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
    <s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
    <n v="1082"/>
    <s v="Realizar auditorías de seguimiento en los 56 ERON que tienen implementado el sistema Visitel con el componente Biométrico. "/>
    <s v="NO"/>
    <d v="2016-01-01T00:00:00"/>
    <d v="2016-12-12T00:00:00"/>
    <n v="50"/>
    <s v=" Nelson Romero "/>
    <s v="Inspector Jefe"/>
    <x v="0"/>
    <n v="0"/>
    <s v="La actividad no se ha realizado dentro de las fechas previstas, ya que hasta el mes de abril se realizará el cronograma con la programación de auditorias."/>
    <m/>
    <n v="60"/>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n v="100"/>
    <n v="0.78901734104046239"/>
    <s v="Mediante actas 087, 115 y 154 se evidencia seguimiento a Enrolamiento de personal visitante en los ERON integrados a VISITEL en los meses abril, mayo y junio de 2016."/>
    <s v="GRUPO ADMINISTRACION DE LA INFORMACION - La evidencia de las actas 087, 115 y 154 reposan en la ruta: C:\Users\MARTHA CORDON SCENTRAL\Documentos\2016\PLAN DE ACCION 2016\EVIDENCIAS SEGUIMIENTO II TRIMESTRE."/>
    <n v="100"/>
    <n v="1"/>
    <s v="Mediante circular 000008 de marzo 31 de 2016, la Direccion General imparte instrucciones a los Directores Regionales y Directores de los ERON, en el sentido de controlar y verificar de manera permanente y obligatoria, la utilización del sistema biometrico para visitantes, implementado en los ERON. Asi mismo mediante informe de fecha 23/12/2016, se reporta los registros de visitantes ingresados con y sin el sistema biometrico por Regionales, teniendo en cuenta el consolidado de biometria que mensualmente, la oficina de sistemas notifico mediante correo electronico."/>
    <s v="GRUPO ADMINISTRACION DE LA INFORMACION - funcionario Mauricio Moreno, Anexo circular 000008 e informe de seguimiento y auditorias sobre la utilización del sistema biometrico para visitantes en los ERON ruta: C:\Users\MARTHA CORDON SCENTRAL\Documentos\2016\PLAN DE ACCION 2016\EVIDENCIAS SEGUIMIENTO IV TRIMESTRE."/>
    <n v="346"/>
    <n v="346"/>
    <n v="1"/>
    <n v="1"/>
    <n v="1"/>
    <n v="0.15"/>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s v="Integración del Sistema Biométrico con Visitel del personal visitante registrado en los ERON"/>
    <n v="15"/>
    <n v="60"/>
    <s v="Porcentaje"/>
    <s v="Ing, Adriana Cetina Hernandez "/>
    <s v="Jefe de Oficina"/>
    <x v="0"/>
    <m/>
    <m/>
    <m/>
    <m/>
    <m/>
    <m/>
    <m/>
    <m/>
    <m/>
    <m/>
    <m/>
    <m/>
    <s v="Eliminada"/>
    <s v="Integrar a la base de datos productiva de Visitel los ERON"/>
    <s v="SI"/>
    <d v="2016-01-01T00:00:00"/>
    <d v="2016-03-31T00:00:00"/>
    <n v="34"/>
    <s v="Cielito Rambal"/>
    <s v="Profesional Universitario"/>
    <x v="1"/>
    <m/>
    <m/>
    <m/>
    <m/>
    <m/>
    <m/>
    <m/>
    <s v="Actividad inactiva"/>
    <m/>
    <m/>
    <m/>
    <s v="Actividad inactiva"/>
    <m/>
    <m/>
    <n v="90"/>
    <n v="90"/>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s v="Desarrollar un módulo de salud en el Sistema de Información Penitenciaria y Carcelaria SISIPEC"/>
    <n v="15"/>
    <n v="20"/>
    <s v="Porcentaje"/>
    <s v="Ing, Adriana Cetina Hernandez "/>
    <s v="Jefe de Oficina"/>
    <x v="1"/>
    <m/>
    <m/>
    <m/>
    <m/>
    <m/>
    <m/>
    <m/>
    <m/>
    <m/>
    <m/>
    <m/>
    <m/>
    <s v="Eliminada"/>
    <s v="Levantar los requerimientos técnicos y funcionales con el grupo de salud de la Oficina de Atención y Tratamiento."/>
    <s v="NO"/>
    <d v="2016-01-01T00:00:00"/>
    <d v="2016-03-31T00:00:00"/>
    <n v="50"/>
    <s v="Cielito Rambal"/>
    <s v="Profesional Universitario"/>
    <x v="1"/>
    <m/>
    <m/>
    <m/>
    <m/>
    <m/>
    <m/>
    <m/>
    <s v="Actividad inactiva"/>
    <m/>
    <m/>
    <m/>
    <s v="Actividad inactiva"/>
    <m/>
    <m/>
    <n v="90"/>
    <n v="90"/>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sistemas de información migrados y creados SISIPEC"/>
    <n v="50"/>
    <s v="Porcentaje"/>
    <x v="158"/>
    <s v="Desarrollar un módulo de salud en el Sistema de Información Penitenciaria y Carcelaria SISIPEC"/>
    <n v="15"/>
    <n v="20"/>
    <s v="Porcentaje"/>
    <s v="Ing, Adriana Cetina Hernandez "/>
    <s v="Jefe de Oficina"/>
    <x v="1"/>
    <m/>
    <m/>
    <m/>
    <m/>
    <m/>
    <m/>
    <m/>
    <m/>
    <m/>
    <m/>
    <m/>
    <m/>
    <s v="Eliminada"/>
    <s v="Definir los requerimientos con el nuevo prestador de salud de l INPEC, realizar análisis del sector."/>
    <s v="NO"/>
    <d v="2016-03-31T00:00:00"/>
    <d v="2016-07-30T00:00:00"/>
    <n v="50"/>
    <s v="Cielito Rambal"/>
    <s v="Profesional Universitario"/>
    <x v="1"/>
    <m/>
    <m/>
    <m/>
    <m/>
    <m/>
    <m/>
    <m/>
    <s v="Actividad inactiva"/>
    <m/>
    <m/>
    <m/>
    <s v="Actividad inactiva"/>
    <m/>
    <m/>
    <n v="121"/>
    <n v="121"/>
    <s v="Actividad inactiva"/>
    <m/>
    <m/>
    <m/>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9"/>
    <s v="Promover el uso adecuado del Sistema de Información Penitenciaria y Carcelaria SISIPEC para 100 funcionarios."/>
    <n v="5"/>
    <n v="100"/>
    <s v="Porcentaje"/>
    <s v="Ing, Adriana Cetina Hernandez "/>
    <s v="Jefe de Oficina"/>
    <x v="0"/>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1086"/>
    <s v="Reforzar las capacitaciones del sistema SISIPEC en los ERON "/>
    <s v="SI"/>
    <d v="2016-01-01T00:00:00"/>
    <d v="2016-12-12T00:00:00"/>
    <n v="50"/>
    <s v=" Nelson Romero "/>
    <s v="Inspector Jefe"/>
    <x v="0"/>
    <n v="5"/>
    <s v="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
    <s v="-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
    <s v="25"/>
    <s v="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
    <s v="GRUPO ADMINISTRACION DE LA INFORMACION - La evidencia de las actas reposan en la ruta: C:\Users\MARTHA CORDON SCENTRAL\Documentos\2016\PLAN DE ACCION 2016\EVIDENCIAS SEGUIMIENTO II TRIMESTRE."/>
    <n v="60"/>
    <n v="0.78901734104046239"/>
    <s v="Mediante actas 190, 200, 208, 288 y acta del 07 de julio, se realizan capacitacion a funcionarios en los modulos de Sisipec Web."/>
    <s v="GRUPO ADMINISTRACION DE LA INFORMACION - Las actas reportadas reposan en la ruta: C/Users/MARTHA CORDON SCENTRAL/Documentos/2016/PLAN DE ACCION 2016/EVIDENCIAS SEGUIMIENTO III TRIMESTRE."/>
    <n v="100"/>
    <n v="1"/>
    <s v="Durante el IV trimestre se realizaron capacitaciónes en diferentes módulos del aplicativo SISIPEC WEB, para 60 funcionarios de diferentes dependencias del INPEC y EJERCITO. Se evidencia mediante actas: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346"/>
    <n v="346"/>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5"/>
    <s v="Porcentaje de modulos migrados y desarrollados (SISIPEC)"/>
    <n v="100"/>
    <s v="Porcentaje"/>
    <x v="159"/>
    <s v="Promover el uso adecuado del Sistema de Información Penitenciaria y Carcelaria SISIPEC para 100 funcionarios."/>
    <n v="5"/>
    <n v="100"/>
    <s v="Porcentaje"/>
    <s v="Ing, Adriana Cetina Hernandez "/>
    <s v="Jefe de Oficina"/>
    <x v="0"/>
    <m/>
    <m/>
    <m/>
    <m/>
    <m/>
    <m/>
    <m/>
    <s v="SIN REGISTRO DE SEGUIMIENTO"/>
    <m/>
    <n v="100"/>
    <s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
    <s v="GRUPO ADMINISTRACION DE LA INFORMACION - funcionario Ronald Duran - Las actas de capacitacion reportadas en Plan de accion, se encuentran en la ruta: C/Users/MARTHA CORDON SCENTRAL/Documentos/2016/PLAN DE ACCION 2016/EVIDENCIAS SEGUIMIENTO IV TRIMESTRE."/>
    <n v="1087"/>
    <s v="Verificar las inconsistencias de los registros de información en el aplicativo SISIPEC WEB mediante la realización de auditorías trimestrales reportadas por las direcciones regionales. "/>
    <s v="NO "/>
    <d v="2016-01-01T00:00:00"/>
    <d v="2016-12-12T00:00:00"/>
    <n v="50"/>
    <s v=" Nelson Romero "/>
    <s v="Inspector Jefe"/>
    <x v="0"/>
    <n v="0"/>
    <s v="La actividad no se ha realizado dentro de las fechas previstas, ya que las regionales, se encuentran consolidando la información y a mediados del mes de abril se estarán generando los reportes de auditorias.  "/>
    <m/>
    <s v="10"/>
    <s v="Se reportan de auditorias de seguimiento por parte de la regional Central y Occidente. (anexo tablas)"/>
    <s v="Etiquetas auditorias correo nelson.romero@inpec.gov.coGRUPO ADMINISTRACION DE LA INFORMACION - Las tablas anexas reposan en la ruta: C:\Users\MARTHA CORDON SCENTRAL\Documentos\2016\PLAN DE ACCION 2016\EVIDENCIAS SEGUIMIENTO II TRIMESTRE."/>
    <m/>
    <n v="0.78901734104046239"/>
    <s v="A la fecha no se han reportado avances para el cumplimiento de la actividad"/>
    <s v="GRUPO ADMINISTRACION DE LA INFORMACION "/>
    <n v="100"/>
    <n v="1"/>
    <s v="Mediante circular 000016 del 05 de agosto de 2016, la Direccion General imparte instrucciones a los Directores Regionales y Directores de los ERON, con el fin de reiterar a los servidores penitenciarios encargados de alimentar el aplicativo SISIPEC WEB, reportar y actualizar diariamente el sistema misional, como seguimiento al proceso de auditorias, en cumplimiento al articulo 43 de la ley 1709 de 2014 -SISIPEC WEB."/>
    <s v="GRUPO ADMINISTRACION DE LA INFORMACION - Etiquetas auditorias correo nelson.romero@inpec.gov.co / ronald.duran@inpec.gov.co - tablas anexas de seguimiento Regional Central, Noroeste y Viejo caldas, circular 000016 reposan en la ruta: C:\Users\MARTHA CORDON SCENTRAL\Documentos\2016\PLAN DE ACCION 2016\EVIDENCIAS SEGUIMIENTO IV TRIMESTRE."/>
    <n v="346"/>
    <n v="346"/>
    <n v="1"/>
    <n v="1"/>
    <n v="1"/>
    <n v="0.05"/>
  </r>
  <r>
    <s v="OFISI"/>
    <x v="15"/>
    <s v="OFISI"/>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x v="160"/>
    <s v="Proyecto de Dominio único para el INPEC elaborado."/>
    <n v="10"/>
    <n v="1"/>
    <s v="Número"/>
    <s v="Ing, Adriana Cetina Hernandez "/>
    <s v="Jefe de Oficina"/>
    <x v="0"/>
    <m/>
    <m/>
    <m/>
    <m/>
    <m/>
    <m/>
    <m/>
    <s v="SIN REGISTRO DE SEGUIMIENTO"/>
    <m/>
    <n v="1"/>
    <s v="Se implemento el dominio unico en la red del INPEC de la Sede Central. Esta implementación se realizo con la migración de 496 usuarios activos. El proyecto ya se encuentra elaborado y ejecutado al 100%"/>
    <s v="EL GRUPO DE ADM DE LAS TECNOLOGIAS DE LA INFORMACION, ASIGNO AL ING JAVIER RAMIREZ (CONTRATISTA) PARA REALIZAR EL PROYECTO EL CUAL INCLUYE LA DISTRIBUCCION DEL DOMINIO A NIVEL NACIONAL, TENIENDO EN CUENTA LA ESTRUCTURA ORGANIZACIONAL DEL INPEC Y ACORDE CON LA CONFIGURACION DEL SERVIDOR DE ARCHIVOS. ANEXO PROYECTO DE DOMINIO UNICO "/>
    <n v="1088"/>
    <s v="Implementar el dominio único de los usuarios en la red del INPEC de la SEDE CENTRAL "/>
    <s v="NO "/>
    <d v="2016-01-11T00:00:00"/>
    <d v="2016-06-30T00:00:00"/>
    <n v="100"/>
    <s v="Ing., Mario Rodríguez"/>
    <s v="Profesional Universitario"/>
    <x v="0"/>
    <n v="60"/>
    <s v="Se elaboró el proyecto de diseño unico para el INPEC, en base a la consultoria por parte de ETB y asesoria de la Policia Nacional. En proceso de pruebas para dar inicio a la implementación del dominio en la Sede Central. "/>
    <s v="-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
    <n v="20"/>
    <s v="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_x000a_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
    <s v="-AZ-CARPETA DOMINIO UNICO - GRUPO ADMINISTRACION DE LAS TECNOLOGIAS DE LA INFORMACION. Evidencias: acta 01,02,03,04 y 05 reposan en la ruta: C:\Users\MARTHA CORDON SCENTRAL\Documentos\2016\PLAN DE ACCION 2016\EVIDENCIAS SEGUIMIENTO II TRIMESTRE."/>
    <n v="80"/>
    <n v="1"/>
    <s v="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
    <s v="ARCHIVO OFICINA DE SISTEMAS DE INFORMACION - GRUPO ADMINISTRACION DE LAS TECNOLOGIAS DE LA INFORMACION. El acta No: 06 reposa en archivo magnetico ruta: C/Users/MARTHA CORDON/SCENTRAL/Documentos/2016/PLAN DE ACCION 2016/EVIDENCIAS SEGUIMIENTO III TRIMESTRE."/>
    <n v="100"/>
    <n v="1"/>
    <s v="Se implemento el dominio unico en la red del INPEC de la Sede Central. Esta implementación se realizo con la migración de 496 usuarios activos. "/>
    <s v="GRUPO ADMINISTRACION DE LAS TECNOLOGIAS DE LA INFORMACION. correo electronico: mario.rodriguez@inpec.gov.co / javier.ramirez@inpec.gov.co, el acta No 06 y 07 reposan en archivo magnetico ruta: C/Users/MARTHA CORDON/SCENTRAL/Documentos/2016/PLAN DE ACCION 2016/EVIDENCIAS SEGUIMIENTO IV TRIMESTRE."/>
    <n v="171"/>
    <n v="171"/>
    <n v="1"/>
    <n v="1"/>
    <n v="1"/>
    <n v="0.1"/>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61"/>
    <s v="Suscribir Convenio entre el INPEC y el Min-Defensa para lograr la conectividad y el soporte técnico al aplicativo SISIPEC web de los establecimientos de reclusión especiales para miembros de la fuerza pública "/>
    <n v="2"/>
    <n v="1"/>
    <s v="Número"/>
    <s v="Ing, Adriana Cetina Hernandez "/>
    <s v="Jefe de Oficina"/>
    <x v="0"/>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089"/>
    <s v="Entregar estudios previos a la Subdirección de Gestión Contractual para su revisión y aprobación de la minuta del convenio"/>
    <s v="NO "/>
    <d v="2016-01-01T00:00:00"/>
    <d v="2016-04-30T00:00:00"/>
    <n v="50"/>
    <s v=" Nelson Romero "/>
    <s v="Inspector Jefe"/>
    <x v="0"/>
    <n v="5"/>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s v="0"/>
    <s v="A la fecha no se han reportado avances para el cumplimiento de la actividad: Entregar estudios previos a la Subdirección de Gestión Contractual para su revisión y aprobación de la minuta del convenio"/>
    <s v="GRUPO ADMINISTRACION DE LA INFORMACION "/>
    <m/>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79"/>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20"/>
    <n v="120"/>
    <n v="1"/>
    <n v="0"/>
    <n v="0"/>
    <n v="0"/>
  </r>
  <r>
    <s v="OFISI"/>
    <x v="15"/>
    <s v="OFISI"/>
    <s v="OFICINA DE SISTEMAS DE INFORMACIÓN "/>
    <s v="O9"/>
    <s v="Administrar, promover el uso y apropiación de las tecnologías de la información y las comunicaciones como soporte de la gestión administrativa del sistema penitenciario y carcelario."/>
    <s v="S23"/>
    <s v="SISIPEC"/>
    <s v="I38"/>
    <s v="Porcentaje de Implementación de la estrategia de interoperabilidad de los sistemas de información de las entidades del sector justicia."/>
    <n v="100"/>
    <s v="Porcentaje"/>
    <x v="161"/>
    <s v="Suscribir Convenio entre el INPEC y el Min-Defensa para lograr la conectividad y el soporte técnico al aplicativo SISIPEC web de los establecimientos de reclusión especiales para miembros de la fuerza pública "/>
    <n v="2"/>
    <n v="1"/>
    <s v="Número"/>
    <s v="Ing, Adriana Cetina Hernandez "/>
    <s v="Jefe de Oficina"/>
    <x v="0"/>
    <m/>
    <m/>
    <m/>
    <m/>
    <m/>
    <m/>
    <m/>
    <s v="SIN REGISTRO DE SEGUIMIENTO"/>
    <m/>
    <n v="0"/>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1090"/>
    <s v="Realizar seguimiento de la ejecución del convenio"/>
    <s v="NO "/>
    <d v="2016-01-01T00:00:00"/>
    <d v="2016-12-12T00:00:00"/>
    <n v="50"/>
    <s v=" Nelson Romero "/>
    <s v="Inspector Jefe"/>
    <x v="0"/>
    <n v="0"/>
    <s v="En el momento que se formalice el convenio, el alcance de la OFISI es realizar seguimiento a la ejecución."/>
    <m/>
    <s v="0"/>
    <s v="A la fecha no se han reportado avances para el cumplimiento de la actividad: Seguimiento de la ejecución del convenio."/>
    <s v="GRUPO ADMINISTRACION DE LA INFORMACION "/>
    <m/>
    <n v="0.78901734104046239"/>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79"/>
    <n v="1"/>
    <s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
    <s v="-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
    <n v="346"/>
    <n v="346"/>
    <n v="1"/>
    <n v="0"/>
    <n v="0"/>
    <n v="0"/>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3"/>
    <s v="Realizar la verificación de la matriz de autodiagnóstico de la PGN como herramienta de medición de aplicación de la ley 1712 de 2014.."/>
    <s v="NO "/>
    <d v="2016-02-02T00:00:00"/>
    <d v="2016-06-30T00:00:00"/>
    <n v="50"/>
    <s v=" Nelson Romero "/>
    <s v="Inspector Jefe"/>
    <x v="0"/>
    <n v="20"/>
    <s v="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
    <s v="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
    <s v="100"/>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s v="100"/>
    <n v="1"/>
    <s v="De acuerdo a los compromisos citados en las reunión del Comité Institucional de Desarrollo Administrativo, se realizo la verificación y actualización de la estructura al link de transparencia y acceso a la información pública. Anexo presentación."/>
    <s v="GRUPO ADMINISTRACION DE LA INFORMACION - Anexo PDF - Pantallazo de la estructura y presentación - ruta: C:\Users\MARTHA CORDON SCENTRAL\Documentos\2016\PLAN DE ACCION 2016\EVIDENCIAS SEGUIMIENTO II TRIMESTRE."/>
    <n v="100"/>
    <n v="1"/>
    <s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
    <s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
    <n v="149"/>
    <n v="149"/>
    <n v="1"/>
    <n v="0.8"/>
    <n v="0.8"/>
    <n v="0.04"/>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4"/>
    <s v="Elaborar un (1) informe que incluya actividades encaminadas a mejorar la calidad de la información (contenido, forma y la satisfacción de las  necesidades del usuario de la información)."/>
    <s v="NO "/>
    <d v="2016-02-01T00:00:00"/>
    <d v="2016-12-12T00:00:00"/>
    <n v="25"/>
    <s v=" Nelson Romero "/>
    <s v="Inspector Jefe"/>
    <x v="0"/>
    <n v="0"/>
    <s v="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
    <m/>
    <s v="0"/>
    <s v="A la fecha no se han reportado avances para el cumplimiento de la actividad: Elaborar un (1) informe que incluya actividades encaminadas a mejorar la calidad de la información (contenido, forma y la satisfacción de las  necesidades del usuario de la información)"/>
    <s v="GRUPO ADMINISTRACION DE LA INFORMACION "/>
    <n v="80"/>
    <n v="0.7682539682539683"/>
    <s v="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
    <s v="GRUPO ADMINISTRACION DE LA INFORMACION - Anexo matriz compromisos ruta: C:\Users\MARTHA CORDON SCENTRAL\Documentos\2016\PLAN DE ACCION 2016\EVIDENCIAS SEGUIMIENTO III TRIMESTRE."/>
    <n v="100"/>
    <n v="1"/>
    <s v="Mediante acta de inicio de fecha 25/11/2016, se da inicio al contrato de compraventa N° 227 de 2016, cuyo objeto es &quot;Contratar la adquisición, instalación y puesta en marcha de la red lógica, eléctrica en la sede central del INPEC. Estado actual del proyecto: Ejecutado - red eléctrica y lógica instalada en nueve pisos de la sede."/>
    <s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
    <n v="315"/>
    <n v="315"/>
    <n v="1"/>
    <n v="0.8"/>
    <n v="0.8"/>
    <n v="0.04"/>
  </r>
  <r>
    <s v="OFISI"/>
    <x v="15"/>
    <s v="OFISI"/>
    <s v="OFICINA DE SISTEMAS DE INFORMACIÓN "/>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65"/>
    <s v="Porcentaje"/>
    <x v="162"/>
    <s v="Información Institucional actualizada y disponible a traves de medios fisicos y electrónicos de acuerdo al articulo  9 de la ley 1712 de 2014"/>
    <n v="5"/>
    <n v="100"/>
    <s v="Porcentaje"/>
    <s v="Ing, Adriana Cetina Hernandez "/>
    <s v="Jefe de Oficina"/>
    <x v="0"/>
    <m/>
    <m/>
    <m/>
    <m/>
    <m/>
    <m/>
    <m/>
    <s v="SIN REGISTRO DE SEGUIMIENTO"/>
    <m/>
    <n v="80"/>
    <s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quot;servicios de información al ciudadano&quot;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
    <s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
    <n v="1095"/>
    <s v="Publicar en formato de hoja de cálculo en el sitio web oficial de la entidad en el enlace “Transparencia y acceso a información pública” los instrumentos de gestión de la información."/>
    <s v="SI"/>
    <d v="2016-01-02T00:00:00"/>
    <d v="2016-12-12T00:00:00"/>
    <n v="25"/>
    <s v=" Nelson Romero "/>
    <s v="Inspector Jefe"/>
    <x v="0"/>
    <n v="0"/>
    <s v="Actividad en proceso, se esta conformando el equipo de trabajo, para el diágnostico y recopilacion de información, respecto a los Instrumentos de gestión en base a los formatos publicados en la página de Gobierno en línea."/>
    <m/>
    <s v="0"/>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m/>
    <n v="0.78840579710144931"/>
    <s v="A la fecha no se han reportado avances para el cumplimiento de la actividad: Publicar en formato de hoja de cálculo en el sitio web oficial de la entidad en el enlace “Transparencia y acceso a información pública” los instrumentos de gestión de la información."/>
    <s v="GRUPO ADMINISTRACION DE LA INFORMACION"/>
    <n v="100"/>
    <n v="1"/>
    <s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
    <s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
    <n v="345"/>
    <n v="345"/>
    <n v="1"/>
    <n v="0.8"/>
    <n v="0.8"/>
    <n v="0.04"/>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n v="34"/>
    <s v="se realizaron dos fases de las tres que hacen parte de las fases del proceso para la certificacion de la competencia laboral, la cual consistio en realizar sensibilizacion a la subdireccion de talento humano en el mes de marzo de 2016  "/>
    <s v="C:\Users\CGUERRERO.INPEC\Desktop\PLAN DE ACCION 2016\Plan de acción primer trimestre/sena"/>
    <n v="34"/>
    <s v="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
    <s v="C:\Users\CGUERRERO.INPEC\Desktop\PLAN DE ACCION 2016\Plan de acción prim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2"/>
    <s v="Realizar la etapa de sensibilización relacionada con la certificación en competencia laboral norma 210601010, dirigido al personal vinculado a la Subdirección de Talento Humano "/>
    <s v="NO"/>
    <d v="2016-01-15T00:00:00"/>
    <d v="2016-03-15T00:00:00"/>
    <n v="30"/>
    <s v="Carmen Guerrero"/>
    <s v="Contratista"/>
    <x v="0"/>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n v="1"/>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100"/>
    <n v="1"/>
    <s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
    <s v="C:\Users\CGUERRERO.INPEC\Desktop\PLAN DE ACCION 2016\Plan de acción primer trimestre/sena"/>
    <n v="60"/>
    <n v="60"/>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3"/>
    <s v="Realizar la fase de inducción e inscripción a la certificación de competencia laboral norma 210601010, dirigido al personal vinculado a la Subdirección de Talento Humano "/>
    <s v="NO"/>
    <d v="2016-03-15T00:00:00"/>
    <d v="2016-06-15T00:00:00"/>
    <n v="30"/>
    <s v="Carmen Guerrero"/>
    <s v="Contratista"/>
    <x v="0"/>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n v="1"/>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100"/>
    <n v="1"/>
    <s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
    <s v="C:\Users\CGUERRERO.INPEC\Desktop\PLAN DE ACCION 2016\Plan de acción primer trimestre/sena"/>
    <n v="92"/>
    <n v="92"/>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s v="Porcentaje de fases del proceso para la certificación en competencias Laborales norma 2106010 de servicio al cliente de acuerdo a las políticas de la organización al personal que se encuentra vinculado a la Subdirección de Talento Humano."/>
    <n v="5"/>
    <n v="50"/>
    <s v="Porcentaje"/>
    <s v="LUZ MIRAM TIERRADENTRO CACHAYA"/>
    <s v="Subdirector Técnico"/>
    <x v="0"/>
    <m/>
    <m/>
    <m/>
    <m/>
    <m/>
    <m/>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4"/>
    <s v="Realizar las fases de evaluación y emisión de juicio relacionada con la  certificación de competencia laboral norma 210601010, dirigido al personal vinculado a la Subdirección de Talento Humano "/>
    <s v="NO"/>
    <d v="2016-07-15T00:00:00"/>
    <d v="2016-10-15T00:00:00"/>
    <n v="40"/>
    <s v="Carmen Guerrero"/>
    <s v="Contratista"/>
    <x v="0"/>
    <m/>
    <m/>
    <m/>
    <m/>
    <m/>
    <m/>
    <n v="100"/>
    <n v="0.83695652173913049"/>
    <s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
    <s v="C:/Users/CGUERRERO.INPEC/Desktop/PLAN DE ACCION 2016/Plan de accion tercer trimeste/sena"/>
    <n v="100"/>
    <n v="1"/>
    <s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
    <s v="C:/Users/CGUERRERO.INPEC/Desktop/PLAN DE ACCION 2016/Plan de accion tercer trimeste/sena"/>
    <n v="92"/>
    <n v="92"/>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4"/>
    <s v="Programa de clima y cultura organizacional dirigió a los lideres dueños de proceso y grupos de trabajo diseñado e implementado."/>
    <n v="9"/>
    <n v="10"/>
    <s v="Porcentaje"/>
    <s v="LUZ MIRAM TIERRADENTRO CACHAYA"/>
    <s v="Subdirector Técnico"/>
    <x v="0"/>
    <m/>
    <m/>
    <m/>
    <m/>
    <m/>
    <m/>
    <n v="0"/>
    <s v="NO SE TIENEN AVANCES EN EL PRODUCTO"/>
    <s v="N/A"/>
    <n v="10"/>
    <s v="se realizaron las dos actividades programadas que dan cumplimiento al producto para la presente vigencia"/>
    <s v="C:\Users\CGUERRERO.INPEC\Desktop"/>
    <s v="SU1"/>
    <s v="Divulgar el documento de compromisos eticos por dependencias a través del boletin informativo a nivel nacional"/>
    <s v="NO"/>
    <d v="2016-07-30T00:00:00"/>
    <d v="2016-11-30T00:00:00"/>
    <m/>
    <m/>
    <m/>
    <x v="0"/>
    <m/>
    <m/>
    <m/>
    <m/>
    <m/>
    <m/>
    <m/>
    <n v="0.50406504065040647"/>
    <s v="SIN REGISTRO DE SEGUIMIENTO"/>
    <m/>
    <n v="100"/>
    <n v="1"/>
    <s v="Se realizo la divulgación del documento compromisos éticos en la plataforma de comunicaciones a nivel nacional el dia 1 de diciembre de 2016"/>
    <s v="C:\Users\CGUERRERO.INPEC\Desktop"/>
    <n v="123"/>
    <n v="123"/>
    <n v="1"/>
    <n v="1"/>
    <n v="1"/>
    <n v="0.09"/>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5"/>
    <s v="Seguimiento anual a la herramienta de medición del clima laboral realizado"/>
    <n v="5"/>
    <n v="1"/>
    <s v="Numero"/>
    <s v="LUZ MIRAM TIERRADENTRO CACHAYA"/>
    <s v="Subdirector Técnico"/>
    <x v="0"/>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s v="SU2"/>
    <s v="Realizar el informe del proceso de capacitación realizada a los lideres de grupo"/>
    <s v="NO"/>
    <d v="2016-12-01T00:00:00"/>
    <d v="2016-12-12T00:00:00"/>
    <n v="50"/>
    <s v="Carmen Guerrero"/>
    <s v="Contratista"/>
    <x v="0"/>
    <m/>
    <m/>
    <m/>
    <m/>
    <m/>
    <m/>
    <m/>
    <s v="Actividad no ha iniciado"/>
    <m/>
    <m/>
    <n v="100"/>
    <n v="1"/>
    <s v="Se emitió resolución 022 del 15 de Septiembre de 2016 donde se hace la invitación a participar en el programa cumbres a Directores, Subdirectores, oficinas asesoras y coordinaciones de grupo. Se desarrollaron capacitaciones los días 23 de septiembre, 07, 13 y 28 de Octubre y 18 y 25 de Noviembre, en donde se reforzaron  temas de trabajo en equipo, comunicación y liderazgo.  Se anexan listados de convocatorias y asistentes a cada uno de los niveles en los que participaron los funcionarios"/>
    <s v="C:\Users\CGUERRERO.INPEC\Desktop\Programa Cumbres"/>
    <n v="11"/>
    <n v="11"/>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s v="Programa de clima y cultura organizacional dirigió a los lideres dueños de proceso y grupos de trabajo diseñado e implementado."/>
    <n v="5"/>
    <n v="80"/>
    <s v="Porcentaje"/>
    <s v="LUZ MIRAM TIERRADENTRO CACHAYA"/>
    <s v="Subdirector Técnico"/>
    <x v="0"/>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5"/>
    <s v="Realizar el diagnóstico y tabulación,   de la información inicial recolectada de acuerdo a la contratación que se realice."/>
    <s v="NO"/>
    <d v="2016-10-01T00:00:00"/>
    <d v="2016-08-01T00:00:00"/>
    <n v="50"/>
    <s v="Carmen Guerrero"/>
    <s v="Contratista"/>
    <x v="0"/>
    <m/>
    <m/>
    <m/>
    <m/>
    <m/>
    <m/>
    <m/>
    <n v="1"/>
    <m/>
    <m/>
    <n v="100"/>
    <n v="1"/>
    <s v="esta actividad fue modificada en respectivo formato el dia 22 de septiembre de 2016, fue modificada por la actividad divulgacion del documento de compromisos eticos."/>
    <n v="0"/>
    <n v="-61"/>
    <n v="-61"/>
    <n v="1"/>
    <n v="0.625"/>
    <n v="0.625"/>
    <n v="3.125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3"/>
    <s v="Programa de clima y cultura organizacional dirigió a los lideres dueños de proceso y grupos de trabajo diseñado e implementado."/>
    <n v="5"/>
    <n v="80"/>
    <s v="Porcentaje"/>
    <s v="LUZ MIRAM TIERRADENTRO CACHAYA"/>
    <s v="Subdirector Técnico"/>
    <x v="0"/>
    <m/>
    <m/>
    <m/>
    <m/>
    <m/>
    <m/>
    <n v="8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50"/>
    <s v="se realizo la totalidad de las fases que hacen parte del proceso para la certificacion de la competencia laboral (sensibilizacion, induccion e inscripcion y evaluacion emision de juicio). La meta del producto se cumpllio en su totalidad"/>
    <s v="C:\Users\CGUERRERO.INPEC\Desktop\PLAN DE ACCION 2016\Plan de acción tercer trimestre/sena"/>
    <n v="1106"/>
    <s v="Realizar el procesamiento y análisis de la información, intervención y presentación de informes a la Direcciones encargadas"/>
    <s v="NO"/>
    <d v="2016-09-01T00:00:00"/>
    <d v="2016-11-30T00:00:00"/>
    <n v="50"/>
    <s v="Carmen Guerrero"/>
    <s v="Contratista"/>
    <x v="0"/>
    <m/>
    <m/>
    <m/>
    <m/>
    <m/>
    <m/>
    <m/>
    <n v="0.32222222222222224"/>
    <s v="SIN REGISTRO DE SEGUIMIENTO"/>
    <m/>
    <n v="100"/>
    <n v="1"/>
    <s v="esta actividad fue modificada en respectivo formato el dia 22 de septiembre de 2016, fue modificada por la actividad realizacion de informe del proceso de capacitacion realizado a los lideres de grupo"/>
    <n v="0"/>
    <n v="90"/>
    <n v="90"/>
    <n v="1"/>
    <n v="0.625"/>
    <n v="0.625"/>
    <n v="3.125E-2"/>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s v="Porcentaje del programa de protección y servicios sociales implementado."/>
    <n v="5"/>
    <n v="25"/>
    <s v="Porcentaje"/>
    <s v="LUZ MIRAM TIERRADENTRO CACHAYA"/>
    <s v="Subdirector Técnico"/>
    <x v="0"/>
    <n v="18"/>
    <s v="se ha implementado  2 ferias de las 3 que corresponden al programa de proteccion y servicios sociales. estas ferias corresponden a salud y vivienda"/>
    <s v="C:\Users\CGUERRERO.INPEC\Desktop\PLAN DE ACCION 2016\Plan de acción primer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0"/>
    <s v="Ejecutar la segunda feria de promoción y prevención como parte del programa de protección y servicios sociales"/>
    <s v="NO"/>
    <d v="2016-03-01T00:00:00"/>
    <d v="2016-09-30T00:00:00"/>
    <n v="40"/>
    <s v="Luz Mery Oviedo"/>
    <s v="Profesional Universitario"/>
    <x v="0"/>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n v="1"/>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100"/>
    <n v="1"/>
    <s v="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
    <s v="C:\Users\CGUERRERO.INPEC\Desktop\PLAN DE ACCION 2016\Plan de acción primer trimestre/feria de salud"/>
    <n v="213"/>
    <n v="213"/>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s v="Porcentaje del programa de protección y servicios sociales implementado."/>
    <n v="5"/>
    <n v="25"/>
    <s v="Porcentaje"/>
    <s v="LUZ MIRAM TIERRADENTRO CACHAYA"/>
    <s v="Subdirector Técnico"/>
    <x v="0"/>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1"/>
    <s v="Ejecutar la III feria de vivienda como parte del programa de protección y servicios sociales"/>
    <s v="NO"/>
    <d v="2016-02-01T00:00:00"/>
    <d v="2016-11-30T00:00:00"/>
    <n v="30"/>
    <s v="Diana Rocio Contreras"/>
    <s v="Profesional Universitario"/>
    <x v="0"/>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n v="0.79867986798679869"/>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100"/>
    <n v="1"/>
    <s v="se realizo la feria de vivienda con el fondo nacional del ahorro en la direccion general del INPEC desde las 8 hasta las 5 horas. en ocasion de realizar la feria de vivienda se da cumplimiento a la resolucion No. 000421 del 10 de febrero de 2014 "/>
    <s v="C:\Users\CGUERRERO.INPEC\Desktop\PLAN DE ACCION 2016\Plan de acción primer trimestre/feria de vivienda"/>
    <n v="303"/>
    <n v="303"/>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6"/>
    <s v="Porcentaje del programa de protección y servicios sociales implementado."/>
    <n v="5"/>
    <n v="25"/>
    <s v="Porcentaje"/>
    <s v="LUZ MIRAM TIERRADENTRO CACHAYA"/>
    <s v="Subdirector Técnico"/>
    <x v="0"/>
    <m/>
    <m/>
    <m/>
    <m/>
    <m/>
    <m/>
    <n v="25"/>
    <s v="se realizo la III feria de alizanzas empresariales los dias 19 y 20 de mayo de 2016, para lo cual se alcanzaria el 100% de cumplimiento en el producto"/>
    <s v="C:\Users\CGUERRERO.INPEC\Desktop\PLAN DE ACCION 2016\Plan de acción segundo trimestre/feria de salud"/>
    <n v="25"/>
    <s v="se realizo la III feria de alizanzas empresariales los dias 19 y 20 de mayo de 2016, para lo cual se alcanzaria el 100% de cumplimiento en el producto"/>
    <s v="C:\Users\CGUERRERO.INPEC\Desktop\PLAN DE ACCION 2016\Plan de acción segundo trimestre/feria de salud"/>
    <n v="1112"/>
    <s v="Ejecutar la III feria de alianzas empresariales como parte del programa de protección y servicios sociales"/>
    <s v="NO"/>
    <d v="2016-05-01T00:00:00"/>
    <d v="2016-12-12T00:00:00"/>
    <n v="30"/>
    <s v="Dg. Erika Paola Martinez"/>
    <s v="Dragoneante"/>
    <x v="0"/>
    <m/>
    <m/>
    <m/>
    <n v="100"/>
    <s v="se realizo la III feria de alianzas empresariales los dias 19 y 20 de mayo contando con la participacion de empresas de servicios y financieras"/>
    <s v="C:\Users\CGUERRERO.INPEC\Desktop\PLAN DE ACCION 2016\Plan de acción segundo trimestre/feria de servicios"/>
    <n v="100"/>
    <n v="0.67555555555555558"/>
    <s v="se realizo la III feria de alianzas empresariales los dias 19 y 20 de mayo contando con la participacion de empresas de servicios y financieras"/>
    <s v="C:\Users\CGUERRERO.INPEC\Desktop\PLAN DE ACCION 2016\Plan de acción segundo trimestre/feria de servicios"/>
    <n v="100"/>
    <n v="1"/>
    <s v="se realizo la III feria de alianzas empresariales los dias 19 y 20 de mayo contando con la participacion de empresas de servicios y financieras"/>
    <s v="C:\Users\CGUERRERO.INPEC\Desktop\PLAN DE ACCION 2016\Plan de acción segundo trimestre/feria de servicios"/>
    <n v="225"/>
    <n v="225"/>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7"/>
    <s v="Servidores penitenciarios beneficiados con incentivos pecuniarios y no pecuniarios"/>
    <n v="5"/>
    <n v="350"/>
    <s v="Número"/>
    <s v="LUZ MIRAM TIERRADENTRO CACHAYA"/>
    <s v="Subdirector Técnico"/>
    <x v="0"/>
    <m/>
    <s v="el avance de este producto se tendra en el tercer trimestre del año "/>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n v="1113"/>
    <s v="Proyectar la resolución para mejores servidores penitenciarios"/>
    <s v="NO"/>
    <d v="2016-04-01T00:00:00"/>
    <d v="2016-06-30T00:00:00"/>
    <n v="50"/>
    <s v="Dg. Erika Paola Matinez"/>
    <s v="Dragoneante"/>
    <x v="0"/>
    <m/>
    <m/>
    <m/>
    <n v="100"/>
    <s v="Se emitio la resolución No. 002802 del 1 de junio de 2016"/>
    <s v="C:\Users\CGUERRERO.INPEC\Desktop\PLAN DE ACCION 2016\Plan de acción segundo trimestre/mejores servidorespenitenciarios"/>
    <n v="100"/>
    <n v="1"/>
    <s v="Se emitio la resolución No. 002802 del 1 de junio de 2016"/>
    <s v="C:\Users\CGUERRERO.INPEC\Desktop\PLAN DE ACCION 2016\Plan de acción segundo trimestre/mejores servidorespenitenciarios"/>
    <n v="100"/>
    <n v="1"/>
    <s v="Se emitio la resolución No. 002802 del 1 de junio de 2016"/>
    <s v="C:\Users\CGUERRERO.INPEC\Desktop\PLAN DE ACCION 2016\Plan de acción segundo trimestre/mejores servidorespenitenciarios"/>
    <n v="90"/>
    <n v="90"/>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7"/>
    <s v="Servidores penitenciarios beneficiados con incentivos pecuniarios y no pecuniarios"/>
    <n v="5"/>
    <n v="350"/>
    <s v="Número"/>
    <s v="LUZ MIRAM TIERRADENTRO CACHAYA"/>
    <s v="Subdirector Técnico"/>
    <x v="0"/>
    <m/>
    <m/>
    <m/>
    <m/>
    <m/>
    <m/>
    <n v="350"/>
    <s v="se beneficiaron un total de 450 funcionarios con incentivos pecuniarios y no pecuniarios sobrepasando la meta propuesta que eran 350 funcionarios"/>
    <s v="C:/Users/CGUERRERO.INPEC/Deskop/PLAN DE ACCION 2016/Plan de accion tercer trimestre"/>
    <n v="350"/>
    <s v="se beneficiaron un total de 450 funcionarios con incentivos pecuniarios y no pecuniarios sobrepasando la meta propuesta que eran 350 funcionarios"/>
    <s v="C:/Users/CGUERRERO.INPEC/Deskop/PLAN DE ACCION 2016/Plan de accion tercer trimestre"/>
    <n v="1114"/>
    <s v="Realizar la ceremonia de condecoración"/>
    <s v="NO"/>
    <d v="2016-07-01T00:00:00"/>
    <d v="2016-09-30T00:00:00"/>
    <n v="50"/>
    <s v="Dg. Erika Paola Matinez"/>
    <s v="Dragoneante"/>
    <x v="0"/>
    <m/>
    <m/>
    <m/>
    <m/>
    <m/>
    <m/>
    <n v="100"/>
    <n v="1"/>
    <s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
    <s v="C:/Users/CGUERRERO.INPEC/Desktop/PLAN DE ACCION 2016/Plan de accion tercer trimeste/mejoresservidorespenitenciarios"/>
    <n v="100"/>
    <n v="1"/>
    <s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
    <s v="C:/Users/CGUERRERO.INPEC/Desktop/PLAN DE ACCION 2016/Plan de accion tercer trimeste/mejoresservidorespenitenciarios"/>
    <n v="91"/>
    <n v="91"/>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5"/>
    <s v="Seguimiento anual a la herramienta de medición del clima laboral realizado"/>
    <n v="5"/>
    <n v="1"/>
    <s v="Número"/>
    <s v="LUZ MIRAM TIERRADENTRO CACHAYA"/>
    <s v="Subdirector Técnico"/>
    <x v="0"/>
    <m/>
    <m/>
    <m/>
    <m/>
    <m/>
    <m/>
    <n v="0"/>
    <s v="NO SE TIENEN AVANCES EN EL PRODUCTO"/>
    <s v="N/A"/>
    <n v="1"/>
    <s v="se realizo el seguimiento el cual se evidencia en la elaboración de informe el cual corresponde a la intervencion realizada a Directores, Subdirectores, jefes de oficina y Coordinadores de Grupo."/>
    <s v="C:\Users\CGUERRERO.INPEC\Desktop"/>
    <n v="1115"/>
    <s v="Realizar informe final de la intervención a los coordinadores de la Sede Central que participaron en el proceso de capacitación en liderazgo, trabajo en equipo y capacitación"/>
    <s v="NO"/>
    <d v="2016-12-01T00:00:00"/>
    <d v="2016-12-15T00:00:00"/>
    <n v="50"/>
    <s v="Carmen Guerrero"/>
    <s v="Contratista"/>
    <x v="0"/>
    <m/>
    <m/>
    <m/>
    <m/>
    <m/>
    <m/>
    <m/>
    <s v="Actividad no ha iniciado"/>
    <m/>
    <m/>
    <n v="100"/>
    <n v="1"/>
    <s v="Serealiza informe de intervención realizada a los Directores, Subdirectores, oficinas asesoras y coordinaciones de grupo."/>
    <s v="C:\Users\CGUERRERO.INPEC\Desktop"/>
    <n v="14"/>
    <n v="14"/>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8"/>
    <s v="Encuentros de parejas y familias de los servidores penitenciarios."/>
    <n v="5"/>
    <n v="25"/>
    <s v="Número"/>
    <s v="LUZ MIRAM TIERRADENTRO CACHAYA"/>
    <s v="Subdirector Técnico"/>
    <x v="0"/>
    <m/>
    <m/>
    <m/>
    <n v="16"/>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n v="1116"/>
    <s v="Socializar el procedimiento y guía del taller de pareja y familia a las Direcciones Regionales y establecimientos por medio de correo electrónico. "/>
    <s v="NO"/>
    <d v="2016-02-01T00:00:00"/>
    <d v="2016-05-30T00:00:00"/>
    <n v="50"/>
    <s v="Dg. Ruby Angelica Ayala"/>
    <s v="Dragoneante"/>
    <x v="0"/>
    <n v="0"/>
    <s v="el procedimiento se encuentra en proceso de revison y ajuste por parte de la oficina asesora de planeacion y el grupo de bienestar laboral"/>
    <s v="C:\Users\CGUERRERO.INPEC\Desktop\PLAN DE ACCION 2016\primer trimestre/procedimientos 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n v="1"/>
    <s v="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n v="0"/>
    <n v="1"/>
    <s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s v="C:\Users\CGUERRERO.INPEC\Desktop\Procedimientos Bienestar Laboral"/>
    <n v="119"/>
    <n v="119"/>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8"/>
    <s v="Encuentros de parejas y familias de los servidores penitenciarios."/>
    <n v="5"/>
    <n v="25"/>
    <s v="Número"/>
    <s v="LUZ MIRAM TIERRADENTRO CACHAYA"/>
    <s v="Subdirector Técnico"/>
    <x v="0"/>
    <m/>
    <m/>
    <m/>
    <m/>
    <m/>
    <s v="C:\Users\CGUERRERO.INPEC\Desktop\PLAN DE ACCION 2016\primer trimestre/encuentros de parejas"/>
    <n v="25"/>
    <s v="se han realizado a la fecha 26 encuentros cumpliendo con el producto que eran 25 encuentros"/>
    <s v="C:\Users\CGUERRERO.INPEC\Desktop\PLAN DE ACCION 2016\tercer trimestre/encuentros de parejas"/>
    <n v="25"/>
    <s v="se han realizado a la fecha 26 encuentros cumpliendo con el producto que eran 25 encuentros"/>
    <s v="C:\Users\CGUERRERO.INPEC\Desktop\PLAN DE ACCION 2016\tercer trimestre/encuentros de parejas"/>
    <n v="1117"/>
    <s v="Realizar la totalidad de encuentros programados de familias y parejas"/>
    <s v="NO"/>
    <d v="2016-03-01T00:00:00"/>
    <d v="2016-12-12T00:00:00"/>
    <n v="50"/>
    <s v="Dg. Ruby Angelica Ayala"/>
    <s v="Dragoneante"/>
    <x v="0"/>
    <m/>
    <m/>
    <m/>
    <n v="64"/>
    <s v="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
    <s v="C:\Users\CGUERRERO.INPEC\Desktop\PLAN DE ACCION 2016\primer trimestre/encuentros de parejas"/>
    <n v="100"/>
    <n v="0.74475524475524479"/>
    <s v="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
    <s v="C:\Users\CGUERRERO.INPEC\Desktop\PLAN DE ACCION 2016\tercer trimestre/encuentros de parejas"/>
    <n v="100"/>
    <n v="1"/>
    <s v="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
    <s v="C:\Users\CGUERRERO.INPEC\Desktop\PLAN DE ACCION 2016\tercer trimestre/encuentros de parejas"/>
    <n v="286"/>
    <n v="286"/>
    <n v="1"/>
    <n v="1"/>
    <n v="1"/>
    <n v="0.05"/>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9"/>
    <s v="Funcionarios beneficiados con convenio INPEC-ICETEX"/>
    <n v="5"/>
    <n v="25"/>
    <s v="Número"/>
    <s v="LUZ MIRAM TIERRADENTRO CACHAYA"/>
    <s v="Subdirector Técnico"/>
    <x v="0"/>
    <m/>
    <m/>
    <m/>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118"/>
    <s v="Realizar la invitación de la publicación del auxilio INPEC-ICETEX."/>
    <s v="NO"/>
    <d v="2016-03-01T00:00:00"/>
    <d v="2016-09-30T00:00:00"/>
    <n v="50"/>
    <s v="Vivian Iveth Vera"/>
    <s v="Auxiliar Administrativo"/>
    <x v="0"/>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n v="1"/>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100"/>
    <n v="1"/>
    <s v="se realiza proceso de invitacion auxilio educativo periodo 2016, segun comunicado emitido por la direccion de gestion corporativa el dia 2 de febrero de 2016 y se publico el dia 4 de febrero de 2016 a nivel nacional para las debidas postulaciones de los intereses."/>
    <s v="C:\Users\CGUERRERO.INPEC\Desktop\PLAN DE ACCION 2016\primer trimestre/inpecicetex"/>
    <n v="213"/>
    <n v="213"/>
    <n v="1"/>
    <n v="0.6"/>
    <n v="0.6"/>
    <n v="0.03"/>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69"/>
    <s v="Funcionarios beneficiados con convenio INPEC-ICETEX"/>
    <n v="5"/>
    <n v="25"/>
    <s v="Número"/>
    <s v="LUZ MIRAM TIERRADENTRO CACHAYA"/>
    <s v="Subdirector Técnico"/>
    <x v="0"/>
    <m/>
    <m/>
    <m/>
    <m/>
    <m/>
    <s v="C:\Users\CGUERRERO.INPEC\Desktop\PLAN DE ACCION 2016\segundotrimestre/inpecicetex"/>
    <n v="15"/>
    <s v="se beneficiaron 15 funcionarios, no se pudieron beneficiar mas funcionarios por recorte presupuestal"/>
    <s v="C:\Users\CGUERRERO.INPEC\Desktop\PLAN DE ACCION 2016\segundotrimestre/inpecicetex"/>
    <n v="15"/>
    <s v="se beneficiaron 15 funcionarios, no se pudieron beneficiar mas funcionarios por recorte presupuestal"/>
    <s v="C:\Users\CGUERRERO.INPEC\Desktop\PLAN DE ACCION 2016\segundotrimestre/inpecicetex"/>
    <n v="1119"/>
    <s v="Publicación de los beneficiarios del auxilio según periodo vigente."/>
    <s v="NO"/>
    <d v="2016-05-30T00:00:00"/>
    <d v="2016-10-30T00:00:00"/>
    <n v="50"/>
    <s v="Vivian Iveth Vera"/>
    <s v="Auxiliar Administrativo"/>
    <x v="0"/>
    <m/>
    <m/>
    <m/>
    <n v="100"/>
    <s v="Se realizo la publicación de los beneficiarios el Auxilio Educactivo conevnio INPEC ICETEX en la página del INPEC  el dia 10 de Febrero de 2016 a las 15:46"/>
    <s v="C:\Users\CGUERRERO.INPEC\Desktop\PLAN DE ACCION 2016\segundotrimestre/inpecicetex"/>
    <n v="100"/>
    <n v="0.80392156862745101"/>
    <s v="Se realizo la publicación de los beneficiarios el Auxilio Educactivo conevnio INPEC ICETEX en la página del INPEC  el dia 10 de Febrero de 2016 a las 15:46"/>
    <s v="C:\Users\CGUERRERO.INPEC\Desktop\PLAN DE ACCION 2016\segundotrimestre/inpecicetex"/>
    <n v="100"/>
    <n v="1"/>
    <s v="Se realizo la publicación de los beneficiarios el Auxilio Educactivo conevnio INPEC ICETEX en la página del INPEC  el dia 10 de Febrero de 2016 a las 15:46"/>
    <s v="C:\Users\CGUERRERO.INPEC\Desktop\PLAN DE ACCION 2016\segundotrimestre/inpecicetex"/>
    <n v="153"/>
    <n v="153"/>
    <n v="1"/>
    <n v="0.6"/>
    <n v="0.6"/>
    <n v="0.03"/>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70"/>
    <s v="Encuentros regionales dirigidos a funcionarios próximos a cumplir requisitos de pensión de vejez."/>
    <n v="6"/>
    <n v="15"/>
    <s v="Número"/>
    <s v="LUZ MIRAM TIERRADENTRO CACHAYA"/>
    <s v="Subdirector Técnico"/>
    <x v="0"/>
    <m/>
    <m/>
    <m/>
    <n v="6"/>
    <s v="Se han ejecutado encuentro de prepensionados asi: 26 y 27 de mayo de 2016 EPMSC Armenia, EPMSC Calarca, RM Armenia. 25 de Mayo PMSC Neiva, EPMSC La Plata, EPMSC Garzon y EPMSC Pitalito."/>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n v="1120"/>
    <s v="Socializar el procedimiento de prepensionados  a las Direcciones Regionales y establecimientos por medio de correo electrónico."/>
    <s v="NO"/>
    <d v="2016-02-01T00:00:00"/>
    <d v="2016-05-30T00:00:00"/>
    <n v="50"/>
    <s v="Angela Mondragon"/>
    <s v="Contratista"/>
    <x v="0"/>
    <n v="0"/>
    <s v="el procedimiento se encuentra en proceso de revision por parte de la oficina asesora de planeacion y el grupo de bienestar laboral"/>
    <s v="C:\Users\CGUERRERO.INPEC\Desktop\PLAN DE ACCION 2016\primertrimestre/procedimientosbienestar"/>
    <m/>
    <s v="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
    <m/>
    <n v="0"/>
    <n v="1"/>
    <s v="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
    <s v="C:\Users\CGUERRERO.INPEC\Desktop\PLAN DE ACCION 2016\tercertrimestre/procedimientosbienestar"/>
    <n v="0"/>
    <n v="1"/>
    <s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Pendiente aprobación procedimiento por parte de la Oficina Asesora de Planeación"/>
    <s v="C:\Users\CGUERRERO.INPEC\Desktop\Procedimientos Bienestar Laboral"/>
    <n v="119"/>
    <n v="119"/>
    <n v="1"/>
    <n v="1"/>
    <n v="1"/>
    <n v="0.06"/>
  </r>
  <r>
    <s v="SUTAH"/>
    <x v="16"/>
    <s v="SUTAH"/>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0"/>
    <s v="Porcentaje"/>
    <x v="170"/>
    <s v="Encuentros regionales dirigidos a funcionarios próximos a cumplir requisitos de pensión de vejez."/>
    <n v="6"/>
    <n v="15"/>
    <s v="Número"/>
    <s v="LUZ MIRAM TIERRADENTRO CACHAYA"/>
    <s v="Subdirector Técnico"/>
    <x v="0"/>
    <m/>
    <m/>
    <m/>
    <m/>
    <m/>
    <s v="C:\Users\CGUERRERO.INPEC\Desktop\PLAN DE ACCION 2016\primertrimestre/prepensionados"/>
    <n v="14"/>
    <s v="a la fecha se han realizado 14 encuentros en total a la fecha para un total de 93% de cumplimiento"/>
    <s v="C:\Users\CGUERRERO.INPEC\Desktop\PLAN DE ACCION 2016\tercertrimestre/prepensionados"/>
    <n v="15"/>
    <s v="se realizaron la totalildad de encuentros programados"/>
    <s v="C:\Users\CGUERRERO.INPEC\Desktop\PLAN DE ACCION 2016"/>
    <n v="1121"/>
    <s v="Realizar la totalidad de los encuentros programados"/>
    <s v="NO"/>
    <d v="2016-06-01T00:00:00"/>
    <d v="2016-12-12T00:00:00"/>
    <n v="50"/>
    <s v="Angela Mondragon"/>
    <s v="Contratista"/>
    <x v="0"/>
    <m/>
    <m/>
    <m/>
    <n v="40"/>
    <s v="Se han ejecutado encuentro de prepensionados asi: 26 y 27 de mayo de 2016 EPMSC Armenia, EPMSC Calarca, RM Armenia. 25 de Mayo PMSC Neiva, EPMSC La Plata, EPMSC Garzon y EPMSC Pitalito."/>
    <s v="C:\Users\CGUERRERO.INPEC\Desktop\PLAN DE ACCION 2016\primertrimestre/prepensionados"/>
    <n v="93"/>
    <n v="0.62371134020618557"/>
    <s v="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
    <s v="C:\Users\CGUERRERO.INPEC\Desktop\PLAN DE ACCION 2016\tercertrimestre/prepensionados"/>
    <n v="100"/>
    <n v="1"/>
    <s v="Se realizaron dos encuentros  de prepensionados en los Establecimientos de EPMSC Ocaña y EPMSC Aguachica los días 03 y 04 de Noviembre de 2016."/>
    <s v="C:\Users\CGUERRERO.INPEC\Desktop\PLAN DE ACCION 2016"/>
    <n v="194"/>
    <n v="194"/>
    <n v="1"/>
    <n v="1"/>
    <n v="1"/>
    <n v="0.06"/>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s v="Plan de Inducción del INPEC, revisado, ajustado e implementado"/>
    <n v="6"/>
    <n v="1"/>
    <s v="Número"/>
    <s v="LUZ MIRIAN TIERRADENTRO CACHAYA"/>
    <s v="Profesional Universitario"/>
    <x v="0"/>
    <m/>
    <m/>
    <m/>
    <n v="0.5"/>
    <s v="el plan de induccion ya fue revisado y ajustado mas no ha sido implementado, teniendo un 50% de avance en el producto. la implementacion se realizara en el tercer trimestre del año"/>
    <s v="D: /induccionInpec/induccionmarzo2016"/>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2"/>
    <s v="Diseñar el plan de trabajo del Plan de Inducción del INPEC"/>
    <s v="NO"/>
    <d v="2016-01-15T00:00:00"/>
    <d v="2016-04-01T00:00:00"/>
    <n v="25"/>
    <s v="fabian sanchez"/>
    <s v="Profesional Universitario"/>
    <x v="0"/>
    <n v="100"/>
    <s v="se elaboro plan de trabajo para la realizacion de las jornadas de inducción a nivel nacional"/>
    <s v="D: /induccionInpec/induccionmarzo2016"/>
    <n v="100"/>
    <s v="se elaboro plan de trabajo para la realizacion de las jornadas de inducción a nivel nacional"/>
    <s v="D: /induccionInpec/induccionmarzo2016"/>
    <n v="100"/>
    <n v="1"/>
    <s v="se elaboro plan de trabajo para la realizacion de las jornadas de inducción a nivel nacional"/>
    <s v="D: /induccionInpec/induccionmarzo2016"/>
    <n v="100"/>
    <n v="1"/>
    <s v="se elaboro plan de trabajo para la realizacion de las jornadas de inducción a nivel nacional"/>
    <s v="D: /induccionInpec/induccionmarzo2016"/>
    <n v="77"/>
    <n v="77"/>
    <n v="1"/>
    <n v="1"/>
    <n v="1"/>
    <n v="0.06"/>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3"/>
    <s v="Realizar primera jornada de inducción"/>
    <s v="NO"/>
    <d v="2016-04-02T00:00:00"/>
    <d v="2016-07-01T00:00:00"/>
    <n v="25"/>
    <s v="fabian sanchez"/>
    <s v="Profesional Universitario"/>
    <x v="0"/>
    <m/>
    <m/>
    <m/>
    <m/>
    <s v="no fue posible adelantar esta actividad, toda vez que el programa de induccion fue aprobado el 5 de julio de 2016 mediante resolucion 3341 de 5 de julio de 2016. la actividad se realizara en el siguiente trimestre"/>
    <m/>
    <n v="100"/>
    <n v="1"/>
    <s v="se realizo la primera jornada de inducción los dias 3,4,5 y 6 de Octubre de 2016 en el auditorio Juan Pablo Segundo con la participacion de 140 funcionarios"/>
    <s v="carpeta proceso de induccion 2016 la cual reposa en el Grupo Prospectiva del Talento Humano"/>
    <n v="100"/>
    <n v="1"/>
    <s v="se realizo la primera jornada de inducción los dias 3,4,5 y 6 de Octubre de 2016 en el auditorio Juan Pablo Segundo con la participacion de 140 funcionarios"/>
    <s v="carpeta proceso de induccion 2016 la cual reposa en el Grupo Prospectiva del Talento Humano"/>
    <n v="90"/>
    <n v="90"/>
    <n v="1"/>
    <n v="1"/>
    <n v="1"/>
    <n v="0.06"/>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4"/>
    <s v="Realizar segunda jornada de inducción"/>
    <s v="NO"/>
    <d v="2016-07-02T00:00:00"/>
    <d v="2016-10-01T00:00:00"/>
    <n v="25"/>
    <s v="fabian sanchez"/>
    <s v="Profesional Universitario"/>
    <x v="0"/>
    <m/>
    <m/>
    <m/>
    <m/>
    <m/>
    <m/>
    <n v="0"/>
    <n v="0.98901098901098905"/>
    <s v="la segunda jornada de induccion se realizara en el ultimo trimestre del año"/>
    <m/>
    <n v="100"/>
    <n v="1"/>
    <s v="la segunda jornada de induccion se realizo durante los dias 13,14,15 y 16 de diciembre de 2016"/>
    <s v="carpeta proceso de induccion 2016 la cual reposa en el Grupo Prospectiva del Talento Humano"/>
    <n v="91"/>
    <n v="91"/>
    <n v="1"/>
    <n v="1"/>
    <n v="1"/>
    <n v="0.06"/>
  </r>
  <r>
    <s v="SUTAH"/>
    <x v="16"/>
    <s v="SUTAH"/>
    <s v="SUBDIRECCIÓN DE TALENTO HUMANO"/>
    <s v="O5"/>
    <s v="Garantizar la gestión del Talento Humano, para que los servidores penitenciarios desarrollen de manera competente y comprometida la Nacionalidad de la Institucional."/>
    <s v="S27"/>
    <s v="INDUCCIÓN    "/>
    <s v="I19"/>
    <s v="Porcentaje de servidores  penitenciarios nombrados con inducción"/>
    <n v="100"/>
    <s v="Porcentaje"/>
    <x v="171"/>
    <s v="Plan de Inducción del INPEC, revisado, ajustado e implementado"/>
    <n v="6"/>
    <n v="1"/>
    <s v="Número"/>
    <s v="LUZ MIRIAN TIERRADENTRO CACHAYA"/>
    <s v="Profesional Universitario"/>
    <x v="0"/>
    <m/>
    <m/>
    <m/>
    <m/>
    <m/>
    <m/>
    <n v="0.75"/>
    <s v="para este trimestre se dio inicio a la implementacion del proceso de induccion con la realizacion de la primera jornada de induccion, sin emgargo falta por realizar la segunda jornada de induccion, teniendo un porcentaje de cumplimiento del 75% en el producto"/>
    <s v="D: /induccionInpec/induccionoctubre2016"/>
    <n v="1"/>
    <s v="Se realizo la implementacion del proceso de induccion en su totalidad ya que se realizaron las dos jornadas de inducción propuestas"/>
    <s v="D: /induccionInpec/induccionnoviembre2016"/>
    <n v="1125"/>
    <s v="Presentar informe del proceso de inducción "/>
    <s v="NO"/>
    <d v="2016-10-02T00:00:00"/>
    <d v="2016-12-12T00:00:00"/>
    <n v="25"/>
    <s v="fabian sanchez"/>
    <s v="Profesional Universitario"/>
    <x v="0"/>
    <m/>
    <m/>
    <m/>
    <m/>
    <m/>
    <m/>
    <m/>
    <s v="Actividad no ha iniciado"/>
    <m/>
    <m/>
    <n v="0"/>
    <n v="1"/>
    <s v="el informe del proceso de induccion se realizara la ultima semana del mes de diciembre"/>
    <n v="0"/>
    <n v="71"/>
    <n v="71"/>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s v="Gerentes Públicos de las Direcciones Regionales con roles asignados, capacitados y asesorados en el Sistema de Información y Gestión del Empleo Público (SIGEP). "/>
    <n v="6"/>
    <n v="20"/>
    <s v="Porcentaje"/>
    <s v="LUZ MYRIAN  TIERRADENTRO CACHAYA"/>
    <s v="Subdirector Técnico"/>
    <x v="0"/>
    <m/>
    <m/>
    <m/>
    <n v="20"/>
    <s v="los gerentes publicos de las direcciones regionales fueron capacitados y asesorados en el SIGEP  con base en la circular que contiene las instrucciones necesarias para el registro y actualizacion de las hojas de vida y declaracion de bienes y rentas"/>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6"/>
    <s v="1. Elaborar y divulgar  la circular con las instrucciones necesarias para el registro y actualización de las hojas de vida y declaración de bienes y rentas en el sistema SIGEP por parte de los funcionarios y contratistas del Instituto."/>
    <s v="NO"/>
    <d v="2016-01-01T00:00:00"/>
    <d v="2016-03-31T00:00:00"/>
    <n v="20"/>
    <s v="ROSMIRA CANDANOZA RODRIGUEZ"/>
    <s v="Profesional Especializado"/>
    <x v="0"/>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s v="se proyecto y publico a todos los correos institucionales la circular No. 000006 del 22 de marzo de 2016 impartiendo las instrucciones sobre el registro y actualizacion de la informacion de la hoja de vida y de bienes y rentas en el SIGEP "/>
    <s v="C:/users/FCORONADOM/Deskop"/>
    <n v="100"/>
    <n v="1"/>
    <s v="se proyecto y publico a todos los correos institucionales la circular No. 000006 del 22 de marzo de 2016 impartiendo las instrucciones sobre el registro y actualizacion de la informacion de la hoja de vida y de bienes y rentas en el SIGEP "/>
    <s v="C:/users/FCORONADOM/Deskop"/>
    <n v="100"/>
    <n v="1"/>
    <s v="se proyecto y publico a todos los correos institucionales la circular No. 000006 del 22 de marzo de 2016 impartiendo las instrucciones sobre el registro y actualizacion de la informacion de la hoja de vida y de bienes y rentas en el SIGEP "/>
    <s v="C:/users/FCORONADOM/Deskop"/>
    <n v="90"/>
    <n v="90"/>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s v="Gerentes Públicos de las Direcciones Regionales con roles asignados, capacitados y asesorados en el Sistema de Información y Gestión del Empleo Público (SIGEP). "/>
    <n v="6"/>
    <n v="20"/>
    <s v="Porcentaje"/>
    <s v="LUZ MYRIAN  TIERRADENTRO CACHAYA"/>
    <s v="Subdirector Técnico"/>
    <x v="0"/>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7"/>
    <s v="2. Supervisar y realizar asesoría respecto al cumplimiento de la circular  por parte de los responsables de las áreas de Talento Humano de las Direcciones Regionales para el desarrollo de la actualización de los módulos de Hojas de Vida y de Bienes y Rentas."/>
    <s v="SI"/>
    <d v="2016-04-01T00:00:00"/>
    <d v="2016-08-31T00:00:00"/>
    <n v="50"/>
    <s v="ROSMIRA CANDANOZA RODRIGUEZ"/>
    <s v="Profesional Especializado"/>
    <x v="0"/>
    <m/>
    <m/>
    <m/>
    <n v="100"/>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00"/>
    <n v="1"/>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00"/>
    <n v="1"/>
    <s v="Se elaboró un reporte por cada una de las Direcciones Regionales y dependencias del Instituto, en el que se evidenciaron los funcionarios que actualizaron su hoja de vida y la declaración de bienes y rentas, como los que no realizaron dicha actualización._x000a__x000a_El mencionado reporte fue enviado por correo electrónico a las Direcciones Regionales y dependencias para que tomaran las medidas de control frente a los funcionarios que no realizaron la actualización. "/>
    <s v="C:/users/FCORONADOM/Deskop"/>
    <n v="152"/>
    <n v="152"/>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2"/>
    <s v="Gerentes Públicos de las Direcciones Regionales con roles asignados, capacitados y asesorados en el Sistema de Información y Gestión del Empleo Público (SIGEP). "/>
    <n v="6"/>
    <n v="20"/>
    <s v="Porcentaje"/>
    <s v="LUZ MYRIAN  TIERRADENTRO CACHAYA"/>
    <s v="Subdirector Técnico"/>
    <x v="0"/>
    <m/>
    <m/>
    <m/>
    <m/>
    <m/>
    <m/>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20"/>
    <s v="los gerentes publicos de las direcciones regionales fueron capacitados y asesorados en el SIGEP  con base en la circular que contiene las instrucciones necesarias para el registro y actualizacion de las hojas de vida y declaracion de bienes y rentas cumpliendo con el producto"/>
    <s v="C:/users/FCORONADOM/Deskop"/>
    <n v="1128"/>
    <s v="3. Consolidar y evaluar los resultados a nivel nacional del avance de actualización en el sistema SIGEP de las Hoja de Vida de los funcionarios del INPEC adscritos a Las Direcciones Regionales y Establecimientos de Reclusión."/>
    <s v="SI"/>
    <d v="2016-09-01T00:00:00"/>
    <d v="2016-10-31T00:00:00"/>
    <n v="30"/>
    <s v="ROSMIRA CANDANOZA RODRIGUEZ"/>
    <s v="Profesional Especializado"/>
    <x v="0"/>
    <m/>
    <m/>
    <m/>
    <m/>
    <m/>
    <m/>
    <n v="0"/>
    <n v="0.48333333333333334"/>
    <s v="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
    <m/>
    <n v="100"/>
    <n v="1"/>
    <s v="Se consolidarón y evaluarón los resultados a nivel nacional de la actualizacion de hojas de vida en el SIGEP"/>
    <n v="0"/>
    <n v="60"/>
    <n v="60"/>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s v="plan de  comunicaciones  del sistema  tipo de evaluación del desempeño laboral en el  INPEC monitoreado.."/>
    <n v="5"/>
    <n v="1"/>
    <s v="Número"/>
    <s v="LUZ MYRIAN  TIERRADENTRO CACHAYA"/>
    <s v="Subdirector Técnico"/>
    <x v="0"/>
    <m/>
    <m/>
    <m/>
    <m/>
    <s v="el plan de comunicaciones de EDL sera monitoreado en el ultimo trimestre del año"/>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29"/>
    <s v="Realizar requerimientos a las direcciones Regionales y dependencias de la sede central de los formatos de evaluación periodo 2015"/>
    <s v="SI"/>
    <d v="2016-01-15T00:00:00"/>
    <d v="2016-03-31T00:00:00"/>
    <n v="2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n v="76"/>
    <n v="76"/>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0"/>
    <s v="Realizar capacitación para responsables de talento humano de las regionales y multiplicadores"/>
    <s v="NO"/>
    <d v="2016-04-01T00:00:00"/>
    <d v="2016-06-28T00:00:00"/>
    <n v="20"/>
    <s v="fabian sanchez"/>
    <s v="Profesional Universitario"/>
    <x v="0"/>
    <m/>
    <m/>
    <m/>
    <n v="100"/>
    <s v="se realizo capacitacion a los multiplicadores y responsables del area de talento humano el dia 18 de mayo en el auditorio Juan Pablo Segundo de la Sede Central "/>
    <s v="D:/documentosEDL/EDLtrabajo/EDLCapacitacion "/>
    <n v="100"/>
    <n v="1"/>
    <s v="se realizo capacitacion a los multiplicadores y responsables del area de talento humano el dia 18 de mayo en el auditorio Juan Pablo Segundo de la Sede Central "/>
    <s v="D:/documentosEDL/EDLtrabajo/EDLCapacitacion "/>
    <n v="100"/>
    <n v="1"/>
    <s v="se realizo capacitacion a los multiplicadores y responsables del area de talento humano el dia 18 de mayo en el auditorio Juan Pablo Segundo de la Sede Central "/>
    <s v="D:/documentosEDL/EDLtrabajo/EDLCapacitacion "/>
    <n v="88"/>
    <n v="88"/>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s v="plan de  comunicaciones  del sistema  tipo de evaluación del desempeño laboral en el  INPEC monitoreado.."/>
    <n v="5"/>
    <n v="1"/>
    <s v="Número"/>
    <s v="LUZ MYRIAN  TIERRADENTRO CACHAYA"/>
    <s v="Subdirector Técnico"/>
    <x v="0"/>
    <m/>
    <m/>
    <s v="             "/>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1"/>
    <s v="Solicitud concertación de compromisos para el periodo de evaluación 2016"/>
    <s v="NO"/>
    <d v="2016-01-15T00:00:00"/>
    <d v="2016-03-31T00:00:00"/>
    <n v="20"/>
    <s v="fabian sanchez"/>
    <s v="Profesional Universitario"/>
    <x v="0"/>
    <n v="100"/>
    <s v="se realizo circular No. 000048 para el cierre de evaluacion del desempeño laboral 2015, inicio del periodo 2016, la cual fue enviada a las direcciones regionales y ERON a nivel Nacional."/>
    <s v="C:/Users/FESANCHEZC/Deskop/MEMORIASEDL2015/NORMAS2016"/>
    <n v="100"/>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n v="100"/>
    <n v="1"/>
    <s v="se realizo circular No. 000048 para el cierre de evaluacion del desempeño laboral 2015, inicio del periodo 2016, la cual fue enviada a las direcciones regionales y ERON a nivel Nacional."/>
    <s v="C:/Users/FESANCHEZC/Deskop/MEMORIASEDL2015/NORMAS2016"/>
    <n v="76"/>
    <n v="76"/>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2"/>
    <s v="Realizar requerimientos para que efectuar la evaluación del primer semestre del 2016"/>
    <s v="NO"/>
    <d v="2016-07-02T00:00:00"/>
    <d v="2016-09-30T00:00:00"/>
    <n v="20"/>
    <s v="fabian sanchez"/>
    <s v="Profesional Universitario"/>
    <x v="0"/>
    <m/>
    <m/>
    <m/>
    <m/>
    <m/>
    <m/>
    <n v="100"/>
    <n v="1"/>
    <s v="Se realizaron requerimientos vía AVANTEL, la calificación del primer semestre del período 2016, comprendido entre el 01/02/2016 al 31/07/2016, solicitando el envío de oficio o acta en donde se indique el cumplimiento del procedimiento._x000a__x000a_El día de hoy mediante correo electrónico se reiteró el envío de los documentos soportes._x000a__x000a_se adjuntan soportes allegados por algunos ERON en cumplimiento de lo señalado"/>
    <s v="D:/documentosEDL/EDLtrabajo/EDLCapacitacion "/>
    <n v="100"/>
    <n v="1"/>
    <s v="Se realizaron requerimientos vía AVANTEL, la calificación del primer semestre del período 2016, comprendido entre el 01/02/2016 al 31/07/2016, solicitando el envío de oficio o acta en donde se indique el cumplimiento del procedimiento._x000a__x000a_El día de hoy mediante correo electrónico se reiteró el envío de los documentos soportes._x000a__x000a_se adjuntan soportes allegados por algunos ERON en cumplimiento de lo señalado"/>
    <s v="D:/documentosEDL/EDLtrabajo/EDLCapacitacion "/>
    <n v="90"/>
    <n v="90"/>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3"/>
    <s v="plan de  comunicaciones  del sistema  tipo de evaluación del desempeño laboral en el  INPEC monitoreado.."/>
    <n v="5"/>
    <n v="1"/>
    <s v="Número"/>
    <s v="LUZ MYRIAN  TIERRADENTRO CACHAYA"/>
    <s v="Subdirector Técnico"/>
    <x v="0"/>
    <m/>
    <m/>
    <m/>
    <m/>
    <m/>
    <m/>
    <n v="0"/>
    <s v="El plan de comunicaciones de EDL sera monitoreado en el ultimo trimestre del año"/>
    <s v="N/A"/>
    <n v="1"/>
    <s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
    <s v="C:/Users/FESANCHEZC/Deskop/MEMORIASEDL2015/NORMAS2016"/>
    <n v="1133"/>
    <s v="Realizar 8 jornadas en capacitación en sistema tipo de evaluación de desempeño"/>
    <s v="NO"/>
    <d v="2016-10-01T00:00:00"/>
    <d v="2016-12-12T00:00:00"/>
    <n v="20"/>
    <s v="fabian sanchez"/>
    <s v="Profesional Universitario"/>
    <x v="0"/>
    <m/>
    <m/>
    <m/>
    <m/>
    <m/>
    <m/>
    <m/>
    <s v="Actividad no ha iniciado"/>
    <m/>
    <m/>
    <n v="100"/>
    <n v="1"/>
    <s v="se realizaron  16 capacitaciones en el CEDIP y a traves de la plataforma virtual de la Escuela Penitenciaria Nacional"/>
    <s v="D:/documentosEDL/EDLtrabajo/EDLCapacitacion "/>
    <n v="72"/>
    <n v="72"/>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s v="Modelo de Gestión de Talento Humano diseñado e implementado"/>
    <n v="5"/>
    <n v="30"/>
    <s v="Porcentaje"/>
    <s v="LUZ MYRIAN  TIERRADENTRO CACHAYA"/>
    <s v="Subdirector Técnico"/>
    <x v="0"/>
    <m/>
    <m/>
    <m/>
    <m/>
    <s v="el diseño del modelo de gestion del talento humano se diseñara el ultimo trimestre del año"/>
    <m/>
    <n v="0"/>
    <s v="SIN REGISTRO DE SEGUIMIENTO"/>
    <n v="0"/>
    <n v="30"/>
    <s v="El modelo de gestion del talento humano fue diseñado teniendo en cuenta  los subsistemas que lo componen"/>
    <s v="C:Users/KGOMEZL/Deskop/MODELODETALENTOHUMANO"/>
    <n v="1134"/>
    <s v="Diseñar una nueva de política de talento humano"/>
    <s v="NO"/>
    <d v="2016-01-15T00:00:00"/>
    <d v="2016-03-31T00:00:00"/>
    <n v="25"/>
    <s v="jacqueline bermudez"/>
    <s v="Profesional Especializado"/>
    <x v="0"/>
    <n v="100"/>
    <s v="mediante oficio 85107-SUTAH-GOPRO-05768 del 31 de marzo de 2016 se remitio a la oficina asesora de planeacion el proyecto de politica de talento humano"/>
    <s v="C:/Users/BERMUDEZF/Documents/2016/MODELODEGESTIONHUMANA"/>
    <n v="100"/>
    <s v="mediante oficio 85107-SUTAH-GOPRO-05768 del 31 de marzo de 2016 se remitio a la oficina asesora de planeacion el proyecto de politica de talento humano"/>
    <s v="C:/Users/BERMUDEZF/Documents/2016/MODELODEGESTIONHUMANA"/>
    <n v="100"/>
    <n v="1"/>
    <s v="mediante oficio 85107-SUTAH-GOPRO-05768 del 31 de marzo de 2016 se remitio a la oficina asesora de planeacion el proyecto de politica de talento humano"/>
    <s v="C:/Users/BERMUDEZF/Documents/2016/MODELODEGESTIONHUMANA"/>
    <n v="100"/>
    <n v="1"/>
    <s v="mediante oficio 85107-SUTAH-GOPRO-05768 del 31 de marzo de 2016 se remitio a la oficina asesora de planeacion el proyecto de politica de talento humano"/>
    <s v="C:/Users/BERMUDEZF/Documents/2016/MODELODEGESTIONHUMANA"/>
    <n v="76"/>
    <n v="76"/>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s v="Modelo de Gestión de Talento Humano diseñado e implementado"/>
    <n v="5"/>
    <n v="30"/>
    <s v="Porcentaje"/>
    <s v="LUZ MYRIAN  TIERRADENTRO CACHAYA"/>
    <s v="Subdirector Técnico"/>
    <x v="0"/>
    <m/>
    <m/>
    <m/>
    <m/>
    <m/>
    <m/>
    <n v="0"/>
    <s v="SIN REGISTRO DE SEGUIMIENTO"/>
    <n v="0"/>
    <n v="30"/>
    <s v="El modelo de gestion del talento humano fue diseñado teniendo en cuenta  los subsistemas que lo componen"/>
    <s v="C:Users/KGOMEZL/Deskop/MODELODETALENTOHUMANO"/>
    <n v="1135"/>
    <s v="Actualizar la caracterización del proceso de talento humano"/>
    <s v="NO"/>
    <d v="2016-04-01T00:00:00"/>
    <d v="2016-06-30T00:00:00"/>
    <n v="25"/>
    <s v="jacqueline bermudez"/>
    <s v="Profesional Especializado"/>
    <x v="0"/>
    <m/>
    <m/>
    <m/>
    <n v="100"/>
    <s v="se actualizo la caracterizacion de la Subdireccion de Talento Humano"/>
    <s v="C:\Users\KPAEZU\Desktop\caracterizacion del talento humano"/>
    <n v="100"/>
    <n v="1"/>
    <s v="se actualizo la caracterizacion de la Subdireccion de Talento Humano"/>
    <s v="C:\Users\KPAEZU\Desktop\caracterizacion del talento humano"/>
    <n v="100"/>
    <n v="1"/>
    <s v="se actualizo la caracterizacion de la Subdireccion de Talento Humano"/>
    <s v="C:\Users\KPAEZU\Desktop\caracterizacion del talento humano"/>
    <n v="90"/>
    <n v="90"/>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s v="Modelo de Gestión de Talento Humano diseñado e implementado"/>
    <n v="5"/>
    <n v="30"/>
    <s v="Porcentaje"/>
    <s v="LUZ MYRIAN  TIERRADENTRO CACHAYA"/>
    <s v="Subdirector Técnico"/>
    <x v="0"/>
    <m/>
    <m/>
    <m/>
    <m/>
    <m/>
    <m/>
    <n v="0"/>
    <s v="SIN REGISTRO DE SEGUIMIENTO"/>
    <n v="0"/>
    <n v="30"/>
    <s v="El modelo de gestion del talento humano fue diseñado teniendo en cuenta  los subsistemas que lo componen"/>
    <s v="C:Users/KGOMEZL/Deskop/MODELODETALENTOHUMANO"/>
    <n v="1136"/>
    <s v="Definir los subsistemas que componen el modelo de talento humano"/>
    <s v="NO"/>
    <d v="2016-07-01T00:00:00"/>
    <d v="2016-09-30T00:00:00"/>
    <n v="25"/>
    <s v="jacqueline bermudez"/>
    <s v="Profesional Especializado"/>
    <x v="0"/>
    <m/>
    <m/>
    <m/>
    <m/>
    <m/>
    <m/>
    <n v="100"/>
    <n v="1"/>
    <s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
    <s v="C:\Users\KPAEZU\Desktop"/>
    <n v="100"/>
    <n v="1"/>
    <s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
    <s v="C:\Users\KPAEZU\Desktop"/>
    <n v="91"/>
    <n v="91"/>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4"/>
    <s v="Modelo de Gestión de Talento Humano diseñado e implementado"/>
    <n v="5"/>
    <n v="30"/>
    <s v="Porcentaje"/>
    <s v="LUZ MYRIAN  TIERRADENTRO CACHAYA"/>
    <s v="Subdirector Técnico"/>
    <x v="0"/>
    <m/>
    <m/>
    <m/>
    <m/>
    <m/>
    <m/>
    <n v="0"/>
    <n v="0"/>
    <n v="0"/>
    <n v="30"/>
    <s v="El modelo de gestion del talento humano fue diseñado teniendo en cuenta  los subsistemas que lo componen"/>
    <s v="C:Users/KGOMEZL/Deskop/MODELODETALENTOHUMANO"/>
    <n v="1137"/>
    <s v="Elaborar el documento final del modelo de gestión de talento humano"/>
    <s v="NO"/>
    <d v="2016-10-01T00:00:00"/>
    <d v="2016-12-12T00:00:00"/>
    <n v="25"/>
    <s v="jacqueline bermudez"/>
    <s v="Profesional Especializado"/>
    <x v="0"/>
    <m/>
    <m/>
    <m/>
    <m/>
    <m/>
    <m/>
    <m/>
    <s v="Actividad no ha iniciado"/>
    <m/>
    <m/>
    <n v="100"/>
    <n v="1"/>
    <s v="Se elaboro documento final de modelo de talento humano"/>
    <s v="C:Users/KGOMEZL/Deskop/MODELODETALENTOHUMANO"/>
    <n v="72"/>
    <n v="72"/>
    <n v="1"/>
    <n v="1"/>
    <n v="1"/>
    <n v="0.05"/>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5"/>
    <s v="Modelo de evaluación de  acuerdos de gestión de los Gerentes públicos del INPEC, diseñado e implementado "/>
    <n v="6"/>
    <n v="30"/>
    <s v="Porcentaje"/>
    <s v="LUZ MYRIAN  TIERRADENTRO CACHAYA"/>
    <s v="Subdirector Técnico"/>
    <x v="0"/>
    <n v="30"/>
    <s v="se diseño la guia de acuerdos de gestion y formatos respectivos."/>
    <m/>
    <n v="15"/>
    <s v="el  nuevo modelo de acuerdos de gestion ya fue aprobado y publicado en la ruta virtual de la calidad, falta la socializacion a todos los gerentes publicos del Instituto."/>
    <m/>
    <n v="0"/>
    <n v="0"/>
    <n v="0"/>
    <n v="30"/>
    <s v="el modelo de acuerdos de gestion  fue diseñado e implementado"/>
    <s v="Ruta de Ubicación de la evidencia"/>
    <n v="1138"/>
    <s v="Diseñar del modelo de evaluación de acuerdos de gestión."/>
    <s v="NO"/>
    <d v="2016-01-15T00:00:00"/>
    <d v="2016-06-29T00:00:00"/>
    <n v="50"/>
    <s v="angelica rodriguez"/>
    <s v="Profesional Universitario"/>
    <x v="0"/>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n v="1"/>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00"/>
    <n v="1"/>
    <s v="se elaboro la guia para la elaboracion, seguimiento y evaluacion de acuerdos de gestion y los formatos asociados para la revision final, esta guia fue enviada a la Oficina Asesora de Planeación para aprobación el 16 de marzo de 2016"/>
    <s v="C:Users/KPAEZU/Deskop/GUIADEACUERDOSDEGESTION30DENOVIEMBRE2016"/>
    <n v="166"/>
    <n v="166"/>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5"/>
    <s v="Modelo de evaluación de  acuerdos de gestión de los Gerentes públicos del INPEC, diseñado e implementado "/>
    <n v="6"/>
    <n v="30"/>
    <s v="Porcentaje"/>
    <s v="LUZ MYRIAN  TIERRADENTRO CACHAYA"/>
    <s v="Subdirector Técnico"/>
    <x v="0"/>
    <m/>
    <m/>
    <m/>
    <m/>
    <m/>
    <m/>
    <n v="0"/>
    <n v="0"/>
    <n v="0"/>
    <n v="30"/>
    <s v="el modelo de acuerdos de gestion  fue diseñado e implementado"/>
    <s v="Ruta de Ubicación de la evidencia"/>
    <n v="1139"/>
    <s v="Socializar el nuevo modelo de evaluacion de acuerdos de gestión a los Gerentes"/>
    <s v="NO"/>
    <d v="2016-07-01T00:00:00"/>
    <d v="2016-12-12T00:00:00"/>
    <n v="50"/>
    <s v="angelica rodriguez"/>
    <s v="Profesional Universitario"/>
    <x v="0"/>
    <m/>
    <m/>
    <m/>
    <m/>
    <m/>
    <m/>
    <n v="0"/>
    <n v="0.55487804878048785"/>
    <s v="el nuevo modelo se socializara en el ultimo trimestre del año"/>
    <m/>
    <n v="100"/>
    <n v="1"/>
    <s v="El nuevo modelo de acuerdos de gestion se socializo a traves de comunicado organizaciónal el dia 15 de diciembre de 2016"/>
    <s v="https://mail.google.com/mail/u/0/#inbox/15902dcb789b5e69"/>
    <n v="164"/>
    <n v="164"/>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0"/>
    <s v="Realizar análisis de la planta actual de personal."/>
    <s v="NO"/>
    <d v="2016-01-15T00:00:00"/>
    <d v="2016-03-31T00:00:00"/>
    <n v="25"/>
    <s v="jacqueline bermudez"/>
    <s v="Profesional Especializado"/>
    <x v="0"/>
    <n v="100"/>
    <s v="mediante oficio 85107-SUTAH-GOPRO-05768 del 31 de marzo de 2016 se remitio a la Oficina Asesora de Planeacion el analisis de la planta actual como insumo para la elaboracion del plan anual de vacantes"/>
    <s v="C:/Users/BERMUDEZF/Documents/2016/MODELO DE GESTIONHUMANA"/>
    <n v="100"/>
    <s v="mediante oficio 85107-SUTAH-GOPRO-05768 del 31 de marzo de 2016 se remitio a la Oficina Asesora de Planeacion el analisis de la planta actual como insumo para la elaboracion del plan anual de vacantes"/>
    <s v="C:/Users/BERMUDEZF/Documents/2016/MODELO DE GESTIONHUMANA"/>
    <n v="100"/>
    <n v="1"/>
    <s v="mediante oficio 85107-SUTAH-GOPRO-05768 del 31 de marzo de 2016 se remitio a la Oficina Asesora de Planeacion el analisis de la planta actual como insumo para la elaboracion del plan anual de vacantes"/>
    <s v="C:/Users/BERMUDEZF/Documents/2016/MODELO DE GESTIONHUMANA"/>
    <n v="100"/>
    <n v="1"/>
    <s v="mediante oficio 85107-SUTAH-GOPRO-05768 del 31 de marzo de 2016 se remitio a la Oficina Asesora de Planeacion el analisis de la planta actual como insumo para la elaboracion del plan anual de vacantes"/>
    <s v="C:/Users/BERMUDEZF/Documents/2016/MODELO DE GESTIONHUMANA"/>
    <n v="76"/>
    <n v="76"/>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1"/>
    <s v="Establecer las necesidades de personal del Instituto."/>
    <s v="NO"/>
    <d v="2016-04-01T00:00:00"/>
    <d v="2016-06-30T00:00:00"/>
    <n v="25"/>
    <s v="jacqueline bermudez"/>
    <s v="Profesional Especializado"/>
    <x v="0"/>
    <m/>
    <m/>
    <m/>
    <n v="100"/>
    <s v="se establecieron las necesidades de personal del Instituto teniendo en cuenta los lineamientos establecidos por el Departamento Administrativo de la Funcion Publica"/>
    <s v="C:/Users/JBERMUDEZF/documentos/2016/grupoprospectiva/plananualdevacantes"/>
    <n v="100"/>
    <n v="1"/>
    <s v="se establecieron las necesidades de personal del Instituto teniendo en cuenta los lineamientos establecidos por el Departamento Administrativo de la Funcion Publica"/>
    <s v="C:/Users/JBERMUDEZF/documentos/2016/grupoprospectiva/plananualdevacantes"/>
    <n v="100"/>
    <n v="1"/>
    <s v="se establecieron las necesidades de personal del Instituto teniendo en cuenta los lineamientos establecidos por el Departamento Administrativo de la Funcion Publica"/>
    <s v="C:/Users/JBERMUDEZF/documentos/2016/grupoprospectiva/plananualdevacantes"/>
    <n v="90"/>
    <n v="90"/>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s v="Plan de vacantes elaborado"/>
    <n v="6"/>
    <n v="1"/>
    <s v="Número"/>
    <s v="LUZ MYRIAN  TIERRADENTRO CACHAYA"/>
    <s v="Subdirector Técnico"/>
    <x v="0"/>
    <m/>
    <m/>
    <m/>
    <m/>
    <s v="el plan anual de vacantes se elaborara en el ultimo trimestre del año para presentarlo al DAFP, ya se tienen establecidas las necesidades de personal y se realizo el analisis de la planta del Instituto, estos como insumo para elaborar el plan"/>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2"/>
    <s v="Construir el plan de provisión de recursos humanos."/>
    <s v="NO"/>
    <d v="2016-07-01T00:00:00"/>
    <d v="2016-09-30T00:00:00"/>
    <n v="25"/>
    <s v="jacqueline bermudez"/>
    <s v="Profesional Especializado"/>
    <x v="0"/>
    <m/>
    <m/>
    <m/>
    <m/>
    <m/>
    <m/>
    <n v="100"/>
    <n v="1"/>
    <s v="se construyo el plan de provision de recursos humanos con base en las necesidades de personal del Instituo "/>
    <s v="C:/Users/JBERMUDEZF/documentos/2016/grupoprospectiva/plananualdevacantes"/>
    <n v="100"/>
    <n v="1"/>
    <s v="se construyo el plan de provision de recursos humanos con base en las necesidades de personal del Instituo "/>
    <s v="C:/Users/JBERMUDEZF/documentos/2016/grupoprospectiva/plananualdevacantes"/>
    <n v="91"/>
    <n v="91"/>
    <n v="1"/>
    <n v="1"/>
    <n v="1"/>
    <n v="0.06"/>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76"/>
    <s v="Plan de vacantes elaborado"/>
    <n v="6"/>
    <n v="1"/>
    <s v="Número"/>
    <s v="LUZ MYRIAN  TIERRADENTRO CACHAYA"/>
    <s v="Subdirector Técnico"/>
    <x v="0"/>
    <m/>
    <m/>
    <m/>
    <m/>
    <m/>
    <m/>
    <n v="0"/>
    <s v="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
    <s v="N/A"/>
    <n v="1"/>
    <s v="el plan anual de vacantes fue elaborado y remitido al departamento administrativo de la funcion publica mediante oficio 85107-SUTAH-GOPRO-28309"/>
    <s v="Ruta de Ubicación de la evidencia"/>
    <n v="1143"/>
    <s v="Elaborar el documento del plan anual de vacantes para presentarlo al DAFP."/>
    <s v="NO"/>
    <d v="2016-10-01T00:00:00"/>
    <d v="2016-12-12T00:00:00"/>
    <n v="25"/>
    <s v="jacqueline bermudez"/>
    <s v="Profesional Especializado"/>
    <x v="0"/>
    <m/>
    <m/>
    <m/>
    <m/>
    <m/>
    <m/>
    <m/>
    <s v="Actividad no ha iniciado"/>
    <m/>
    <m/>
    <n v="100"/>
    <n v="1"/>
    <s v="el plan anual de vacantes fue elaborado y remitido al departamento administrativo de la funcion publica mediante oficio 85107-SUTAH-GOPRO-28309"/>
    <n v="0"/>
    <n v="72"/>
    <n v="72"/>
    <n v="1"/>
    <n v="1"/>
    <n v="1"/>
    <n v="0.06"/>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7"/>
    <s v="Funcionarios intervenidos con la Fase 1  del programa de salud mental de los ERON  con patología mental "/>
    <n v="5"/>
    <n v="15"/>
    <s v="Número"/>
    <s v="LUZ MYRIAN  TIERRADENTRO CACHAYA"/>
    <s v="Subdirector Técnico"/>
    <x v="0"/>
    <m/>
    <m/>
    <m/>
    <n v="7"/>
    <s v="se han intervenido 7 funcionarios de los 15 a intervenir con la fase I del programa de salud mental"/>
    <s v="computadorJLT/Misdocumentos/2016/Saludmental"/>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n v="1144"/>
    <s v="Entrevista Psicológica, Análisis de Puesto de Trabajo e Informe de 7 Funcionarios con DX de patología mental "/>
    <s v="NO"/>
    <d v="2016-02-02T00:00:00"/>
    <d v="2016-06-02T00:00:00"/>
    <n v="50"/>
    <s v="Stella Florez "/>
    <s v="Profesional Universitario"/>
    <x v="0"/>
    <n v="67"/>
    <s v="se realizo entrevista psicologica y analisis de puesto de trabajo a 7 funcionarios con DX de patologia mental en el complejo de cucuta, queda pendiente los 7 informes respectivos"/>
    <s v="computadorJLT/Misdocumentos/2016/Saludmental"/>
    <n v="100"/>
    <s v="se realizaron los 7 informes pendientes de los funcionarios intervenidos con la fase I de salud mental"/>
    <s v="computadorJLT/Misdocumentos/2016/Saludmenta"/>
    <n v="100"/>
    <n v="1"/>
    <s v="se realizaron los 7 informes pendientes de los funcionarios intervenidos con la fase I de salud mental"/>
    <s v="computadorJLT/Misdocumentos/2016/Saludmenta"/>
    <n v="100"/>
    <n v="1"/>
    <s v="se realizaron los 7 informes pendientes de los funcionarios intervenidos con la fase I de salud mental"/>
    <s v="computadorJLT/Misdocumentos/2016/Saludmenta"/>
    <n v="121"/>
    <n v="121"/>
    <n v="1"/>
    <n v="1"/>
    <n v="1"/>
    <n v="0.05"/>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7"/>
    <s v="Funcionarios intervenidos con la Fase 1  del programa de salud mental de los ERON  con patología mental "/>
    <n v="5"/>
    <n v="15"/>
    <s v="Número"/>
    <s v="LUZ MYRIAN  TIERRADENTRO CACHAYA"/>
    <s v="Subdirector Técnico"/>
    <x v="0"/>
    <m/>
    <m/>
    <m/>
    <m/>
    <m/>
    <m/>
    <n v="11"/>
    <s v="se han intervenido 11 de los 15 a intervenir con la fase I del programa de salud mental"/>
    <s v="computadorJLT/Misdocumentos/2016/Saludmental"/>
    <n v="15"/>
    <s v="se realizo la intervención de la fase 1 del programa de salud mental de los ERON con patologia mental a los 15 funcionarios programados"/>
    <s v="computadorJLT/Misdocumentos/2016/Saludmental"/>
    <n v="1145"/>
    <s v="Entrevista Psicológica, Análisis de Puesto de Trabajo e Informe de 8 funcionarios con DX por enfermedad mental "/>
    <s v="NO"/>
    <d v="2016-06-02T00:00:00"/>
    <d v="2016-12-12T00:00:00"/>
    <n v="50"/>
    <s v="Stella Florez "/>
    <s v="Profesional Universitario"/>
    <x v="0"/>
    <m/>
    <m/>
    <m/>
    <n v="50"/>
    <s v="se realizaron 4 analisis de puestos de trabajo e informes a funcionarios con patologia mental"/>
    <s v="computadorJLT/Misdocumentos/2016/Saludmental"/>
    <n v="75"/>
    <n v="0.62176165803108807"/>
    <s v="se realizaron 2 analisis de puestos de trabajo y 2 entrevistas de funcionarios con patologia mental"/>
    <s v="computadorJLT/Misdocumentos/2016/Saludmenta"/>
    <n v="100"/>
    <n v="1"/>
    <s v="se realizaron  2 análisis de puesto de trabajo  y entrevistas de funcionarios con patología mental "/>
    <s v="computadorJLT/Misdocumentos/2016/Saludmenta"/>
    <n v="193"/>
    <n v="193"/>
    <n v="1"/>
    <n v="1"/>
    <n v="1"/>
    <n v="0.05"/>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8"/>
    <s v="Funcionarios intervenidos con la Fase 2 del programa de salud mental en los ERON "/>
    <n v="5"/>
    <n v="20"/>
    <s v="Número"/>
    <s v="LUZ MYRIAN  TIERRADENTRO CACHAYA"/>
    <s v="Subdirector Técnico"/>
    <x v="0"/>
    <m/>
    <m/>
    <m/>
    <n v="10"/>
    <s v="se han intervenido 10 funcionarios de los 20 a intervenir con la fase 2 del programa de salud mental"/>
    <s v="computadorJLT/Misdocumentos/2016/saludmenta"/>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n v="1146"/>
    <s v="Aplicación MIEO; Seminario de Salud mental con 10 funcionarios con DX de salud mental "/>
    <s v="NO"/>
    <d v="2016-02-02T00:00:00"/>
    <d v="2016-06-02T00:00:00"/>
    <n v="50"/>
    <s v="Stella Florez"/>
    <s v="Profesional Universitario"/>
    <x v="0"/>
    <n v="70"/>
    <s v="se realizo la aplicacion de la bateria MIEO y seminario de salud mental a 7 funcionarios con patologia en salud mental en el complejo de cucuta"/>
    <s v="computadorJLT/Misdocumentos/2016/saludmental"/>
    <n v="100"/>
    <s v="se realizo aplicacion de la bateria MEIO a 3 funcionarios para completar los 10 funcionarios"/>
    <s v="computadorJLT/Misdocumentos/2016/saludmenta"/>
    <n v="100"/>
    <n v="1"/>
    <s v="se realizo aplicacion de la bateria MEIO a 3 funcionarios para completar los 10 funcionarios"/>
    <s v="computadorJLT/Misdocumentos/2016/saludmenta"/>
    <n v="100"/>
    <n v="1"/>
    <s v="se realizo aplicacion de la bateria MEIO a 3 funcionarios para completar los 10 funcionarios"/>
    <s v="computadorJLT/Misdocumentos/2016/saludmenta"/>
    <n v="121"/>
    <n v="121"/>
    <n v="1"/>
    <n v="1"/>
    <n v="1"/>
    <n v="0.05"/>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8"/>
    <s v="Funcionarios intervenidos con la Fase 2 del programa de salud mental en los ERON "/>
    <n v="5"/>
    <n v="20"/>
    <s v="Número"/>
    <s v="LUZ MYRIAN  TIERRADENTRO CACHAYA"/>
    <s v="Subdirector Técnico"/>
    <x v="0"/>
    <m/>
    <m/>
    <m/>
    <m/>
    <m/>
    <m/>
    <n v="10"/>
    <s v="se han intervenido 10 funcionarios de los 20 a intervenir con la fase 2 del programa de salud mental"/>
    <s v="computadorJLT/Misdocumentos/2016/saludmenta"/>
    <n v="20"/>
    <s v="se realizo la intervencion de la fase 2 del programa de salud mental en los ERON a 20 funcionarios"/>
    <s v="computadorJLT/Misdocumentos/2016/saludmenta"/>
    <n v="1147"/>
    <s v="Aplicación MIEO; Seminario de Salud mental con 10 funcionarios con DX de salud mental"/>
    <s v="NO"/>
    <d v="2016-06-02T00:00:00"/>
    <d v="2016-12-12T00:00:00"/>
    <n v="50"/>
    <s v="Stella Florez"/>
    <s v="Profesional Universitario"/>
    <x v="0"/>
    <m/>
    <m/>
    <m/>
    <n v="30"/>
    <s v="se realizo aplicacion de la bateria MEIO A 3 Funcionarios"/>
    <s v="computadorJLT/Misdocumentos/2016/saludmenta"/>
    <n v="50"/>
    <n v="0.62176165803108807"/>
    <s v="se realizo el seminario de salud mental a 10 funcionarios, sin embargo falta la aplicación de MIEO a 7 funcionarios"/>
    <s v="computadorJLT/Misdocumentos/2016/saludmenta"/>
    <n v="100"/>
    <n v="1"/>
    <s v="se realiza la aplicación de la batería MIEO a 10 funcionarios "/>
    <s v="computadorJLT/Misdocumentos/2016/saludmenta"/>
    <n v="193"/>
    <n v="193"/>
    <n v="1"/>
    <n v="1"/>
    <n v="1"/>
    <n v="0.05"/>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9"/>
    <s v="Sistema de gestión en Seguridad y Salud en el Trabajo formulado e implementado"/>
    <n v="6"/>
    <n v="100"/>
    <s v="Porcentaje"/>
    <s v="LUZ MYRIAN  TIERRADENTRO CACHAYA"/>
    <s v="Subdirector Técnico"/>
    <x v="0"/>
    <m/>
    <m/>
    <m/>
    <n v="0.66"/>
    <s v="se ha implementado el SSG SST en 90 establecimientos a nivel nacional lo que equivale al 66%"/>
    <s v="escritorio/saludocupacional2016/SG-SST2016/plandeaccion2016"/>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n v="1148"/>
    <s v="Divulgación al 100% de Establecimientos de Reclusión del SG SST"/>
    <s v="NO"/>
    <d v="2016-02-02T00:00:00"/>
    <d v="2016-12-12T00:00:00"/>
    <n v="50"/>
    <s v="Stella Florez"/>
    <s v="Profesional Universitario"/>
    <x v="0"/>
    <n v="75"/>
    <s v="se realizo divulgacion a 102 establecimientos a traves de videoconferencia sobre el SG-SST"/>
    <s v="escritorio/saludocupacional2016/SG-SST2016/plandeaccion2016"/>
    <m/>
    <s v="en este trimestre no se programo divulgacion del SG-SST para los establecimientos restantes, esta actividad se continuara realizando en el tercer trimestre"/>
    <m/>
    <n v="80"/>
    <n v="0.76751592356687903"/>
    <s v="A la fecha se ha realizado la divulgacion en 110 Establecimientos de Reclusion, para el cuarto trimestre se realizara la divulgacion en los Establecimientos faltantes"/>
    <s v="escritorio/saludocupacional2016/SG-SST2016/plandeaccion2016"/>
    <n v="84"/>
    <n v="1"/>
    <s v="Se realizó la divulgación en  Establecimientos 115 de reclusión. No fue posible lograr la cobertura al 100% ya que 22 establecimientos no participaron de ninguna de las tres videoconferencias."/>
    <s v="escritorio/saludocupacional2016/SG-SST2016/plandeaccion2016"/>
    <n v="314"/>
    <n v="314"/>
    <n v="1"/>
    <n v="0.93"/>
    <n v="0.93"/>
    <n v="5.5800000000000002E-2"/>
  </r>
  <r>
    <s v="SUTAH"/>
    <x v="16"/>
    <s v="SUTAH"/>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x v="179"/>
    <s v="Sistema de gestión en Seguridad y Salud en el Trabajo formulado e implementado"/>
    <n v="6"/>
    <n v="100"/>
    <s v="Porcentaje"/>
    <s v="LUZ MYRIAN  TIERRADENTRO CACHAYA"/>
    <s v="Subdirector Técnico"/>
    <x v="0"/>
    <m/>
    <m/>
    <m/>
    <m/>
    <m/>
    <m/>
    <n v="66"/>
    <s v="se ha implementado el SSG SST en 90 establecimientos a nivel nacional lo que equivale al 66%"/>
    <s v="escritorio/saludocupacional2016/SG-SST2016/plandeaccion2016"/>
    <n v="93"/>
    <s v="se ha implementado en 126 establecimientos que equivalen al 93%"/>
    <s v="escritorio/saludocupacional2016/SG-SST2016/plandeaccion2016"/>
    <n v="1149"/>
    <s v="Operacionalizacion del SG SST en el 100 % de los Establecimientos de Reclusión "/>
    <s v="NO"/>
    <d v="2016-02-02T00:00:00"/>
    <d v="2016-12-12T00:00:00"/>
    <n v="50"/>
    <s v="Stella Florez"/>
    <s v="Profesional Universitario"/>
    <x v="0"/>
    <n v="21"/>
    <s v="Se realizo plan de trabajo anual a nivel nacional con el fin de realizar las actividades tendientes a la operacionalizacion del SG SST"/>
    <s v="escritorio/saludocupacional2016/SG-SST2016/plandeaccion2016"/>
    <n v="18"/>
    <s v="a la fecha se ha ejecutado el 39 % del SG SST en el 50% de establecimientos a nivel nacional."/>
    <s v="escritorio/saludocupacional2016/SG-SST2016/plandeaccion2016"/>
    <n v="93"/>
    <n v="0.76751592356687903"/>
    <s v="De acuerdo con el plan de trabajo del SG SST la operacionalizacion se cumplio al 93% como se evidencia en los respectivos soportes"/>
    <s v="escritorio/saludocupacional2016/SG-SST2016/plandeaccion2016"/>
    <n v="94"/>
    <n v="1"/>
    <s v="de acuerdo al plan de trabajo se realizó un avancé del 94% , este resultado es consecuencia del cambio del formato usada para las matrices de peligros y riesgos que aumenta el tiempo de actualización de las mismas."/>
    <s v="escritorio/saludocupacional2016/SG-SST2016/plandeaccion2016"/>
    <n v="314"/>
    <n v="314"/>
    <n v="1"/>
    <n v="0.93"/>
    <n v="0.93"/>
    <n v="5.5800000000000002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80"/>
    <s v="Registro publico de carrera administrativa actualizado"/>
    <n v="5"/>
    <n v="100"/>
    <s v="Porcentaje"/>
    <s v="LUZ MIRYAM TIERRADENTRO CACHAYA"/>
    <s v="subdirectora tecnica"/>
    <x v="0"/>
    <m/>
    <m/>
    <m/>
    <n v="0.13"/>
    <s v="a la fecha se ha actualizado un 13% de los funcionarios que han cumplido  el periodo de prueba teniendo en cuenta que no han remitido los formatos de calificacion del periodo de prueba"/>
    <s v="D::/registropublico/administrativoresolucionesenfirme"/>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n v="1150"/>
    <s v="Realizar las anotaciones de inscripción de carrera administrativa"/>
    <s v="SI"/>
    <d v="2016-01-31T00:00:00"/>
    <d v="2016-12-12T00:00:00"/>
    <n v="50"/>
    <s v="fabian sanchez"/>
    <s v="Profesional Universitario"/>
    <x v="0"/>
    <n v="20"/>
    <s v="se han expedido dos resoluciones de inscripcion para funcionarios administrativos (resolucion 1206 del 17 de marzo de 2016 y resolucion 471 del 9 de febrero de 2016)."/>
    <s v="D::/registropublico/administrativoresolucionesenfirme"/>
    <n v="20"/>
    <s v="se han expedido dos resoluciones de inscripcion para funcionarios administrativos (resolucion 1206 del 17 de marzo de 2016 y resolucion 471 del 9 de febrero de 2016)."/>
    <s v="D::/registropublico/administrativoresolucionesenfirme"/>
    <n v="75"/>
    <n v="0.76898734177215189"/>
    <s v="se expidieron tres resoluciones de inscripcion para funcionarios administrativos (resollucion 03953 del 12 de agosto de 2016, resolucion 3954 del 12 de agosto de 2016 y resolucion 4201 del 25 de agosto de 2016"/>
    <s v="D::/registropublico/administrativoresolucionesenfirme"/>
    <n v="100"/>
    <n v="1"/>
    <s v="Se expidieron las resoluciones 5716 del 16 de noviembre de 2016 y la resolucion 05917 del 25 de noviembre de 2016 para un funicionarios administrativos  y miembros del CCV"/>
    <s v="D::/registropublico/administrativoresolucionesenfirme"/>
    <n v="316"/>
    <n v="316"/>
    <n v="1"/>
    <n v="0.21"/>
    <n v="0.21"/>
    <n v="1.0500000000000001E-2"/>
  </r>
  <r>
    <s v="SUTAH"/>
    <x v="16"/>
    <s v="SUTAH"/>
    <s v="SUBDIRECCIÓN DE TALENTO HUMANO"/>
    <s v="O5"/>
    <s v="Garantizar la gestión del Talento Humano, para que los servidores penitenciarios desarrollen de manera competente y comprometida la Nacionalidad de la Institucional."/>
    <s v="S24"/>
    <s v="ADMINISTRACIÓN DEL PERSONAL"/>
    <s v="I20"/>
    <s v="Porcentaje de funcionarios objeto de evaluación de desempeño con resultados en rango sobresaliente"/>
    <n v="3.5000000000000004"/>
    <s v="Porcentaje"/>
    <x v="180"/>
    <s v="Registro publico de carrera administrativa actualizado"/>
    <n v="5"/>
    <n v="100"/>
    <s v="Porcentaje"/>
    <s v="LUZ MIRYAM TIERRADENTRO CACHAYA"/>
    <s v="subdirectora tecnica"/>
    <x v="0"/>
    <m/>
    <m/>
    <m/>
    <m/>
    <m/>
    <m/>
    <n v="21"/>
    <s v="en este trimestre se han actualizado un 21% de funcionarios que han cumplido su periodo de prueba"/>
    <s v="D::/registropublico/administrativoresolucionesenfirme"/>
    <n v="21"/>
    <s v="en este trimestre se han actualizado un 21% de funcionarios que han cumplido su periodo de prueba"/>
    <s v="D::/registropublico/administrativoresolucionesenfirme"/>
    <n v="1151"/>
    <s v="Realizar seguimiento al registro publico de carrera"/>
    <s v="NO"/>
    <d v="2016-01-31T00:00:00"/>
    <d v="2016-12-12T00:00:00"/>
    <n v="50"/>
    <s v="fabian sanchez"/>
    <s v="Profesional Universitario"/>
    <x v="0"/>
    <n v="25"/>
    <s v="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
    <s v="D::/registropublico/administrativoresolucionesenfirme"/>
    <n v="50"/>
    <s v="se remitieron 26 oficios a los DIrectores de Establecimientos remitiendo los formatos de EDL para funcionarios que hayan cumplido el periodo de prueba, "/>
    <s v="D::/registropublico/administrativoresolucionesenfirme"/>
    <n v="100"/>
    <n v="0.76898734177215189"/>
    <s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
    <s v="D::/registropublico/administrativoresolucionesenfirme"/>
    <n v="100"/>
    <n v="1"/>
    <s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
    <s v="D::/registropublico/administrativoresolucionesenfirme"/>
    <n v="316"/>
    <n v="316"/>
    <n v="1"/>
    <n v="0.21"/>
    <n v="0.21"/>
    <n v="1.0500000000000001E-2"/>
  </r>
</pivotCacheRecords>
</file>

<file path=xl/pivotCache/pivotCacheRecords4.xml><?xml version="1.0" encoding="utf-8"?>
<pivotCacheRecords xmlns="http://schemas.openxmlformats.org/spreadsheetml/2006/main" xmlns:r="http://schemas.openxmlformats.org/officeDocument/2006/relationships" count="180">
  <r>
    <x v="0"/>
    <x v="0"/>
    <x v="0"/>
    <x v="0"/>
    <n v="15"/>
    <n v="1"/>
    <s v="Número"/>
    <s v="Activo"/>
    <n v="1"/>
    <n v="1"/>
    <x v="0"/>
  </r>
  <r>
    <x v="0"/>
    <x v="0"/>
    <x v="1"/>
    <x v="1"/>
    <n v="10"/>
    <n v="2"/>
    <s v="Número"/>
    <s v="Activo"/>
    <n v="1"/>
    <n v="0.5"/>
    <x v="1"/>
  </r>
  <r>
    <x v="0"/>
    <x v="0"/>
    <x v="2"/>
    <x v="2"/>
    <n v="5"/>
    <n v="1"/>
    <s v="Número"/>
    <s v="Activo"/>
    <n v="1"/>
    <n v="1"/>
    <x v="0"/>
  </r>
  <r>
    <x v="0"/>
    <x v="0"/>
    <x v="3"/>
    <x v="3"/>
    <n v="10"/>
    <n v="5"/>
    <s v="Número"/>
    <s v="Activo"/>
    <n v="5"/>
    <n v="1"/>
    <x v="0"/>
  </r>
  <r>
    <x v="0"/>
    <x v="1"/>
    <x v="4"/>
    <x v="4"/>
    <n v="10"/>
    <n v="26000"/>
    <s v="Número"/>
    <s v="Activo"/>
    <n v="34176"/>
    <n v="1.3144615384615386"/>
    <x v="0"/>
  </r>
  <r>
    <x v="0"/>
    <x v="1"/>
    <x v="5"/>
    <x v="5"/>
    <n v="15"/>
    <n v="100"/>
    <s v="Porcentaje"/>
    <s v="Activo"/>
    <n v="100"/>
    <n v="1"/>
    <x v="0"/>
  </r>
  <r>
    <x v="0"/>
    <x v="1"/>
    <x v="6"/>
    <x v="6"/>
    <n v="5"/>
    <n v="10"/>
    <s v="Numero"/>
    <s v="Activo"/>
    <n v="10"/>
    <n v="1"/>
    <x v="0"/>
  </r>
  <r>
    <x v="0"/>
    <x v="1"/>
    <x v="7"/>
    <x v="7"/>
    <n v="7"/>
    <n v="1"/>
    <s v="Número"/>
    <s v="Activo"/>
    <n v="1"/>
    <n v="1"/>
    <x v="0"/>
  </r>
  <r>
    <x v="0"/>
    <x v="1"/>
    <x v="8"/>
    <x v="8"/>
    <n v="8"/>
    <n v="25"/>
    <s v="Número"/>
    <s v="Activo"/>
    <n v="25"/>
    <n v="1"/>
    <x v="0"/>
  </r>
  <r>
    <x v="0"/>
    <x v="1"/>
    <x v="9"/>
    <x v="9"/>
    <n v="5"/>
    <n v="1"/>
    <s v="Número"/>
    <s v="Activo"/>
    <n v="1"/>
    <n v="1"/>
    <x v="0"/>
  </r>
  <r>
    <x v="0"/>
    <x v="1"/>
    <x v="10"/>
    <x v="10"/>
    <n v="2"/>
    <n v="7"/>
    <s v="Número"/>
    <s v="Activo"/>
    <n v="7"/>
    <n v="1"/>
    <x v="0"/>
  </r>
  <r>
    <x v="0"/>
    <x v="1"/>
    <x v="11"/>
    <x v="11"/>
    <n v="2"/>
    <n v="40"/>
    <s v="Número"/>
    <s v="Activo"/>
    <n v="38"/>
    <n v="0.95"/>
    <x v="2"/>
  </r>
  <r>
    <x v="0"/>
    <x v="1"/>
    <x v="12"/>
    <x v="12"/>
    <n v="1"/>
    <n v="100"/>
    <s v="Porcentaje"/>
    <s v="Activo"/>
    <n v="80"/>
    <n v="0.8"/>
    <x v="3"/>
  </r>
  <r>
    <x v="0"/>
    <x v="1"/>
    <x v="13"/>
    <x v="13"/>
    <n v="5"/>
    <n v="30"/>
    <s v="Número"/>
    <s v="Activo"/>
    <n v="30"/>
    <n v="1"/>
    <x v="0"/>
  </r>
  <r>
    <x v="1"/>
    <x v="2"/>
    <x v="14"/>
    <x v="14"/>
    <n v="3"/>
    <n v="6"/>
    <s v="Número"/>
    <s v="Activo"/>
    <n v="6"/>
    <n v="1"/>
    <x v="0"/>
  </r>
  <r>
    <x v="1"/>
    <x v="3"/>
    <x v="15"/>
    <x v="15"/>
    <n v="3"/>
    <n v="10"/>
    <s v="Número"/>
    <s v="Activo"/>
    <s v="10"/>
    <n v="1"/>
    <x v="0"/>
  </r>
  <r>
    <x v="1"/>
    <x v="4"/>
    <x v="16"/>
    <x v="16"/>
    <n v="4"/>
    <n v="4"/>
    <s v="Número"/>
    <s v="Activo"/>
    <n v="4"/>
    <n v="1"/>
    <x v="0"/>
  </r>
  <r>
    <x v="1"/>
    <x v="4"/>
    <x v="17"/>
    <x v="17"/>
    <n v="4"/>
    <n v="4"/>
    <s v="Numero"/>
    <s v="Activo"/>
    <n v="4"/>
    <n v="1"/>
    <x v="0"/>
  </r>
  <r>
    <x v="1"/>
    <x v="4"/>
    <x v="18"/>
    <x v="18"/>
    <n v="2"/>
    <n v="25"/>
    <s v="Número"/>
    <s v="Activo"/>
    <n v="25"/>
    <n v="1"/>
    <x v="0"/>
  </r>
  <r>
    <x v="1"/>
    <x v="5"/>
    <x v="19"/>
    <x v="19"/>
    <n v="2"/>
    <n v="40"/>
    <s v="Número"/>
    <s v="Activo"/>
    <n v="40"/>
    <n v="1"/>
    <x v="0"/>
  </r>
  <r>
    <x v="1"/>
    <x v="5"/>
    <x v="20"/>
    <x v="20"/>
    <n v="1"/>
    <n v="100"/>
    <s v="Porcentaje"/>
    <s v="Activo"/>
    <n v="100"/>
    <n v="1"/>
    <x v="0"/>
  </r>
  <r>
    <x v="1"/>
    <x v="5"/>
    <x v="21"/>
    <x v="21"/>
    <n v="4"/>
    <n v="1"/>
    <s v="Número"/>
    <s v="Activo"/>
    <n v="1"/>
    <n v="1"/>
    <x v="0"/>
  </r>
  <r>
    <x v="1"/>
    <x v="5"/>
    <x v="22"/>
    <x v="22"/>
    <n v="2"/>
    <n v="50"/>
    <s v="Porcentaje"/>
    <s v="Activo"/>
    <n v="50"/>
    <n v="1"/>
    <x v="0"/>
  </r>
  <r>
    <x v="1"/>
    <x v="5"/>
    <x v="23"/>
    <x v="23"/>
    <n v="1"/>
    <n v="100"/>
    <s v="Porcentaje"/>
    <s v="Activo"/>
    <n v="100"/>
    <n v="1"/>
    <x v="0"/>
  </r>
  <r>
    <x v="1"/>
    <x v="5"/>
    <x v="24"/>
    <x v="24"/>
    <n v="1"/>
    <n v="25"/>
    <s v="Porcentaje"/>
    <s v="Activo"/>
    <n v="25"/>
    <n v="1"/>
    <x v="0"/>
  </r>
  <r>
    <x v="1"/>
    <x v="5"/>
    <x v="25"/>
    <x v="25"/>
    <n v="1"/>
    <n v="3"/>
    <s v="Numero"/>
    <s v="Activo"/>
    <n v="3"/>
    <n v="1"/>
    <x v="0"/>
  </r>
  <r>
    <x v="1"/>
    <x v="2"/>
    <x v="26"/>
    <x v="26"/>
    <n v="3"/>
    <n v="100"/>
    <s v="Número"/>
    <s v="Activo"/>
    <n v="100"/>
    <n v="1"/>
    <x v="0"/>
  </r>
  <r>
    <x v="1"/>
    <x v="6"/>
    <x v="27"/>
    <x v="27"/>
    <n v="2"/>
    <n v="30"/>
    <s v="Porcentaje"/>
    <s v="Activo"/>
    <n v="30"/>
    <n v="1"/>
    <x v="0"/>
  </r>
  <r>
    <x v="1"/>
    <x v="4"/>
    <x v="28"/>
    <x v="28"/>
    <n v="2"/>
    <n v="40"/>
    <s v="Porcentaje"/>
    <s v="Activo"/>
    <n v="40"/>
    <n v="1"/>
    <x v="0"/>
  </r>
  <r>
    <x v="1"/>
    <x v="6"/>
    <x v="29"/>
    <x v="29"/>
    <n v="1"/>
    <n v="50"/>
    <s v="Porcentaje"/>
    <s v="Activo"/>
    <n v="50"/>
    <n v="1"/>
    <x v="0"/>
  </r>
  <r>
    <x v="1"/>
    <x v="6"/>
    <x v="30"/>
    <x v="30"/>
    <n v="1"/>
    <n v="8"/>
    <s v="Número"/>
    <s v="Activo"/>
    <n v="8"/>
    <n v="1"/>
    <x v="0"/>
  </r>
  <r>
    <x v="1"/>
    <x v="6"/>
    <x v="31"/>
    <x v="31"/>
    <n v="1"/>
    <n v="100"/>
    <s v="Porcentaje"/>
    <s v="Activo"/>
    <n v="100"/>
    <n v="1"/>
    <x v="0"/>
  </r>
  <r>
    <x v="1"/>
    <x v="6"/>
    <x v="32"/>
    <x v="32"/>
    <n v="1"/>
    <n v="1"/>
    <s v="Número"/>
    <s v="Activo"/>
    <n v="1"/>
    <n v="1"/>
    <x v="0"/>
  </r>
  <r>
    <x v="1"/>
    <x v="6"/>
    <x v="33"/>
    <x v="33"/>
    <n v="1"/>
    <n v="100"/>
    <s v="Porcentaje"/>
    <s v="Activo"/>
    <n v="100"/>
    <n v="1"/>
    <x v="0"/>
  </r>
  <r>
    <x v="1"/>
    <x v="6"/>
    <x v="34"/>
    <x v="34"/>
    <n v="1"/>
    <n v="100"/>
    <s v="Porcentaje"/>
    <s v="Activo"/>
    <n v="100"/>
    <n v="1"/>
    <x v="0"/>
  </r>
  <r>
    <x v="1"/>
    <x v="7"/>
    <x v="35"/>
    <x v="35"/>
    <n v="3"/>
    <n v="10"/>
    <s v="Porcentaje"/>
    <s v="Activo"/>
    <n v="10"/>
    <n v="1"/>
    <x v="0"/>
  </r>
  <r>
    <x v="1"/>
    <x v="7"/>
    <x v="36"/>
    <x v="36"/>
    <n v="2"/>
    <n v="10"/>
    <s v="Porcentaje"/>
    <s v="Activo"/>
    <n v="10"/>
    <n v="1"/>
    <x v="0"/>
  </r>
  <r>
    <x v="1"/>
    <x v="7"/>
    <x v="37"/>
    <x v="37"/>
    <n v="2"/>
    <n v="34"/>
    <s v="Número"/>
    <s v="Activo"/>
    <n v="34"/>
    <n v="1"/>
    <x v="0"/>
  </r>
  <r>
    <x v="1"/>
    <x v="7"/>
    <x v="38"/>
    <x v="38"/>
    <n v="2"/>
    <n v="617"/>
    <s v="Número"/>
    <s v="Activo"/>
    <n v="970"/>
    <n v="1.5721231766612642"/>
    <x v="0"/>
  </r>
  <r>
    <x v="1"/>
    <x v="7"/>
    <x v="39"/>
    <x v="39"/>
    <n v="2"/>
    <n v="100"/>
    <s v="Porcentaje"/>
    <s v="Activo"/>
    <n v="100"/>
    <n v="1"/>
    <x v="0"/>
  </r>
  <r>
    <x v="1"/>
    <x v="7"/>
    <x v="40"/>
    <x v="40"/>
    <n v="2"/>
    <n v="100"/>
    <s v="Porcentaje"/>
    <s v="Activo"/>
    <n v="100"/>
    <n v="1"/>
    <x v="0"/>
  </r>
  <r>
    <x v="1"/>
    <x v="7"/>
    <x v="41"/>
    <x v="41"/>
    <n v="4"/>
    <n v="3"/>
    <s v="Número"/>
    <s v="Activo"/>
    <n v="3"/>
    <n v="1"/>
    <x v="0"/>
  </r>
  <r>
    <x v="1"/>
    <x v="7"/>
    <x v="42"/>
    <x v="42"/>
    <n v="2"/>
    <n v="1"/>
    <s v="Número"/>
    <s v="Activo"/>
    <n v="1"/>
    <n v="1"/>
    <x v="0"/>
  </r>
  <r>
    <x v="1"/>
    <x v="8"/>
    <x v="43"/>
    <x v="43"/>
    <n v="1"/>
    <n v="1"/>
    <s v="Número"/>
    <s v="Activo"/>
    <n v="1"/>
    <n v="1"/>
    <x v="0"/>
  </r>
  <r>
    <x v="1"/>
    <x v="9"/>
    <x v="44"/>
    <x v="44"/>
    <n v="2"/>
    <n v="11"/>
    <s v="Numero"/>
    <s v="Activo"/>
    <n v="11"/>
    <n v="1"/>
    <x v="0"/>
  </r>
  <r>
    <x v="1"/>
    <x v="9"/>
    <x v="45"/>
    <x v="45"/>
    <n v="3"/>
    <n v="10"/>
    <s v="Número"/>
    <s v="Activo"/>
    <s v="10"/>
    <n v="1"/>
    <x v="0"/>
  </r>
  <r>
    <x v="1"/>
    <x v="9"/>
    <x v="46"/>
    <x v="46"/>
    <n v="3"/>
    <n v="96"/>
    <s v="Porcentaje"/>
    <s v="Activo"/>
    <n v="96"/>
    <n v="1"/>
    <x v="0"/>
  </r>
  <r>
    <x v="1"/>
    <x v="9"/>
    <x v="47"/>
    <x v="47"/>
    <n v="2"/>
    <n v="12"/>
    <s v="Número"/>
    <s v="Activo"/>
    <n v="12"/>
    <n v="1"/>
    <x v="0"/>
  </r>
  <r>
    <x v="1"/>
    <x v="9"/>
    <x v="48"/>
    <x v="48"/>
    <n v="4"/>
    <n v="1"/>
    <s v="Número"/>
    <s v="Activo"/>
    <s v="1"/>
    <n v="1"/>
    <x v="0"/>
  </r>
  <r>
    <x v="1"/>
    <x v="9"/>
    <x v="49"/>
    <x v="49"/>
    <n v="3"/>
    <n v="1"/>
    <s v="Número"/>
    <s v="Activo"/>
    <n v="1"/>
    <n v="1"/>
    <x v="0"/>
  </r>
  <r>
    <x v="1"/>
    <x v="9"/>
    <x v="50"/>
    <x v="50"/>
    <n v="3"/>
    <n v="1"/>
    <s v="Número"/>
    <s v="Activo"/>
    <n v="1"/>
    <n v="1"/>
    <x v="0"/>
  </r>
  <r>
    <x v="1"/>
    <x v="9"/>
    <x v="51"/>
    <x v="51"/>
    <n v="3"/>
    <n v="6"/>
    <s v="Número"/>
    <s v="Activo"/>
    <n v="6"/>
    <n v="1"/>
    <x v="0"/>
  </r>
  <r>
    <x v="1"/>
    <x v="9"/>
    <x v="52"/>
    <x v="52"/>
    <n v="2"/>
    <n v="6"/>
    <s v="Número"/>
    <s v="Activo"/>
    <s v="6"/>
    <n v="1"/>
    <x v="0"/>
  </r>
  <r>
    <x v="1"/>
    <x v="9"/>
    <x v="53"/>
    <x v="53"/>
    <n v="3"/>
    <n v="10"/>
    <s v="Número"/>
    <s v="Activo"/>
    <s v="10"/>
    <n v="1"/>
    <x v="0"/>
  </r>
  <r>
    <x v="1"/>
    <x v="9"/>
    <x v="54"/>
    <x v="54"/>
    <n v="3"/>
    <n v="100"/>
    <s v="Porcentaje"/>
    <s v="Activo"/>
    <n v="100"/>
    <n v="1"/>
    <x v="0"/>
  </r>
  <r>
    <x v="1"/>
    <x v="9"/>
    <x v="55"/>
    <x v="55"/>
    <n v="3"/>
    <n v="65"/>
    <s v="Porcentaje"/>
    <s v="Activo"/>
    <n v="65"/>
    <n v="1"/>
    <x v="0"/>
  </r>
  <r>
    <x v="1"/>
    <x v="5"/>
    <x v="56"/>
    <x v="56"/>
    <n v="1"/>
    <n v="2"/>
    <s v="Numero"/>
    <s v="Activo"/>
    <n v="2"/>
    <n v="1"/>
    <x v="0"/>
  </r>
  <r>
    <x v="1"/>
    <x v="8"/>
    <x v="57"/>
    <x v="57"/>
    <n v="2"/>
    <n v="1"/>
    <s v="Número"/>
    <s v="Activo"/>
    <n v="1"/>
    <n v="1"/>
    <x v="0"/>
  </r>
  <r>
    <x v="1"/>
    <x v="6"/>
    <x v="58"/>
    <x v="58"/>
    <n v="2"/>
    <n v="100"/>
    <s v="Porcentaje"/>
    <s v="Activo"/>
    <n v="100"/>
    <n v="1"/>
    <x v="0"/>
  </r>
  <r>
    <x v="2"/>
    <x v="10"/>
    <x v="59"/>
    <x v="59"/>
    <n v="10"/>
    <n v="100"/>
    <s v="Porcentaje"/>
    <s v="Activo"/>
    <n v="100"/>
    <n v="1"/>
    <x v="0"/>
  </r>
  <r>
    <x v="2"/>
    <x v="11"/>
    <x v="60"/>
    <x v="60"/>
    <n v="10"/>
    <n v="1"/>
    <s v="Número"/>
    <s v="Activo"/>
    <n v="1"/>
    <n v="1"/>
    <x v="0"/>
  </r>
  <r>
    <x v="2"/>
    <x v="11"/>
    <x v="61"/>
    <x v="61"/>
    <n v="10"/>
    <n v="1"/>
    <s v="Número"/>
    <s v="Activo"/>
    <n v="1"/>
    <n v="1"/>
    <x v="0"/>
  </r>
  <r>
    <x v="2"/>
    <x v="12"/>
    <x v="62"/>
    <x v="62"/>
    <n v="15"/>
    <n v="30"/>
    <s v="Porcentaje"/>
    <s v="Activo"/>
    <n v="22.5"/>
    <n v="0.75"/>
    <x v="4"/>
  </r>
  <r>
    <x v="2"/>
    <x v="10"/>
    <x v="63"/>
    <x v="63"/>
    <n v="10"/>
    <n v="45"/>
    <s v="Porcentaje"/>
    <s v="Activo"/>
    <n v="22.5"/>
    <n v="0.5"/>
    <x v="1"/>
  </r>
  <r>
    <x v="2"/>
    <x v="10"/>
    <x v="64"/>
    <x v="64"/>
    <n v="15"/>
    <n v="45"/>
    <s v="Porcentaje"/>
    <s v="Activo"/>
    <n v="45"/>
    <n v="1"/>
    <x v="0"/>
  </r>
  <r>
    <x v="2"/>
    <x v="10"/>
    <x v="65"/>
    <x v="65"/>
    <n v="10"/>
    <n v="45"/>
    <s v="Porcentaje"/>
    <s v="Activo"/>
    <n v="23"/>
    <n v="0.51111111111111107"/>
    <x v="5"/>
  </r>
  <r>
    <x v="2"/>
    <x v="11"/>
    <x v="66"/>
    <x v="66"/>
    <n v="10"/>
    <n v="1"/>
    <s v="Número"/>
    <s v="Activo"/>
    <n v="1"/>
    <n v="1"/>
    <x v="0"/>
  </r>
  <r>
    <x v="2"/>
    <x v="13"/>
    <x v="67"/>
    <x v="67"/>
    <n v="10"/>
    <n v="1"/>
    <s v="Número"/>
    <s v="Activo"/>
    <n v="1"/>
    <n v="1"/>
    <x v="0"/>
  </r>
  <r>
    <x v="3"/>
    <x v="14"/>
    <x v="68"/>
    <x v="68"/>
    <n v="10"/>
    <n v="2400"/>
    <s v="Número"/>
    <s v="Activo"/>
    <n v="2206"/>
    <n v="0.91916666666666669"/>
    <x v="6"/>
  </r>
  <r>
    <x v="3"/>
    <x v="14"/>
    <x v="69"/>
    <x v="69"/>
    <n v="5"/>
    <n v="5000"/>
    <s v="Número"/>
    <s v="Activo"/>
    <n v="5659"/>
    <n v="1.1317999999999999"/>
    <x v="0"/>
  </r>
  <r>
    <x v="3"/>
    <x v="14"/>
    <x v="70"/>
    <x v="70"/>
    <n v="5"/>
    <n v="120"/>
    <s v="Número"/>
    <s v="Activo"/>
    <n v="500"/>
    <n v="4.166666666666667"/>
    <x v="0"/>
  </r>
  <r>
    <x v="3"/>
    <x v="14"/>
    <x v="71"/>
    <x v="71"/>
    <n v="6"/>
    <n v="1272"/>
    <s v="Número"/>
    <s v="Activo"/>
    <n v="1428"/>
    <n v="1.1226415094339623"/>
    <x v="0"/>
  </r>
  <r>
    <x v="3"/>
    <x v="14"/>
    <x v="72"/>
    <x v="72"/>
    <n v="10"/>
    <n v="300"/>
    <s v="Número"/>
    <s v="Activo"/>
    <n v="619"/>
    <n v="2.0633333333333335"/>
    <x v="0"/>
  </r>
  <r>
    <x v="3"/>
    <x v="14"/>
    <x v="73"/>
    <x v="73"/>
    <n v="10"/>
    <n v="100"/>
    <s v="Porcentaje"/>
    <s v="Activo"/>
    <n v="100"/>
    <n v="1"/>
    <x v="0"/>
  </r>
  <r>
    <x v="3"/>
    <x v="14"/>
    <x v="74"/>
    <x v="74"/>
    <n v="3"/>
    <n v="100"/>
    <s v="Porcentaje"/>
    <s v="Activo"/>
    <n v="100"/>
    <n v="1"/>
    <x v="0"/>
  </r>
  <r>
    <x v="3"/>
    <x v="15"/>
    <x v="75"/>
    <x v="75"/>
    <n v="10"/>
    <n v="1700"/>
    <s v="Número"/>
    <s v="Activo"/>
    <n v="2035"/>
    <n v="1.1970588235294117"/>
    <x v="0"/>
  </r>
  <r>
    <x v="3"/>
    <x v="14"/>
    <x v="76"/>
    <x v="76"/>
    <n v="10"/>
    <n v="2"/>
    <s v="Número"/>
    <s v="Activo"/>
    <n v="2"/>
    <n v="1"/>
    <x v="0"/>
  </r>
  <r>
    <x v="3"/>
    <x v="14"/>
    <x v="77"/>
    <x v="77"/>
    <n v="10"/>
    <n v="2"/>
    <s v="Número"/>
    <s v="Activo"/>
    <n v="2"/>
    <n v="1"/>
    <x v="0"/>
  </r>
  <r>
    <x v="3"/>
    <x v="15"/>
    <x v="78"/>
    <x v="78"/>
    <n v="10"/>
    <n v="23"/>
    <s v="Número"/>
    <s v="Activo"/>
    <n v="24"/>
    <n v="1.0434782608695652"/>
    <x v="0"/>
  </r>
  <r>
    <x v="3"/>
    <x v="16"/>
    <x v="79"/>
    <x v="79"/>
    <n v="3"/>
    <n v="1"/>
    <s v="Número"/>
    <s v="Activo"/>
    <n v="1"/>
    <n v="1"/>
    <x v="0"/>
  </r>
  <r>
    <x v="3"/>
    <x v="16"/>
    <x v="80"/>
    <x v="80"/>
    <n v="2"/>
    <n v="1"/>
    <s v="Número"/>
    <s v="Activo"/>
    <n v="0"/>
    <n v="0"/>
    <x v="7"/>
  </r>
  <r>
    <x v="3"/>
    <x v="17"/>
    <x v="81"/>
    <x v="81"/>
    <n v="5"/>
    <n v="1"/>
    <s v="Número"/>
    <s v="Activo"/>
    <n v="1"/>
    <n v="1"/>
    <x v="0"/>
  </r>
  <r>
    <x v="3"/>
    <x v="0"/>
    <x v="82"/>
    <x v="82"/>
    <n v="1"/>
    <n v="1"/>
    <s v="Número"/>
    <s v="Activo"/>
    <n v="1"/>
    <n v="1"/>
    <x v="0"/>
  </r>
  <r>
    <x v="4"/>
    <x v="18"/>
    <x v="83"/>
    <x v="83"/>
    <n v="25"/>
    <n v="50"/>
    <s v="Número"/>
    <s v="Activo"/>
    <s v="50"/>
    <n v="1"/>
    <x v="0"/>
  </r>
  <r>
    <x v="4"/>
    <x v="18"/>
    <x v="84"/>
    <x v="84"/>
    <n v="25"/>
    <n v="100"/>
    <s v="Porcentaje"/>
    <s v="Activo"/>
    <s v="100"/>
    <n v="1"/>
    <x v="0"/>
  </r>
  <r>
    <x v="4"/>
    <x v="18"/>
    <x v="85"/>
    <x v="85"/>
    <n v="25"/>
    <n v="1"/>
    <s v="Número"/>
    <s v="Activo"/>
    <s v="1"/>
    <n v="1"/>
    <x v="0"/>
  </r>
  <r>
    <x v="4"/>
    <x v="18"/>
    <x v="86"/>
    <x v="86"/>
    <n v="25"/>
    <n v="50"/>
    <s v="Número"/>
    <s v="Activo"/>
    <s v="50"/>
    <n v="1"/>
    <x v="0"/>
  </r>
  <r>
    <x v="5"/>
    <x v="19"/>
    <x v="87"/>
    <x v="87"/>
    <n v="40"/>
    <n v="6"/>
    <s v="Número"/>
    <s v="Activo"/>
    <n v="0"/>
    <n v="0"/>
    <x v="7"/>
  </r>
  <r>
    <x v="5"/>
    <x v="19"/>
    <x v="88"/>
    <x v="88"/>
    <n v="60"/>
    <n v="90"/>
    <s v="Porcentaje"/>
    <s v="Activo"/>
    <n v="82.17"/>
    <n v="0.91300000000000003"/>
    <x v="8"/>
  </r>
  <r>
    <x v="6"/>
    <x v="13"/>
    <x v="89"/>
    <x v="89"/>
    <n v="20"/>
    <n v="1"/>
    <s v="Número"/>
    <s v="Activo"/>
    <n v="1"/>
    <n v="1"/>
    <x v="0"/>
  </r>
  <r>
    <x v="6"/>
    <x v="13"/>
    <x v="90"/>
    <x v="90"/>
    <n v="20"/>
    <n v="1"/>
    <s v="Número"/>
    <s v="Activo"/>
    <n v="1"/>
    <n v="1"/>
    <x v="0"/>
  </r>
  <r>
    <x v="6"/>
    <x v="13"/>
    <x v="91"/>
    <x v="91"/>
    <n v="10"/>
    <n v="40"/>
    <s v="Número"/>
    <s v="Activo"/>
    <n v="40"/>
    <n v="1"/>
    <x v="0"/>
  </r>
  <r>
    <x v="6"/>
    <x v="13"/>
    <x v="92"/>
    <x v="92"/>
    <n v="10"/>
    <n v="2"/>
    <s v="Número"/>
    <s v="Activo"/>
    <n v="2"/>
    <n v="1"/>
    <x v="0"/>
  </r>
  <r>
    <x v="6"/>
    <x v="13"/>
    <x v="93"/>
    <x v="93"/>
    <n v="20"/>
    <n v="4"/>
    <s v="Número"/>
    <s v="Activo"/>
    <n v="4"/>
    <n v="1"/>
    <x v="0"/>
  </r>
  <r>
    <x v="6"/>
    <x v="13"/>
    <x v="94"/>
    <x v="94"/>
    <n v="20"/>
    <n v="30"/>
    <s v="Porcentaje"/>
    <s v="Activo"/>
    <n v="30"/>
    <n v="1"/>
    <x v="0"/>
  </r>
  <r>
    <x v="7"/>
    <x v="20"/>
    <x v="95"/>
    <x v="95"/>
    <n v="5"/>
    <n v="1"/>
    <s v="Número"/>
    <s v="Activo"/>
    <n v="1"/>
    <n v="1"/>
    <x v="0"/>
  </r>
  <r>
    <x v="7"/>
    <x v="20"/>
    <x v="96"/>
    <x v="96"/>
    <n v="10"/>
    <n v="8"/>
    <s v="Número"/>
    <s v="Activo"/>
    <n v="8"/>
    <n v="1"/>
    <x v="0"/>
  </r>
  <r>
    <x v="7"/>
    <x v="20"/>
    <x v="97"/>
    <x v="97"/>
    <n v="5"/>
    <n v="1"/>
    <s v="Número"/>
    <s v="Activo"/>
    <n v="1"/>
    <n v="1"/>
    <x v="0"/>
  </r>
  <r>
    <x v="7"/>
    <x v="20"/>
    <x v="98"/>
    <x v="98"/>
    <n v="5"/>
    <n v="1"/>
    <s v="Número"/>
    <s v="Activo"/>
    <n v="1"/>
    <n v="1"/>
    <x v="0"/>
  </r>
  <r>
    <x v="7"/>
    <x v="20"/>
    <x v="99"/>
    <x v="99"/>
    <n v="5"/>
    <n v="69"/>
    <s v="Número"/>
    <s v="Activo"/>
    <n v="69"/>
    <n v="1"/>
    <x v="0"/>
  </r>
  <r>
    <x v="7"/>
    <x v="21"/>
    <x v="100"/>
    <x v="100"/>
    <n v="10"/>
    <n v="12"/>
    <s v="Número"/>
    <s v="Activo"/>
    <n v="12"/>
    <n v="1"/>
    <x v="0"/>
  </r>
  <r>
    <x v="7"/>
    <x v="21"/>
    <x v="101"/>
    <x v="101"/>
    <n v="10"/>
    <n v="4"/>
    <s v="Número"/>
    <s v="Activo"/>
    <n v="4"/>
    <n v="1"/>
    <x v="0"/>
  </r>
  <r>
    <x v="7"/>
    <x v="22"/>
    <x v="102"/>
    <x v="102"/>
    <n v="5"/>
    <n v="12"/>
    <s v="Número"/>
    <s v="Activo"/>
    <n v="12"/>
    <n v="1"/>
    <x v="0"/>
  </r>
  <r>
    <x v="7"/>
    <x v="22"/>
    <x v="103"/>
    <x v="103"/>
    <n v="20"/>
    <n v="1"/>
    <s v="Número"/>
    <s v="Activo"/>
    <n v="1"/>
    <n v="1"/>
    <x v="0"/>
  </r>
  <r>
    <x v="7"/>
    <x v="22"/>
    <x v="104"/>
    <x v="104"/>
    <n v="20"/>
    <n v="2"/>
    <s v="Número"/>
    <s v="Activo"/>
    <n v="2"/>
    <n v="1"/>
    <x v="0"/>
  </r>
  <r>
    <x v="7"/>
    <x v="22"/>
    <x v="105"/>
    <x v="105"/>
    <n v="5"/>
    <n v="1"/>
    <s v="Número"/>
    <s v="Activo"/>
    <n v="1"/>
    <n v="1"/>
    <x v="0"/>
  </r>
  <r>
    <x v="8"/>
    <x v="10"/>
    <x v="106"/>
    <x v="106"/>
    <n v="100"/>
    <n v="1"/>
    <s v="Número"/>
    <s v="Activo"/>
    <n v="1"/>
    <n v="1"/>
    <x v="0"/>
  </r>
  <r>
    <x v="9"/>
    <x v="14"/>
    <x v="107"/>
    <x v="107"/>
    <n v="20"/>
    <n v="1"/>
    <s v="Número"/>
    <s v="Activo"/>
    <n v="1"/>
    <n v="1"/>
    <x v="0"/>
  </r>
  <r>
    <x v="9"/>
    <x v="23"/>
    <x v="108"/>
    <x v="108"/>
    <n v="80"/>
    <n v="100"/>
    <s v="Porcentaje "/>
    <s v="Activo"/>
    <n v="100"/>
    <n v="1"/>
    <x v="0"/>
  </r>
  <r>
    <x v="10"/>
    <x v="23"/>
    <x v="109"/>
    <x v="109"/>
    <n v="10"/>
    <n v="100"/>
    <s v="Porcentaje"/>
    <s v="Activo"/>
    <n v="100"/>
    <n v="1"/>
    <x v="0"/>
  </r>
  <r>
    <x v="10"/>
    <x v="23"/>
    <x v="110"/>
    <x v="110"/>
    <n v="10"/>
    <n v="3"/>
    <s v="Número"/>
    <s v="Activo"/>
    <n v="3"/>
    <n v="1"/>
    <x v="0"/>
  </r>
  <r>
    <x v="10"/>
    <x v="23"/>
    <x v="111"/>
    <x v="111"/>
    <n v="10"/>
    <n v="3"/>
    <s v="Número"/>
    <s v="Activo"/>
    <n v="3"/>
    <n v="1"/>
    <x v="0"/>
  </r>
  <r>
    <x v="10"/>
    <x v="23"/>
    <x v="112"/>
    <x v="112"/>
    <n v="15"/>
    <n v="1"/>
    <s v="Número"/>
    <s v="Activo"/>
    <n v="1"/>
    <n v="1"/>
    <x v="0"/>
  </r>
  <r>
    <x v="10"/>
    <x v="23"/>
    <x v="113"/>
    <x v="113"/>
    <n v="15"/>
    <n v="4"/>
    <s v="Número"/>
    <s v="Activo"/>
    <n v="4"/>
    <n v="1"/>
    <x v="0"/>
  </r>
  <r>
    <x v="10"/>
    <x v="23"/>
    <x v="114"/>
    <x v="114"/>
    <n v="10"/>
    <n v="1"/>
    <s v="Número"/>
    <s v="Activo"/>
    <s v="1"/>
    <n v="1"/>
    <x v="0"/>
  </r>
  <r>
    <x v="10"/>
    <x v="23"/>
    <x v="115"/>
    <x v="115"/>
    <n v="10"/>
    <n v="1"/>
    <s v="Número"/>
    <s v="Activo"/>
    <s v="1"/>
    <n v="1"/>
    <x v="0"/>
  </r>
  <r>
    <x v="10"/>
    <x v="23"/>
    <x v="116"/>
    <x v="116"/>
    <n v="5"/>
    <n v="50"/>
    <s v="Porcentaje"/>
    <s v="Activo"/>
    <s v="50"/>
    <n v="1"/>
    <x v="0"/>
  </r>
  <r>
    <x v="10"/>
    <x v="23"/>
    <x v="117"/>
    <x v="117"/>
    <n v="15"/>
    <n v="4"/>
    <s v="Número"/>
    <s v="Activo"/>
    <n v="4"/>
    <n v="1"/>
    <x v="0"/>
  </r>
  <r>
    <x v="11"/>
    <x v="17"/>
    <x v="118"/>
    <x v="118"/>
    <n v="7"/>
    <n v="1"/>
    <s v="Número"/>
    <s v="Activo"/>
    <n v="1"/>
    <n v="1"/>
    <x v="0"/>
  </r>
  <r>
    <x v="11"/>
    <x v="17"/>
    <x v="119"/>
    <x v="119"/>
    <n v="7"/>
    <n v="100"/>
    <s v="Porcentaje"/>
    <s v="Activo"/>
    <n v="100"/>
    <n v="1"/>
    <x v="0"/>
  </r>
  <r>
    <x v="11"/>
    <x v="17"/>
    <x v="120"/>
    <x v="120"/>
    <n v="11"/>
    <n v="100"/>
    <s v="Porcentaje"/>
    <s v="Activo"/>
    <n v="100"/>
    <n v="1"/>
    <x v="0"/>
  </r>
  <r>
    <x v="11"/>
    <x v="17"/>
    <x v="121"/>
    <x v="121"/>
    <n v="7"/>
    <n v="1"/>
    <s v="Número"/>
    <s v="Activo"/>
    <n v="1"/>
    <n v="1"/>
    <x v="0"/>
  </r>
  <r>
    <x v="11"/>
    <x v="13"/>
    <x v="122"/>
    <x v="122"/>
    <n v="7"/>
    <n v="3"/>
    <s v="Número"/>
    <s v="Activo"/>
    <n v="3"/>
    <n v="1"/>
    <x v="0"/>
  </r>
  <r>
    <x v="11"/>
    <x v="13"/>
    <x v="123"/>
    <x v="123"/>
    <n v="6"/>
    <n v="1"/>
    <s v="Número"/>
    <s v="Activo"/>
    <n v="1"/>
    <n v="1"/>
    <x v="0"/>
  </r>
  <r>
    <x v="11"/>
    <x v="10"/>
    <x v="124"/>
    <x v="124"/>
    <n v="7"/>
    <n v="80"/>
    <s v="Porcentaje"/>
    <s v="Activo"/>
    <n v="80"/>
    <n v="1"/>
    <x v="0"/>
  </r>
  <r>
    <x v="11"/>
    <x v="10"/>
    <x v="125"/>
    <x v="125"/>
    <n v="7"/>
    <n v="55"/>
    <s v="Porcentaje"/>
    <s v="Activo"/>
    <n v="55"/>
    <n v="1"/>
    <x v="0"/>
  </r>
  <r>
    <x v="11"/>
    <x v="10"/>
    <x v="126"/>
    <x v="126"/>
    <n v="7"/>
    <n v="80"/>
    <s v="Porcentaje"/>
    <s v="Activo"/>
    <n v="100"/>
    <n v="1.25"/>
    <x v="0"/>
  </r>
  <r>
    <x v="11"/>
    <x v="11"/>
    <x v="127"/>
    <x v="127"/>
    <n v="7"/>
    <n v="1"/>
    <s v="Número"/>
    <s v="Activo"/>
    <n v="1"/>
    <n v="1"/>
    <x v="0"/>
  </r>
  <r>
    <x v="11"/>
    <x v="11"/>
    <x v="128"/>
    <x v="128"/>
    <n v="7"/>
    <n v="100"/>
    <s v="Porcentaje"/>
    <s v="Activo"/>
    <n v="100"/>
    <n v="1"/>
    <x v="0"/>
  </r>
  <r>
    <x v="11"/>
    <x v="11"/>
    <x v="129"/>
    <x v="129"/>
    <n v="7"/>
    <n v="2"/>
    <s v="Número"/>
    <s v="Activo"/>
    <n v="2"/>
    <n v="1"/>
    <x v="0"/>
  </r>
  <r>
    <x v="11"/>
    <x v="17"/>
    <x v="130"/>
    <x v="130"/>
    <n v="7"/>
    <n v="100"/>
    <s v="Porcentaje"/>
    <s v="Activo"/>
    <n v="100"/>
    <n v="1"/>
    <x v="0"/>
  </r>
  <r>
    <x v="12"/>
    <x v="24"/>
    <x v="131"/>
    <x v="131"/>
    <n v="11"/>
    <n v="92"/>
    <s v="Porcentaje"/>
    <s v="Activo"/>
    <n v="92"/>
    <n v="1"/>
    <x v="0"/>
  </r>
  <r>
    <x v="12"/>
    <x v="24"/>
    <x v="132"/>
    <x v="132"/>
    <n v="11"/>
    <n v="100"/>
    <s v="Porcentaje"/>
    <s v="Activo"/>
    <n v="100"/>
    <n v="1"/>
    <x v="0"/>
  </r>
  <r>
    <x v="12"/>
    <x v="24"/>
    <x v="133"/>
    <x v="133"/>
    <n v="12"/>
    <n v="100"/>
    <s v="Porcentaje"/>
    <s v="Activo"/>
    <n v="100"/>
    <n v="1"/>
    <x v="0"/>
  </r>
  <r>
    <x v="12"/>
    <x v="24"/>
    <x v="134"/>
    <x v="134"/>
    <n v="11"/>
    <n v="83"/>
    <s v="Porcentaje"/>
    <s v="Activo"/>
    <n v="51"/>
    <n v="0.61445783132530118"/>
    <x v="9"/>
  </r>
  <r>
    <x v="12"/>
    <x v="24"/>
    <x v="135"/>
    <x v="135"/>
    <n v="11"/>
    <n v="11"/>
    <s v="Porcentaje"/>
    <s v="Activo"/>
    <n v="11"/>
    <n v="1"/>
    <x v="0"/>
  </r>
  <r>
    <x v="12"/>
    <x v="24"/>
    <x v="136"/>
    <x v="136"/>
    <n v="11"/>
    <n v="12"/>
    <s v="Número"/>
    <s v="Activo"/>
    <n v="5"/>
    <n v="0.41666666666666669"/>
    <x v="10"/>
  </r>
  <r>
    <x v="12"/>
    <x v="24"/>
    <x v="137"/>
    <x v="137"/>
    <n v="11"/>
    <n v="1"/>
    <s v="Número"/>
    <s v="Activo"/>
    <n v="1"/>
    <n v="1"/>
    <x v="0"/>
  </r>
  <r>
    <x v="12"/>
    <x v="24"/>
    <x v="138"/>
    <x v="138"/>
    <n v="11"/>
    <n v="140"/>
    <s v="Número"/>
    <s v="Activo"/>
    <n v="140"/>
    <n v="1"/>
    <x v="0"/>
  </r>
  <r>
    <x v="12"/>
    <x v="24"/>
    <x v="139"/>
    <x v="139"/>
    <n v="11"/>
    <n v="100"/>
    <s v="Porcentaje"/>
    <s v="Activo"/>
    <n v="100"/>
    <n v="1"/>
    <x v="0"/>
  </r>
  <r>
    <x v="13"/>
    <x v="13"/>
    <x v="140"/>
    <x v="140"/>
    <n v="20"/>
    <n v="100"/>
    <s v="Porcentaje"/>
    <s v="Activo"/>
    <n v="100"/>
    <n v="1"/>
    <x v="0"/>
  </r>
  <r>
    <x v="13"/>
    <x v="13"/>
    <x v="141"/>
    <x v="141"/>
    <n v="20"/>
    <n v="100"/>
    <s v="Porcentaje"/>
    <s v="Activo"/>
    <n v="60"/>
    <n v="0.6"/>
    <x v="11"/>
  </r>
  <r>
    <x v="13"/>
    <x v="13"/>
    <x v="142"/>
    <x v="142"/>
    <n v="60"/>
    <n v="100"/>
    <s v="Porcentaje"/>
    <s v="Activo"/>
    <n v="100"/>
    <n v="1"/>
    <x v="0"/>
  </r>
  <r>
    <x v="14"/>
    <x v="24"/>
    <x v="143"/>
    <x v="143"/>
    <n v="60"/>
    <n v="25"/>
    <s v="Porcentaje"/>
    <s v="Activo"/>
    <n v="25"/>
    <n v="1"/>
    <x v="0"/>
  </r>
  <r>
    <x v="14"/>
    <x v="24"/>
    <x v="144"/>
    <x v="144"/>
    <n v="20"/>
    <n v="100"/>
    <s v="Porcentaje"/>
    <s v="Activo"/>
    <n v="100"/>
    <n v="1"/>
    <x v="0"/>
  </r>
  <r>
    <x v="14"/>
    <x v="24"/>
    <x v="145"/>
    <x v="145"/>
    <n v="20"/>
    <n v="100"/>
    <s v="Porcentaje"/>
    <s v="Activo"/>
    <n v="100"/>
    <n v="1"/>
    <x v="0"/>
  </r>
  <r>
    <x v="11"/>
    <x v="13"/>
    <x v="146"/>
    <x v="146"/>
    <n v="6"/>
    <n v="53"/>
    <s v="Porcentaje"/>
    <s v="Activo"/>
    <n v="53"/>
    <n v="1"/>
    <x v="0"/>
  </r>
  <r>
    <x v="15"/>
    <x v="12"/>
    <x v="147"/>
    <x v="147"/>
    <n v="5"/>
    <n v="1"/>
    <s v="Número"/>
    <s v="Activo"/>
    <n v="0"/>
    <n v="0"/>
    <x v="7"/>
  </r>
  <r>
    <x v="15"/>
    <x v="12"/>
    <x v="148"/>
    <x v="148"/>
    <n v="5"/>
    <n v="136"/>
    <s v="Número"/>
    <s v="Activo"/>
    <n v="136"/>
    <n v="1"/>
    <x v="0"/>
  </r>
  <r>
    <x v="15"/>
    <x v="12"/>
    <x v="149"/>
    <x v="149"/>
    <n v="2"/>
    <n v="6"/>
    <s v="Número"/>
    <s v="Activo"/>
    <n v="0"/>
    <n v="0"/>
    <x v="7"/>
  </r>
  <r>
    <x v="15"/>
    <x v="12"/>
    <x v="150"/>
    <x v="150"/>
    <n v="5"/>
    <n v="5"/>
    <s v="Porcentaje"/>
    <s v="Activo"/>
    <n v="5"/>
    <n v="1"/>
    <x v="0"/>
  </r>
  <r>
    <x v="15"/>
    <x v="12"/>
    <x v="151"/>
    <x v="151"/>
    <n v="8"/>
    <n v="100"/>
    <s v="Porcentaje"/>
    <s v="Activo"/>
    <n v="100"/>
    <n v="1"/>
    <x v="0"/>
  </r>
  <r>
    <x v="15"/>
    <x v="12"/>
    <x v="152"/>
    <x v="152"/>
    <n v="3"/>
    <n v="20"/>
    <s v="Porcentaje"/>
    <s v="Activo"/>
    <n v="20"/>
    <n v="1"/>
    <x v="0"/>
  </r>
  <r>
    <x v="15"/>
    <x v="12"/>
    <x v="153"/>
    <x v="153"/>
    <n v="10"/>
    <n v="2"/>
    <s v="Número"/>
    <s v="Activo"/>
    <n v="2"/>
    <n v="1"/>
    <x v="0"/>
  </r>
  <r>
    <x v="15"/>
    <x v="25"/>
    <x v="154"/>
    <x v="154"/>
    <n v="10"/>
    <n v="100"/>
    <s v="Porcentaje"/>
    <s v="Activo"/>
    <n v="100"/>
    <n v="1"/>
    <x v="0"/>
  </r>
  <r>
    <x v="15"/>
    <x v="25"/>
    <x v="155"/>
    <x v="155"/>
    <n v="5"/>
    <n v="2"/>
    <s v="Número"/>
    <s v="Activo"/>
    <n v="2"/>
    <n v="1"/>
    <x v="0"/>
  </r>
  <r>
    <x v="15"/>
    <x v="12"/>
    <x v="156"/>
    <x v="156"/>
    <n v="10"/>
    <n v="1"/>
    <s v="Número"/>
    <s v="Activo"/>
    <n v="1"/>
    <n v="1"/>
    <x v="0"/>
  </r>
  <r>
    <x v="15"/>
    <x v="25"/>
    <x v="157"/>
    <x v="157"/>
    <n v="15"/>
    <n v="60"/>
    <s v="Porcentaje"/>
    <s v="Activo"/>
    <n v="60"/>
    <n v="1"/>
    <x v="0"/>
  </r>
  <r>
    <x v="15"/>
    <x v="25"/>
    <x v="158"/>
    <x v="158"/>
    <n v="5"/>
    <n v="100"/>
    <s v="Porcentaje"/>
    <s v="Activo"/>
    <n v="100"/>
    <n v="1"/>
    <x v="0"/>
  </r>
  <r>
    <x v="15"/>
    <x v="12"/>
    <x v="159"/>
    <x v="159"/>
    <n v="10"/>
    <n v="1"/>
    <s v="Número"/>
    <s v="Activo"/>
    <n v="1"/>
    <n v="1"/>
    <x v="0"/>
  </r>
  <r>
    <x v="15"/>
    <x v="25"/>
    <x v="160"/>
    <x v="160"/>
    <n v="2"/>
    <n v="1"/>
    <s v="Número"/>
    <s v="Activo"/>
    <n v="0"/>
    <n v="0"/>
    <x v="7"/>
  </r>
  <r>
    <x v="15"/>
    <x v="13"/>
    <x v="161"/>
    <x v="161"/>
    <n v="5"/>
    <n v="100"/>
    <s v="Porcentaje"/>
    <s v="Activo"/>
    <n v="80"/>
    <n v="0.8"/>
    <x v="3"/>
  </r>
  <r>
    <x v="16"/>
    <x v="26"/>
    <x v="162"/>
    <x v="162"/>
    <n v="5"/>
    <n v="50"/>
    <s v="Porcentaje"/>
    <s v="Activo"/>
    <n v="50"/>
    <n v="1"/>
    <x v="0"/>
  </r>
  <r>
    <x v="16"/>
    <x v="26"/>
    <x v="163"/>
    <x v="163"/>
    <n v="9"/>
    <n v="10"/>
    <s v="Porcentaje"/>
    <s v="Activo"/>
    <n v="10"/>
    <n v="1"/>
    <x v="0"/>
  </r>
  <r>
    <x v="16"/>
    <x v="26"/>
    <x v="164"/>
    <x v="164"/>
    <n v="5"/>
    <n v="1"/>
    <s v="Numero"/>
    <s v="Activo"/>
    <n v="1"/>
    <n v="1"/>
    <x v="0"/>
  </r>
  <r>
    <x v="16"/>
    <x v="26"/>
    <x v="165"/>
    <x v="165"/>
    <n v="5"/>
    <n v="25"/>
    <s v="Porcentaje"/>
    <s v="Activo"/>
    <n v="25"/>
    <n v="1"/>
    <x v="0"/>
  </r>
  <r>
    <x v="16"/>
    <x v="26"/>
    <x v="166"/>
    <x v="166"/>
    <n v="5"/>
    <n v="350"/>
    <s v="Número"/>
    <s v="Activo"/>
    <n v="350"/>
    <n v="1"/>
    <x v="0"/>
  </r>
  <r>
    <x v="16"/>
    <x v="26"/>
    <x v="167"/>
    <x v="167"/>
    <n v="5"/>
    <n v="25"/>
    <s v="Número"/>
    <s v="Activo"/>
    <n v="25"/>
    <n v="1"/>
    <x v="0"/>
  </r>
  <r>
    <x v="16"/>
    <x v="26"/>
    <x v="168"/>
    <x v="168"/>
    <n v="5"/>
    <n v="25"/>
    <s v="Número"/>
    <s v="Activo"/>
    <n v="15"/>
    <n v="0.6"/>
    <x v="11"/>
  </r>
  <r>
    <x v="16"/>
    <x v="26"/>
    <x v="169"/>
    <x v="169"/>
    <n v="6"/>
    <n v="15"/>
    <s v="Número"/>
    <s v="Activo"/>
    <n v="15"/>
    <n v="1"/>
    <x v="0"/>
  </r>
  <r>
    <x v="16"/>
    <x v="27"/>
    <x v="170"/>
    <x v="170"/>
    <n v="6"/>
    <n v="1"/>
    <s v="Número"/>
    <s v="Activo"/>
    <n v="1"/>
    <n v="1"/>
    <x v="0"/>
  </r>
  <r>
    <x v="16"/>
    <x v="28"/>
    <x v="171"/>
    <x v="171"/>
    <n v="6"/>
    <n v="20"/>
    <s v="Porcentaje"/>
    <s v="Activo"/>
    <n v="20"/>
    <n v="1"/>
    <x v="0"/>
  </r>
  <r>
    <x v="16"/>
    <x v="28"/>
    <x v="172"/>
    <x v="172"/>
    <n v="5"/>
    <n v="1"/>
    <s v="Número"/>
    <s v="Activo"/>
    <n v="1"/>
    <n v="1"/>
    <x v="0"/>
  </r>
  <r>
    <x v="16"/>
    <x v="28"/>
    <x v="173"/>
    <x v="173"/>
    <n v="5"/>
    <n v="30"/>
    <s v="Porcentaje"/>
    <s v="Activo"/>
    <n v="30"/>
    <n v="1"/>
    <x v="0"/>
  </r>
  <r>
    <x v="16"/>
    <x v="28"/>
    <x v="174"/>
    <x v="174"/>
    <n v="6"/>
    <n v="30"/>
    <s v="Porcentaje"/>
    <s v="Activo"/>
    <n v="30"/>
    <n v="1"/>
    <x v="0"/>
  </r>
  <r>
    <x v="16"/>
    <x v="28"/>
    <x v="175"/>
    <x v="175"/>
    <n v="6"/>
    <n v="1"/>
    <s v="Número"/>
    <s v="Activo"/>
    <n v="1"/>
    <n v="1"/>
    <x v="0"/>
  </r>
  <r>
    <x v="16"/>
    <x v="29"/>
    <x v="176"/>
    <x v="176"/>
    <n v="5"/>
    <n v="15"/>
    <s v="Número"/>
    <s v="Activo"/>
    <n v="15"/>
    <n v="1"/>
    <x v="0"/>
  </r>
  <r>
    <x v="16"/>
    <x v="29"/>
    <x v="177"/>
    <x v="177"/>
    <n v="5"/>
    <n v="20"/>
    <s v="Número"/>
    <s v="Activo"/>
    <n v="20"/>
    <n v="1"/>
    <x v="0"/>
  </r>
  <r>
    <x v="16"/>
    <x v="29"/>
    <x v="178"/>
    <x v="178"/>
    <n v="6"/>
    <n v="100"/>
    <s v="Porcentaje"/>
    <s v="Activo"/>
    <n v="93"/>
    <n v="0.93"/>
    <x v="12"/>
  </r>
  <r>
    <x v="16"/>
    <x v="28"/>
    <x v="179"/>
    <x v="179"/>
    <n v="5"/>
    <n v="100"/>
    <s v="Porcentaje"/>
    <s v="Activo"/>
    <n v="21"/>
    <n v="0.21"/>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showDrill="0" useAutoFormatting="1" itemPrintTitles="1" createdVersion="6" indent="0" compact="0" compactData="0" multipleFieldFilters="0">
  <location ref="A4:F70" firstHeaderRow="1" firstDataRow="1" firstDataCol="6" rowPageCount="2" colPageCount="1"/>
  <pivotFields count="51">
    <pivotField axis="axisPage" compact="0" outline="0" multipleItemSelectionAllowed="1" showAll="0" defaultSubtotal="0">
      <items count="17">
        <item h="1" x="0"/>
        <item h="1" x="2"/>
        <item h="1" x="1"/>
        <item h="1" x="3"/>
        <item h="1" x="4"/>
        <item h="1" x="5"/>
        <item h="1" x="6"/>
        <item h="1" x="7"/>
        <item h="1" x="9"/>
        <item h="1" x="8"/>
        <item h="1" x="12"/>
        <item h="1" x="13"/>
        <item h="1" x="10"/>
        <item h="1" x="14"/>
        <item h="1" x="15"/>
        <item x="11"/>
        <item h="1"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82">
        <item x="90"/>
        <item x="30"/>
        <item x="31"/>
        <item x="32"/>
        <item x="33"/>
        <item x="58"/>
        <item x="34"/>
        <item x="85"/>
        <item x="16"/>
        <item x="17"/>
        <item x="37"/>
        <item x="38"/>
        <item x="41"/>
        <item x="42"/>
        <item x="20"/>
        <item x="22"/>
        <item x="23"/>
        <item x="24"/>
        <item x="56"/>
        <item x="25"/>
        <item x="57"/>
        <item x="4"/>
        <item x="5"/>
        <item x="68"/>
        <item x="0"/>
        <item x="1"/>
        <item x="2"/>
        <item x="3"/>
        <item x="76"/>
        <item x="135"/>
        <item x="80"/>
        <item x="78"/>
        <item x="171"/>
        <item x="150"/>
        <item x="174"/>
        <item x="175"/>
        <item x="176"/>
        <item x="166"/>
        <item x="167"/>
        <item x="165"/>
        <item x="168"/>
        <item x="169"/>
        <item x="118"/>
        <item x="119"/>
        <item x="147"/>
        <item x="67"/>
        <item x="123"/>
        <item x="109"/>
        <item x="110"/>
        <item x="111"/>
        <item x="112"/>
        <item x="113"/>
        <item x="114"/>
        <item x="115"/>
        <item x="116"/>
        <item x="117"/>
        <item x="104"/>
        <item x="155"/>
        <item x="159"/>
        <item x="158"/>
        <item x="161"/>
        <item x="179"/>
        <item x="26"/>
        <item x="48"/>
        <item x="49"/>
        <item x="35"/>
        <item x="21"/>
        <item x="43"/>
        <item x="6"/>
        <item x="77"/>
        <item x="164"/>
        <item x="133"/>
        <item x="151"/>
        <item x="153"/>
        <item x="45"/>
        <item x="36"/>
        <item x="170"/>
        <item x="92"/>
        <item x="93"/>
        <item x="124"/>
        <item x="64"/>
        <item x="65"/>
        <item x="126"/>
        <item x="60"/>
        <item x="127"/>
        <item x="128"/>
        <item x="61"/>
        <item x="91"/>
        <item x="134"/>
        <item x="136"/>
        <item x="140"/>
        <item x="145"/>
        <item x="95"/>
        <item x="96"/>
        <item x="97"/>
        <item x="98"/>
        <item x="89"/>
        <item x="100"/>
        <item x="101"/>
        <item x="102"/>
        <item x="103"/>
        <item x="105"/>
        <item x="148"/>
        <item x="62"/>
        <item x="152"/>
        <item x="79"/>
        <item x="9"/>
        <item x="81"/>
        <item x="108"/>
        <item x="143"/>
        <item x="88"/>
        <item x="7"/>
        <item x="8"/>
        <item x="13"/>
        <item x="149"/>
        <item x="130"/>
        <item x="131"/>
        <item x="162"/>
        <item x="82"/>
        <item x="94"/>
        <item x="180"/>
        <item x="14"/>
        <item x="54"/>
        <item x="10"/>
        <item x="11"/>
        <item x="12"/>
        <item x="157"/>
        <item x="156"/>
        <item x="146"/>
        <item x="83"/>
        <item x="172"/>
        <item x="84"/>
        <item x="39"/>
        <item x="40"/>
        <item x="18"/>
        <item x="99"/>
        <item x="87"/>
        <item x="122"/>
        <item x="139"/>
        <item x="15"/>
        <item x="69"/>
        <item x="70"/>
        <item x="71"/>
        <item x="177"/>
        <item x="178"/>
        <item x="59"/>
        <item x="120"/>
        <item x="129"/>
        <item x="121"/>
        <item x="72"/>
        <item x="73"/>
        <item x="142"/>
        <item x="154"/>
        <item x="75"/>
        <item x="173"/>
        <item x="144"/>
        <item x="74"/>
        <item x="52"/>
        <item x="160"/>
        <item x="163"/>
        <item x="63"/>
        <item x="141"/>
        <item x="86"/>
        <item x="47"/>
        <item x="51"/>
        <item x="19"/>
        <item x="125"/>
        <item x="66"/>
        <item x="132"/>
        <item x="107"/>
        <item x="53"/>
        <item x="138"/>
        <item x="55"/>
        <item x="106"/>
        <item x="46"/>
        <item x="137"/>
        <item x="50"/>
        <item x="27"/>
        <item x="28"/>
        <item x="29"/>
        <item m="1" x="181"/>
        <item x="44"/>
      </items>
    </pivotField>
    <pivotField compact="0" outline="0" showAll="0" defaultSubtotal="0">
      <items count="189">
        <item x="114"/>
        <item x="98"/>
        <item x="80"/>
        <item x="9"/>
        <item x="136"/>
        <item x="115"/>
        <item x="22"/>
        <item x="20"/>
        <item x="50"/>
        <item x="108"/>
        <item x="92"/>
        <item x="39"/>
        <item x="70"/>
        <item x="140"/>
        <item x="113"/>
        <item x="54"/>
        <item x="103"/>
        <item x="59"/>
        <item x="69"/>
        <item x="88"/>
        <item x="137"/>
        <item x="43"/>
        <item x="33"/>
        <item x="104"/>
        <item x="100"/>
        <item x="30"/>
        <item x="135"/>
        <item x="11"/>
        <item x="163"/>
        <item x="106"/>
        <item x="1"/>
        <item x="125"/>
        <item m="1" x="186"/>
        <item x="0"/>
        <item x="7"/>
        <item x="173"/>
        <item x="175"/>
        <item x="16"/>
        <item x="55"/>
        <item x="45"/>
        <item x="37"/>
        <item x="12"/>
        <item x="152"/>
        <item x="38"/>
        <item x="24"/>
        <item x="116"/>
        <item x="159"/>
        <item x="85"/>
        <item x="86"/>
        <item x="41"/>
        <item x="40"/>
        <item x="19"/>
        <item x="156"/>
        <item x="101"/>
        <item x="89"/>
        <item x="97"/>
        <item x="158"/>
        <item x="149"/>
        <item x="52"/>
        <item x="27"/>
        <item x="151"/>
        <item x="124"/>
        <item x="35"/>
        <item x="141"/>
        <item x="132"/>
        <item x="95"/>
        <item x="148"/>
        <item x="174"/>
        <item x="71"/>
        <item x="72"/>
        <item x="73"/>
        <item x="182"/>
        <item x="183"/>
        <item x="61"/>
        <item x="177"/>
        <item x="5"/>
        <item x="64"/>
        <item x="112"/>
        <item x="122"/>
        <item x="14"/>
        <item x="82"/>
        <item x="25"/>
        <item m="1" x="188"/>
        <item x="121"/>
        <item x="167"/>
        <item x="107"/>
        <item x="53"/>
        <item x="15"/>
        <item x="31"/>
        <item x="48"/>
        <item x="58"/>
        <item x="26"/>
        <item x="29"/>
        <item x="131"/>
        <item x="123"/>
        <item x="162"/>
        <item x="74"/>
        <item x="75"/>
        <item x="13"/>
        <item x="46"/>
        <item x="56"/>
        <item x="6"/>
        <item x="32"/>
        <item x="51"/>
        <item x="34"/>
        <item x="118"/>
        <item x="49"/>
        <item x="133"/>
        <item x="94"/>
        <item x="128"/>
        <item x="139"/>
        <item x="180"/>
        <item x="179"/>
        <item x="36"/>
        <item x="3"/>
        <item x="4"/>
        <item x="10"/>
        <item x="144"/>
        <item x="77"/>
        <item x="63"/>
        <item x="178"/>
        <item x="120"/>
        <item x="176"/>
        <item x="81"/>
        <item x="181"/>
        <item x="83"/>
        <item x="84"/>
        <item x="23"/>
        <item x="47"/>
        <item x="105"/>
        <item x="66"/>
        <item x="96"/>
        <item x="60"/>
        <item x="168"/>
        <item x="171"/>
        <item x="44"/>
        <item x="146"/>
        <item x="138"/>
        <item x="76"/>
        <item x="67"/>
        <item x="62"/>
        <item x="87"/>
        <item x="169"/>
        <item x="28"/>
        <item x="129"/>
        <item x="78"/>
        <item x="79"/>
        <item x="164"/>
        <item x="155"/>
        <item x="165"/>
        <item x="65"/>
        <item x="153"/>
        <item x="142"/>
        <item x="130"/>
        <item x="42"/>
        <item x="147"/>
        <item x="161"/>
        <item x="185"/>
        <item x="2"/>
        <item x="110"/>
        <item x="90"/>
        <item x="117"/>
        <item x="143"/>
        <item x="57"/>
        <item x="170"/>
        <item x="18"/>
        <item x="17"/>
        <item x="8"/>
        <item x="102"/>
        <item x="172"/>
        <item x="127"/>
        <item x="68"/>
        <item x="145"/>
        <item x="126"/>
        <item x="150"/>
        <item x="184"/>
        <item x="134"/>
        <item x="111"/>
        <item x="154"/>
        <item x="160"/>
        <item x="166"/>
        <item x="157"/>
        <item x="109"/>
        <item x="21"/>
        <item x="99"/>
        <item x="119"/>
        <item x="91"/>
        <item m="1" x="187"/>
        <item x="93"/>
      </items>
    </pivotField>
    <pivotField axis="axisRow" compact="0" outline="0" showAll="0" defaultSubtotal="0">
      <items count="19">
        <item x="6"/>
        <item x="5"/>
        <item x="7"/>
        <item x="8"/>
        <item x="2"/>
        <item x="9"/>
        <item x="3"/>
        <item x="4"/>
        <item x="1"/>
        <item x="16"/>
        <item x="17"/>
        <item x="0"/>
        <item x="13"/>
        <item x="10"/>
        <item x="11"/>
        <item x="12"/>
        <item x="15"/>
        <item x="1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45">
        <item x="340"/>
        <item x="341"/>
        <item x="342"/>
        <item x="343"/>
        <item x="344"/>
        <item x="345"/>
        <item x="346"/>
        <item x="347"/>
        <item x="348"/>
        <item x="349"/>
        <item x="350"/>
        <item x="351"/>
        <item x="352"/>
        <item x="353"/>
        <item x="354"/>
        <item x="355"/>
        <item x="356"/>
        <item x="357"/>
        <item x="358"/>
        <item x="359"/>
        <item x="360"/>
        <item x="361"/>
        <item x="362"/>
        <item x="363"/>
        <item x="364"/>
        <item x="448"/>
        <item x="449"/>
        <item x="450"/>
        <item x="451"/>
        <item x="452"/>
        <item x="453"/>
        <item x="454"/>
        <item x="455"/>
        <item x="456"/>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238"/>
        <item x="239"/>
        <item x="240"/>
        <item x="241"/>
        <item x="242"/>
        <item x="243"/>
        <item x="244"/>
        <item x="0"/>
        <item x="1"/>
        <item x="2"/>
        <item x="3"/>
        <item x="8"/>
        <item x="9"/>
        <item x="10"/>
        <item x="11"/>
        <item x="12"/>
        <item x="13"/>
        <item x="14"/>
        <item x="15"/>
        <item x="16"/>
        <item x="17"/>
        <item x="18"/>
        <item x="19"/>
        <item x="20"/>
        <item x="21"/>
        <item x="22"/>
        <item x="23"/>
        <item x="24"/>
        <item x="25"/>
        <item x="26"/>
        <item x="27"/>
        <item x="28"/>
        <item x="29"/>
        <item x="31"/>
        <item x="32"/>
        <item x="33"/>
        <item x="34"/>
        <item x="35"/>
        <item x="36"/>
        <item x="37"/>
        <item x="38"/>
        <item x="39"/>
        <item x="40"/>
        <item x="41"/>
        <item x="42"/>
        <item x="43"/>
        <item x="56"/>
        <item x="57"/>
        <item x="58"/>
        <item x="173"/>
        <item x="174"/>
        <item x="175"/>
        <item x="176"/>
        <item x="177"/>
        <item x="178"/>
        <item x="179"/>
        <item x="180"/>
        <item x="181"/>
        <item x="182"/>
        <item x="183"/>
        <item x="184"/>
        <item x="185"/>
        <item x="186"/>
        <item x="187"/>
        <item x="188"/>
        <item x="189"/>
        <item x="191"/>
        <item x="192"/>
        <item x="59"/>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4"/>
        <item x="165"/>
        <item x="166"/>
        <item x="167"/>
        <item x="168"/>
        <item x="169"/>
        <item x="170"/>
        <item x="171"/>
        <item x="172"/>
        <item x="193"/>
        <item x="194"/>
        <item x="195"/>
        <item x="196"/>
        <item x="197"/>
        <item x="199"/>
        <item x="200"/>
        <item x="201"/>
        <item x="202"/>
        <item x="203"/>
        <item x="204"/>
        <item x="205"/>
        <item x="206"/>
        <item x="207"/>
        <item x="208"/>
        <item x="209"/>
        <item x="210"/>
        <item x="211"/>
        <item x="212"/>
        <item x="213"/>
        <item x="214"/>
        <item x="215"/>
        <item x="217"/>
        <item x="218"/>
        <item x="219"/>
        <item x="220"/>
        <item x="221"/>
        <item x="222"/>
        <item x="223"/>
        <item x="224"/>
        <item x="225"/>
        <item x="226"/>
        <item x="227"/>
        <item x="231"/>
        <item x="232"/>
        <item x="234"/>
        <item x="235"/>
        <item x="236"/>
        <item x="237"/>
        <item x="404"/>
        <item x="405"/>
        <item x="406"/>
        <item x="407"/>
        <item x="408"/>
        <item x="409"/>
        <item x="410"/>
        <item x="411"/>
        <item x="412"/>
        <item x="413"/>
        <item x="414"/>
        <item x="415"/>
        <item x="416"/>
        <item x="417"/>
        <item x="418"/>
        <item x="419"/>
        <item x="420"/>
        <item x="421"/>
        <item x="422"/>
        <item x="423"/>
        <item x="311"/>
        <item x="312"/>
        <item x="313"/>
        <item x="314"/>
        <item x="315"/>
        <item x="316"/>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258"/>
        <item x="259"/>
        <item x="260"/>
        <item x="261"/>
        <item x="262"/>
        <item x="263"/>
        <item x="264"/>
        <item x="265"/>
        <item x="266"/>
        <item x="267"/>
        <item x="268"/>
        <item x="269"/>
        <item m="1" x="544"/>
        <item x="270"/>
        <item x="271"/>
        <item x="272"/>
        <item x="273"/>
        <item x="274"/>
        <item x="275"/>
        <item x="276"/>
        <item x="277"/>
        <item x="278"/>
        <item x="279"/>
        <item x="280"/>
        <item x="245"/>
        <item x="246"/>
        <item x="247"/>
        <item x="248"/>
        <item x="249"/>
        <item x="250"/>
        <item x="251"/>
        <item x="252"/>
        <item x="253"/>
        <item x="254"/>
        <item x="255"/>
        <item x="256"/>
        <item x="257"/>
        <item x="424"/>
        <item x="425"/>
        <item x="426"/>
        <item x="427"/>
        <item x="428"/>
        <item x="429"/>
        <item x="430"/>
        <item x="431"/>
        <item x="432"/>
        <item x="433"/>
        <item x="434"/>
        <item x="435"/>
        <item x="436"/>
        <item x="437"/>
        <item x="439"/>
        <item x="440"/>
        <item x="441"/>
        <item x="442"/>
        <item x="443"/>
        <item x="444"/>
        <item x="445"/>
        <item x="446"/>
        <item x="447"/>
        <item x="323"/>
        <item x="324"/>
        <item x="325"/>
        <item x="326"/>
        <item x="327"/>
        <item x="328"/>
        <item x="329"/>
        <item x="330"/>
        <item x="331"/>
        <item x="332"/>
        <item x="333"/>
        <item x="334"/>
        <item x="335"/>
        <item x="336"/>
        <item x="337"/>
        <item x="338"/>
        <item x="339"/>
        <item x="457"/>
        <item x="458"/>
        <item x="459"/>
        <item x="460"/>
        <item x="462"/>
        <item x="463"/>
        <item x="464"/>
        <item x="465"/>
        <item x="466"/>
        <item x="467"/>
        <item x="468"/>
        <item x="469"/>
        <item x="470"/>
        <item x="471"/>
        <item x="472"/>
        <item x="473"/>
        <item x="474"/>
        <item x="475"/>
        <item x="476"/>
        <item x="477"/>
        <item x="478"/>
        <item x="479"/>
        <item x="481"/>
        <item x="482"/>
        <item x="483"/>
        <item x="484"/>
        <item x="488"/>
        <item x="489"/>
        <item x="490"/>
        <item x="491"/>
        <item x="492"/>
        <item x="493"/>
        <item x="494"/>
        <item x="485"/>
        <item x="486"/>
        <item x="487"/>
        <item x="317"/>
        <item x="318"/>
        <item x="319"/>
        <item x="320"/>
        <item x="321"/>
        <item x="322"/>
        <item x="495"/>
        <item x="496"/>
        <item x="497"/>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480"/>
        <item x="60"/>
        <item x="61"/>
        <item x="163"/>
        <item x="4"/>
        <item x="5"/>
        <item x="6"/>
        <item x="7"/>
        <item x="44"/>
        <item x="45"/>
        <item x="46"/>
        <item x="47"/>
        <item x="48"/>
        <item x="49"/>
        <item x="50"/>
        <item x="51"/>
        <item x="52"/>
        <item x="53"/>
        <item x="54"/>
        <item x="55"/>
        <item x="438"/>
        <item x="229"/>
        <item x="230"/>
        <item x="228"/>
        <item x="233"/>
        <item x="198"/>
        <item x="216"/>
        <item x="461"/>
        <item x="30"/>
        <item x="190"/>
        <item x="498"/>
        <item x="499"/>
      </items>
    </pivotField>
    <pivotField compact="0" outline="0" showAll="0" defaultSubtotal="0"/>
    <pivotField axis="axisRow" compact="0" outline="0" showAll="0" defaultSubtotal="0">
      <items count="5">
        <item x="2"/>
        <item x="0"/>
        <item x="4"/>
        <item x="1"/>
        <item x="3"/>
      </items>
    </pivotField>
    <pivotField compact="0" outline="0" showAll="0" defaultSubtotal="0"/>
    <pivotField compact="0" outline="0" showAll="0" defaultSubtotal="0"/>
    <pivotField axis="axisRow" compact="0" outline="0" showAll="0" defaultSubtotal="0">
      <items count="27">
        <item x="18"/>
        <item x="11"/>
        <item x="19"/>
        <item x="20"/>
        <item x="10"/>
        <item x="23"/>
        <item m="1" x="26"/>
        <item x="4"/>
        <item x="22"/>
        <item x="21"/>
        <item x="0"/>
        <item x="6"/>
        <item x="2"/>
        <item x="13"/>
        <item x="14"/>
        <item x="3"/>
        <item x="1"/>
        <item x="5"/>
        <item x="17"/>
        <item x="12"/>
        <item x="16"/>
        <item x="9"/>
        <item x="15"/>
        <item x="8"/>
        <item x="7"/>
        <item x="24"/>
        <item x="25"/>
      </items>
    </pivotField>
    <pivotField compact="0" outline="0" showAll="0" defaultSubtotal="0"/>
    <pivotField compact="0" outline="0" showAll="0" defaultSubtotal="0"/>
    <pivotField axis="axisPage"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9">
        <item x="18"/>
        <item x="42"/>
        <item x="4"/>
        <item x="16"/>
        <item x="40"/>
        <item x="10"/>
        <item x="53"/>
        <item x="38"/>
        <item x="17"/>
        <item x="45"/>
        <item x="63"/>
        <item x="48"/>
        <item x="21"/>
        <item x="36"/>
        <item x="22"/>
        <item x="61"/>
        <item x="11"/>
        <item x="29"/>
        <item x="20"/>
        <item x="66"/>
        <item x="28"/>
        <item x="46"/>
        <item x="34"/>
        <item x="51"/>
        <item x="25"/>
        <item x="13"/>
        <item x="50"/>
        <item x="56"/>
        <item x="24"/>
        <item x="33"/>
        <item x="37"/>
        <item x="54"/>
        <item x="49"/>
        <item x="6"/>
        <item x="8"/>
        <item x="47"/>
        <item x="67"/>
        <item x="2"/>
        <item x="68"/>
        <item x="31"/>
        <item x="58"/>
        <item x="35"/>
        <item x="43"/>
        <item x="41"/>
        <item x="60"/>
        <item x="26"/>
        <item x="55"/>
        <item x="59"/>
        <item x="12"/>
        <item x="3"/>
        <item x="15"/>
        <item x="19"/>
        <item x="64"/>
        <item x="39"/>
        <item x="32"/>
        <item x="14"/>
        <item x="27"/>
        <item x="57"/>
        <item x="62"/>
        <item x="9"/>
        <item x="23"/>
        <item x="44"/>
        <item x="5"/>
        <item x="30"/>
        <item x="52"/>
        <item x="65"/>
        <item x="0"/>
        <item x="1"/>
        <item x="7"/>
      </items>
    </pivotField>
    <pivotField compact="0" outline="0" showAll="0" defaultSubtotal="0"/>
    <pivotField compact="0" outline="0" showAll="0" defaultSubtotal="0"/>
  </pivotFields>
  <rowFields count="6">
    <field x="12"/>
    <field x="14"/>
    <field x="32"/>
    <field x="34"/>
    <field x="37"/>
    <field x="48"/>
  </rowFields>
  <rowItems count="66">
    <i>
      <x v="42"/>
      <x v="6"/>
      <x/>
      <x v="1"/>
      <x v="23"/>
      <x v="66"/>
    </i>
    <i>
      <x v="43"/>
      <x v="6"/>
      <x v="2"/>
      <x v="1"/>
      <x v="13"/>
      <x v="48"/>
    </i>
    <i r="2">
      <x v="3"/>
      <x v="1"/>
      <x v="14"/>
      <x v="48"/>
    </i>
    <i r="2">
      <x v="4"/>
      <x v="3"/>
      <x v="13"/>
      <x v="48"/>
    </i>
    <i>
      <x v="44"/>
      <x v="5"/>
      <x v="25"/>
      <x v="1"/>
      <x v="5"/>
      <x v="66"/>
    </i>
    <i r="2">
      <x v="26"/>
      <x v="1"/>
      <x v="5"/>
      <x v="15"/>
    </i>
    <i r="2">
      <x v="27"/>
      <x v="1"/>
      <x v="5"/>
      <x v="66"/>
    </i>
    <i r="2">
      <x v="28"/>
      <x v="1"/>
      <x v="5"/>
      <x v="66"/>
    </i>
    <i r="2">
      <x v="31"/>
      <x v="1"/>
      <x v="25"/>
      <x v="2"/>
    </i>
    <i r="2">
      <x v="32"/>
      <x v="1"/>
      <x v="5"/>
      <x v="45"/>
    </i>
    <i r="2">
      <x v="33"/>
      <x v="1"/>
      <x v="26"/>
      <x v="37"/>
    </i>
    <i>
      <x v="46"/>
      <x v="5"/>
      <x v="34"/>
      <x v="1"/>
      <x v="10"/>
      <x v="66"/>
    </i>
    <i r="2">
      <x v="35"/>
      <x v="1"/>
      <x v="7"/>
      <x v="66"/>
    </i>
    <i r="2">
      <x v="36"/>
      <x v="1"/>
      <x v="7"/>
      <x v="66"/>
    </i>
    <i r="2">
      <x v="37"/>
      <x v="1"/>
      <x v="17"/>
      <x v="22"/>
    </i>
    <i>
      <x v="79"/>
      <x v="6"/>
      <x v="40"/>
      <x v="1"/>
      <x v="7"/>
      <x v="66"/>
    </i>
    <i r="2">
      <x v="41"/>
      <x v="1"/>
      <x v="7"/>
      <x v="33"/>
    </i>
    <i r="2">
      <x v="42"/>
      <x v="1"/>
      <x v="7"/>
      <x v="33"/>
    </i>
    <i r="2">
      <x v="43"/>
      <x v="1"/>
      <x v="7"/>
      <x v="33"/>
    </i>
    <i r="2">
      <x v="44"/>
      <x v="1"/>
      <x v="10"/>
      <x v="33"/>
    </i>
    <i r="2">
      <x v="45"/>
      <x v="1"/>
      <x v="10"/>
      <x v="66"/>
    </i>
    <i>
      <x v="82"/>
      <x v="6"/>
      <x v="48"/>
      <x v="1"/>
      <x v="4"/>
      <x v="66"/>
    </i>
    <i r="2">
      <x v="49"/>
      <x v="1"/>
      <x v="7"/>
      <x v="66"/>
    </i>
    <i r="2">
      <x v="50"/>
      <x v="1"/>
      <x v="7"/>
      <x v="66"/>
    </i>
    <i r="2">
      <x v="51"/>
      <x v="1"/>
      <x v="7"/>
      <x v="37"/>
    </i>
    <i r="2">
      <x v="52"/>
      <x v="1"/>
      <x v="7"/>
      <x v="37"/>
    </i>
    <i r="2">
      <x v="53"/>
      <x v="1"/>
      <x v="7"/>
      <x v="37"/>
    </i>
    <i r="2">
      <x v="54"/>
      <x v="1"/>
      <x v="7"/>
      <x v="37"/>
    </i>
    <i>
      <x v="84"/>
      <x v="6"/>
      <x v="55"/>
      <x v="3"/>
      <x v="11"/>
      <x v="66"/>
    </i>
    <i r="2">
      <x v="56"/>
      <x v="1"/>
      <x v="11"/>
      <x v="49"/>
    </i>
    <i r="2">
      <x v="57"/>
      <x v="3"/>
      <x v="11"/>
      <x v="49"/>
    </i>
    <i r="2">
      <x v="58"/>
      <x v="3"/>
      <x v="11"/>
      <x v="6"/>
    </i>
    <i>
      <x v="85"/>
      <x v="6"/>
      <x v="59"/>
      <x v="3"/>
      <x v="13"/>
      <x v="49"/>
    </i>
    <i r="2">
      <x v="60"/>
      <x v="3"/>
      <x v="14"/>
      <x v="49"/>
    </i>
    <i r="2">
      <x v="61"/>
      <x v="1"/>
      <x v="13"/>
      <x v="49"/>
    </i>
    <i>
      <x v="116"/>
      <x v="6"/>
      <x v="67"/>
      <x v="1"/>
      <x v="9"/>
      <x v="66"/>
    </i>
    <i r="2">
      <x v="68"/>
      <x v="1"/>
      <x v="9"/>
      <x v="66"/>
    </i>
    <i r="2">
      <x v="69"/>
      <x v="1"/>
      <x v="8"/>
      <x v="66"/>
    </i>
    <i r="2">
      <x v="70"/>
      <x v="1"/>
      <x v="9"/>
      <x v="66"/>
    </i>
    <i r="2">
      <x v="71"/>
      <x v="1"/>
      <x v="9"/>
      <x v="66"/>
    </i>
    <i r="2">
      <x v="72"/>
      <x v="1"/>
      <x v="8"/>
      <x v="66"/>
    </i>
    <i>
      <x v="137"/>
      <x v="6"/>
      <x v="22"/>
      <x v="1"/>
      <x v="11"/>
      <x v="66"/>
    </i>
    <i r="2">
      <x v="24"/>
      <x v="1"/>
      <x v="11"/>
      <x v="66"/>
    </i>
    <i r="2">
      <x v="541"/>
      <x v="1"/>
      <x v="17"/>
      <x v="66"/>
    </i>
    <i>
      <x v="146"/>
      <x v="9"/>
      <x v="5"/>
      <x v="1"/>
      <x v="2"/>
      <x v="66"/>
    </i>
    <i r="2">
      <x v="6"/>
      <x v="1"/>
      <x v="2"/>
      <x v="66"/>
    </i>
    <i r="2">
      <x v="7"/>
      <x v="1"/>
      <x v="2"/>
      <x v="66"/>
    </i>
    <i r="2">
      <x v="8"/>
      <x v="3"/>
      <x v="2"/>
      <x v="68"/>
    </i>
    <i r="2">
      <x v="9"/>
      <x v="1"/>
      <x v="2"/>
      <x v="66"/>
    </i>
    <i r="2">
      <x v="10"/>
      <x v="1"/>
      <x v="2"/>
      <x v="26"/>
    </i>
    <i r="2">
      <x v="11"/>
      <x v="1"/>
      <x v="2"/>
      <x v="66"/>
    </i>
    <i r="2">
      <x v="12"/>
      <x v="1"/>
      <x v="2"/>
      <x v="66"/>
    </i>
    <i r="2">
      <x v="13"/>
      <x v="1"/>
      <x v="2"/>
      <x v="66"/>
    </i>
    <i r="2">
      <x v="14"/>
      <x v="1"/>
      <x v="2"/>
      <x v="66"/>
    </i>
    <i r="2">
      <x v="15"/>
      <x v="1"/>
      <x v="2"/>
      <x v="23"/>
    </i>
    <i r="2">
      <x v="16"/>
      <x v="1"/>
      <x v="2"/>
      <x v="66"/>
    </i>
    <i r="2">
      <x v="17"/>
      <x v="1"/>
      <x v="3"/>
      <x v="64"/>
    </i>
    <i r="2">
      <x v="18"/>
      <x v="1"/>
      <x v="3"/>
      <x v="66"/>
    </i>
    <i>
      <x v="147"/>
      <x v="6"/>
      <x v="62"/>
      <x v="1"/>
      <x v="17"/>
      <x v="31"/>
    </i>
    <i r="2">
      <x v="63"/>
      <x v="1"/>
      <x v="17"/>
      <x v="31"/>
    </i>
    <i>
      <x v="148"/>
      <x v="6"/>
      <x v="19"/>
      <x v="1"/>
      <x v="13"/>
      <x v="66"/>
    </i>
    <i r="2">
      <x v="20"/>
      <x v="1"/>
      <x v="14"/>
      <x v="66"/>
    </i>
    <i r="2">
      <x v="21"/>
      <x v="1"/>
      <x v="13"/>
      <x v="33"/>
    </i>
    <i>
      <x v="166"/>
      <x v="6"/>
      <x v="46"/>
      <x v="3"/>
      <x v="17"/>
      <x v="49"/>
    </i>
    <i r="2">
      <x v="47"/>
      <x v="3"/>
      <x v="17"/>
      <x v="49"/>
    </i>
    <i t="grand">
      <x/>
    </i>
  </rowItems>
  <colItems count="1">
    <i/>
  </colItems>
  <pageFields count="2">
    <pageField fld="0" hier="-1"/>
    <pageField fld="40" item="0" hier="-1"/>
  </pageFields>
  <formats count="472">
    <format dxfId="583">
      <pivotArea dataOnly="0" labelOnly="1" outline="0" fieldPosition="0">
        <references count="1">
          <reference field="0" count="0"/>
        </references>
      </pivotArea>
    </format>
    <format dxfId="582">
      <pivotArea field="13" type="button" dataOnly="0" labelOnly="1" outline="0"/>
    </format>
    <format dxfId="581">
      <pivotArea dataOnly="0" labelOnly="1" grandRow="1" outline="0" fieldPosition="0"/>
    </format>
    <format dxfId="580">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579">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578">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577">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576">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575">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574">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573">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572">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571">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570">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569">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568">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567">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566">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565">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564">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563">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562">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561">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560">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559">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558">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557">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556">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555">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554">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553">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552">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551">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550">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549">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548">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547">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546">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545">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544">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543">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542">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541">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540">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539">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538">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537">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536">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535">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534">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533">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532">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531">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530">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529">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528">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527">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526">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525">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524">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523">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522">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521">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520">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519">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518">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517">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516">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515">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514">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513">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512">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511">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510">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509">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508">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507">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506">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505">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504">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503">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502">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501">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500">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499">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498">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497">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496">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495">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494">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493">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492">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491">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490">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489">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488">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487">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486">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485">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484">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483">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482">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481">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480">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479">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478">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477">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476">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475">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474">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473">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472">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471">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470">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469">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468">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467">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466">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465">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464">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463">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462">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461">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460">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459">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458">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457">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456">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455">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454">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453">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452">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451">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450">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449">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448">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447">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446">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445">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444">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443">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442">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441">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440">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439">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438">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437">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436">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435">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434">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433">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432">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431">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430">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429">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428">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427">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426">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425">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424">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423">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422">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421">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420">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419">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418">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417">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416">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415">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414">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413">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412">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411">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410">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409">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408">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407">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406">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405">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404">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403">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402">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401">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400">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399">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398">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397">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396">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395">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394">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393">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392">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391">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390">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389">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388">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387">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386">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385">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384">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383">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382">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381">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380">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379">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378">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377">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376">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375">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374">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373">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372">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371">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370">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369">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368">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367">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366">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365">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364">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363">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362">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361">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360">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359">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358">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357">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356">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355">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354">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353">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352">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351">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350">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349">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348">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347">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346">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345">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344">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343">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342">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341">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340">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339">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338">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337">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336">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335">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334">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333">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332">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331">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330">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329">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328">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327">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326">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325">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324">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323">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322">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321">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320">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319">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318">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317">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316">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315">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314">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313">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312">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311">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310">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309">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308">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307">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306">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305">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304">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303">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302">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301">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300">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299">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298">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297">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296">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295">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294">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293">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292">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291">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290">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289">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288">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287">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286">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285">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284">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283">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282">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281">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280">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279">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278">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277">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276">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275">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274">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273">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272">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271">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270">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269">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268">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267">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266">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265">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264">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263">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262">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261">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260">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259">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258">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257">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256">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255">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254">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253">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252">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251">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250">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249">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248">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247">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246">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245">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244">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243">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242">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241">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240">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239">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238">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237">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236">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235">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234">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233">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232">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231">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230">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229">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228">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227">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226">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225">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224">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223">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222">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221">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220">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219">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218">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217">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216">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215">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214">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213">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212">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211">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210">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209">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208">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207">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206">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205">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204">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203">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202">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201">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200">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199">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198">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197">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196">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195">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194">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193">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192">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191">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190">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189">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188">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187">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186">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185">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184">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183">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182">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181">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180">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179">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 dxfId="178">
      <pivotArea dataOnly="0" labelOnly="1" outline="0" fieldPosition="0">
        <references count="6">
          <reference field="12" count="1" selected="0">
            <x v="42"/>
          </reference>
          <reference field="14" count="1" selected="0">
            <x v="6"/>
          </reference>
          <reference field="32" count="1" selected="0">
            <x v="0"/>
          </reference>
          <reference field="34" count="1" selected="0">
            <x v="1"/>
          </reference>
          <reference field="37" count="1" selected="0">
            <x v="23"/>
          </reference>
          <reference field="48" count="1">
            <x v="66"/>
          </reference>
        </references>
      </pivotArea>
    </format>
    <format dxfId="177">
      <pivotArea dataOnly="0" labelOnly="1" outline="0" fieldPosition="0">
        <references count="6">
          <reference field="12" count="1" selected="0">
            <x v="43"/>
          </reference>
          <reference field="14" count="1" selected="0">
            <x v="5"/>
          </reference>
          <reference field="32" count="1" selected="0">
            <x v="2"/>
          </reference>
          <reference field="34" count="1" selected="0">
            <x v="1"/>
          </reference>
          <reference field="37" count="1" selected="0">
            <x v="13"/>
          </reference>
          <reference field="48" count="1">
            <x v="48"/>
          </reference>
        </references>
      </pivotArea>
    </format>
    <format dxfId="176">
      <pivotArea dataOnly="0" labelOnly="1" outline="0" fieldPosition="0">
        <references count="6">
          <reference field="12" count="1" selected="0">
            <x v="43"/>
          </reference>
          <reference field="14" count="1" selected="0">
            <x v="5"/>
          </reference>
          <reference field="32" count="1" selected="0">
            <x v="3"/>
          </reference>
          <reference field="34" count="1" selected="0">
            <x v="1"/>
          </reference>
          <reference field="37" count="1" selected="0">
            <x v="14"/>
          </reference>
          <reference field="48" count="1">
            <x v="48"/>
          </reference>
        </references>
      </pivotArea>
    </format>
    <format dxfId="175">
      <pivotArea dataOnly="0" labelOnly="1" outline="0" fieldPosition="0">
        <references count="6">
          <reference field="12" count="1" selected="0">
            <x v="43"/>
          </reference>
          <reference field="14" count="1" selected="0">
            <x v="5"/>
          </reference>
          <reference field="32" count="1" selected="0">
            <x v="4"/>
          </reference>
          <reference field="34" count="1" selected="0">
            <x v="3"/>
          </reference>
          <reference field="37" count="1" selected="0">
            <x v="13"/>
          </reference>
          <reference field="48" count="1">
            <x v="48"/>
          </reference>
        </references>
      </pivotArea>
    </format>
    <format dxfId="174">
      <pivotArea dataOnly="0" labelOnly="1" outline="0" fieldPosition="0">
        <references count="6">
          <reference field="12" count="1" selected="0">
            <x v="44"/>
          </reference>
          <reference field="14" count="1" selected="0">
            <x v="5"/>
          </reference>
          <reference field="32" count="1" selected="0">
            <x v="25"/>
          </reference>
          <reference field="34" count="1" selected="0">
            <x v="1"/>
          </reference>
          <reference field="37" count="1" selected="0">
            <x v="5"/>
          </reference>
          <reference field="48" count="1">
            <x v="66"/>
          </reference>
        </references>
      </pivotArea>
    </format>
    <format dxfId="173">
      <pivotArea dataOnly="0" labelOnly="1" outline="0" fieldPosition="0">
        <references count="6">
          <reference field="12" count="1" selected="0">
            <x v="44"/>
          </reference>
          <reference field="14" count="1" selected="0">
            <x v="5"/>
          </reference>
          <reference field="32" count="1" selected="0">
            <x v="26"/>
          </reference>
          <reference field="34" count="1" selected="0">
            <x v="1"/>
          </reference>
          <reference field="37" count="1" selected="0">
            <x v="5"/>
          </reference>
          <reference field="48" count="1">
            <x v="15"/>
          </reference>
        </references>
      </pivotArea>
    </format>
    <format dxfId="172">
      <pivotArea dataOnly="0" labelOnly="1" outline="0" fieldPosition="0">
        <references count="6">
          <reference field="12" count="1" selected="0">
            <x v="44"/>
          </reference>
          <reference field="14" count="1" selected="0">
            <x v="5"/>
          </reference>
          <reference field="32" count="1" selected="0">
            <x v="27"/>
          </reference>
          <reference field="34" count="1" selected="0">
            <x v="1"/>
          </reference>
          <reference field="37" count="1" selected="0">
            <x v="5"/>
          </reference>
          <reference field="48" count="1">
            <x v="66"/>
          </reference>
        </references>
      </pivotArea>
    </format>
    <format dxfId="171">
      <pivotArea dataOnly="0" labelOnly="1" outline="0" fieldPosition="0">
        <references count="6">
          <reference field="12" count="1" selected="0">
            <x v="44"/>
          </reference>
          <reference field="14" count="1" selected="0">
            <x v="5"/>
          </reference>
          <reference field="32" count="1" selected="0">
            <x v="28"/>
          </reference>
          <reference field="34" count="1" selected="0">
            <x v="1"/>
          </reference>
          <reference field="37" count="1" selected="0">
            <x v="5"/>
          </reference>
          <reference field="48" count="1">
            <x v="66"/>
          </reference>
        </references>
      </pivotArea>
    </format>
    <format dxfId="170">
      <pivotArea dataOnly="0" labelOnly="1" outline="0" fieldPosition="0">
        <references count="6">
          <reference field="12" count="1" selected="0">
            <x v="44"/>
          </reference>
          <reference field="14" count="1" selected="0">
            <x v="5"/>
          </reference>
          <reference field="32" count="1" selected="0">
            <x v="29"/>
          </reference>
          <reference field="34" count="1" selected="0">
            <x v="3"/>
          </reference>
          <reference field="37" count="1" selected="0">
            <x v="5"/>
          </reference>
          <reference field="48" count="1">
            <x v="66"/>
          </reference>
        </references>
      </pivotArea>
    </format>
    <format dxfId="169">
      <pivotArea dataOnly="0" labelOnly="1" outline="0" fieldPosition="0">
        <references count="6">
          <reference field="12" count="1" selected="0">
            <x v="44"/>
          </reference>
          <reference field="14" count="1" selected="0">
            <x v="5"/>
          </reference>
          <reference field="32" count="1" selected="0">
            <x v="30"/>
          </reference>
          <reference field="34" count="1" selected="0">
            <x v="1"/>
          </reference>
          <reference field="37" count="1" selected="0">
            <x v="5"/>
          </reference>
          <reference field="48" count="1">
            <x v="2"/>
          </reference>
        </references>
      </pivotArea>
    </format>
    <format dxfId="168">
      <pivotArea dataOnly="0" labelOnly="1" outline="0" fieldPosition="0">
        <references count="6">
          <reference field="12" count="1" selected="0">
            <x v="44"/>
          </reference>
          <reference field="14" count="1" selected="0">
            <x v="5"/>
          </reference>
          <reference field="32" count="1" selected="0">
            <x v="31"/>
          </reference>
          <reference field="34" count="1" selected="0">
            <x v="1"/>
          </reference>
          <reference field="37" count="1" selected="0">
            <x v="5"/>
          </reference>
          <reference field="48" count="1">
            <x v="2"/>
          </reference>
        </references>
      </pivotArea>
    </format>
    <format dxfId="167">
      <pivotArea dataOnly="0" labelOnly="1" outline="0" fieldPosition="0">
        <references count="6">
          <reference field="12" count="1" selected="0">
            <x v="44"/>
          </reference>
          <reference field="14" count="1" selected="0">
            <x v="5"/>
          </reference>
          <reference field="32" count="1" selected="0">
            <x v="32"/>
          </reference>
          <reference field="34" count="1" selected="0">
            <x v="1"/>
          </reference>
          <reference field="37" count="1" selected="0">
            <x v="5"/>
          </reference>
          <reference field="48" count="1">
            <x v="45"/>
          </reference>
        </references>
      </pivotArea>
    </format>
    <format dxfId="166">
      <pivotArea dataOnly="0" labelOnly="1" outline="0" fieldPosition="0">
        <references count="6">
          <reference field="12" count="1" selected="0">
            <x v="44"/>
          </reference>
          <reference field="14" count="1" selected="0">
            <x v="5"/>
          </reference>
          <reference field="32" count="1" selected="0">
            <x v="33"/>
          </reference>
          <reference field="34" count="1" selected="0">
            <x v="1"/>
          </reference>
          <reference field="37" count="1" selected="0">
            <x v="6"/>
          </reference>
          <reference field="48" count="1">
            <x v="37"/>
          </reference>
        </references>
      </pivotArea>
    </format>
    <format dxfId="165">
      <pivotArea dataOnly="0" labelOnly="1" outline="0" fieldPosition="0">
        <references count="6">
          <reference field="12" count="1" selected="0">
            <x v="46"/>
          </reference>
          <reference field="14" count="1" selected="0">
            <x v="5"/>
          </reference>
          <reference field="32" count="1" selected="0">
            <x v="34"/>
          </reference>
          <reference field="34" count="1" selected="0">
            <x v="1"/>
          </reference>
          <reference field="37" count="1" selected="0">
            <x v="10"/>
          </reference>
          <reference field="48" count="1">
            <x v="66"/>
          </reference>
        </references>
      </pivotArea>
    </format>
    <format dxfId="164">
      <pivotArea dataOnly="0" labelOnly="1" outline="0" fieldPosition="0">
        <references count="6">
          <reference field="12" count="1" selected="0">
            <x v="46"/>
          </reference>
          <reference field="14" count="1" selected="0">
            <x v="5"/>
          </reference>
          <reference field="32" count="1" selected="0">
            <x v="35"/>
          </reference>
          <reference field="34" count="1" selected="0">
            <x v="1"/>
          </reference>
          <reference field="37" count="1" selected="0">
            <x v="7"/>
          </reference>
          <reference field="48" count="1">
            <x v="66"/>
          </reference>
        </references>
      </pivotArea>
    </format>
    <format dxfId="163">
      <pivotArea dataOnly="0" labelOnly="1" outline="0" fieldPosition="0">
        <references count="6">
          <reference field="12" count="1" selected="0">
            <x v="46"/>
          </reference>
          <reference field="14" count="1" selected="0">
            <x v="5"/>
          </reference>
          <reference field="32" count="1" selected="0">
            <x v="36"/>
          </reference>
          <reference field="34" count="1" selected="0">
            <x v="1"/>
          </reference>
          <reference field="37" count="1" selected="0">
            <x v="7"/>
          </reference>
          <reference field="48" count="1">
            <x v="66"/>
          </reference>
        </references>
      </pivotArea>
    </format>
    <format dxfId="162">
      <pivotArea dataOnly="0" labelOnly="1" outline="0" fieldPosition="0">
        <references count="6">
          <reference field="12" count="1" selected="0">
            <x v="46"/>
          </reference>
          <reference field="14" count="1" selected="0">
            <x v="5"/>
          </reference>
          <reference field="32" count="1" selected="0">
            <x v="37"/>
          </reference>
          <reference field="34" count="1" selected="0">
            <x v="1"/>
          </reference>
          <reference field="37" count="1" selected="0">
            <x v="17"/>
          </reference>
          <reference field="48" count="1">
            <x v="22"/>
          </reference>
        </references>
      </pivotArea>
    </format>
    <format dxfId="161">
      <pivotArea dataOnly="0" labelOnly="1" outline="0" fieldPosition="0">
        <references count="6">
          <reference field="12" count="1" selected="0">
            <x v="79"/>
          </reference>
          <reference field="14" count="1" selected="0">
            <x v="6"/>
          </reference>
          <reference field="32" count="1" selected="0">
            <x v="40"/>
          </reference>
          <reference field="34" count="1" selected="0">
            <x v="1"/>
          </reference>
          <reference field="37" count="1" selected="0">
            <x v="7"/>
          </reference>
          <reference field="48" count="1">
            <x v="66"/>
          </reference>
        </references>
      </pivotArea>
    </format>
    <format dxfId="160">
      <pivotArea dataOnly="0" labelOnly="1" outline="0" fieldPosition="0">
        <references count="6">
          <reference field="12" count="1" selected="0">
            <x v="79"/>
          </reference>
          <reference field="14" count="1" selected="0">
            <x v="6"/>
          </reference>
          <reference field="32" count="1" selected="0">
            <x v="41"/>
          </reference>
          <reference field="34" count="1" selected="0">
            <x v="1"/>
          </reference>
          <reference field="37" count="1" selected="0">
            <x v="7"/>
          </reference>
          <reference field="48" count="1">
            <x v="33"/>
          </reference>
        </references>
      </pivotArea>
    </format>
    <format dxfId="159">
      <pivotArea dataOnly="0" labelOnly="1" outline="0" fieldPosition="0">
        <references count="6">
          <reference field="12" count="1" selected="0">
            <x v="79"/>
          </reference>
          <reference field="14" count="1" selected="0">
            <x v="6"/>
          </reference>
          <reference field="32" count="1" selected="0">
            <x v="42"/>
          </reference>
          <reference field="34" count="1" selected="0">
            <x v="1"/>
          </reference>
          <reference field="37" count="1" selected="0">
            <x v="7"/>
          </reference>
          <reference field="48" count="1">
            <x v="33"/>
          </reference>
        </references>
      </pivotArea>
    </format>
    <format dxfId="158">
      <pivotArea dataOnly="0" labelOnly="1" outline="0" fieldPosition="0">
        <references count="6">
          <reference field="12" count="1" selected="0">
            <x v="79"/>
          </reference>
          <reference field="14" count="1" selected="0">
            <x v="6"/>
          </reference>
          <reference field="32" count="1" selected="0">
            <x v="43"/>
          </reference>
          <reference field="34" count="1" selected="0">
            <x v="1"/>
          </reference>
          <reference field="37" count="1" selected="0">
            <x v="7"/>
          </reference>
          <reference field="48" count="1">
            <x v="33"/>
          </reference>
        </references>
      </pivotArea>
    </format>
    <format dxfId="157">
      <pivotArea dataOnly="0" labelOnly="1" outline="0" fieldPosition="0">
        <references count="6">
          <reference field="12" count="1" selected="0">
            <x v="79"/>
          </reference>
          <reference field="14" count="1" selected="0">
            <x v="6"/>
          </reference>
          <reference field="32" count="1" selected="0">
            <x v="44"/>
          </reference>
          <reference field="34" count="1" selected="0">
            <x v="1"/>
          </reference>
          <reference field="37" count="1" selected="0">
            <x v="10"/>
          </reference>
          <reference field="48" count="1">
            <x v="33"/>
          </reference>
        </references>
      </pivotArea>
    </format>
    <format dxfId="156">
      <pivotArea dataOnly="0" labelOnly="1" outline="0" fieldPosition="0">
        <references count="6">
          <reference field="12" count="1" selected="0">
            <x v="79"/>
          </reference>
          <reference field="14" count="1" selected="0">
            <x v="6"/>
          </reference>
          <reference field="32" count="1" selected="0">
            <x v="45"/>
          </reference>
          <reference field="34" count="1" selected="0">
            <x v="1"/>
          </reference>
          <reference field="37" count="1" selected="0">
            <x v="10"/>
          </reference>
          <reference field="48" count="1">
            <x v="66"/>
          </reference>
        </references>
      </pivotArea>
    </format>
    <format dxfId="155">
      <pivotArea dataOnly="0" labelOnly="1" outline="0" fieldPosition="0">
        <references count="6">
          <reference field="12" count="1" selected="0">
            <x v="82"/>
          </reference>
          <reference field="14" count="1" selected="0">
            <x v="6"/>
          </reference>
          <reference field="32" count="1" selected="0">
            <x v="48"/>
          </reference>
          <reference field="34" count="1" selected="0">
            <x v="1"/>
          </reference>
          <reference field="37" count="1" selected="0">
            <x v="4"/>
          </reference>
          <reference field="48" count="1">
            <x v="66"/>
          </reference>
        </references>
      </pivotArea>
    </format>
    <format dxfId="154">
      <pivotArea dataOnly="0" labelOnly="1" outline="0" fieldPosition="0">
        <references count="6">
          <reference field="12" count="1" selected="0">
            <x v="82"/>
          </reference>
          <reference field="14" count="1" selected="0">
            <x v="6"/>
          </reference>
          <reference field="32" count="1" selected="0">
            <x v="49"/>
          </reference>
          <reference field="34" count="1" selected="0">
            <x v="1"/>
          </reference>
          <reference field="37" count="1" selected="0">
            <x v="7"/>
          </reference>
          <reference field="48" count="1">
            <x v="66"/>
          </reference>
        </references>
      </pivotArea>
    </format>
    <format dxfId="153">
      <pivotArea dataOnly="0" labelOnly="1" outline="0" fieldPosition="0">
        <references count="6">
          <reference field="12" count="1" selected="0">
            <x v="82"/>
          </reference>
          <reference field="14" count="1" selected="0">
            <x v="6"/>
          </reference>
          <reference field="32" count="1" selected="0">
            <x v="50"/>
          </reference>
          <reference field="34" count="1" selected="0">
            <x v="1"/>
          </reference>
          <reference field="37" count="1" selected="0">
            <x v="7"/>
          </reference>
          <reference field="48" count="1">
            <x v="66"/>
          </reference>
        </references>
      </pivotArea>
    </format>
    <format dxfId="152">
      <pivotArea dataOnly="0" labelOnly="1" outline="0" fieldPosition="0">
        <references count="6">
          <reference field="12" count="1" selected="0">
            <x v="82"/>
          </reference>
          <reference field="14" count="1" selected="0">
            <x v="6"/>
          </reference>
          <reference field="32" count="1" selected="0">
            <x v="51"/>
          </reference>
          <reference field="34" count="1" selected="0">
            <x v="1"/>
          </reference>
          <reference field="37" count="1" selected="0">
            <x v="7"/>
          </reference>
          <reference field="48" count="1">
            <x v="37"/>
          </reference>
        </references>
      </pivotArea>
    </format>
    <format dxfId="151">
      <pivotArea dataOnly="0" labelOnly="1" outline="0" fieldPosition="0">
        <references count="6">
          <reference field="12" count="1" selected="0">
            <x v="82"/>
          </reference>
          <reference field="14" count="1" selected="0">
            <x v="6"/>
          </reference>
          <reference field="32" count="1" selected="0">
            <x v="52"/>
          </reference>
          <reference field="34" count="1" selected="0">
            <x v="1"/>
          </reference>
          <reference field="37" count="1" selected="0">
            <x v="7"/>
          </reference>
          <reference field="48" count="1">
            <x v="37"/>
          </reference>
        </references>
      </pivotArea>
    </format>
    <format dxfId="150">
      <pivotArea dataOnly="0" labelOnly="1" outline="0" fieldPosition="0">
        <references count="6">
          <reference field="12" count="1" selected="0">
            <x v="82"/>
          </reference>
          <reference field="14" count="1" selected="0">
            <x v="6"/>
          </reference>
          <reference field="32" count="1" selected="0">
            <x v="53"/>
          </reference>
          <reference field="34" count="1" selected="0">
            <x v="1"/>
          </reference>
          <reference field="37" count="1" selected="0">
            <x v="7"/>
          </reference>
          <reference field="48" count="1">
            <x v="37"/>
          </reference>
        </references>
      </pivotArea>
    </format>
    <format dxfId="149">
      <pivotArea dataOnly="0" labelOnly="1" outline="0" fieldPosition="0">
        <references count="6">
          <reference field="12" count="1" selected="0">
            <x v="82"/>
          </reference>
          <reference field="14" count="1" selected="0">
            <x v="6"/>
          </reference>
          <reference field="32" count="1" selected="0">
            <x v="54"/>
          </reference>
          <reference field="34" count="1" selected="0">
            <x v="1"/>
          </reference>
          <reference field="37" count="1" selected="0">
            <x v="7"/>
          </reference>
          <reference field="48" count="1">
            <x v="37"/>
          </reference>
        </references>
      </pivotArea>
    </format>
    <format dxfId="148">
      <pivotArea dataOnly="0" labelOnly="1" outline="0" fieldPosition="0">
        <references count="6">
          <reference field="12" count="1" selected="0">
            <x v="84"/>
          </reference>
          <reference field="14" count="1" selected="0">
            <x v="6"/>
          </reference>
          <reference field="32" count="1" selected="0">
            <x v="55"/>
          </reference>
          <reference field="34" count="1" selected="0">
            <x v="3"/>
          </reference>
          <reference field="37" count="1" selected="0">
            <x v="11"/>
          </reference>
          <reference field="48" count="1">
            <x v="66"/>
          </reference>
        </references>
      </pivotArea>
    </format>
    <format dxfId="147">
      <pivotArea dataOnly="0" labelOnly="1" outline="0" fieldPosition="0">
        <references count="6">
          <reference field="12" count="1" selected="0">
            <x v="84"/>
          </reference>
          <reference field="14" count="1" selected="0">
            <x v="6"/>
          </reference>
          <reference field="32" count="1" selected="0">
            <x v="56"/>
          </reference>
          <reference field="34" count="1" selected="0">
            <x v="1"/>
          </reference>
          <reference field="37" count="1" selected="0">
            <x v="11"/>
          </reference>
          <reference field="48" count="1">
            <x v="49"/>
          </reference>
        </references>
      </pivotArea>
    </format>
    <format dxfId="146">
      <pivotArea dataOnly="0" labelOnly="1" outline="0" fieldPosition="0">
        <references count="6">
          <reference field="12" count="1" selected="0">
            <x v="84"/>
          </reference>
          <reference field="14" count="1" selected="0">
            <x v="6"/>
          </reference>
          <reference field="32" count="1" selected="0">
            <x v="57"/>
          </reference>
          <reference field="34" count="1" selected="0">
            <x v="3"/>
          </reference>
          <reference field="37" count="1" selected="0">
            <x v="11"/>
          </reference>
          <reference field="48" count="1">
            <x v="49"/>
          </reference>
        </references>
      </pivotArea>
    </format>
    <format dxfId="145">
      <pivotArea dataOnly="0" labelOnly="1" outline="0" fieldPosition="0">
        <references count="6">
          <reference field="12" count="1" selected="0">
            <x v="84"/>
          </reference>
          <reference field="14" count="1" selected="0">
            <x v="6"/>
          </reference>
          <reference field="32" count="1" selected="0">
            <x v="58"/>
          </reference>
          <reference field="34" count="1" selected="0">
            <x v="3"/>
          </reference>
          <reference field="37" count="1" selected="0">
            <x v="11"/>
          </reference>
          <reference field="48" count="1">
            <x v="6"/>
          </reference>
        </references>
      </pivotArea>
    </format>
    <format dxfId="144">
      <pivotArea dataOnly="0" labelOnly="1" outline="0" fieldPosition="0">
        <references count="6">
          <reference field="12" count="1" selected="0">
            <x v="85"/>
          </reference>
          <reference field="14" count="1" selected="0">
            <x v="6"/>
          </reference>
          <reference field="32" count="1" selected="0">
            <x v="59"/>
          </reference>
          <reference field="34" count="1" selected="0">
            <x v="3"/>
          </reference>
          <reference field="37" count="1" selected="0">
            <x v="13"/>
          </reference>
          <reference field="48" count="1">
            <x v="49"/>
          </reference>
        </references>
      </pivotArea>
    </format>
    <format dxfId="143">
      <pivotArea dataOnly="0" labelOnly="1" outline="0" fieldPosition="0">
        <references count="6">
          <reference field="12" count="1" selected="0">
            <x v="85"/>
          </reference>
          <reference field="14" count="1" selected="0">
            <x v="6"/>
          </reference>
          <reference field="32" count="1" selected="0">
            <x v="60"/>
          </reference>
          <reference field="34" count="1" selected="0">
            <x v="3"/>
          </reference>
          <reference field="37" count="1" selected="0">
            <x v="14"/>
          </reference>
          <reference field="48" count="1">
            <x v="49"/>
          </reference>
        </references>
      </pivotArea>
    </format>
    <format dxfId="142">
      <pivotArea dataOnly="0" labelOnly="1" outline="0" fieldPosition="0">
        <references count="6">
          <reference field="12" count="1" selected="0">
            <x v="85"/>
          </reference>
          <reference field="14" count="1" selected="0">
            <x v="6"/>
          </reference>
          <reference field="32" count="1" selected="0">
            <x v="61"/>
          </reference>
          <reference field="34" count="1" selected="0">
            <x v="1"/>
          </reference>
          <reference field="37" count="1" selected="0">
            <x v="13"/>
          </reference>
          <reference field="48" count="1">
            <x v="49"/>
          </reference>
        </references>
      </pivotArea>
    </format>
    <format dxfId="141">
      <pivotArea dataOnly="0" labelOnly="1" outline="0" fieldPosition="0">
        <references count="6">
          <reference field="12" count="1" selected="0">
            <x v="116"/>
          </reference>
          <reference field="14" count="1" selected="0">
            <x v="6"/>
          </reference>
          <reference field="32" count="1" selected="0">
            <x v="67"/>
          </reference>
          <reference field="34" count="1" selected="0">
            <x v="1"/>
          </reference>
          <reference field="37" count="1" selected="0">
            <x v="9"/>
          </reference>
          <reference field="48" count="1">
            <x v="66"/>
          </reference>
        </references>
      </pivotArea>
    </format>
    <format dxfId="140">
      <pivotArea dataOnly="0" labelOnly="1" outline="0" fieldPosition="0">
        <references count="6">
          <reference field="12" count="1" selected="0">
            <x v="116"/>
          </reference>
          <reference field="14" count="1" selected="0">
            <x v="6"/>
          </reference>
          <reference field="32" count="1" selected="0">
            <x v="68"/>
          </reference>
          <reference field="34" count="1" selected="0">
            <x v="1"/>
          </reference>
          <reference field="37" count="1" selected="0">
            <x v="9"/>
          </reference>
          <reference field="48" count="1">
            <x v="66"/>
          </reference>
        </references>
      </pivotArea>
    </format>
    <format dxfId="139">
      <pivotArea dataOnly="0" labelOnly="1" outline="0" fieldPosition="0">
        <references count="6">
          <reference field="12" count="1" selected="0">
            <x v="116"/>
          </reference>
          <reference field="14" count="1" selected="0">
            <x v="6"/>
          </reference>
          <reference field="32" count="1" selected="0">
            <x v="69"/>
          </reference>
          <reference field="34" count="1" selected="0">
            <x v="1"/>
          </reference>
          <reference field="37" count="1" selected="0">
            <x v="8"/>
          </reference>
          <reference field="48" count="1">
            <x v="66"/>
          </reference>
        </references>
      </pivotArea>
    </format>
    <format dxfId="138">
      <pivotArea dataOnly="0" labelOnly="1" outline="0" fieldPosition="0">
        <references count="6">
          <reference field="12" count="1" selected="0">
            <x v="116"/>
          </reference>
          <reference field="14" count="1" selected="0">
            <x v="6"/>
          </reference>
          <reference field="32" count="1" selected="0">
            <x v="70"/>
          </reference>
          <reference field="34" count="1" selected="0">
            <x v="1"/>
          </reference>
          <reference field="37" count="1" selected="0">
            <x v="9"/>
          </reference>
          <reference field="48" count="1">
            <x v="66"/>
          </reference>
        </references>
      </pivotArea>
    </format>
    <format dxfId="137">
      <pivotArea dataOnly="0" labelOnly="1" outline="0" fieldPosition="0">
        <references count="6">
          <reference field="12" count="1" selected="0">
            <x v="116"/>
          </reference>
          <reference field="14" count="1" selected="0">
            <x v="6"/>
          </reference>
          <reference field="32" count="1" selected="0">
            <x v="71"/>
          </reference>
          <reference field="34" count="1" selected="0">
            <x v="1"/>
          </reference>
          <reference field="37" count="1" selected="0">
            <x v="9"/>
          </reference>
          <reference field="48" count="1">
            <x v="66"/>
          </reference>
        </references>
      </pivotArea>
    </format>
    <format dxfId="136">
      <pivotArea dataOnly="0" labelOnly="1" outline="0" fieldPosition="0">
        <references count="6">
          <reference field="12" count="1" selected="0">
            <x v="116"/>
          </reference>
          <reference field="14" count="1" selected="0">
            <x v="6"/>
          </reference>
          <reference field="32" count="1" selected="0">
            <x v="72"/>
          </reference>
          <reference field="34" count="1" selected="0">
            <x v="1"/>
          </reference>
          <reference field="37" count="1" selected="0">
            <x v="8"/>
          </reference>
          <reference field="48" count="1">
            <x v="66"/>
          </reference>
        </references>
      </pivotArea>
    </format>
    <format dxfId="135">
      <pivotArea dataOnly="0" labelOnly="1" outline="0" fieldPosition="0">
        <references count="6">
          <reference field="12" count="1" selected="0">
            <x v="137"/>
          </reference>
          <reference field="14" count="1" selected="0">
            <x v="6"/>
          </reference>
          <reference field="32" count="1" selected="0">
            <x v="22"/>
          </reference>
          <reference field="34" count="1" selected="0">
            <x v="1"/>
          </reference>
          <reference field="37" count="1" selected="0">
            <x v="11"/>
          </reference>
          <reference field="48" count="1">
            <x v="66"/>
          </reference>
        </references>
      </pivotArea>
    </format>
    <format dxfId="134">
      <pivotArea dataOnly="0" labelOnly="1" outline="0" fieldPosition="0">
        <references count="6">
          <reference field="12" count="1" selected="0">
            <x v="137"/>
          </reference>
          <reference field="14" count="1" selected="0">
            <x v="6"/>
          </reference>
          <reference field="32" count="1" selected="0">
            <x v="24"/>
          </reference>
          <reference field="34" count="1" selected="0">
            <x v="1"/>
          </reference>
          <reference field="37" count="1" selected="0">
            <x v="11"/>
          </reference>
          <reference field="48" count="1">
            <x v="66"/>
          </reference>
        </references>
      </pivotArea>
    </format>
    <format dxfId="133">
      <pivotArea dataOnly="0" labelOnly="1" outline="0" fieldPosition="0">
        <references count="6">
          <reference field="12" count="1" selected="0">
            <x v="137"/>
          </reference>
          <reference field="14" count="1" selected="0">
            <x v="6"/>
          </reference>
          <reference field="32" count="1" selected="0">
            <x v="541"/>
          </reference>
          <reference field="34" count="1" selected="0">
            <x v="1"/>
          </reference>
          <reference field="37" count="1" selected="0">
            <x v="17"/>
          </reference>
          <reference field="48" count="1">
            <x v="66"/>
          </reference>
        </references>
      </pivotArea>
    </format>
    <format dxfId="132">
      <pivotArea dataOnly="0" labelOnly="1" outline="0" fieldPosition="0">
        <references count="6">
          <reference field="12" count="1" selected="0">
            <x v="146"/>
          </reference>
          <reference field="14" count="1" selected="0">
            <x v="5"/>
          </reference>
          <reference field="32" count="1" selected="0">
            <x v="5"/>
          </reference>
          <reference field="34" count="1" selected="0">
            <x v="1"/>
          </reference>
          <reference field="37" count="1" selected="0">
            <x v="2"/>
          </reference>
          <reference field="48" count="1">
            <x v="66"/>
          </reference>
        </references>
      </pivotArea>
    </format>
    <format dxfId="131">
      <pivotArea dataOnly="0" labelOnly="1" outline="0" fieldPosition="0">
        <references count="6">
          <reference field="12" count="1" selected="0">
            <x v="146"/>
          </reference>
          <reference field="14" count="1" selected="0">
            <x v="5"/>
          </reference>
          <reference field="32" count="1" selected="0">
            <x v="6"/>
          </reference>
          <reference field="34" count="1" selected="0">
            <x v="1"/>
          </reference>
          <reference field="37" count="1" selected="0">
            <x v="2"/>
          </reference>
          <reference field="48" count="1">
            <x v="66"/>
          </reference>
        </references>
      </pivotArea>
    </format>
    <format dxfId="130">
      <pivotArea dataOnly="0" labelOnly="1" outline="0" fieldPosition="0">
        <references count="6">
          <reference field="12" count="1" selected="0">
            <x v="146"/>
          </reference>
          <reference field="14" count="1" selected="0">
            <x v="5"/>
          </reference>
          <reference field="32" count="1" selected="0">
            <x v="7"/>
          </reference>
          <reference field="34" count="1" selected="0">
            <x v="1"/>
          </reference>
          <reference field="37" count="1" selected="0">
            <x v="2"/>
          </reference>
          <reference field="48" count="1">
            <x v="66"/>
          </reference>
        </references>
      </pivotArea>
    </format>
    <format dxfId="129">
      <pivotArea dataOnly="0" labelOnly="1" outline="0" fieldPosition="0">
        <references count="6">
          <reference field="12" count="1" selected="0">
            <x v="146"/>
          </reference>
          <reference field="14" count="1" selected="0">
            <x v="5"/>
          </reference>
          <reference field="32" count="1" selected="0">
            <x v="8"/>
          </reference>
          <reference field="34" count="1" selected="0">
            <x v="3"/>
          </reference>
          <reference field="37" count="1" selected="0">
            <x v="2"/>
          </reference>
          <reference field="48" count="1">
            <x v="68"/>
          </reference>
        </references>
      </pivotArea>
    </format>
    <format dxfId="128">
      <pivotArea dataOnly="0" labelOnly="1" outline="0" fieldPosition="0">
        <references count="6">
          <reference field="12" count="1" selected="0">
            <x v="146"/>
          </reference>
          <reference field="14" count="1" selected="0">
            <x v="5"/>
          </reference>
          <reference field="32" count="1" selected="0">
            <x v="9"/>
          </reference>
          <reference field="34" count="1" selected="0">
            <x v="1"/>
          </reference>
          <reference field="37" count="1" selected="0">
            <x v="2"/>
          </reference>
          <reference field="48" count="1">
            <x v="66"/>
          </reference>
        </references>
      </pivotArea>
    </format>
    <format dxfId="127">
      <pivotArea dataOnly="0" labelOnly="1" outline="0" fieldPosition="0">
        <references count="6">
          <reference field="12" count="1" selected="0">
            <x v="146"/>
          </reference>
          <reference field="14" count="1" selected="0">
            <x v="5"/>
          </reference>
          <reference field="32" count="1" selected="0">
            <x v="10"/>
          </reference>
          <reference field="34" count="1" selected="0">
            <x v="1"/>
          </reference>
          <reference field="37" count="1" selected="0">
            <x v="2"/>
          </reference>
          <reference field="48" count="1">
            <x v="26"/>
          </reference>
        </references>
      </pivotArea>
    </format>
    <format dxfId="126">
      <pivotArea dataOnly="0" labelOnly="1" outline="0" fieldPosition="0">
        <references count="6">
          <reference field="12" count="1" selected="0">
            <x v="146"/>
          </reference>
          <reference field="14" count="1" selected="0">
            <x v="5"/>
          </reference>
          <reference field="32" count="1" selected="0">
            <x v="11"/>
          </reference>
          <reference field="34" count="1" selected="0">
            <x v="1"/>
          </reference>
          <reference field="37" count="1" selected="0">
            <x v="2"/>
          </reference>
          <reference field="48" count="1">
            <x v="66"/>
          </reference>
        </references>
      </pivotArea>
    </format>
    <format dxfId="125">
      <pivotArea dataOnly="0" labelOnly="1" outline="0" fieldPosition="0">
        <references count="6">
          <reference field="12" count="1" selected="0">
            <x v="146"/>
          </reference>
          <reference field="14" count="1" selected="0">
            <x v="5"/>
          </reference>
          <reference field="32" count="1" selected="0">
            <x v="12"/>
          </reference>
          <reference field="34" count="1" selected="0">
            <x v="1"/>
          </reference>
          <reference field="37" count="1" selected="0">
            <x v="2"/>
          </reference>
          <reference field="48" count="1">
            <x v="66"/>
          </reference>
        </references>
      </pivotArea>
    </format>
    <format dxfId="124">
      <pivotArea dataOnly="0" labelOnly="1" outline="0" fieldPosition="0">
        <references count="6">
          <reference field="12" count="1" selected="0">
            <x v="146"/>
          </reference>
          <reference field="14" count="1" selected="0">
            <x v="5"/>
          </reference>
          <reference field="32" count="1" selected="0">
            <x v="13"/>
          </reference>
          <reference field="34" count="1" selected="0">
            <x v="1"/>
          </reference>
          <reference field="37" count="1" selected="0">
            <x v="2"/>
          </reference>
          <reference field="48" count="1">
            <x v="66"/>
          </reference>
        </references>
      </pivotArea>
    </format>
    <format dxfId="123">
      <pivotArea dataOnly="0" labelOnly="1" outline="0" fieldPosition="0">
        <references count="6">
          <reference field="12" count="1" selected="0">
            <x v="146"/>
          </reference>
          <reference field="14" count="1" selected="0">
            <x v="5"/>
          </reference>
          <reference field="32" count="1" selected="0">
            <x v="14"/>
          </reference>
          <reference field="34" count="1" selected="0">
            <x v="1"/>
          </reference>
          <reference field="37" count="1" selected="0">
            <x v="2"/>
          </reference>
          <reference field="48" count="1">
            <x v="66"/>
          </reference>
        </references>
      </pivotArea>
    </format>
    <format dxfId="122">
      <pivotArea dataOnly="0" labelOnly="1" outline="0" fieldPosition="0">
        <references count="6">
          <reference field="12" count="1" selected="0">
            <x v="146"/>
          </reference>
          <reference field="14" count="1" selected="0">
            <x v="5"/>
          </reference>
          <reference field="32" count="1" selected="0">
            <x v="15"/>
          </reference>
          <reference field="34" count="1" selected="0">
            <x v="1"/>
          </reference>
          <reference field="37" count="1" selected="0">
            <x v="2"/>
          </reference>
          <reference field="48" count="1">
            <x v="23"/>
          </reference>
        </references>
      </pivotArea>
    </format>
    <format dxfId="121">
      <pivotArea dataOnly="0" labelOnly="1" outline="0" fieldPosition="0">
        <references count="6">
          <reference field="12" count="1" selected="0">
            <x v="146"/>
          </reference>
          <reference field="14" count="1" selected="0">
            <x v="5"/>
          </reference>
          <reference field="32" count="1" selected="0">
            <x v="16"/>
          </reference>
          <reference field="34" count="1" selected="0">
            <x v="1"/>
          </reference>
          <reference field="37" count="1" selected="0">
            <x v="2"/>
          </reference>
          <reference field="48" count="1">
            <x v="66"/>
          </reference>
        </references>
      </pivotArea>
    </format>
    <format dxfId="120">
      <pivotArea dataOnly="0" labelOnly="1" outline="0" fieldPosition="0">
        <references count="6">
          <reference field="12" count="1" selected="0">
            <x v="146"/>
          </reference>
          <reference field="14" count="1" selected="0">
            <x v="5"/>
          </reference>
          <reference field="32" count="1" selected="0">
            <x v="17"/>
          </reference>
          <reference field="34" count="1" selected="0">
            <x v="1"/>
          </reference>
          <reference field="37" count="1" selected="0">
            <x v="3"/>
          </reference>
          <reference field="48" count="1">
            <x v="64"/>
          </reference>
        </references>
      </pivotArea>
    </format>
    <format dxfId="119">
      <pivotArea dataOnly="0" labelOnly="1" outline="0" fieldPosition="0">
        <references count="6">
          <reference field="12" count="1" selected="0">
            <x v="146"/>
          </reference>
          <reference field="14" count="1" selected="0">
            <x v="5"/>
          </reference>
          <reference field="32" count="1" selected="0">
            <x v="18"/>
          </reference>
          <reference field="34" count="1" selected="0">
            <x v="1"/>
          </reference>
          <reference field="37" count="1" selected="0">
            <x v="3"/>
          </reference>
          <reference field="48" count="1">
            <x v="66"/>
          </reference>
        </references>
      </pivotArea>
    </format>
    <format dxfId="118">
      <pivotArea dataOnly="0" labelOnly="1" outline="0" fieldPosition="0">
        <references count="6">
          <reference field="12" count="1" selected="0">
            <x v="147"/>
          </reference>
          <reference field="14" count="1" selected="0">
            <x v="6"/>
          </reference>
          <reference field="32" count="1" selected="0">
            <x v="62"/>
          </reference>
          <reference field="34" count="1" selected="0">
            <x v="1"/>
          </reference>
          <reference field="37" count="1" selected="0">
            <x v="17"/>
          </reference>
          <reference field="48" count="1">
            <x v="31"/>
          </reference>
        </references>
      </pivotArea>
    </format>
    <format dxfId="117">
      <pivotArea dataOnly="0" labelOnly="1" outline="0" fieldPosition="0">
        <references count="6">
          <reference field="12" count="1" selected="0">
            <x v="147"/>
          </reference>
          <reference field="14" count="1" selected="0">
            <x v="6"/>
          </reference>
          <reference field="32" count="1" selected="0">
            <x v="63"/>
          </reference>
          <reference field="34" count="1" selected="0">
            <x v="1"/>
          </reference>
          <reference field="37" count="1" selected="0">
            <x v="17"/>
          </reference>
          <reference field="48" count="1">
            <x v="31"/>
          </reference>
        </references>
      </pivotArea>
    </format>
    <format dxfId="116">
      <pivotArea dataOnly="0" labelOnly="1" outline="0" fieldPosition="0">
        <references count="6">
          <reference field="12" count="1" selected="0">
            <x v="148"/>
          </reference>
          <reference field="14" count="1" selected="0">
            <x v="6"/>
          </reference>
          <reference field="32" count="1" selected="0">
            <x v="19"/>
          </reference>
          <reference field="34" count="1" selected="0">
            <x v="1"/>
          </reference>
          <reference field="37" count="1" selected="0">
            <x v="13"/>
          </reference>
          <reference field="48" count="1">
            <x v="66"/>
          </reference>
        </references>
      </pivotArea>
    </format>
    <format dxfId="115">
      <pivotArea dataOnly="0" labelOnly="1" outline="0" fieldPosition="0">
        <references count="6">
          <reference field="12" count="1" selected="0">
            <x v="148"/>
          </reference>
          <reference field="14" count="1" selected="0">
            <x v="6"/>
          </reference>
          <reference field="32" count="1" selected="0">
            <x v="20"/>
          </reference>
          <reference field="34" count="1" selected="0">
            <x v="1"/>
          </reference>
          <reference field="37" count="1" selected="0">
            <x v="14"/>
          </reference>
          <reference field="48" count="1">
            <x v="66"/>
          </reference>
        </references>
      </pivotArea>
    </format>
    <format dxfId="114">
      <pivotArea dataOnly="0" labelOnly="1" outline="0" fieldPosition="0">
        <references count="6">
          <reference field="12" count="1" selected="0">
            <x v="148"/>
          </reference>
          <reference field="14" count="1" selected="0">
            <x v="6"/>
          </reference>
          <reference field="32" count="1" selected="0">
            <x v="21"/>
          </reference>
          <reference field="34" count="1" selected="0">
            <x v="1"/>
          </reference>
          <reference field="37" count="1" selected="0">
            <x v="13"/>
          </reference>
          <reference field="48" count="1">
            <x v="33"/>
          </reference>
        </references>
      </pivotArea>
    </format>
    <format dxfId="113">
      <pivotArea dataOnly="0" labelOnly="1" outline="0" fieldPosition="0">
        <references count="6">
          <reference field="12" count="1" selected="0">
            <x v="166"/>
          </reference>
          <reference field="14" count="1" selected="0">
            <x v="6"/>
          </reference>
          <reference field="32" count="1" selected="0">
            <x v="46"/>
          </reference>
          <reference field="34" count="1" selected="0">
            <x v="3"/>
          </reference>
          <reference field="37" count="1" selected="0">
            <x v="17"/>
          </reference>
          <reference field="48" count="1">
            <x v="49"/>
          </reference>
        </references>
      </pivotArea>
    </format>
    <format dxfId="112">
      <pivotArea dataOnly="0" labelOnly="1" outline="0" fieldPosition="0">
        <references count="6">
          <reference field="12" count="1" selected="0">
            <x v="166"/>
          </reference>
          <reference field="14" count="1" selected="0">
            <x v="6"/>
          </reference>
          <reference field="32" count="1" selected="0">
            <x v="47"/>
          </reference>
          <reference field="34" count="1" selected="0">
            <x v="3"/>
          </reference>
          <reference field="37" count="1" selected="0">
            <x v="17"/>
          </reference>
          <reference field="48" count="1">
            <x v="4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showDrill="0" useAutoFormatting="1" rowGrandTotals="0" colGrandTotals="0" itemPrintTitles="1" createdVersion="6" indent="0" compact="0" compactData="0" multipleFieldFilters="0">
  <location ref="A4:C4" firstHeaderRow="1" firstDataRow="1" firstDataCol="3" rowPageCount="2" colPageCount="1"/>
  <pivotFields count="51">
    <pivotField axis="axisPage" compact="0" outline="0" multipleItemSelectionAllowed="1" showAll="0" defaultSubtotal="0">
      <items count="17">
        <item h="1" x="0"/>
        <item h="1" x="2"/>
        <item x="1"/>
        <item h="1" x="3"/>
        <item h="1" x="4"/>
        <item h="1" x="5"/>
        <item h="1" x="6"/>
        <item h="1" x="7"/>
        <item h="1" x="9"/>
        <item h="1" x="8"/>
        <item h="1" x="12"/>
        <item h="1" x="13"/>
        <item h="1" x="10"/>
        <item h="1" x="14"/>
        <item h="1" x="15"/>
        <item h="1" x="11"/>
        <item h="1"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82">
        <item h="1" x="90"/>
        <item h="1" x="30"/>
        <item h="1" x="31"/>
        <item h="1" x="32"/>
        <item h="1" x="33"/>
        <item h="1" x="58"/>
        <item h="1" x="34"/>
        <item h="1" x="85"/>
        <item h="1" x="16"/>
        <item h="1" x="17"/>
        <item h="1" x="37"/>
        <item h="1" x="38"/>
        <item h="1" x="41"/>
        <item h="1" x="42"/>
        <item h="1" x="20"/>
        <item h="1" x="22"/>
        <item h="1" x="23"/>
        <item h="1" x="24"/>
        <item h="1" x="56"/>
        <item h="1" x="25"/>
        <item h="1" x="57"/>
        <item h="1" x="4"/>
        <item h="1" x="5"/>
        <item h="1" x="68"/>
        <item h="1" x="0"/>
        <item h="1" x="1"/>
        <item h="1" x="2"/>
        <item h="1" x="3"/>
        <item h="1" x="76"/>
        <item h="1" x="135"/>
        <item h="1" x="80"/>
        <item h="1" x="78"/>
        <item h="1" x="171"/>
        <item h="1" x="150"/>
        <item h="1" x="174"/>
        <item h="1" x="175"/>
        <item h="1" x="176"/>
        <item h="1" x="166"/>
        <item h="1" x="167"/>
        <item h="1" x="165"/>
        <item h="1" x="168"/>
        <item h="1" x="169"/>
        <item h="1" x="118"/>
        <item h="1" x="119"/>
        <item h="1" x="147"/>
        <item h="1" x="67"/>
        <item h="1" x="123"/>
        <item h="1" x="109"/>
        <item h="1" x="110"/>
        <item h="1" x="111"/>
        <item h="1" x="112"/>
        <item h="1" x="113"/>
        <item h="1" x="114"/>
        <item h="1" x="115"/>
        <item h="1" x="116"/>
        <item h="1" x="117"/>
        <item h="1" x="104"/>
        <item h="1" x="155"/>
        <item h="1" x="159"/>
        <item h="1" x="158"/>
        <item h="1" x="161"/>
        <item h="1" x="179"/>
        <item h="1" x="26"/>
        <item h="1" x="48"/>
        <item h="1" x="49"/>
        <item h="1" x="35"/>
        <item h="1" x="21"/>
        <item h="1" x="43"/>
        <item x="6"/>
        <item h="1" x="77"/>
        <item h="1" x="164"/>
        <item h="1" x="133"/>
        <item h="1" x="151"/>
        <item h="1" x="153"/>
        <item h="1" x="45"/>
        <item h="1" x="36"/>
        <item h="1" x="170"/>
        <item h="1" x="92"/>
        <item h="1" x="93"/>
        <item h="1" x="124"/>
        <item h="1" x="64"/>
        <item h="1" x="65"/>
        <item h="1" x="126"/>
        <item h="1" x="60"/>
        <item h="1" x="127"/>
        <item h="1" x="128"/>
        <item h="1" x="61"/>
        <item h="1" x="91"/>
        <item h="1" x="134"/>
        <item h="1" x="136"/>
        <item h="1" x="140"/>
        <item h="1" x="145"/>
        <item h="1" x="95"/>
        <item h="1" x="96"/>
        <item h="1" x="97"/>
        <item h="1" x="98"/>
        <item h="1" x="89"/>
        <item h="1" x="100"/>
        <item h="1" x="101"/>
        <item h="1" x="102"/>
        <item h="1" x="103"/>
        <item h="1" x="105"/>
        <item h="1" x="148"/>
        <item h="1" x="62"/>
        <item h="1" x="152"/>
        <item h="1" x="79"/>
        <item h="1" x="9"/>
        <item h="1" x="81"/>
        <item h="1" x="108"/>
        <item h="1" x="143"/>
        <item h="1" x="88"/>
        <item h="1" x="7"/>
        <item h="1" x="8"/>
        <item h="1" x="13"/>
        <item h="1" x="149"/>
        <item h="1" x="130"/>
        <item h="1" x="131"/>
        <item h="1" x="162"/>
        <item h="1" x="82"/>
        <item h="1" x="94"/>
        <item h="1" x="180"/>
        <item h="1" x="14"/>
        <item h="1" x="54"/>
        <item h="1" x="10"/>
        <item h="1" x="11"/>
        <item h="1" x="12"/>
        <item h="1" x="157"/>
        <item h="1" x="156"/>
        <item h="1" x="146"/>
        <item h="1" x="83"/>
        <item h="1" x="172"/>
        <item h="1" x="84"/>
        <item h="1" x="39"/>
        <item h="1" x="40"/>
        <item h="1" x="18"/>
        <item h="1" x="99"/>
        <item h="1" x="87"/>
        <item h="1" x="122"/>
        <item h="1" x="139"/>
        <item h="1" x="15"/>
        <item h="1" x="69"/>
        <item h="1" x="70"/>
        <item h="1" x="71"/>
        <item h="1" x="177"/>
        <item h="1" x="178"/>
        <item h="1" x="59"/>
        <item h="1" x="120"/>
        <item h="1" x="129"/>
        <item h="1" x="121"/>
        <item h="1" x="72"/>
        <item h="1" x="73"/>
        <item h="1" x="142"/>
        <item h="1" x="154"/>
        <item h="1" x="75"/>
        <item h="1" x="173"/>
        <item h="1" x="144"/>
        <item h="1" x="74"/>
        <item h="1" x="52"/>
        <item h="1" x="160"/>
        <item h="1" x="163"/>
        <item h="1" x="63"/>
        <item h="1" x="141"/>
        <item h="1" x="86"/>
        <item h="1" x="47"/>
        <item h="1" x="51"/>
        <item h="1" x="19"/>
        <item h="1" x="125"/>
        <item h="1" x="66"/>
        <item h="1" x="132"/>
        <item h="1" x="107"/>
        <item h="1" x="53"/>
        <item h="1" x="138"/>
        <item h="1" x="55"/>
        <item h="1" x="106"/>
        <item h="1" x="46"/>
        <item h="1" x="137"/>
        <item h="1" x="50"/>
        <item h="1" x="27"/>
        <item h="1" x="28"/>
        <item h="1" x="29"/>
        <item h="1" m="1" x="181"/>
        <item h="1" x="44"/>
      </items>
    </pivotField>
    <pivotField axis="axisRow" compact="0" outline="0" showAll="0" defaultSubtotal="0">
      <items count="189">
        <item x="114"/>
        <item x="98"/>
        <item x="80"/>
        <item x="9"/>
        <item x="136"/>
        <item x="115"/>
        <item x="22"/>
        <item x="20"/>
        <item x="50"/>
        <item x="108"/>
        <item x="92"/>
        <item x="39"/>
        <item x="70"/>
        <item x="140"/>
        <item x="113"/>
        <item x="54"/>
        <item x="103"/>
        <item x="59"/>
        <item x="69"/>
        <item x="88"/>
        <item x="137"/>
        <item x="43"/>
        <item x="33"/>
        <item x="104"/>
        <item x="100"/>
        <item x="30"/>
        <item x="135"/>
        <item x="11"/>
        <item x="163"/>
        <item x="106"/>
        <item x="1"/>
        <item x="125"/>
        <item m="1" x="186"/>
        <item x="0"/>
        <item x="7"/>
        <item x="173"/>
        <item x="175"/>
        <item x="16"/>
        <item x="55"/>
        <item x="45"/>
        <item x="37"/>
        <item x="12"/>
        <item x="152"/>
        <item x="38"/>
        <item x="24"/>
        <item x="116"/>
        <item x="159"/>
        <item x="85"/>
        <item x="86"/>
        <item x="41"/>
        <item x="40"/>
        <item x="19"/>
        <item x="156"/>
        <item x="101"/>
        <item x="89"/>
        <item x="97"/>
        <item x="158"/>
        <item x="149"/>
        <item x="52"/>
        <item x="27"/>
        <item x="151"/>
        <item x="124"/>
        <item x="35"/>
        <item x="141"/>
        <item x="132"/>
        <item x="95"/>
        <item x="148"/>
        <item x="174"/>
        <item x="71"/>
        <item x="72"/>
        <item x="73"/>
        <item x="182"/>
        <item x="183"/>
        <item x="61"/>
        <item x="177"/>
        <item x="5"/>
        <item x="64"/>
        <item x="112"/>
        <item x="122"/>
        <item x="14"/>
        <item x="82"/>
        <item x="25"/>
        <item m="1" x="188"/>
        <item x="121"/>
        <item x="167"/>
        <item x="107"/>
        <item x="53"/>
        <item x="15"/>
        <item x="31"/>
        <item x="48"/>
        <item x="58"/>
        <item x="26"/>
        <item x="29"/>
        <item x="131"/>
        <item x="123"/>
        <item x="162"/>
        <item x="74"/>
        <item x="75"/>
        <item x="13"/>
        <item x="46"/>
        <item x="56"/>
        <item x="6"/>
        <item x="32"/>
        <item x="51"/>
        <item x="34"/>
        <item x="118"/>
        <item x="49"/>
        <item x="133"/>
        <item x="94"/>
        <item x="128"/>
        <item x="139"/>
        <item x="180"/>
        <item x="179"/>
        <item x="36"/>
        <item x="3"/>
        <item x="4"/>
        <item x="10"/>
        <item x="144"/>
        <item x="77"/>
        <item x="63"/>
        <item x="178"/>
        <item x="120"/>
        <item x="176"/>
        <item x="81"/>
        <item x="181"/>
        <item x="83"/>
        <item x="84"/>
        <item x="23"/>
        <item x="47"/>
        <item x="105"/>
        <item x="66"/>
        <item x="96"/>
        <item x="60"/>
        <item x="168"/>
        <item x="171"/>
        <item x="44"/>
        <item x="146"/>
        <item x="138"/>
        <item x="76"/>
        <item x="67"/>
        <item x="62"/>
        <item x="87"/>
        <item x="169"/>
        <item x="28"/>
        <item x="129"/>
        <item x="78"/>
        <item x="79"/>
        <item x="164"/>
        <item x="155"/>
        <item x="165"/>
        <item x="65"/>
        <item x="153"/>
        <item x="142"/>
        <item x="130"/>
        <item x="42"/>
        <item x="147"/>
        <item x="161"/>
        <item x="185"/>
        <item x="2"/>
        <item x="110"/>
        <item x="90"/>
        <item x="117"/>
        <item x="143"/>
        <item x="57"/>
        <item x="170"/>
        <item x="18"/>
        <item x="17"/>
        <item x="8"/>
        <item x="102"/>
        <item x="172"/>
        <item x="127"/>
        <item x="68"/>
        <item x="145"/>
        <item x="126"/>
        <item x="150"/>
        <item x="184"/>
        <item x="134"/>
        <item x="111"/>
        <item x="154"/>
        <item x="160"/>
        <item x="166"/>
        <item x="157"/>
        <item x="109"/>
        <item x="21"/>
        <item x="99"/>
        <item x="119"/>
        <item x="91"/>
        <item m="1" x="187"/>
        <item x="93"/>
      </items>
    </pivotField>
    <pivotField axis="axisRow" compact="0" outline="0" showAll="0" defaultSubtotal="0">
      <items count="19">
        <item x="6"/>
        <item x="5"/>
        <item x="7"/>
        <item x="8"/>
        <item x="2"/>
        <item x="9"/>
        <item x="3"/>
        <item x="4"/>
        <item x="1"/>
        <item x="16"/>
        <item x="17"/>
        <item x="0"/>
        <item x="13"/>
        <item x="10"/>
        <item x="11"/>
        <item x="12"/>
        <item x="15"/>
        <item x="1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12"/>
    <field x="13"/>
    <field x="14"/>
  </rowFields>
  <colItems count="1">
    <i/>
  </colItems>
  <pageFields count="2">
    <pageField fld="0" hier="-1"/>
    <pageField fld="40" item="0" hier="-1"/>
  </pageFields>
  <formats count="3">
    <format dxfId="111">
      <pivotArea field="13" type="button" dataOnly="0" labelOnly="1" outline="0" axis="axisRow" fieldPosition="1"/>
    </format>
    <format dxfId="110">
      <pivotArea field="13" type="button" dataOnly="0" labelOnly="1" outline="0" axis="axisRow" fieldPosition="1"/>
    </format>
    <format dxfId="109">
      <pivotArea field="13"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9" cacheId="7" applyNumberFormats="0" applyBorderFormats="0" applyFontFormats="0" applyPatternFormats="0" applyAlignmentFormats="0" applyWidthHeightFormats="1" dataCaption="Valores" updatedVersion="6" minRefreshableVersion="3" showDrill="0" useAutoFormatting="1" rowGrandTotals="0" colGrandTotals="0" itemPrintTitles="1" createdVersion="6" indent="0" compact="0" compactData="0" multipleFieldFilters="0">
  <location ref="A3:E10" firstHeaderRow="1" firstDataRow="1" firstDataCol="4" rowPageCount="1" colPageCount="1"/>
  <pivotFields count="11">
    <pivotField axis="axisRow" compact="0" outline="0" showAll="0" defaultSubtotal="0">
      <items count="17">
        <item x="0"/>
        <item x="1"/>
        <item x="2"/>
        <item x="3"/>
        <item x="4"/>
        <item x="5"/>
        <item x="6"/>
        <item x="7"/>
        <item x="8"/>
        <item x="9"/>
        <item x="10"/>
        <item x="11"/>
        <item x="12"/>
        <item x="13"/>
        <item x="14"/>
        <item x="15"/>
        <item x="16"/>
      </items>
    </pivotField>
    <pivotField axis="axisRow" compact="0" outline="0" showAll="0" defaultSubtotal="0">
      <items count="30">
        <item x="28"/>
        <item x="2"/>
        <item x="19"/>
        <item x="6"/>
        <item x="26"/>
        <item x="23"/>
        <item x="0"/>
        <item x="18"/>
        <item x="12"/>
        <item x="7"/>
        <item x="10"/>
        <item x="14"/>
        <item x="11"/>
        <item x="22"/>
        <item x="17"/>
        <item x="27"/>
        <item x="24"/>
        <item x="5"/>
        <item x="3"/>
        <item x="8"/>
        <item x="20"/>
        <item x="15"/>
        <item x="16"/>
        <item x="21"/>
        <item x="9"/>
        <item x="29"/>
        <item x="1"/>
        <item x="25"/>
        <item x="13"/>
        <item x="4"/>
      </items>
    </pivotField>
    <pivotField axis="axisRow" compact="0" outline="0" showAll="0" defaultSubtotal="0">
      <items count="180">
        <item x="44"/>
        <item x="90"/>
        <item x="30"/>
        <item x="31"/>
        <item x="32"/>
        <item x="33"/>
        <item x="58"/>
        <item x="34"/>
        <item x="85"/>
        <item x="16"/>
        <item x="17"/>
        <item x="37"/>
        <item x="38"/>
        <item x="41"/>
        <item x="42"/>
        <item x="20"/>
        <item x="22"/>
        <item x="23"/>
        <item x="24"/>
        <item x="56"/>
        <item x="25"/>
        <item x="57"/>
        <item x="4"/>
        <item x="5"/>
        <item x="68"/>
        <item x="0"/>
        <item x="1"/>
        <item x="2"/>
        <item x="3"/>
        <item x="76"/>
        <item x="134"/>
        <item x="80"/>
        <item x="78"/>
        <item x="170"/>
        <item x="149"/>
        <item x="173"/>
        <item x="174"/>
        <item x="175"/>
        <item x="165"/>
        <item x="166"/>
        <item x="164"/>
        <item x="167"/>
        <item x="168"/>
        <item x="118"/>
        <item x="119"/>
        <item x="146"/>
        <item x="67"/>
        <item x="123"/>
        <item x="109"/>
        <item x="110"/>
        <item x="111"/>
        <item x="112"/>
        <item x="113"/>
        <item x="114"/>
        <item x="115"/>
        <item x="116"/>
        <item x="117"/>
        <item x="104"/>
        <item x="154"/>
        <item x="158"/>
        <item x="157"/>
        <item x="160"/>
        <item x="178"/>
        <item x="26"/>
        <item x="48"/>
        <item x="49"/>
        <item x="35"/>
        <item x="21"/>
        <item x="43"/>
        <item x="6"/>
        <item x="77"/>
        <item x="163"/>
        <item x="132"/>
        <item x="150"/>
        <item x="152"/>
        <item x="45"/>
        <item x="36"/>
        <item x="169"/>
        <item x="92"/>
        <item x="93"/>
        <item x="124"/>
        <item x="64"/>
        <item x="65"/>
        <item x="126"/>
        <item x="60"/>
        <item x="127"/>
        <item x="128"/>
        <item x="61"/>
        <item x="91"/>
        <item x="133"/>
        <item x="135"/>
        <item x="139"/>
        <item x="144"/>
        <item x="95"/>
        <item x="96"/>
        <item x="97"/>
        <item x="98"/>
        <item x="89"/>
        <item x="100"/>
        <item x="101"/>
        <item x="102"/>
        <item x="103"/>
        <item x="105"/>
        <item x="147"/>
        <item x="62"/>
        <item x="151"/>
        <item x="79"/>
        <item x="9"/>
        <item x="81"/>
        <item x="108"/>
        <item x="142"/>
        <item x="88"/>
        <item x="7"/>
        <item x="8"/>
        <item x="13"/>
        <item x="148"/>
        <item x="130"/>
        <item x="161"/>
        <item x="82"/>
        <item x="94"/>
        <item x="179"/>
        <item x="14"/>
        <item x="54"/>
        <item x="10"/>
        <item x="11"/>
        <item x="12"/>
        <item x="156"/>
        <item x="155"/>
        <item x="145"/>
        <item x="83"/>
        <item x="171"/>
        <item x="84"/>
        <item x="39"/>
        <item x="40"/>
        <item x="18"/>
        <item x="99"/>
        <item x="87"/>
        <item x="122"/>
        <item x="138"/>
        <item x="15"/>
        <item x="69"/>
        <item x="70"/>
        <item x="71"/>
        <item x="176"/>
        <item x="177"/>
        <item x="59"/>
        <item x="120"/>
        <item x="129"/>
        <item x="121"/>
        <item x="72"/>
        <item x="73"/>
        <item x="141"/>
        <item x="153"/>
        <item x="75"/>
        <item x="172"/>
        <item x="143"/>
        <item x="74"/>
        <item x="52"/>
        <item x="159"/>
        <item x="162"/>
        <item x="63"/>
        <item x="140"/>
        <item x="86"/>
        <item x="47"/>
        <item x="51"/>
        <item x="19"/>
        <item x="125"/>
        <item x="66"/>
        <item x="131"/>
        <item x="107"/>
        <item x="53"/>
        <item x="137"/>
        <item x="55"/>
        <item x="106"/>
        <item x="46"/>
        <item x="136"/>
        <item x="50"/>
        <item x="27"/>
        <item x="28"/>
        <item x="29"/>
      </items>
    </pivotField>
    <pivotField axis="axisRow" compact="0" outline="0" showAll="0" defaultSubtotal="0">
      <items count="180">
        <item x="112"/>
        <item x="96"/>
        <item x="78"/>
        <item x="8"/>
        <item x="133"/>
        <item x="113"/>
        <item x="21"/>
        <item x="19"/>
        <item x="49"/>
        <item x="106"/>
        <item x="90"/>
        <item x="38"/>
        <item x="68"/>
        <item x="137"/>
        <item x="111"/>
        <item x="52"/>
        <item x="101"/>
        <item x="57"/>
        <item x="67"/>
        <item x="86"/>
        <item x="134"/>
        <item x="42"/>
        <item x="32"/>
        <item x="102"/>
        <item x="98"/>
        <item x="29"/>
        <item x="132"/>
        <item x="10"/>
        <item x="104"/>
        <item x="1"/>
        <item x="123"/>
        <item x="0"/>
        <item x="167"/>
        <item x="169"/>
        <item x="89"/>
        <item x="15"/>
        <item x="53"/>
        <item x="44"/>
        <item x="36"/>
        <item x="11"/>
        <item x="149"/>
        <item x="91"/>
        <item x="37"/>
        <item x="23"/>
        <item x="114"/>
        <item x="155"/>
        <item x="83"/>
        <item x="84"/>
        <item x="40"/>
        <item x="39"/>
        <item x="18"/>
        <item x="99"/>
        <item x="87"/>
        <item x="95"/>
        <item x="154"/>
        <item x="146"/>
        <item x="26"/>
        <item x="148"/>
        <item x="122"/>
        <item x="34"/>
        <item x="138"/>
        <item x="93"/>
        <item x="145"/>
        <item x="168"/>
        <item x="69"/>
        <item x="70"/>
        <item x="71"/>
        <item x="176"/>
        <item x="177"/>
        <item x="59"/>
        <item x="171"/>
        <item x="5"/>
        <item x="62"/>
        <item x="110"/>
        <item x="120"/>
        <item x="13"/>
        <item x="80"/>
        <item x="24"/>
        <item x="119"/>
        <item x="161"/>
        <item x="105"/>
        <item x="51"/>
        <item x="14"/>
        <item x="30"/>
        <item x="47"/>
        <item x="56"/>
        <item x="25"/>
        <item x="28"/>
        <item x="129"/>
        <item x="121"/>
        <item x="157"/>
        <item x="72"/>
        <item x="73"/>
        <item x="12"/>
        <item x="45"/>
        <item x="54"/>
        <item x="6"/>
        <item x="31"/>
        <item x="50"/>
        <item x="33"/>
        <item x="116"/>
        <item x="48"/>
        <item x="130"/>
        <item x="92"/>
        <item x="126"/>
        <item x="136"/>
        <item x="174"/>
        <item x="173"/>
        <item x="35"/>
        <item x="3"/>
        <item x="4"/>
        <item x="9"/>
        <item x="141"/>
        <item x="75"/>
        <item x="61"/>
        <item x="172"/>
        <item x="118"/>
        <item x="170"/>
        <item x="79"/>
        <item x="175"/>
        <item x="81"/>
        <item x="82"/>
        <item x="22"/>
        <item x="46"/>
        <item x="103"/>
        <item x="64"/>
        <item x="94"/>
        <item x="58"/>
        <item x="162"/>
        <item x="165"/>
        <item x="43"/>
        <item x="143"/>
        <item x="135"/>
        <item x="74"/>
        <item x="65"/>
        <item x="60"/>
        <item x="85"/>
        <item x="163"/>
        <item x="27"/>
        <item x="127"/>
        <item x="76"/>
        <item x="77"/>
        <item x="158"/>
        <item x="152"/>
        <item x="159"/>
        <item x="63"/>
        <item x="150"/>
        <item x="139"/>
        <item x="128"/>
        <item x="41"/>
        <item x="144"/>
        <item x="156"/>
        <item x="179"/>
        <item x="2"/>
        <item x="108"/>
        <item x="88"/>
        <item x="115"/>
        <item x="140"/>
        <item x="55"/>
        <item x="164"/>
        <item x="17"/>
        <item x="16"/>
        <item x="7"/>
        <item x="100"/>
        <item x="166"/>
        <item x="125"/>
        <item x="66"/>
        <item x="142"/>
        <item x="124"/>
        <item x="147"/>
        <item x="178"/>
        <item x="131"/>
        <item x="109"/>
        <item x="151"/>
        <item x="160"/>
        <item x="153"/>
        <item x="107"/>
        <item x="20"/>
        <item x="97"/>
        <item x="11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9" outline="0" showAll="0" defaultSubtotal="0"/>
    <pivotField axis="axisPage" compact="0" numFmtId="9" outline="0" multipleItemSelectionAllowed="1" showAll="0" defaultSubtotal="0">
      <items count="18">
        <item x="7"/>
        <item m="1" x="15"/>
        <item x="13"/>
        <item m="1" x="14"/>
        <item m="1" x="17"/>
        <item m="1" x="16"/>
        <item x="10"/>
        <item h="1" x="1"/>
        <item h="1" x="5"/>
        <item h="1" x="11"/>
        <item h="1" x="4"/>
        <item h="1" x="3"/>
        <item h="1" x="8"/>
        <item h="1" x="6"/>
        <item h="1" x="12"/>
        <item h="1" x="2"/>
        <item h="1" x="0"/>
        <item h="1" x="9"/>
      </items>
    </pivotField>
  </pivotFields>
  <rowFields count="4">
    <field x="0"/>
    <field x="1"/>
    <field x="2"/>
    <field x="3"/>
  </rowFields>
  <rowItems count="7">
    <i>
      <x v="3"/>
      <x v="22"/>
      <x v="31"/>
      <x v="76"/>
    </i>
    <i>
      <x v="5"/>
      <x v="2"/>
      <x v="136"/>
      <x v="52"/>
    </i>
    <i>
      <x v="12"/>
      <x v="16"/>
      <x v="175"/>
      <x v="105"/>
    </i>
    <i>
      <x v="15"/>
      <x v="8"/>
      <x v="34"/>
      <x v="40"/>
    </i>
    <i r="2">
      <x v="103"/>
      <x v="169"/>
    </i>
    <i r="1">
      <x v="27"/>
      <x v="61"/>
      <x v="174"/>
    </i>
    <i>
      <x v="16"/>
      <x/>
      <x v="120"/>
      <x v="152"/>
    </i>
  </rowItems>
  <colItems count="1">
    <i/>
  </colItems>
  <pageFields count="1">
    <pageField fld="10" hier="-1"/>
  </pageFields>
  <dataFields count="1">
    <dataField name="Suma de Cumplimiento" fld="9" baseField="0" baseItem="0" numFmtId="167"/>
  </dataFields>
  <formats count="41">
    <format dxfId="108">
      <pivotArea field="3" type="button" dataOnly="0" labelOnly="1" outline="0" axis="axisRow" fieldPosition="3"/>
    </format>
    <format dxfId="107">
      <pivotArea dataOnly="0" labelOnly="1" outline="0" fieldPosition="0">
        <references count="1">
          <reference field="1" count="1">
            <x v="0"/>
          </reference>
        </references>
      </pivotArea>
    </format>
    <format dxfId="106">
      <pivotArea dataOnly="0" labelOnly="1" outline="0" fieldPosition="0">
        <references count="1">
          <reference field="1" count="1">
            <x v="1"/>
          </reference>
        </references>
      </pivotArea>
    </format>
    <format dxfId="105">
      <pivotArea dataOnly="0" labelOnly="1" outline="0" fieldPosition="0">
        <references count="1">
          <reference field="1" count="1">
            <x v="2"/>
          </reference>
        </references>
      </pivotArea>
    </format>
    <format dxfId="104">
      <pivotArea dataOnly="0" labelOnly="1" outline="0" fieldPosition="0">
        <references count="1">
          <reference field="1" count="1">
            <x v="8"/>
          </reference>
        </references>
      </pivotArea>
    </format>
    <format dxfId="103">
      <pivotArea dataOnly="0" labelOnly="1" outline="0" fieldPosition="0">
        <references count="1">
          <reference field="1" count="1">
            <x v="16"/>
          </reference>
        </references>
      </pivotArea>
    </format>
    <format dxfId="102">
      <pivotArea dataOnly="0" labelOnly="1" outline="0" fieldPosition="0">
        <references count="1">
          <reference field="1" count="1">
            <x v="22"/>
          </reference>
        </references>
      </pivotArea>
    </format>
    <format dxfId="101">
      <pivotArea dataOnly="0" labelOnly="1" outline="0" fieldPosition="0">
        <references count="1">
          <reference field="1" count="1">
            <x v="24"/>
          </reference>
        </references>
      </pivotArea>
    </format>
    <format dxfId="100">
      <pivotArea dataOnly="0" labelOnly="1" outline="0" fieldPosition="0">
        <references count="1">
          <reference field="1" count="1">
            <x v="27"/>
          </reference>
        </references>
      </pivotArea>
    </format>
    <format dxfId="99">
      <pivotArea dataOnly="0" labelOnly="1" outline="0" fieldPosition="0">
        <references count="2">
          <reference field="1" count="1" selected="0">
            <x v="0"/>
          </reference>
          <reference field="2" count="1">
            <x v="120"/>
          </reference>
        </references>
      </pivotArea>
    </format>
    <format dxfId="98">
      <pivotArea dataOnly="0" labelOnly="1" outline="0" fieldPosition="0">
        <references count="2">
          <reference field="1" count="1" selected="0">
            <x v="1"/>
          </reference>
          <reference field="2" count="1">
            <x v="121"/>
          </reference>
        </references>
      </pivotArea>
    </format>
    <format dxfId="97">
      <pivotArea dataOnly="0" labelOnly="1" outline="0" fieldPosition="0">
        <references count="2">
          <reference field="1" count="1" selected="0">
            <x v="2"/>
          </reference>
          <reference field="2" count="1">
            <x v="136"/>
          </reference>
        </references>
      </pivotArea>
    </format>
    <format dxfId="96">
      <pivotArea dataOnly="0" labelOnly="1" outline="0" fieldPosition="0">
        <references count="2">
          <reference field="1" count="1" selected="0">
            <x v="8"/>
          </reference>
          <reference field="2" count="1">
            <x v="34"/>
          </reference>
        </references>
      </pivotArea>
    </format>
    <format dxfId="95">
      <pivotArea dataOnly="0" labelOnly="1" outline="0" fieldPosition="0">
        <references count="2">
          <reference field="1" count="1" selected="0">
            <x v="8"/>
          </reference>
          <reference field="2" count="1">
            <x v="103"/>
          </reference>
        </references>
      </pivotArea>
    </format>
    <format dxfId="94">
      <pivotArea dataOnly="0" labelOnly="1" outline="0" fieldPosition="0">
        <references count="2">
          <reference field="1" count="1" selected="0">
            <x v="8"/>
          </reference>
          <reference field="2" count="1">
            <x v="115"/>
          </reference>
        </references>
      </pivotArea>
    </format>
    <format dxfId="93">
      <pivotArea dataOnly="0" labelOnly="1" outline="0" fieldPosition="0">
        <references count="2">
          <reference field="1" count="1" selected="0">
            <x v="16"/>
          </reference>
          <reference field="2" count="1">
            <x v="30"/>
          </reference>
        </references>
      </pivotArea>
    </format>
    <format dxfId="92">
      <pivotArea dataOnly="0" labelOnly="1" outline="0" fieldPosition="0">
        <references count="2">
          <reference field="1" count="1" selected="0">
            <x v="16"/>
          </reference>
          <reference field="2" count="1">
            <x v="90"/>
          </reference>
        </references>
      </pivotArea>
    </format>
    <format dxfId="91">
      <pivotArea dataOnly="0" labelOnly="1" outline="0" fieldPosition="0">
        <references count="2">
          <reference field="1" count="1" selected="0">
            <x v="16"/>
          </reference>
          <reference field="2" count="1">
            <x v="175"/>
          </reference>
        </references>
      </pivotArea>
    </format>
    <format dxfId="90">
      <pivotArea dataOnly="0" labelOnly="1" outline="0" fieldPosition="0">
        <references count="2">
          <reference field="1" count="1" selected="0">
            <x v="22"/>
          </reference>
          <reference field="2" count="1">
            <x v="31"/>
          </reference>
        </references>
      </pivotArea>
    </format>
    <format dxfId="89">
      <pivotArea dataOnly="0" labelOnly="1" outline="0" fieldPosition="0">
        <references count="2">
          <reference field="1" count="1" selected="0">
            <x v="24"/>
          </reference>
          <reference field="2" count="1">
            <x v="163"/>
          </reference>
        </references>
      </pivotArea>
    </format>
    <format dxfId="88">
      <pivotArea dataOnly="0" labelOnly="1" outline="0" fieldPosition="0">
        <references count="2">
          <reference field="1" count="1" selected="0">
            <x v="24"/>
          </reference>
          <reference field="2" count="1">
            <x v="164"/>
          </reference>
        </references>
      </pivotArea>
    </format>
    <format dxfId="87">
      <pivotArea dataOnly="0" labelOnly="1" outline="0" fieldPosition="0">
        <references count="2">
          <reference field="1" count="1" selected="0">
            <x v="24"/>
          </reference>
          <reference field="2" count="1">
            <x v="170"/>
          </reference>
        </references>
      </pivotArea>
    </format>
    <format dxfId="86">
      <pivotArea dataOnly="0" labelOnly="1" outline="0" fieldPosition="0">
        <references count="2">
          <reference field="1" count="1" selected="0">
            <x v="27"/>
          </reference>
          <reference field="2" count="1">
            <x v="61"/>
          </reference>
        </references>
      </pivotArea>
    </format>
    <format dxfId="85">
      <pivotArea dataOnly="0" labelOnly="1" outline="0" fieldPosition="0">
        <references count="3">
          <reference field="1" count="1" selected="0">
            <x v="0"/>
          </reference>
          <reference field="2" count="1" selected="0">
            <x v="120"/>
          </reference>
          <reference field="3" count="1">
            <x v="152"/>
          </reference>
        </references>
      </pivotArea>
    </format>
    <format dxfId="84">
      <pivotArea dataOnly="0" labelOnly="1" outline="0" fieldPosition="0">
        <references count="3">
          <reference field="1" count="1" selected="0">
            <x v="1"/>
          </reference>
          <reference field="2" count="1" selected="0">
            <x v="121"/>
          </reference>
          <reference field="3" count="1">
            <x v="82"/>
          </reference>
        </references>
      </pivotArea>
    </format>
    <format dxfId="83">
      <pivotArea dataOnly="0" labelOnly="1" outline="0" fieldPosition="0">
        <references count="3">
          <reference field="1" count="1" selected="0">
            <x v="2"/>
          </reference>
          <reference field="2" count="1" selected="0">
            <x v="136"/>
          </reference>
          <reference field="3" count="1">
            <x v="52"/>
          </reference>
        </references>
      </pivotArea>
    </format>
    <format dxfId="82">
      <pivotArea dataOnly="0" labelOnly="1" outline="0" fieldPosition="0">
        <references count="3">
          <reference field="1" count="1" selected="0">
            <x v="8"/>
          </reference>
          <reference field="2" count="1" selected="0">
            <x v="34"/>
          </reference>
          <reference field="3" count="1">
            <x v="40"/>
          </reference>
        </references>
      </pivotArea>
    </format>
    <format dxfId="81">
      <pivotArea dataOnly="0" labelOnly="1" outline="0" fieldPosition="0">
        <references count="3">
          <reference field="1" count="1" selected="0">
            <x v="8"/>
          </reference>
          <reference field="2" count="1" selected="0">
            <x v="103"/>
          </reference>
          <reference field="3" count="1">
            <x v="169"/>
          </reference>
        </references>
      </pivotArea>
    </format>
    <format dxfId="80">
      <pivotArea dataOnly="0" labelOnly="1" outline="0" fieldPosition="0">
        <references count="3">
          <reference field="1" count="1" selected="0">
            <x v="8"/>
          </reference>
          <reference field="2" count="1" selected="0">
            <x v="115"/>
          </reference>
          <reference field="3" count="1">
            <x v="57"/>
          </reference>
        </references>
      </pivotArea>
    </format>
    <format dxfId="79">
      <pivotArea dataOnly="0" labelOnly="1" outline="0" fieldPosition="0">
        <references count="3">
          <reference field="1" count="1" selected="0">
            <x v="16"/>
          </reference>
          <reference field="2" count="1" selected="0">
            <x v="30"/>
          </reference>
          <reference field="3" count="1">
            <x v="20"/>
          </reference>
        </references>
      </pivotArea>
    </format>
    <format dxfId="78">
      <pivotArea dataOnly="0" labelOnly="1" outline="0" fieldPosition="0">
        <references count="3">
          <reference field="1" count="1" selected="0">
            <x v="16"/>
          </reference>
          <reference field="2" count="1" selected="0">
            <x v="90"/>
          </reference>
          <reference field="3" count="1">
            <x v="132"/>
          </reference>
        </references>
      </pivotArea>
    </format>
    <format dxfId="77">
      <pivotArea dataOnly="0" labelOnly="1" outline="0" fieldPosition="0">
        <references count="3">
          <reference field="1" count="1" selected="0">
            <x v="16"/>
          </reference>
          <reference field="2" count="1" selected="0">
            <x v="175"/>
          </reference>
          <reference field="3" count="1">
            <x v="105"/>
          </reference>
        </references>
      </pivotArea>
    </format>
    <format dxfId="76">
      <pivotArea dataOnly="0" labelOnly="1" outline="0" fieldPosition="0">
        <references count="3">
          <reference field="1" count="1" selected="0">
            <x v="22"/>
          </reference>
          <reference field="2" count="1" selected="0">
            <x v="31"/>
          </reference>
          <reference field="3" count="1">
            <x v="76"/>
          </reference>
        </references>
      </pivotArea>
    </format>
    <format dxfId="75">
      <pivotArea dataOnly="0" labelOnly="1" outline="0" fieldPosition="0">
        <references count="3">
          <reference field="1" count="1" selected="0">
            <x v="24"/>
          </reference>
          <reference field="2" count="1" selected="0">
            <x v="163"/>
          </reference>
          <reference field="3" count="1">
            <x v="84"/>
          </reference>
        </references>
      </pivotArea>
    </format>
    <format dxfId="74">
      <pivotArea dataOnly="0" labelOnly="1" outline="0" fieldPosition="0">
        <references count="3">
          <reference field="1" count="1" selected="0">
            <x v="24"/>
          </reference>
          <reference field="2" count="1" selected="0">
            <x v="164"/>
          </reference>
          <reference field="3" count="1">
            <x v="81"/>
          </reference>
        </references>
      </pivotArea>
    </format>
    <format dxfId="73">
      <pivotArea dataOnly="0" labelOnly="1" outline="0" fieldPosition="0">
        <references count="3">
          <reference field="1" count="1" selected="0">
            <x v="24"/>
          </reference>
          <reference field="2" count="1" selected="0">
            <x v="170"/>
          </reference>
          <reference field="3" count="1">
            <x v="36"/>
          </reference>
        </references>
      </pivotArea>
    </format>
    <format dxfId="72">
      <pivotArea dataOnly="0" labelOnly="1" outline="0" fieldPosition="0">
        <references count="3">
          <reference field="1" count="1" selected="0">
            <x v="27"/>
          </reference>
          <reference field="2" count="1" selected="0">
            <x v="61"/>
          </reference>
          <reference field="3" count="1">
            <x v="174"/>
          </reference>
        </references>
      </pivotArea>
    </format>
    <format dxfId="71">
      <pivotArea outline="0" collapsedLevelsAreSubtotals="1" fieldPosition="0"/>
    </format>
    <format dxfId="70">
      <pivotArea outline="0" collapsedLevelsAreSubtotals="1" fieldPosition="0"/>
    </format>
    <format dxfId="69">
      <pivotArea outline="0" collapsedLevelsAreSubtotals="1" fieldPosition="0">
        <references count="4">
          <reference field="0" count="1" selected="0">
            <x v="2"/>
          </reference>
          <reference field="1" count="1" selected="0">
            <x v="10"/>
          </reference>
          <reference field="2" count="1" selected="0">
            <x v="82"/>
          </reference>
          <reference field="3" count="1" selected="0">
            <x v="134"/>
          </reference>
        </references>
      </pivotArea>
    </format>
    <format dxfId="68">
      <pivotArea outline="0" collapsedLevelsAreSubtotals="1" fieldPosition="0">
        <references count="4">
          <reference field="0" count="1" selected="0">
            <x v="2"/>
          </reference>
          <reference field="1" count="1" selected="0">
            <x v="10"/>
          </reference>
          <reference field="2" count="1" selected="0">
            <x v="82"/>
          </reference>
          <reference field="3" count="1" selected="0">
            <x v="134"/>
          </reference>
        </references>
      </pivotArea>
    </format>
  </formats>
  <pivotTableStyleInfo name="PivotStyleLight16"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7" cacheId="7" applyNumberFormats="0" applyBorderFormats="0" applyFontFormats="0" applyPatternFormats="0" applyAlignmentFormats="0" applyWidthHeightFormats="1" dataCaption="Valores" updatedVersion="6" minRefreshableVersion="3" showDrill="0" useAutoFormatting="1" rowGrandTotals="0" colGrandTotals="0" itemPrintTitles="1" createdVersion="6" indent="0" compact="0" compactData="0" multipleFieldFilters="0">
  <location ref="A3:D12" firstHeaderRow="1" firstDataRow="1" firstDataCol="4" rowPageCount="1" colPageCount="1"/>
  <pivotFields count="11">
    <pivotField axis="axisRow" compact="0" outline="0" showAll="0" defaultSubtotal="0">
      <items count="17">
        <item x="0"/>
        <item x="1"/>
        <item x="2"/>
        <item x="3"/>
        <item x="4"/>
        <item x="5"/>
        <item x="6"/>
        <item x="7"/>
        <item x="8"/>
        <item x="9"/>
        <item x="10"/>
        <item x="11"/>
        <item x="12"/>
        <item x="13"/>
        <item x="14"/>
        <item x="15"/>
        <item x="16"/>
      </items>
    </pivotField>
    <pivotField axis="axisRow" compact="0" outline="0" showAll="0" defaultSubtotal="0">
      <items count="30">
        <item x="28"/>
        <item x="2"/>
        <item x="19"/>
        <item x="6"/>
        <item x="26"/>
        <item x="23"/>
        <item x="0"/>
        <item x="18"/>
        <item x="12"/>
        <item x="7"/>
        <item x="10"/>
        <item x="14"/>
        <item x="11"/>
        <item x="22"/>
        <item x="17"/>
        <item x="27"/>
        <item x="24"/>
        <item x="5"/>
        <item x="3"/>
        <item x="8"/>
        <item x="20"/>
        <item x="15"/>
        <item x="16"/>
        <item x="21"/>
        <item x="9"/>
        <item x="29"/>
        <item x="1"/>
        <item x="25"/>
        <item x="13"/>
        <item x="4"/>
      </items>
    </pivotField>
    <pivotField axis="axisRow" compact="0" outline="0" showAll="0" defaultSubtotal="0">
      <items count="180">
        <item x="44"/>
        <item x="90"/>
        <item x="30"/>
        <item x="31"/>
        <item x="32"/>
        <item x="33"/>
        <item x="58"/>
        <item x="34"/>
        <item x="85"/>
        <item x="16"/>
        <item x="17"/>
        <item x="37"/>
        <item x="38"/>
        <item x="41"/>
        <item x="42"/>
        <item x="20"/>
        <item x="22"/>
        <item x="23"/>
        <item x="24"/>
        <item x="56"/>
        <item x="25"/>
        <item x="57"/>
        <item x="4"/>
        <item x="5"/>
        <item x="68"/>
        <item x="0"/>
        <item x="1"/>
        <item x="2"/>
        <item x="3"/>
        <item x="76"/>
        <item x="134"/>
        <item x="80"/>
        <item x="78"/>
        <item x="170"/>
        <item x="149"/>
        <item x="173"/>
        <item x="174"/>
        <item x="175"/>
        <item x="165"/>
        <item x="166"/>
        <item x="164"/>
        <item x="167"/>
        <item x="168"/>
        <item x="118"/>
        <item x="119"/>
        <item x="146"/>
        <item x="67"/>
        <item x="123"/>
        <item x="109"/>
        <item x="110"/>
        <item x="111"/>
        <item x="112"/>
        <item x="113"/>
        <item x="114"/>
        <item x="115"/>
        <item x="116"/>
        <item x="117"/>
        <item x="104"/>
        <item x="154"/>
        <item x="158"/>
        <item x="157"/>
        <item x="160"/>
        <item x="178"/>
        <item x="26"/>
        <item x="48"/>
        <item x="49"/>
        <item x="35"/>
        <item x="21"/>
        <item x="43"/>
        <item x="6"/>
        <item x="77"/>
        <item x="163"/>
        <item x="132"/>
        <item x="150"/>
        <item x="152"/>
        <item x="45"/>
        <item x="36"/>
        <item x="169"/>
        <item x="92"/>
        <item x="93"/>
        <item x="124"/>
        <item x="64"/>
        <item x="65"/>
        <item x="126"/>
        <item x="60"/>
        <item x="127"/>
        <item x="128"/>
        <item x="61"/>
        <item x="91"/>
        <item x="133"/>
        <item x="135"/>
        <item x="139"/>
        <item x="144"/>
        <item x="95"/>
        <item x="96"/>
        <item x="97"/>
        <item x="98"/>
        <item x="89"/>
        <item x="100"/>
        <item x="101"/>
        <item x="102"/>
        <item x="103"/>
        <item x="105"/>
        <item x="147"/>
        <item x="62"/>
        <item x="151"/>
        <item x="79"/>
        <item x="9"/>
        <item x="81"/>
        <item x="108"/>
        <item x="142"/>
        <item x="88"/>
        <item x="7"/>
        <item x="8"/>
        <item x="13"/>
        <item x="148"/>
        <item x="130"/>
        <item x="161"/>
        <item x="82"/>
        <item x="94"/>
        <item x="179"/>
        <item x="14"/>
        <item x="54"/>
        <item x="10"/>
        <item x="11"/>
        <item x="12"/>
        <item x="156"/>
        <item x="155"/>
        <item x="145"/>
        <item x="83"/>
        <item x="171"/>
        <item x="84"/>
        <item x="39"/>
        <item x="40"/>
        <item x="18"/>
        <item x="99"/>
        <item x="87"/>
        <item x="122"/>
        <item x="138"/>
        <item x="15"/>
        <item x="69"/>
        <item x="70"/>
        <item x="71"/>
        <item x="176"/>
        <item x="177"/>
        <item x="59"/>
        <item x="120"/>
        <item x="129"/>
        <item x="121"/>
        <item x="72"/>
        <item x="73"/>
        <item x="141"/>
        <item x="153"/>
        <item x="75"/>
        <item x="172"/>
        <item x="143"/>
        <item x="74"/>
        <item x="52"/>
        <item x="159"/>
        <item x="162"/>
        <item x="63"/>
        <item x="140"/>
        <item x="86"/>
        <item x="47"/>
        <item x="51"/>
        <item x="19"/>
        <item x="125"/>
        <item x="66"/>
        <item x="131"/>
        <item x="107"/>
        <item x="53"/>
        <item x="137"/>
        <item x="55"/>
        <item x="106"/>
        <item x="46"/>
        <item x="136"/>
        <item x="50"/>
        <item x="27"/>
        <item x="28"/>
        <item x="29"/>
      </items>
    </pivotField>
    <pivotField axis="axisRow" compact="0" outline="0" showAll="0" defaultSubtotal="0">
      <items count="180">
        <item x="112"/>
        <item x="96"/>
        <item x="78"/>
        <item x="8"/>
        <item x="133"/>
        <item x="113"/>
        <item x="21"/>
        <item x="19"/>
        <item x="49"/>
        <item x="106"/>
        <item x="90"/>
        <item x="38"/>
        <item x="68"/>
        <item x="137"/>
        <item x="111"/>
        <item x="52"/>
        <item x="101"/>
        <item x="57"/>
        <item x="67"/>
        <item x="86"/>
        <item x="134"/>
        <item x="42"/>
        <item x="32"/>
        <item x="102"/>
        <item x="98"/>
        <item x="29"/>
        <item x="132"/>
        <item x="10"/>
        <item x="104"/>
        <item x="1"/>
        <item x="123"/>
        <item x="0"/>
        <item x="167"/>
        <item x="169"/>
        <item x="89"/>
        <item x="15"/>
        <item x="53"/>
        <item x="44"/>
        <item x="36"/>
        <item x="11"/>
        <item x="149"/>
        <item x="91"/>
        <item x="37"/>
        <item x="23"/>
        <item x="114"/>
        <item x="155"/>
        <item x="83"/>
        <item x="84"/>
        <item x="40"/>
        <item x="39"/>
        <item x="18"/>
        <item x="99"/>
        <item x="87"/>
        <item x="95"/>
        <item x="154"/>
        <item x="146"/>
        <item x="26"/>
        <item x="148"/>
        <item x="122"/>
        <item x="34"/>
        <item x="138"/>
        <item x="93"/>
        <item x="145"/>
        <item x="168"/>
        <item x="69"/>
        <item x="70"/>
        <item x="71"/>
        <item x="176"/>
        <item x="177"/>
        <item x="59"/>
        <item x="171"/>
        <item x="5"/>
        <item x="62"/>
        <item x="110"/>
        <item x="120"/>
        <item x="13"/>
        <item x="80"/>
        <item x="24"/>
        <item x="119"/>
        <item x="161"/>
        <item x="105"/>
        <item x="51"/>
        <item x="14"/>
        <item x="30"/>
        <item x="47"/>
        <item x="56"/>
        <item x="25"/>
        <item x="28"/>
        <item x="129"/>
        <item x="121"/>
        <item x="157"/>
        <item x="72"/>
        <item x="73"/>
        <item x="12"/>
        <item x="45"/>
        <item x="54"/>
        <item x="6"/>
        <item x="31"/>
        <item x="50"/>
        <item x="33"/>
        <item x="116"/>
        <item x="48"/>
        <item x="130"/>
        <item x="92"/>
        <item x="126"/>
        <item x="136"/>
        <item x="174"/>
        <item x="173"/>
        <item x="35"/>
        <item x="3"/>
        <item x="4"/>
        <item x="9"/>
        <item x="141"/>
        <item x="75"/>
        <item x="61"/>
        <item x="172"/>
        <item x="118"/>
        <item x="170"/>
        <item x="79"/>
        <item x="175"/>
        <item x="81"/>
        <item x="82"/>
        <item x="22"/>
        <item x="46"/>
        <item x="103"/>
        <item x="64"/>
        <item x="94"/>
        <item x="58"/>
        <item x="162"/>
        <item x="165"/>
        <item x="43"/>
        <item x="143"/>
        <item x="135"/>
        <item x="74"/>
        <item x="65"/>
        <item x="60"/>
        <item x="85"/>
        <item x="163"/>
        <item x="27"/>
        <item x="127"/>
        <item x="76"/>
        <item x="77"/>
        <item x="158"/>
        <item x="152"/>
        <item x="159"/>
        <item x="63"/>
        <item x="150"/>
        <item x="139"/>
        <item x="128"/>
        <item x="41"/>
        <item x="144"/>
        <item x="156"/>
        <item x="179"/>
        <item x="2"/>
        <item x="108"/>
        <item x="88"/>
        <item x="115"/>
        <item x="140"/>
        <item x="55"/>
        <item x="164"/>
        <item x="17"/>
        <item x="16"/>
        <item x="7"/>
        <item x="100"/>
        <item x="166"/>
        <item x="125"/>
        <item x="66"/>
        <item x="142"/>
        <item x="124"/>
        <item x="147"/>
        <item x="178"/>
        <item x="131"/>
        <item x="109"/>
        <item x="151"/>
        <item x="160"/>
        <item x="153"/>
        <item x="107"/>
        <item x="20"/>
        <item x="97"/>
        <item x="11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axis="axisPage" compact="0" numFmtId="9" outline="0" multipleItemSelectionAllowed="1" showAll="0" defaultSubtotal="0">
      <items count="18">
        <item h="1" x="7"/>
        <item m="1" x="15"/>
        <item h="1" x="13"/>
        <item m="1" x="14"/>
        <item m="1" x="17"/>
        <item m="1" x="16"/>
        <item h="1" x="10"/>
        <item x="1"/>
        <item x="5"/>
        <item x="11"/>
        <item x="4"/>
        <item x="3"/>
        <item h="1" x="8"/>
        <item h="1" x="6"/>
        <item h="1" x="12"/>
        <item h="1" x="2"/>
        <item h="1" x="0"/>
        <item x="9"/>
      </items>
    </pivotField>
  </pivotFields>
  <rowFields count="4">
    <field x="0"/>
    <field x="1"/>
    <field x="2"/>
    <field x="3"/>
  </rowFields>
  <rowItems count="9">
    <i>
      <x/>
      <x v="6"/>
      <x v="26"/>
      <x v="29"/>
    </i>
    <i r="1">
      <x v="26"/>
      <x v="125"/>
      <x v="93"/>
    </i>
    <i>
      <x v="2"/>
      <x v="8"/>
      <x v="104"/>
      <x v="72"/>
    </i>
    <i r="1">
      <x v="10"/>
      <x v="82"/>
      <x v="134"/>
    </i>
    <i r="2">
      <x v="160"/>
      <x v="145"/>
    </i>
    <i>
      <x v="12"/>
      <x v="16"/>
      <x v="30"/>
      <x v="20"/>
    </i>
    <i>
      <x v="13"/>
      <x v="28"/>
      <x v="151"/>
      <x v="112"/>
    </i>
    <i>
      <x v="15"/>
      <x v="28"/>
      <x v="117"/>
      <x v="79"/>
    </i>
    <i>
      <x v="16"/>
      <x v="4"/>
      <x v="42"/>
      <x v="63"/>
    </i>
  </rowItems>
  <colItems count="1">
    <i/>
  </colItems>
  <pageFields count="1">
    <pageField fld="10" hier="-1"/>
  </pageFields>
  <formats count="27">
    <format dxfId="67">
      <pivotArea field="3" type="button" dataOnly="0" labelOnly="1" outline="0" axis="axisRow" fieldPosition="3"/>
    </format>
    <format dxfId="66">
      <pivotArea dataOnly="0" labelOnly="1" outline="0" fieldPosition="0">
        <references count="4">
          <reference field="0" count="1" selected="0">
            <x v="3"/>
          </reference>
          <reference field="1" count="1" selected="0">
            <x v="22"/>
          </reference>
          <reference field="2" count="1" selected="0">
            <x v="31"/>
          </reference>
          <reference field="3" count="1">
            <x v="76"/>
          </reference>
        </references>
      </pivotArea>
    </format>
    <format dxfId="65">
      <pivotArea dataOnly="0" labelOnly="1" outline="0" fieldPosition="0">
        <references count="4">
          <reference field="0" count="1" selected="0">
            <x v="5"/>
          </reference>
          <reference field="1" count="1" selected="0">
            <x v="2"/>
          </reference>
          <reference field="2" count="1" selected="0">
            <x v="136"/>
          </reference>
          <reference field="3" count="1">
            <x v="52"/>
          </reference>
        </references>
      </pivotArea>
    </format>
    <format dxfId="64">
      <pivotArea dataOnly="0" labelOnly="1" outline="0" fieldPosition="0">
        <references count="4">
          <reference field="0" count="1" selected="0">
            <x v="12"/>
          </reference>
          <reference field="1" count="1" selected="0">
            <x v="16"/>
          </reference>
          <reference field="2" count="1" selected="0">
            <x v="175"/>
          </reference>
          <reference field="3" count="1">
            <x v="105"/>
          </reference>
        </references>
      </pivotArea>
    </format>
    <format dxfId="63">
      <pivotArea dataOnly="0" labelOnly="1" outline="0" fieldPosition="0">
        <references count="4">
          <reference field="0" count="1" selected="0">
            <x v="15"/>
          </reference>
          <reference field="1" count="1" selected="0">
            <x v="8"/>
          </reference>
          <reference field="2" count="1" selected="0">
            <x v="34"/>
          </reference>
          <reference field="3" count="1">
            <x v="40"/>
          </reference>
        </references>
      </pivotArea>
    </format>
    <format dxfId="62">
      <pivotArea dataOnly="0" labelOnly="1" outline="0" fieldPosition="0">
        <references count="4">
          <reference field="0" count="1" selected="0">
            <x v="15"/>
          </reference>
          <reference field="1" count="1" selected="0">
            <x v="8"/>
          </reference>
          <reference field="2" count="1" selected="0">
            <x v="103"/>
          </reference>
          <reference field="3" count="1">
            <x v="169"/>
          </reference>
        </references>
      </pivotArea>
    </format>
    <format dxfId="61">
      <pivotArea dataOnly="0" labelOnly="1" outline="0" fieldPosition="0">
        <references count="4">
          <reference field="0" count="1" selected="0">
            <x v="15"/>
          </reference>
          <reference field="1" count="1" selected="0">
            <x v="27"/>
          </reference>
          <reference field="2" count="1" selected="0">
            <x v="61"/>
          </reference>
          <reference field="3" count="1">
            <x v="174"/>
          </reference>
        </references>
      </pivotArea>
    </format>
    <format dxfId="60">
      <pivotArea dataOnly="0" labelOnly="1" outline="0" fieldPosition="0">
        <references count="4">
          <reference field="0" count="1" selected="0">
            <x v="16"/>
          </reference>
          <reference field="1" count="1" selected="0">
            <x v="0"/>
          </reference>
          <reference field="2" count="1" selected="0">
            <x v="120"/>
          </reference>
          <reference field="3" count="1">
            <x v="152"/>
          </reference>
        </references>
      </pivotArea>
    </format>
    <format dxfId="59">
      <pivotArea field="3" type="button" dataOnly="0" labelOnly="1" outline="0" axis="axisRow" fieldPosition="3"/>
    </format>
    <format dxfId="58">
      <pivotArea dataOnly="0" labelOnly="1" outline="0" fieldPosition="0">
        <references count="4">
          <reference field="0" count="1" selected="0">
            <x v="3"/>
          </reference>
          <reference field="1" count="1" selected="0">
            <x v="22"/>
          </reference>
          <reference field="2" count="1" selected="0">
            <x v="31"/>
          </reference>
          <reference field="3" count="1">
            <x v="76"/>
          </reference>
        </references>
      </pivotArea>
    </format>
    <format dxfId="57">
      <pivotArea dataOnly="0" labelOnly="1" outline="0" fieldPosition="0">
        <references count="4">
          <reference field="0" count="1" selected="0">
            <x v="5"/>
          </reference>
          <reference field="1" count="1" selected="0">
            <x v="2"/>
          </reference>
          <reference field="2" count="1" selected="0">
            <x v="136"/>
          </reference>
          <reference field="3" count="1">
            <x v="52"/>
          </reference>
        </references>
      </pivotArea>
    </format>
    <format dxfId="56">
      <pivotArea dataOnly="0" labelOnly="1" outline="0" fieldPosition="0">
        <references count="4">
          <reference field="0" count="1" selected="0">
            <x v="12"/>
          </reference>
          <reference field="1" count="1" selected="0">
            <x v="16"/>
          </reference>
          <reference field="2" count="1" selected="0">
            <x v="175"/>
          </reference>
          <reference field="3" count="1">
            <x v="105"/>
          </reference>
        </references>
      </pivotArea>
    </format>
    <format dxfId="55">
      <pivotArea dataOnly="0" labelOnly="1" outline="0" fieldPosition="0">
        <references count="4">
          <reference field="0" count="1" selected="0">
            <x v="15"/>
          </reference>
          <reference field="1" count="1" selected="0">
            <x v="8"/>
          </reference>
          <reference field="2" count="1" selected="0">
            <x v="34"/>
          </reference>
          <reference field="3" count="1">
            <x v="40"/>
          </reference>
        </references>
      </pivotArea>
    </format>
    <format dxfId="54">
      <pivotArea dataOnly="0" labelOnly="1" outline="0" fieldPosition="0">
        <references count="4">
          <reference field="0" count="1" selected="0">
            <x v="15"/>
          </reference>
          <reference field="1" count="1" selected="0">
            <x v="8"/>
          </reference>
          <reference field="2" count="1" selected="0">
            <x v="103"/>
          </reference>
          <reference field="3" count="1">
            <x v="169"/>
          </reference>
        </references>
      </pivotArea>
    </format>
    <format dxfId="53">
      <pivotArea dataOnly="0" labelOnly="1" outline="0" fieldPosition="0">
        <references count="4">
          <reference field="0" count="1" selected="0">
            <x v="15"/>
          </reference>
          <reference field="1" count="1" selected="0">
            <x v="27"/>
          </reference>
          <reference field="2" count="1" selected="0">
            <x v="61"/>
          </reference>
          <reference field="3" count="1">
            <x v="174"/>
          </reference>
        </references>
      </pivotArea>
    </format>
    <format dxfId="52">
      <pivotArea dataOnly="0" labelOnly="1" outline="0" fieldPosition="0">
        <references count="4">
          <reference field="0" count="1" selected="0">
            <x v="16"/>
          </reference>
          <reference field="1" count="1" selected="0">
            <x v="0"/>
          </reference>
          <reference field="2" count="1" selected="0">
            <x v="120"/>
          </reference>
          <reference field="3" count="1">
            <x v="152"/>
          </reference>
        </references>
      </pivotArea>
    </format>
    <format dxfId="51">
      <pivotArea dataOnly="0" labelOnly="1" outline="0" fieldPosition="0">
        <references count="3">
          <reference field="0" count="1" selected="0">
            <x v="3"/>
          </reference>
          <reference field="1" count="1" selected="0">
            <x v="22"/>
          </reference>
          <reference field="2" count="1">
            <x v="31"/>
          </reference>
        </references>
      </pivotArea>
    </format>
    <format dxfId="50">
      <pivotArea dataOnly="0" labelOnly="1" outline="0" fieldPosition="0">
        <references count="3">
          <reference field="0" count="1" selected="0">
            <x v="16"/>
          </reference>
          <reference field="1" count="1" selected="0">
            <x v="0"/>
          </reference>
          <reference field="2" count="1">
            <x v="120"/>
          </reference>
        </references>
      </pivotArea>
    </format>
    <format dxfId="49">
      <pivotArea dataOnly="0" labelOnly="1" outline="0" fieldPosition="0">
        <references count="3">
          <reference field="0" count="1" selected="0">
            <x v="5"/>
          </reference>
          <reference field="1" count="1" selected="0">
            <x v="2"/>
          </reference>
          <reference field="2" count="1">
            <x v="136"/>
          </reference>
        </references>
      </pivotArea>
    </format>
    <format dxfId="48">
      <pivotArea dataOnly="0" labelOnly="1" outline="0" fieldPosition="0">
        <references count="3">
          <reference field="0" count="1" selected="0">
            <x v="12"/>
          </reference>
          <reference field="1" count="1" selected="0">
            <x v="16"/>
          </reference>
          <reference field="2" count="1">
            <x v="175"/>
          </reference>
        </references>
      </pivotArea>
    </format>
    <format dxfId="47">
      <pivotArea dataOnly="0" labelOnly="1" outline="0" fieldPosition="0">
        <references count="3">
          <reference field="0" count="1" selected="0">
            <x v="16"/>
          </reference>
          <reference field="1" count="1" selected="0">
            <x v="4"/>
          </reference>
          <reference field="2" count="1">
            <x v="42"/>
          </reference>
        </references>
      </pivotArea>
    </format>
    <format dxfId="46">
      <pivotArea dataOnly="0" labelOnly="1" outline="0" fieldPosition="0">
        <references count="3">
          <reference field="0" count="1" selected="0">
            <x v="2"/>
          </reference>
          <reference field="1" count="1" selected="0">
            <x v="10"/>
          </reference>
          <reference field="2" count="2">
            <x v="82"/>
            <x v="160"/>
          </reference>
        </references>
      </pivotArea>
    </format>
    <format dxfId="45">
      <pivotArea dataOnly="0" labelOnly="1" outline="0" fieldPosition="0">
        <references count="3">
          <reference field="0" count="1" selected="0">
            <x v="13"/>
          </reference>
          <reference field="1" count="1" selected="0">
            <x v="28"/>
          </reference>
          <reference field="2" count="1">
            <x v="151"/>
          </reference>
        </references>
      </pivotArea>
    </format>
    <format dxfId="44">
      <pivotArea dataOnly="0" labelOnly="1" outline="0" fieldPosition="0">
        <references count="3">
          <reference field="0" count="1" selected="0">
            <x v="15"/>
          </reference>
          <reference field="1" count="1" selected="0">
            <x v="28"/>
          </reference>
          <reference field="2" count="1">
            <x v="117"/>
          </reference>
        </references>
      </pivotArea>
    </format>
    <format dxfId="43">
      <pivotArea dataOnly="0" labelOnly="1" outline="0" fieldPosition="0">
        <references count="3">
          <reference field="0" count="1" selected="0">
            <x v="0"/>
          </reference>
          <reference field="1" count="1" selected="0">
            <x v="26"/>
          </reference>
          <reference field="2" count="1">
            <x v="125"/>
          </reference>
        </references>
      </pivotArea>
    </format>
    <format dxfId="42">
      <pivotArea dataOnly="0" labelOnly="1" outline="0" fieldPosition="0">
        <references count="3">
          <reference field="0" count="1" selected="0">
            <x v="0"/>
          </reference>
          <reference field="1" count="1" selected="0">
            <x v="6"/>
          </reference>
          <reference field="2" count="1">
            <x v="26"/>
          </reference>
        </references>
      </pivotArea>
    </format>
    <format dxfId="41">
      <pivotArea dataOnly="0" labelOnly="1" outline="0" fieldPosition="0">
        <references count="3">
          <reference field="0" count="1" selected="0">
            <x v="2"/>
          </reference>
          <reference field="1" count="1" selected="0">
            <x v="8"/>
          </reference>
          <reference field="2" count="1">
            <x v="10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showDrill="0" useAutoFormatting="1" rowGrandTotals="0" colGrandTotals="0" itemPrintTitles="1" createdVersion="6" indent="0" compact="0" compactData="0" multipleFieldFilters="0">
  <location ref="A4:C184" firstHeaderRow="1" firstDataRow="1" firstDataCol="2" rowPageCount="2" colPageCount="1"/>
  <pivotFields count="6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7">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1">
        <item x="44"/>
        <item x="90"/>
        <item x="30"/>
        <item x="31"/>
        <item x="32"/>
        <item x="33"/>
        <item x="58"/>
        <item x="34"/>
        <item x="85"/>
        <item x="16"/>
        <item x="17"/>
        <item x="37"/>
        <item x="38"/>
        <item x="41"/>
        <item x="42"/>
        <item x="20"/>
        <item x="22"/>
        <item x="23"/>
        <item x="24"/>
        <item x="56"/>
        <item x="25"/>
        <item x="57"/>
        <item x="4"/>
        <item x="5"/>
        <item x="68"/>
        <item x="0"/>
        <item x="1"/>
        <item x="2"/>
        <item x="3"/>
        <item x="76"/>
        <item x="135"/>
        <item x="80"/>
        <item x="78"/>
        <item x="171"/>
        <item x="150"/>
        <item x="174"/>
        <item x="175"/>
        <item x="176"/>
        <item x="166"/>
        <item x="167"/>
        <item x="165"/>
        <item x="168"/>
        <item x="169"/>
        <item x="118"/>
        <item x="119"/>
        <item x="147"/>
        <item x="67"/>
        <item x="123"/>
        <item x="109"/>
        <item x="110"/>
        <item x="111"/>
        <item x="112"/>
        <item x="113"/>
        <item x="114"/>
        <item x="115"/>
        <item x="116"/>
        <item x="117"/>
        <item x="104"/>
        <item x="155"/>
        <item x="159"/>
        <item x="158"/>
        <item x="161"/>
        <item x="179"/>
        <item x="26"/>
        <item x="48"/>
        <item x="49"/>
        <item x="35"/>
        <item x="21"/>
        <item x="43"/>
        <item x="6"/>
        <item x="77"/>
        <item x="164"/>
        <item x="133"/>
        <item x="151"/>
        <item x="153"/>
        <item x="45"/>
        <item x="36"/>
        <item x="170"/>
        <item x="92"/>
        <item x="93"/>
        <item x="124"/>
        <item x="64"/>
        <item x="65"/>
        <item x="126"/>
        <item x="60"/>
        <item x="127"/>
        <item x="128"/>
        <item x="61"/>
        <item x="91"/>
        <item x="134"/>
        <item x="136"/>
        <item x="140"/>
        <item x="145"/>
        <item x="95"/>
        <item x="96"/>
        <item x="97"/>
        <item x="98"/>
        <item x="89"/>
        <item x="100"/>
        <item x="101"/>
        <item x="102"/>
        <item x="103"/>
        <item x="105"/>
        <item x="148"/>
        <item x="62"/>
        <item x="152"/>
        <item x="79"/>
        <item x="9"/>
        <item x="81"/>
        <item x="108"/>
        <item x="143"/>
        <item x="88"/>
        <item x="7"/>
        <item x="8"/>
        <item x="13"/>
        <item x="149"/>
        <item x="130"/>
        <item x="131"/>
        <item x="162"/>
        <item x="82"/>
        <item x="94"/>
        <item x="180"/>
        <item x="14"/>
        <item x="54"/>
        <item x="10"/>
        <item x="11"/>
        <item x="12"/>
        <item x="157"/>
        <item x="156"/>
        <item x="146"/>
        <item x="83"/>
        <item x="172"/>
        <item x="84"/>
        <item x="39"/>
        <item x="40"/>
        <item x="18"/>
        <item x="99"/>
        <item x="87"/>
        <item x="122"/>
        <item x="139"/>
        <item x="15"/>
        <item x="69"/>
        <item x="70"/>
        <item x="71"/>
        <item x="177"/>
        <item x="178"/>
        <item x="59"/>
        <item x="120"/>
        <item x="129"/>
        <item x="121"/>
        <item x="72"/>
        <item x="73"/>
        <item x="142"/>
        <item x="154"/>
        <item x="75"/>
        <item x="173"/>
        <item x="144"/>
        <item x="74"/>
        <item x="52"/>
        <item x="160"/>
        <item x="163"/>
        <item x="63"/>
        <item x="141"/>
        <item x="86"/>
        <item x="47"/>
        <item x="51"/>
        <item x="19"/>
        <item x="125"/>
        <item x="66"/>
        <item x="132"/>
        <item x="107"/>
        <item x="53"/>
        <item x="138"/>
        <item x="55"/>
        <item x="106"/>
        <item x="46"/>
        <item x="137"/>
        <item x="50"/>
        <item x="27"/>
        <item x="28"/>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
    <field x="12"/>
  </rowFields>
  <rowItems count="180">
    <i>
      <x/>
      <x v="22"/>
    </i>
    <i r="1">
      <x v="23"/>
    </i>
    <i r="1">
      <x v="25"/>
    </i>
    <i r="1">
      <x v="26"/>
    </i>
    <i r="1">
      <x v="27"/>
    </i>
    <i r="1">
      <x v="28"/>
    </i>
    <i r="1">
      <x v="69"/>
    </i>
    <i r="1">
      <x v="107"/>
    </i>
    <i r="1">
      <x v="112"/>
    </i>
    <i r="1">
      <x v="113"/>
    </i>
    <i r="1">
      <x v="114"/>
    </i>
    <i r="1">
      <x v="124"/>
    </i>
    <i r="1">
      <x v="125"/>
    </i>
    <i r="1">
      <x v="126"/>
    </i>
    <i>
      <x v="1"/>
      <x/>
    </i>
    <i r="1">
      <x v="2"/>
    </i>
    <i r="1">
      <x v="3"/>
    </i>
    <i r="1">
      <x v="4"/>
    </i>
    <i r="1">
      <x v="5"/>
    </i>
    <i r="1">
      <x v="6"/>
    </i>
    <i r="1">
      <x v="7"/>
    </i>
    <i r="1">
      <x v="9"/>
    </i>
    <i r="1">
      <x v="10"/>
    </i>
    <i r="1">
      <x v="11"/>
    </i>
    <i r="1">
      <x v="12"/>
    </i>
    <i r="1">
      <x v="13"/>
    </i>
    <i r="1">
      <x v="14"/>
    </i>
    <i r="1">
      <x v="15"/>
    </i>
    <i r="1">
      <x v="16"/>
    </i>
    <i r="1">
      <x v="17"/>
    </i>
    <i r="1">
      <x v="18"/>
    </i>
    <i r="1">
      <x v="19"/>
    </i>
    <i r="1">
      <x v="20"/>
    </i>
    <i r="1">
      <x v="21"/>
    </i>
    <i r="1">
      <x v="63"/>
    </i>
    <i r="1">
      <x v="64"/>
    </i>
    <i r="1">
      <x v="65"/>
    </i>
    <i r="1">
      <x v="66"/>
    </i>
    <i r="1">
      <x v="67"/>
    </i>
    <i r="1">
      <x v="68"/>
    </i>
    <i r="1">
      <x v="75"/>
    </i>
    <i r="1">
      <x v="76"/>
    </i>
    <i r="1">
      <x v="122"/>
    </i>
    <i r="1">
      <x v="123"/>
    </i>
    <i r="1">
      <x v="133"/>
    </i>
    <i r="1">
      <x v="134"/>
    </i>
    <i r="1">
      <x v="135"/>
    </i>
    <i r="1">
      <x v="140"/>
    </i>
    <i r="1">
      <x v="158"/>
    </i>
    <i r="1">
      <x v="164"/>
    </i>
    <i r="1">
      <x v="165"/>
    </i>
    <i r="1">
      <x v="166"/>
    </i>
    <i r="1">
      <x v="171"/>
    </i>
    <i r="1">
      <x v="173"/>
    </i>
    <i r="1">
      <x v="175"/>
    </i>
    <i r="1">
      <x v="177"/>
    </i>
    <i r="1">
      <x v="178"/>
    </i>
    <i r="1">
      <x v="179"/>
    </i>
    <i r="1">
      <x v="180"/>
    </i>
    <i>
      <x v="2"/>
      <x v="46"/>
    </i>
    <i r="1">
      <x v="81"/>
    </i>
    <i r="1">
      <x v="82"/>
    </i>
    <i r="1">
      <x v="84"/>
    </i>
    <i r="1">
      <x v="87"/>
    </i>
    <i r="1">
      <x v="104"/>
    </i>
    <i r="1">
      <x v="146"/>
    </i>
    <i r="1">
      <x v="161"/>
    </i>
    <i r="1">
      <x v="168"/>
    </i>
    <i>
      <x v="3"/>
      <x v="24"/>
    </i>
    <i r="1">
      <x v="29"/>
    </i>
    <i r="1">
      <x v="31"/>
    </i>
    <i r="1">
      <x v="32"/>
    </i>
    <i r="1">
      <x v="70"/>
    </i>
    <i r="1">
      <x v="106"/>
    </i>
    <i r="1">
      <x v="108"/>
    </i>
    <i r="1">
      <x v="119"/>
    </i>
    <i r="1">
      <x v="141"/>
    </i>
    <i r="1">
      <x v="142"/>
    </i>
    <i r="1">
      <x v="143"/>
    </i>
    <i r="1">
      <x v="150"/>
    </i>
    <i r="1">
      <x v="151"/>
    </i>
    <i r="1">
      <x v="154"/>
    </i>
    <i r="1">
      <x v="157"/>
    </i>
    <i>
      <x v="4"/>
      <x v="8"/>
    </i>
    <i r="1">
      <x v="130"/>
    </i>
    <i r="1">
      <x v="132"/>
    </i>
    <i r="1">
      <x v="163"/>
    </i>
    <i>
      <x v="5"/>
      <x v="111"/>
    </i>
    <i r="1">
      <x v="137"/>
    </i>
    <i>
      <x v="6"/>
      <x v="1"/>
    </i>
    <i r="1">
      <x v="78"/>
    </i>
    <i r="1">
      <x v="79"/>
    </i>
    <i r="1">
      <x v="88"/>
    </i>
    <i r="1">
      <x v="97"/>
    </i>
    <i r="1">
      <x v="120"/>
    </i>
    <i>
      <x v="7"/>
      <x v="57"/>
    </i>
    <i r="1">
      <x v="93"/>
    </i>
    <i r="1">
      <x v="94"/>
    </i>
    <i r="1">
      <x v="95"/>
    </i>
    <i r="1">
      <x v="96"/>
    </i>
    <i r="1">
      <x v="98"/>
    </i>
    <i r="1">
      <x v="99"/>
    </i>
    <i r="1">
      <x v="100"/>
    </i>
    <i r="1">
      <x v="101"/>
    </i>
    <i r="1">
      <x v="102"/>
    </i>
    <i r="1">
      <x v="136"/>
    </i>
    <i>
      <x v="8"/>
      <x v="174"/>
    </i>
    <i>
      <x v="9"/>
      <x v="109"/>
    </i>
    <i r="1">
      <x v="170"/>
    </i>
    <i>
      <x v="10"/>
      <x v="48"/>
    </i>
    <i r="1">
      <x v="49"/>
    </i>
    <i r="1">
      <x v="50"/>
    </i>
    <i r="1">
      <x v="51"/>
    </i>
    <i r="1">
      <x v="52"/>
    </i>
    <i r="1">
      <x v="53"/>
    </i>
    <i r="1">
      <x v="54"/>
    </i>
    <i r="1">
      <x v="55"/>
    </i>
    <i r="1">
      <x v="56"/>
    </i>
    <i>
      <x v="11"/>
      <x v="43"/>
    </i>
    <i r="1">
      <x v="44"/>
    </i>
    <i r="1">
      <x v="45"/>
    </i>
    <i r="1">
      <x v="47"/>
    </i>
    <i r="1">
      <x v="80"/>
    </i>
    <i r="1">
      <x v="83"/>
    </i>
    <i r="1">
      <x v="85"/>
    </i>
    <i r="1">
      <x v="86"/>
    </i>
    <i r="1">
      <x v="117"/>
    </i>
    <i r="1">
      <x v="138"/>
    </i>
    <i r="1">
      <x v="147"/>
    </i>
    <i r="1">
      <x v="148"/>
    </i>
    <i r="1">
      <x v="149"/>
    </i>
    <i r="1">
      <x v="167"/>
    </i>
    <i>
      <x v="12"/>
      <x v="30"/>
    </i>
    <i r="1">
      <x v="72"/>
    </i>
    <i r="1">
      <x v="89"/>
    </i>
    <i r="1">
      <x v="90"/>
    </i>
    <i r="1">
      <x v="91"/>
    </i>
    <i r="1">
      <x v="139"/>
    </i>
    <i r="1">
      <x v="169"/>
    </i>
    <i r="1">
      <x v="172"/>
    </i>
    <i r="1">
      <x v="176"/>
    </i>
    <i>
      <x v="13"/>
      <x v="110"/>
    </i>
    <i r="1">
      <x v="152"/>
    </i>
    <i r="1">
      <x v="162"/>
    </i>
    <i>
      <x v="14"/>
      <x v="92"/>
    </i>
    <i r="1">
      <x v="129"/>
    </i>
    <i r="1">
      <x v="156"/>
    </i>
    <i>
      <x v="15"/>
      <x v="34"/>
    </i>
    <i r="1">
      <x v="58"/>
    </i>
    <i r="1">
      <x v="59"/>
    </i>
    <i r="1">
      <x v="60"/>
    </i>
    <i r="1">
      <x v="61"/>
    </i>
    <i r="1">
      <x v="73"/>
    </i>
    <i r="1">
      <x v="74"/>
    </i>
    <i r="1">
      <x v="103"/>
    </i>
    <i r="1">
      <x v="105"/>
    </i>
    <i r="1">
      <x v="115"/>
    </i>
    <i r="1">
      <x v="118"/>
    </i>
    <i r="1">
      <x v="127"/>
    </i>
    <i r="1">
      <x v="128"/>
    </i>
    <i r="1">
      <x v="153"/>
    </i>
    <i r="1">
      <x v="159"/>
    </i>
    <i>
      <x v="16"/>
      <x v="33"/>
    </i>
    <i r="1">
      <x v="35"/>
    </i>
    <i r="1">
      <x v="36"/>
    </i>
    <i r="1">
      <x v="37"/>
    </i>
    <i r="1">
      <x v="38"/>
    </i>
    <i r="1">
      <x v="39"/>
    </i>
    <i r="1">
      <x v="40"/>
    </i>
    <i r="1">
      <x v="41"/>
    </i>
    <i r="1">
      <x v="42"/>
    </i>
    <i r="1">
      <x v="62"/>
    </i>
    <i r="1">
      <x v="71"/>
    </i>
    <i r="1">
      <x v="77"/>
    </i>
    <i r="1">
      <x v="121"/>
    </i>
    <i r="1">
      <x v="131"/>
    </i>
    <i r="1">
      <x v="144"/>
    </i>
    <i r="1">
      <x v="145"/>
    </i>
    <i r="1">
      <x v="155"/>
    </i>
    <i r="1">
      <x v="160"/>
    </i>
  </rowItems>
  <colItems count="1">
    <i/>
  </colItems>
  <pageFields count="2">
    <pageField fld="19" hier="-1"/>
    <pageField fld="40" item="0" hier="-1"/>
  </pageFields>
  <dataFields count="1">
    <dataField name="Promedio de AVANCE PONDERADO EFICACIA" fld="60" subtotal="average" baseField="12" baseItem="22"/>
  </dataFields>
  <formats count="34">
    <format dxfId="40">
      <pivotArea dataOnly="0" labelOnly="1" outline="0" fieldPosition="0">
        <references count="1">
          <reference field="1" count="0"/>
        </references>
      </pivotArea>
    </format>
    <format dxfId="39">
      <pivotArea field="1" type="button" dataOnly="0" labelOnly="1" outline="0" axis="axisRow" fieldPosition="0"/>
    </format>
    <format dxfId="38">
      <pivotArea field="12" type="button" dataOnly="0" labelOnly="1" outline="0" axis="axisRow" fieldPosition="1"/>
    </format>
    <format dxfId="37">
      <pivotArea dataOnly="0" labelOnly="1" outline="0" axis="axisValues" fieldPosition="0"/>
    </format>
    <format dxfId="36">
      <pivotArea dataOnly="0" labelOnly="1" outline="0" axis="axisValues" fieldPosition="0"/>
    </format>
    <format dxfId="35">
      <pivotArea field="1" type="button" dataOnly="0" labelOnly="1" outline="0" axis="axisRow" fieldPosition="0"/>
    </format>
    <format dxfId="34">
      <pivotArea field="12" type="button" dataOnly="0" labelOnly="1" outline="0" axis="axisRow" fieldPosition="1"/>
    </format>
    <format dxfId="33">
      <pivotArea dataOnly="0" labelOnly="1" outline="0" axis="axisValues" fieldPosition="0"/>
    </format>
    <format dxfId="32">
      <pivotArea dataOnly="0" labelOnly="1" outline="0" axis="axisValues" fieldPosition="0"/>
    </format>
    <format dxfId="31">
      <pivotArea field="1" type="button" dataOnly="0" labelOnly="1" outline="0" axis="axisRow" fieldPosition="0"/>
    </format>
    <format dxfId="30">
      <pivotArea field="12" type="button" dataOnly="0" labelOnly="1" outline="0" axis="axisRow" fieldPosition="1"/>
    </format>
    <format dxfId="29">
      <pivotArea dataOnly="0" labelOnly="1" outline="0" axis="axisValues" fieldPosition="0"/>
    </format>
    <format dxfId="28">
      <pivotArea dataOnly="0" labelOnly="1" outline="0" axis="axisValues" fieldPosition="0"/>
    </format>
    <format dxfId="27">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6">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5">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4">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3">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2">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1">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20">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19">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18">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17">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16">
      <pivotArea outline="0" collapsedLevelsAreSubtotals="1" fieldPosition="0">
        <references count="2">
          <reference field="1" count="1" selected="0">
            <x v="0"/>
          </reference>
          <reference field="12" count="14" selected="0">
            <x v="22"/>
            <x v="23"/>
            <x v="25"/>
            <x v="26"/>
            <x v="27"/>
            <x v="28"/>
            <x v="69"/>
            <x v="107"/>
            <x v="112"/>
            <x v="113"/>
            <x v="114"/>
            <x v="124"/>
            <x v="125"/>
            <x v="126"/>
          </reference>
        </references>
      </pivotArea>
    </format>
    <format dxfId="15">
      <pivotArea outline="0" collapsedLevelsAreSubtotals="1" fieldPosition="0">
        <references count="2">
          <reference field="1" count="1" selected="0">
            <x v="0"/>
          </reference>
          <reference field="12" count="1" selected="0">
            <x v="22"/>
          </reference>
        </references>
      </pivotArea>
    </format>
    <format dxfId="14">
      <pivotArea field="1" type="button" dataOnly="0" labelOnly="1" outline="0" axis="axisRow" fieldPosition="0"/>
    </format>
    <format dxfId="13">
      <pivotArea field="12" type="button" dataOnly="0" labelOnly="1" outline="0" axis="axisRow" fieldPosition="1"/>
    </format>
    <format dxfId="12">
      <pivotArea dataOnly="0" labelOnly="1" outline="0" axis="axisValues" fieldPosition="0"/>
    </format>
    <format dxfId="11">
      <pivotArea dataOnly="0" labelOnly="1" outline="0" axis="axisValues" fieldPosition="0"/>
    </format>
    <format dxfId="10">
      <pivotArea field="1" type="button" dataOnly="0" labelOnly="1" outline="0" axis="axisRow" fieldPosition="0"/>
    </format>
    <format dxfId="9">
      <pivotArea field="12" type="button" dataOnly="0" labelOnly="1" outline="0" axis="axisRow" fieldPosition="1"/>
    </format>
    <format dxfId="8">
      <pivotArea dataOnly="0" labelOnly="1" outline="0" axis="axisValues"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location ref="A4:B21" firstHeaderRow="1" firstDataRow="1" firstDataCol="1" rowPageCount="2" colPageCount="1"/>
  <pivotFields count="63">
    <pivotField showAll="0" defaultSubtotal="0"/>
    <pivotField axis="axisRow" showAll="0" defaultSubtotal="0">
      <items count="17">
        <item x="0"/>
        <item x="1"/>
        <item x="2"/>
        <item x="3"/>
        <item x="4"/>
        <item x="5"/>
        <item x="6"/>
        <item x="7"/>
        <item x="8"/>
        <item x="9"/>
        <item x="10"/>
        <item x="11"/>
        <item x="12"/>
        <item x="13"/>
        <item x="14"/>
        <item x="15"/>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1"/>
  </rowFields>
  <rowItems count="17">
    <i>
      <x/>
    </i>
    <i>
      <x v="1"/>
    </i>
    <i>
      <x v="2"/>
    </i>
    <i>
      <x v="3"/>
    </i>
    <i>
      <x v="4"/>
    </i>
    <i>
      <x v="5"/>
    </i>
    <i>
      <x v="6"/>
    </i>
    <i>
      <x v="7"/>
    </i>
    <i>
      <x v="8"/>
    </i>
    <i>
      <x v="9"/>
    </i>
    <i>
      <x v="10"/>
    </i>
    <i>
      <x v="11"/>
    </i>
    <i>
      <x v="12"/>
    </i>
    <i>
      <x v="13"/>
    </i>
    <i>
      <x v="14"/>
    </i>
    <i>
      <x v="15"/>
    </i>
    <i>
      <x v="16"/>
    </i>
  </rowItems>
  <colItems count="1">
    <i/>
  </colItems>
  <pageFields count="2">
    <pageField fld="19" item="0" hier="-1"/>
    <pageField fld="40" item="0" hier="-1"/>
  </pageFields>
  <dataFields count="1">
    <dataField name="Suma de AVANCE GESTION" fld="62" baseField="1" baseItem="0" numFmtId="167"/>
  </dataFields>
  <formats count="2">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location ref="A7:B24" firstHeaderRow="1" firstDataRow="1" firstDataCol="1" rowPageCount="5" colPageCount="1"/>
  <pivotFields count="63">
    <pivotField showAll="0" defaultSubtotal="0"/>
    <pivotField axis="axisRow" showAll="0" defaultSubtotal="0">
      <items count="17">
        <item x="0"/>
        <item x="1"/>
        <item x="2"/>
        <item x="3"/>
        <item x="4"/>
        <item x="5"/>
        <item x="6"/>
        <item x="7"/>
        <item x="8"/>
        <item x="9"/>
        <item x="10"/>
        <item x="11"/>
        <item x="12"/>
        <item x="13"/>
        <item x="14"/>
        <item x="15"/>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axis="axisPage" multipleItemSelectionAllowed="1" showAll="0" defaultSubtotal="0">
      <items count="77">
        <item x="61"/>
        <item x="62"/>
        <item x="63"/>
        <item x="5"/>
        <item x="14"/>
        <item x="25"/>
        <item x="19"/>
        <item x="28"/>
        <item x="60"/>
        <item x="31"/>
        <item x="27"/>
        <item x="68"/>
        <item x="15"/>
        <item x="58"/>
        <item x="45"/>
        <item x="33"/>
        <item x="40"/>
        <item x="24"/>
        <item x="64"/>
        <item x="6"/>
        <item x="34"/>
        <item x="50"/>
        <item x="16"/>
        <item x="30"/>
        <item x="46"/>
        <item x="51"/>
        <item x="21"/>
        <item x="32"/>
        <item x="0"/>
        <item x="53"/>
        <item x="66"/>
        <item x="20"/>
        <item x="71"/>
        <item x="10"/>
        <item x="17"/>
        <item x="73"/>
        <item x="8"/>
        <item x="35"/>
        <item x="48"/>
        <item x="26"/>
        <item x="59"/>
        <item x="1"/>
        <item x="56"/>
        <item x="70"/>
        <item x="69"/>
        <item x="18"/>
        <item x="22"/>
        <item x="74"/>
        <item x="2"/>
        <item x="76"/>
        <item x="13"/>
        <item x="44"/>
        <item x="41"/>
        <item x="4"/>
        <item x="36"/>
        <item x="52"/>
        <item x="42"/>
        <item x="65"/>
        <item x="72"/>
        <item x="12"/>
        <item x="38"/>
        <item x="29"/>
        <item x="39"/>
        <item x="43"/>
        <item x="3"/>
        <item x="67"/>
        <item x="47"/>
        <item x="23"/>
        <item x="9"/>
        <item x="75"/>
        <item x="54"/>
        <item x="57"/>
        <item x="49"/>
        <item x="11"/>
        <item x="7"/>
        <item x="55"/>
        <item x="37"/>
      </items>
    </pivotField>
    <pivotField axis="axisPage" multipleItemSelectionAllowed="1" showAll="0" defaultSubtotal="0">
      <items count="64">
        <item h="1" x="52"/>
        <item h="1" x="54"/>
        <item h="1" x="49"/>
        <item h="1" x="48"/>
        <item h="1" x="18"/>
        <item h="1" x="26"/>
        <item h="1" x="25"/>
        <item h="1" x="17"/>
        <item h="1" x="37"/>
        <item h="1" x="42"/>
        <item h="1" x="57"/>
        <item h="1" x="21"/>
        <item h="1" x="5"/>
        <item h="1" x="51"/>
        <item h="1" x="12"/>
        <item h="1" x="20"/>
        <item h="1" x="33"/>
        <item h="1" x="13"/>
        <item h="1" x="43"/>
        <item h="1" x="6"/>
        <item h="1" x="11"/>
        <item h="1" x="14"/>
        <item h="1" x="38"/>
        <item h="1" x="34"/>
        <item h="1" x="0"/>
        <item h="1" x="22"/>
        <item h="1" x="1"/>
        <item h="1" x="29"/>
        <item h="1" x="56"/>
        <item h="1" x="63"/>
        <item h="1" x="53"/>
        <item h="1" x="35"/>
        <item h="1" x="47"/>
        <item h="1" x="36"/>
        <item h="1" x="61"/>
        <item h="1" x="62"/>
        <item h="1" x="2"/>
        <item h="1" x="59"/>
        <item h="1" x="39"/>
        <item h="1" x="27"/>
        <item h="1" x="44"/>
        <item h="1" x="31"/>
        <item h="1" x="4"/>
        <item h="1" x="16"/>
        <item h="1" x="45"/>
        <item h="1" x="40"/>
        <item h="1" x="32"/>
        <item h="1" x="8"/>
        <item h="1" x="19"/>
        <item h="1" x="41"/>
        <item h="1" x="23"/>
        <item h="1" x="3"/>
        <item x="60"/>
        <item x="50"/>
        <item x="58"/>
        <item x="28"/>
        <item x="15"/>
        <item x="9"/>
        <item x="55"/>
        <item x="30"/>
        <item x="46"/>
        <item x="10"/>
        <item x="7"/>
        <item x="24"/>
      </items>
    </pivotField>
    <pivotField showAll="0" defaultSubtotal="0"/>
    <pivotField showAll="0" defaultSubtotal="0"/>
    <pivotField showAll="0" defaultSubtotal="0"/>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19">
        <item h="1" x="6"/>
        <item m="1" x="17"/>
        <item h="1" m="1" x="18"/>
        <item h="1" x="5"/>
        <item h="1" x="12"/>
        <item h="1" x="14"/>
        <item h="1" x="4"/>
        <item h="1" x="15"/>
        <item h="1" x="2"/>
        <item h="1" x="7"/>
        <item h="1" x="9"/>
        <item h="1" x="8"/>
        <item h="1" x="16"/>
        <item x="0"/>
        <item h="1" x="13"/>
        <item x="3"/>
        <item h="1" x="1"/>
        <item h="1" x="10"/>
        <item h="1" x="1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x v="16"/>
    </i>
  </rowItems>
  <colItems count="1">
    <i/>
  </colItems>
  <pageFields count="5">
    <pageField fld="19" item="0" hier="-1"/>
    <pageField fld="40" item="0" hier="-1"/>
    <pageField fld="35" hier="-1"/>
    <pageField fld="36" hier="-1"/>
    <pageField fld="51" hier="-1"/>
  </pageFields>
  <dataFields count="1">
    <dataField name="Cuenta de Cód. Act." fld="32" subtotal="count" baseField="0" baseItem="0"/>
  </dataFields>
  <formats count="5">
    <format dxfId="4">
      <pivotArea outline="0" collapsedLevelsAreSubtotals="1" fieldPosition="0"/>
    </format>
    <format dxfId="3">
      <pivotArea outline="0" collapsedLevelsAreSubtotals="1"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inpec.gov.co/portal/page/portal/Inpec/Institucion/PlanesInstitucionales/Plan_Accion_2014/MIPG" TargetMode="External"/><Relationship Id="rId13" Type="http://schemas.openxmlformats.org/officeDocument/2006/relationships/hyperlink" Target="http://www.suit.gov.co/registro-web/faces/home.jsf?_adf.ctrl-state=hnxdb9q96_3" TargetMode="External"/><Relationship Id="rId18" Type="http://schemas.openxmlformats.org/officeDocument/2006/relationships/hyperlink" Target="http://www.inpec.gov.co/portal/page/portal/Inpec/ServiciosDeInformacionAlCiudadano/PlanAnticorrupcion" TargetMode="External"/><Relationship Id="rId26" Type="http://schemas.openxmlformats.org/officeDocument/2006/relationships/hyperlink" Target="http://www.inpec.gov.co/portal/page/portal/Inpec/Institucion/InformacionFinanciera/Desagregaci%F3n%20Presupuestal1/Plan%20Anual%20de%20adquisiciones" TargetMode="External"/><Relationship Id="rId3" Type="http://schemas.openxmlformats.org/officeDocument/2006/relationships/hyperlink" Target="https://www.funcionpublica.gov.co/hs/faces/reportes/filtroReporteFurag.jsf?_adf.ctrl-state=844vmwh8a_3" TargetMode="External"/><Relationship Id="rId21" Type="http://schemas.openxmlformats.org/officeDocument/2006/relationships/hyperlink" Target="http://rutavirtual.inpec.gov.co/moodle/file.php/1454/R003113_21062016.PDF" TargetMode="External"/><Relationship Id="rId7" Type="http://schemas.openxmlformats.org/officeDocument/2006/relationships/hyperlink" Target="http://www.inpec.gov.co/portal/page/portal/Inpec/Institucion/PlanesInstitucionales/Plan_Accion_2014/MIPG" TargetMode="External"/><Relationship Id="rId12" Type="http://schemas.openxmlformats.org/officeDocument/2006/relationships/hyperlink" Target="http://www.suit.gov.co/registro-web/faces/home.jsf?_adf.ctrl-state=hnxdb9q96_3" TargetMode="External"/><Relationship Id="rId17" Type="http://schemas.openxmlformats.org/officeDocument/2006/relationships/hyperlink" Target="http://www.secretariatransparencia.gov.co/secretaria/Documents/guia-gestion-riesgo-corrupcion-2015.pdf" TargetMode="External"/><Relationship Id="rId25" Type="http://schemas.openxmlformats.org/officeDocument/2006/relationships/hyperlink" Target="http://www.inpec.gov.co/portal/page/portal/Inpec/SeccionContratacion/manualcontratacion" TargetMode="External"/><Relationship Id="rId2" Type="http://schemas.openxmlformats.org/officeDocument/2006/relationships/hyperlink" Target="http://www.inpec.gov.co/portal/page/portal/Inpec/Institucion/PlanesInstitucionales/Plan_Accion_2014/Plan%20de%20Acci%F3n" TargetMode="External"/><Relationship Id="rId16" Type="http://schemas.openxmlformats.org/officeDocument/2006/relationships/hyperlink" Target="http://www.secretariatransparencia.gov.co/secretaria/Documents/guia-gestion-riesgo-corrupcion-2015.pdf" TargetMode="External"/><Relationship Id="rId20" Type="http://schemas.openxmlformats.org/officeDocument/2006/relationships/hyperlink" Target="http://186.179.97.245/isolucion/FrameSetGeneral.asp?Pagina=ListadoMaestroDocumentos3.asp" TargetMode="External"/><Relationship Id="rId29" Type="http://schemas.openxmlformats.org/officeDocument/2006/relationships/drawing" Target="../drawings/drawing1.xml"/><Relationship Id="rId1" Type="http://schemas.openxmlformats.org/officeDocument/2006/relationships/hyperlink" Target="http://www.inpec.gov.co/portal/page/portal/Inpec/Institucion/PlanesInstitucionales/Plan_Accion_2014/Plan%20de%20Acci%F3n" TargetMode="External"/><Relationship Id="rId6" Type="http://schemas.openxmlformats.org/officeDocument/2006/relationships/hyperlink" Target="http://www.inpec.gov.co/portal/page/portal/Inpec/Institucion/PlanesInstitucionales/Plan_Accion_2014/Plan%20de%20Acci%F3n" TargetMode="External"/><Relationship Id="rId11" Type="http://schemas.openxmlformats.org/officeDocument/2006/relationships/hyperlink" Target="http://www.inpec.gov.co/portal/page/portal/Inpec/Institucion/PlanesInstitucionales/Plan_Accion_2014/MIPG" TargetMode="External"/><Relationship Id="rId24" Type="http://schemas.openxmlformats.org/officeDocument/2006/relationships/hyperlink" Target="https://drive.google.com/drive/folders/0Bz9BU3gKMyzARC0tWFJPOWlIZzA-" TargetMode="External"/><Relationship Id="rId5" Type="http://schemas.openxmlformats.org/officeDocument/2006/relationships/hyperlink" Target="http://www.inpec.gov.co/portal/page/portal/Inpec/Institucion/PlanesInstitucionales/Plan_Accion_2014/Plan%20de%20Acci%F3n" TargetMode="External"/><Relationship Id="rId15" Type="http://schemas.openxmlformats.org/officeDocument/2006/relationships/hyperlink" Target="http://www.inpec.gov.co/portal/page/portal/Inpec/ServiciosDeInformacionAlCiudadano/PlanAnticorrupcion/Tab3" TargetMode="External"/><Relationship Id="rId23" Type="http://schemas.openxmlformats.org/officeDocument/2006/relationships/hyperlink" Target="https://drive.google.com/drive/folders/0B0L5M60Ztye_ZmpnWVphdXVJNTQ" TargetMode="External"/><Relationship Id="rId28" Type="http://schemas.openxmlformats.org/officeDocument/2006/relationships/printerSettings" Target="../printerSettings/printerSettings1.bin"/><Relationship Id="rId10" Type="http://schemas.openxmlformats.org/officeDocument/2006/relationships/hyperlink" Target="http://www.inpec.gov.co/portal/page/portal/Inpec/Institucion/PlanesInstitucionales/Plan_Accion_2014/MIPG" TargetMode="External"/><Relationship Id="rId19" Type="http://schemas.openxmlformats.org/officeDocument/2006/relationships/hyperlink" Target="http://www.inpec.gov.co/portal/page/portal/Inpec/ServiciosDeInformacionAlCiudadano/PlanAnticorrupcion" TargetMode="External"/><Relationship Id="rId31" Type="http://schemas.openxmlformats.org/officeDocument/2006/relationships/comments" Target="../comments1.xml"/><Relationship Id="rId4" Type="http://schemas.openxmlformats.org/officeDocument/2006/relationships/hyperlink" Target="https://www.funcionpublica.gov.co/hs/faces/reportes/filtroReporteFurag.jsf?_adf.ctrl-state=844vmwh8a_3" TargetMode="External"/><Relationship Id="rId9" Type="http://schemas.openxmlformats.org/officeDocument/2006/relationships/hyperlink" Target="http://www.inpec.gov.co/portal/page/portal/Inpec/Institucion/InformesDeGestion/RendicionDeCuentas/Informe" TargetMode="External"/><Relationship Id="rId14" Type="http://schemas.openxmlformats.org/officeDocument/2006/relationships/hyperlink" Target="http://www.inpec.gov.co/portal/page/portal/Inpec/ServiciosDeInformacionAlCiudadano/PlanAnticorrupcion/Tab3" TargetMode="External"/><Relationship Id="rId22" Type="http://schemas.openxmlformats.org/officeDocument/2006/relationships/hyperlink" Target="http://epn.gov.co/index.php/item/442-pic-2016" TargetMode="External"/><Relationship Id="rId27" Type="http://schemas.openxmlformats.org/officeDocument/2006/relationships/hyperlink" Target="http://sinergiapp.dnp.gov.co/"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F5" sqref="F5:F71"/>
    </sheetView>
  </sheetViews>
  <sheetFormatPr baseColWidth="10" defaultRowHeight="15" x14ac:dyDescent="0.25"/>
  <cols>
    <col min="1" max="1" width="13.7109375" bestFit="1" customWidth="1"/>
    <col min="2" max="2" width="19.85546875" style="64" bestFit="1" customWidth="1"/>
    <col min="3" max="3" width="9.7109375" bestFit="1" customWidth="1"/>
    <col min="4" max="4" width="20.85546875" bestFit="1" customWidth="1"/>
    <col min="5" max="5" width="20.42578125" bestFit="1" customWidth="1"/>
    <col min="6" max="6" width="42.7109375" bestFit="1" customWidth="1"/>
  </cols>
  <sheetData>
    <row r="1" spans="1:6" x14ac:dyDescent="0.25">
      <c r="A1" s="63" t="s">
        <v>29</v>
      </c>
      <c r="B1" s="64" t="s">
        <v>30</v>
      </c>
    </row>
    <row r="2" spans="1:6" x14ac:dyDescent="0.25">
      <c r="A2" s="63" t="s">
        <v>2441</v>
      </c>
      <c r="B2" s="1" t="s">
        <v>2439</v>
      </c>
    </row>
    <row r="3" spans="1:6" x14ac:dyDescent="0.25">
      <c r="B3"/>
    </row>
    <row r="4" spans="1:6" x14ac:dyDescent="0.25">
      <c r="A4" s="63" t="s">
        <v>14</v>
      </c>
      <c r="B4" s="63" t="s">
        <v>16</v>
      </c>
      <c r="C4" s="63" t="s">
        <v>22</v>
      </c>
      <c r="D4" s="63" t="s">
        <v>24</v>
      </c>
      <c r="E4" s="63" t="s">
        <v>27</v>
      </c>
      <c r="F4" s="63" t="s">
        <v>2574</v>
      </c>
    </row>
    <row r="5" spans="1:6" x14ac:dyDescent="0.25">
      <c r="A5" s="1" t="s">
        <v>39</v>
      </c>
      <c r="B5" s="1">
        <v>7</v>
      </c>
      <c r="C5" s="1">
        <v>617</v>
      </c>
      <c r="D5" s="1" t="s">
        <v>47</v>
      </c>
      <c r="E5" s="1">
        <v>100</v>
      </c>
      <c r="F5" s="79">
        <v>1</v>
      </c>
    </row>
    <row r="6" spans="1:6" x14ac:dyDescent="0.25">
      <c r="A6" s="1" t="s">
        <v>56</v>
      </c>
      <c r="B6" s="1">
        <v>7</v>
      </c>
      <c r="C6" s="1">
        <v>619</v>
      </c>
      <c r="D6" s="1" t="s">
        <v>47</v>
      </c>
      <c r="E6" s="1">
        <v>33</v>
      </c>
      <c r="F6" s="1">
        <v>0.78840579710144931</v>
      </c>
    </row>
    <row r="7" spans="1:6" x14ac:dyDescent="0.25">
      <c r="B7"/>
      <c r="C7" s="1">
        <v>620</v>
      </c>
      <c r="D7" s="1" t="s">
        <v>47</v>
      </c>
      <c r="E7" s="1">
        <v>34</v>
      </c>
      <c r="F7" s="1">
        <v>0.78840579710144931</v>
      </c>
    </row>
    <row r="8" spans="1:6" x14ac:dyDescent="0.25">
      <c r="B8"/>
      <c r="C8" s="1">
        <v>621</v>
      </c>
      <c r="D8" s="1" t="s">
        <v>70</v>
      </c>
      <c r="E8" s="1">
        <v>33</v>
      </c>
      <c r="F8" s="1">
        <v>0.78840579710144931</v>
      </c>
    </row>
    <row r="9" spans="1:6" x14ac:dyDescent="0.25">
      <c r="A9" s="1" t="s">
        <v>182</v>
      </c>
      <c r="B9" s="1">
        <v>6</v>
      </c>
      <c r="C9" s="1">
        <v>643</v>
      </c>
      <c r="D9" s="1" t="s">
        <v>47</v>
      </c>
      <c r="E9" s="1">
        <v>11</v>
      </c>
      <c r="F9" s="79">
        <v>1</v>
      </c>
    </row>
    <row r="10" spans="1:6" x14ac:dyDescent="0.25">
      <c r="B10"/>
      <c r="C10" s="1">
        <v>644</v>
      </c>
      <c r="D10" s="1" t="s">
        <v>47</v>
      </c>
      <c r="E10" s="1">
        <v>11</v>
      </c>
      <c r="F10" s="79">
        <v>0.55757575757575761</v>
      </c>
    </row>
    <row r="11" spans="1:6" x14ac:dyDescent="0.25">
      <c r="B11"/>
      <c r="C11" s="1">
        <v>645</v>
      </c>
      <c r="D11" s="1" t="s">
        <v>47</v>
      </c>
      <c r="E11" s="1">
        <v>11</v>
      </c>
      <c r="F11" s="79">
        <v>1</v>
      </c>
    </row>
    <row r="12" spans="1:6" x14ac:dyDescent="0.25">
      <c r="B12"/>
      <c r="C12" s="1">
        <v>646</v>
      </c>
      <c r="D12" s="1" t="s">
        <v>47</v>
      </c>
      <c r="E12" s="1">
        <v>11</v>
      </c>
      <c r="F12" s="79">
        <v>1</v>
      </c>
    </row>
    <row r="13" spans="1:6" x14ac:dyDescent="0.25">
      <c r="B13"/>
      <c r="C13" s="1">
        <v>649</v>
      </c>
      <c r="D13" s="1" t="s">
        <v>47</v>
      </c>
      <c r="E13" s="1">
        <v>22</v>
      </c>
      <c r="F13" s="1">
        <v>0.28431372549019607</v>
      </c>
    </row>
    <row r="14" spans="1:6" x14ac:dyDescent="0.25">
      <c r="B14"/>
      <c r="C14" s="1">
        <v>650</v>
      </c>
      <c r="D14" s="1" t="s">
        <v>47</v>
      </c>
      <c r="E14" s="1">
        <v>11</v>
      </c>
      <c r="F14" s="79">
        <v>0.78012048192771088</v>
      </c>
    </row>
    <row r="15" spans="1:6" x14ac:dyDescent="0.25">
      <c r="B15"/>
      <c r="C15" s="1">
        <v>651</v>
      </c>
      <c r="D15" s="1" t="s">
        <v>47</v>
      </c>
      <c r="E15" s="1">
        <v>23</v>
      </c>
      <c r="F15" s="1">
        <v>0.7682539682539683</v>
      </c>
    </row>
    <row r="16" spans="1:6" x14ac:dyDescent="0.25">
      <c r="A16" s="1" t="s">
        <v>228</v>
      </c>
      <c r="B16" s="1">
        <v>6</v>
      </c>
      <c r="C16" s="1">
        <v>652</v>
      </c>
      <c r="D16" s="1" t="s">
        <v>47</v>
      </c>
      <c r="E16" s="1">
        <v>20</v>
      </c>
      <c r="F16" s="79">
        <v>1</v>
      </c>
    </row>
    <row r="17" spans="1:6" x14ac:dyDescent="0.25">
      <c r="B17"/>
      <c r="C17" s="1">
        <v>653</v>
      </c>
      <c r="D17" s="1" t="s">
        <v>47</v>
      </c>
      <c r="E17" s="1">
        <v>15</v>
      </c>
      <c r="F17" s="79">
        <v>1</v>
      </c>
    </row>
    <row r="18" spans="1:6" x14ac:dyDescent="0.25">
      <c r="B18"/>
      <c r="C18" s="1">
        <v>654</v>
      </c>
      <c r="D18" s="1" t="s">
        <v>47</v>
      </c>
      <c r="E18" s="1">
        <v>15</v>
      </c>
      <c r="F18" s="79">
        <v>1</v>
      </c>
    </row>
    <row r="19" spans="1:6" x14ac:dyDescent="0.25">
      <c r="B19"/>
      <c r="C19" s="1">
        <v>655</v>
      </c>
      <c r="D19" s="1" t="s">
        <v>47</v>
      </c>
      <c r="E19" s="1">
        <v>50</v>
      </c>
      <c r="F19" s="79">
        <v>0.67555555555555558</v>
      </c>
    </row>
    <row r="20" spans="1:6" x14ac:dyDescent="0.25">
      <c r="A20" s="1" t="s">
        <v>254</v>
      </c>
      <c r="B20" s="1">
        <v>7</v>
      </c>
      <c r="C20" s="1">
        <v>658</v>
      </c>
      <c r="D20" s="1" t="s">
        <v>47</v>
      </c>
      <c r="E20" s="1">
        <v>15</v>
      </c>
      <c r="F20" s="79">
        <v>1</v>
      </c>
    </row>
    <row r="21" spans="1:6" x14ac:dyDescent="0.25">
      <c r="B21"/>
      <c r="C21" s="1">
        <v>659</v>
      </c>
      <c r="D21" s="1" t="s">
        <v>47</v>
      </c>
      <c r="E21" s="1">
        <v>15</v>
      </c>
      <c r="F21" s="79">
        <v>0.74475524475524479</v>
      </c>
    </row>
    <row r="22" spans="1:6" x14ac:dyDescent="0.25">
      <c r="B22"/>
      <c r="C22" s="1">
        <v>660</v>
      </c>
      <c r="D22" s="1" t="s">
        <v>47</v>
      </c>
      <c r="E22" s="1">
        <v>15</v>
      </c>
      <c r="F22" s="79">
        <v>0.74475524475524479</v>
      </c>
    </row>
    <row r="23" spans="1:6" x14ac:dyDescent="0.25">
      <c r="B23"/>
      <c r="C23" s="1">
        <v>661</v>
      </c>
      <c r="D23" s="1" t="s">
        <v>47</v>
      </c>
      <c r="E23" s="1">
        <v>15</v>
      </c>
      <c r="F23" s="79">
        <v>0.74475524475524479</v>
      </c>
    </row>
    <row r="24" spans="1:6" x14ac:dyDescent="0.25">
      <c r="B24"/>
      <c r="C24" s="1">
        <v>662</v>
      </c>
      <c r="D24" s="1" t="s">
        <v>47</v>
      </c>
      <c r="E24" s="1">
        <v>20</v>
      </c>
      <c r="F24" s="79">
        <v>0.74475524475524479</v>
      </c>
    </row>
    <row r="25" spans="1:6" x14ac:dyDescent="0.25">
      <c r="B25"/>
      <c r="C25" s="1">
        <v>663</v>
      </c>
      <c r="D25" s="1" t="s">
        <v>47</v>
      </c>
      <c r="E25" s="1">
        <v>20</v>
      </c>
      <c r="F25" s="79">
        <v>1</v>
      </c>
    </row>
    <row r="26" spans="1:6" x14ac:dyDescent="0.25">
      <c r="A26" s="1" t="s">
        <v>303</v>
      </c>
      <c r="B26" s="1">
        <v>7</v>
      </c>
      <c r="C26" s="1">
        <v>666</v>
      </c>
      <c r="D26" s="1" t="s">
        <v>47</v>
      </c>
      <c r="E26" s="1">
        <v>10</v>
      </c>
      <c r="F26" s="79">
        <v>1</v>
      </c>
    </row>
    <row r="27" spans="1:6" x14ac:dyDescent="0.25">
      <c r="B27"/>
      <c r="C27" s="1">
        <v>667</v>
      </c>
      <c r="D27" s="1" t="s">
        <v>47</v>
      </c>
      <c r="E27" s="1">
        <v>15</v>
      </c>
      <c r="F27" s="79">
        <v>1</v>
      </c>
    </row>
    <row r="28" spans="1:6" x14ac:dyDescent="0.25">
      <c r="B28"/>
      <c r="C28" s="1">
        <v>668</v>
      </c>
      <c r="D28" s="1" t="s">
        <v>47</v>
      </c>
      <c r="E28" s="1">
        <v>15</v>
      </c>
      <c r="F28" s="79">
        <v>1</v>
      </c>
    </row>
    <row r="29" spans="1:6" x14ac:dyDescent="0.25">
      <c r="B29"/>
      <c r="C29" s="1">
        <v>669</v>
      </c>
      <c r="D29" s="1" t="s">
        <v>47</v>
      </c>
      <c r="E29" s="1">
        <v>15</v>
      </c>
      <c r="F29" s="79">
        <v>0.7682539682539683</v>
      </c>
    </row>
    <row r="30" spans="1:6" x14ac:dyDescent="0.25">
      <c r="B30"/>
      <c r="C30" s="1">
        <v>670</v>
      </c>
      <c r="D30" s="1" t="s">
        <v>47</v>
      </c>
      <c r="E30" s="1">
        <v>15</v>
      </c>
      <c r="F30" s="79">
        <v>0.7682539682539683</v>
      </c>
    </row>
    <row r="31" spans="1:6" x14ac:dyDescent="0.25">
      <c r="B31"/>
      <c r="C31" s="1">
        <v>671</v>
      </c>
      <c r="D31" s="1" t="s">
        <v>47</v>
      </c>
      <c r="E31" s="1">
        <v>15</v>
      </c>
      <c r="F31" s="79">
        <v>0.7682539682539683</v>
      </c>
    </row>
    <row r="32" spans="1:6" x14ac:dyDescent="0.25">
      <c r="B32"/>
      <c r="C32" s="1">
        <v>672</v>
      </c>
      <c r="D32" s="1" t="s">
        <v>47</v>
      </c>
      <c r="E32" s="1">
        <v>15</v>
      </c>
      <c r="F32" s="79">
        <v>0.7682539682539683</v>
      </c>
    </row>
    <row r="33" spans="1:6" x14ac:dyDescent="0.25">
      <c r="A33" s="1" t="s">
        <v>343</v>
      </c>
      <c r="B33" s="1">
        <v>7</v>
      </c>
      <c r="C33" s="1">
        <v>673</v>
      </c>
      <c r="D33" s="1" t="s">
        <v>70</v>
      </c>
      <c r="E33" s="1">
        <v>25</v>
      </c>
      <c r="F33" s="79">
        <v>1</v>
      </c>
    </row>
    <row r="34" spans="1:6" x14ac:dyDescent="0.25">
      <c r="B34"/>
      <c r="C34" s="1">
        <v>674</v>
      </c>
      <c r="D34" s="1" t="s">
        <v>47</v>
      </c>
      <c r="E34" s="1">
        <v>25</v>
      </c>
      <c r="F34" s="79">
        <v>0.78901734104046239</v>
      </c>
    </row>
    <row r="35" spans="1:6" x14ac:dyDescent="0.25">
      <c r="B35"/>
      <c r="C35" s="1">
        <v>675</v>
      </c>
      <c r="D35" s="1" t="s">
        <v>70</v>
      </c>
      <c r="E35" s="1">
        <v>25</v>
      </c>
      <c r="F35" s="79">
        <v>0.78901734104046239</v>
      </c>
    </row>
    <row r="36" spans="1:6" x14ac:dyDescent="0.25">
      <c r="B36"/>
      <c r="C36" s="1">
        <v>676</v>
      </c>
      <c r="D36" s="1" t="s">
        <v>70</v>
      </c>
      <c r="E36" s="1">
        <v>25</v>
      </c>
      <c r="F36" s="79">
        <v>0.45925925925925926</v>
      </c>
    </row>
    <row r="37" spans="1:6" x14ac:dyDescent="0.25">
      <c r="A37" s="1" t="s">
        <v>368</v>
      </c>
      <c r="B37" s="1">
        <v>7</v>
      </c>
      <c r="C37" s="1">
        <v>677</v>
      </c>
      <c r="D37" s="1" t="s">
        <v>70</v>
      </c>
      <c r="E37" s="1">
        <v>33</v>
      </c>
      <c r="F37" s="79">
        <v>0.78901734104046239</v>
      </c>
    </row>
    <row r="38" spans="1:6" x14ac:dyDescent="0.25">
      <c r="B38"/>
      <c r="C38" s="1">
        <v>678</v>
      </c>
      <c r="D38" s="1" t="s">
        <v>70</v>
      </c>
      <c r="E38" s="1">
        <v>34</v>
      </c>
      <c r="F38" s="79">
        <v>0.78901734104046239</v>
      </c>
    </row>
    <row r="39" spans="1:6" x14ac:dyDescent="0.25">
      <c r="B39"/>
      <c r="C39" s="1">
        <v>679</v>
      </c>
      <c r="D39" s="1" t="s">
        <v>47</v>
      </c>
      <c r="E39" s="1">
        <v>33</v>
      </c>
      <c r="F39" s="79">
        <v>0.78901734104046239</v>
      </c>
    </row>
    <row r="40" spans="1:6" x14ac:dyDescent="0.25">
      <c r="A40" s="1" t="s">
        <v>414</v>
      </c>
      <c r="B40" s="1">
        <v>7</v>
      </c>
      <c r="C40" s="1">
        <v>685</v>
      </c>
      <c r="D40" s="1" t="s">
        <v>47</v>
      </c>
      <c r="E40" s="1">
        <v>17</v>
      </c>
      <c r="F40" s="79">
        <v>1</v>
      </c>
    </row>
    <row r="41" spans="1:6" x14ac:dyDescent="0.25">
      <c r="B41"/>
      <c r="C41" s="1">
        <v>686</v>
      </c>
      <c r="D41" s="1" t="s">
        <v>47</v>
      </c>
      <c r="E41" s="1">
        <v>17</v>
      </c>
      <c r="F41" s="79">
        <v>1</v>
      </c>
    </row>
    <row r="42" spans="1:6" x14ac:dyDescent="0.25">
      <c r="B42"/>
      <c r="C42" s="1">
        <v>687</v>
      </c>
      <c r="D42" s="1" t="s">
        <v>47</v>
      </c>
      <c r="E42" s="1">
        <v>16</v>
      </c>
      <c r="F42" s="79">
        <v>1</v>
      </c>
    </row>
    <row r="43" spans="1:6" x14ac:dyDescent="0.25">
      <c r="B43"/>
      <c r="C43" s="1">
        <v>688</v>
      </c>
      <c r="D43" s="1" t="s">
        <v>47</v>
      </c>
      <c r="E43" s="1">
        <v>17</v>
      </c>
      <c r="F43" s="79">
        <v>1</v>
      </c>
    </row>
    <row r="44" spans="1:6" x14ac:dyDescent="0.25">
      <c r="B44"/>
      <c r="C44" s="1">
        <v>689</v>
      </c>
      <c r="D44" s="1" t="s">
        <v>47</v>
      </c>
      <c r="E44" s="1">
        <v>17</v>
      </c>
      <c r="F44" s="79">
        <v>1</v>
      </c>
    </row>
    <row r="45" spans="1:6" x14ac:dyDescent="0.25">
      <c r="B45"/>
      <c r="C45" s="1">
        <v>690</v>
      </c>
      <c r="D45" s="1" t="s">
        <v>47</v>
      </c>
      <c r="E45" s="1">
        <v>16</v>
      </c>
      <c r="F45" s="79">
        <v>1</v>
      </c>
    </row>
    <row r="46" spans="1:6" x14ac:dyDescent="0.25">
      <c r="A46" s="1" t="s">
        <v>159</v>
      </c>
      <c r="B46" s="1">
        <v>7</v>
      </c>
      <c r="C46" s="1">
        <v>639</v>
      </c>
      <c r="D46" s="1" t="s">
        <v>47</v>
      </c>
      <c r="E46" s="1">
        <v>25</v>
      </c>
      <c r="F46" s="79">
        <v>1</v>
      </c>
    </row>
    <row r="47" spans="1:6" x14ac:dyDescent="0.25">
      <c r="B47"/>
      <c r="C47" s="1">
        <v>642</v>
      </c>
      <c r="D47" s="1" t="s">
        <v>47</v>
      </c>
      <c r="E47" s="1">
        <v>25</v>
      </c>
      <c r="F47" s="79">
        <v>1</v>
      </c>
    </row>
    <row r="48" spans="1:6" x14ac:dyDescent="0.25">
      <c r="B48"/>
      <c r="C48" s="1" t="s">
        <v>3101</v>
      </c>
      <c r="D48" s="1" t="s">
        <v>47</v>
      </c>
      <c r="E48" s="1">
        <v>50</v>
      </c>
      <c r="F48" s="79">
        <v>1</v>
      </c>
    </row>
    <row r="49" spans="1:6" x14ac:dyDescent="0.25">
      <c r="A49" s="1" t="s">
        <v>72</v>
      </c>
      <c r="B49" s="1">
        <v>11</v>
      </c>
      <c r="C49" s="1">
        <v>622</v>
      </c>
      <c r="D49" s="1" t="s">
        <v>47</v>
      </c>
      <c r="E49" s="1">
        <v>7</v>
      </c>
      <c r="F49" s="1">
        <v>1</v>
      </c>
    </row>
    <row r="50" spans="1:6" x14ac:dyDescent="0.25">
      <c r="B50"/>
      <c r="C50" s="1">
        <v>623</v>
      </c>
      <c r="D50" s="1" t="s">
        <v>47</v>
      </c>
      <c r="E50" s="1">
        <v>7</v>
      </c>
      <c r="F50" s="1">
        <v>1</v>
      </c>
    </row>
    <row r="51" spans="1:6" x14ac:dyDescent="0.25">
      <c r="B51"/>
      <c r="C51" s="1">
        <v>624</v>
      </c>
      <c r="D51" s="1" t="s">
        <v>47</v>
      </c>
      <c r="E51" s="1">
        <v>7</v>
      </c>
      <c r="F51" s="1">
        <v>1</v>
      </c>
    </row>
    <row r="52" spans="1:6" x14ac:dyDescent="0.25">
      <c r="B52"/>
      <c r="C52" s="1">
        <v>625</v>
      </c>
      <c r="D52" s="1" t="s">
        <v>70</v>
      </c>
      <c r="E52" s="1">
        <v>7</v>
      </c>
      <c r="F52" s="1" t="s">
        <v>3102</v>
      </c>
    </row>
    <row r="53" spans="1:6" x14ac:dyDescent="0.25">
      <c r="B53"/>
      <c r="C53" s="1">
        <v>626</v>
      </c>
      <c r="D53" s="1" t="s">
        <v>47</v>
      </c>
      <c r="E53" s="1">
        <v>7</v>
      </c>
      <c r="F53" s="1">
        <v>1</v>
      </c>
    </row>
    <row r="54" spans="1:6" x14ac:dyDescent="0.25">
      <c r="B54"/>
      <c r="C54" s="1">
        <v>627</v>
      </c>
      <c r="D54" s="1" t="s">
        <v>47</v>
      </c>
      <c r="E54" s="1">
        <v>7</v>
      </c>
      <c r="F54" s="1">
        <v>0.69709543568464727</v>
      </c>
    </row>
    <row r="55" spans="1:6" x14ac:dyDescent="0.25">
      <c r="B55"/>
      <c r="C55" s="1">
        <v>628</v>
      </c>
      <c r="D55" s="1" t="s">
        <v>47</v>
      </c>
      <c r="E55" s="1">
        <v>7</v>
      </c>
      <c r="F55" s="1">
        <v>1</v>
      </c>
    </row>
    <row r="56" spans="1:6" x14ac:dyDescent="0.25">
      <c r="B56"/>
      <c r="C56" s="1">
        <v>629</v>
      </c>
      <c r="D56" s="1" t="s">
        <v>47</v>
      </c>
      <c r="E56" s="1">
        <v>7</v>
      </c>
      <c r="F56" s="1">
        <v>1</v>
      </c>
    </row>
    <row r="57" spans="1:6" x14ac:dyDescent="0.25">
      <c r="B57"/>
      <c r="C57" s="1">
        <v>630</v>
      </c>
      <c r="D57" s="1" t="s">
        <v>47</v>
      </c>
      <c r="E57" s="1">
        <v>7</v>
      </c>
      <c r="F57" s="1">
        <v>1</v>
      </c>
    </row>
    <row r="58" spans="1:6" x14ac:dyDescent="0.25">
      <c r="B58"/>
      <c r="C58" s="1">
        <v>631</v>
      </c>
      <c r="D58" s="1" t="s">
        <v>47</v>
      </c>
      <c r="E58" s="1">
        <v>7</v>
      </c>
      <c r="F58" s="1">
        <v>1</v>
      </c>
    </row>
    <row r="59" spans="1:6" x14ac:dyDescent="0.25">
      <c r="B59"/>
      <c r="C59" s="1">
        <v>632</v>
      </c>
      <c r="D59" s="1" t="s">
        <v>47</v>
      </c>
      <c r="E59" s="1">
        <v>7</v>
      </c>
      <c r="F59" s="1">
        <v>0.67699115044247793</v>
      </c>
    </row>
    <row r="60" spans="1:6" x14ac:dyDescent="0.25">
      <c r="B60"/>
      <c r="C60" s="1">
        <v>633</v>
      </c>
      <c r="D60" s="1" t="s">
        <v>47</v>
      </c>
      <c r="E60" s="1">
        <v>7</v>
      </c>
      <c r="F60" s="1">
        <v>1</v>
      </c>
    </row>
    <row r="61" spans="1:6" x14ac:dyDescent="0.25">
      <c r="B61"/>
      <c r="C61" s="1">
        <v>634</v>
      </c>
      <c r="D61" s="1" t="s">
        <v>47</v>
      </c>
      <c r="E61" s="1">
        <v>8</v>
      </c>
      <c r="F61" s="1">
        <v>0.96350364963503654</v>
      </c>
    </row>
    <row r="62" spans="1:6" x14ac:dyDescent="0.25">
      <c r="B62"/>
      <c r="C62" s="1">
        <v>635</v>
      </c>
      <c r="D62" s="1" t="s">
        <v>47</v>
      </c>
      <c r="E62" s="1">
        <v>8</v>
      </c>
      <c r="F62" s="1">
        <v>1</v>
      </c>
    </row>
    <row r="63" spans="1:6" x14ac:dyDescent="0.25">
      <c r="A63" s="1" t="s">
        <v>390</v>
      </c>
      <c r="B63" s="1">
        <v>7</v>
      </c>
      <c r="C63" s="1">
        <v>680</v>
      </c>
      <c r="D63" s="1" t="s">
        <v>47</v>
      </c>
      <c r="E63" s="1">
        <v>50</v>
      </c>
      <c r="F63" s="79">
        <v>0.73928571428571432</v>
      </c>
    </row>
    <row r="64" spans="1:6" x14ac:dyDescent="0.25">
      <c r="B64"/>
      <c r="C64" s="1">
        <v>681</v>
      </c>
      <c r="D64" s="1" t="s">
        <v>47</v>
      </c>
      <c r="E64" s="1">
        <v>50</v>
      </c>
      <c r="F64" s="79">
        <v>0.73928571428571432</v>
      </c>
    </row>
    <row r="65" spans="1:6" x14ac:dyDescent="0.25">
      <c r="A65" s="1" t="s">
        <v>137</v>
      </c>
      <c r="B65" s="1">
        <v>7</v>
      </c>
      <c r="C65" s="1">
        <v>636</v>
      </c>
      <c r="D65" s="1" t="s">
        <v>47</v>
      </c>
      <c r="E65" s="1">
        <v>33</v>
      </c>
      <c r="F65" s="79">
        <v>1</v>
      </c>
    </row>
    <row r="66" spans="1:6" x14ac:dyDescent="0.25">
      <c r="B66"/>
      <c r="C66" s="1">
        <v>637</v>
      </c>
      <c r="D66" s="1" t="s">
        <v>47</v>
      </c>
      <c r="E66" s="1">
        <v>34</v>
      </c>
      <c r="F66" s="79">
        <v>1</v>
      </c>
    </row>
    <row r="67" spans="1:6" x14ac:dyDescent="0.25">
      <c r="B67"/>
      <c r="C67" s="1">
        <v>638</v>
      </c>
      <c r="D67" s="1" t="s">
        <v>47</v>
      </c>
      <c r="E67" s="1">
        <v>33</v>
      </c>
      <c r="F67" s="79">
        <v>0.74475524475524479</v>
      </c>
    </row>
    <row r="68" spans="1:6" x14ac:dyDescent="0.25">
      <c r="A68" s="1" t="s">
        <v>289</v>
      </c>
      <c r="B68" s="1">
        <v>7</v>
      </c>
      <c r="C68" s="1">
        <v>664</v>
      </c>
      <c r="D68" s="1" t="s">
        <v>70</v>
      </c>
      <c r="E68" s="1">
        <v>50</v>
      </c>
      <c r="F68" s="79">
        <v>0.78901734104046239</v>
      </c>
    </row>
    <row r="69" spans="1:6" x14ac:dyDescent="0.25">
      <c r="B69"/>
      <c r="C69" s="1">
        <v>665</v>
      </c>
      <c r="D69" s="1" t="s">
        <v>70</v>
      </c>
      <c r="E69" s="1">
        <v>50</v>
      </c>
      <c r="F69" s="79">
        <v>0.78901734104046239</v>
      </c>
    </row>
    <row r="70" spans="1:6" x14ac:dyDescent="0.25">
      <c r="A70" s="64" t="s">
        <v>3095</v>
      </c>
      <c r="C70" s="64"/>
      <c r="D70" s="64"/>
      <c r="E70" s="64"/>
      <c r="F70" s="64"/>
    </row>
    <row r="71" spans="1:6" x14ac:dyDescent="0.25">
      <c r="B71"/>
    </row>
    <row r="72" spans="1:6" x14ac:dyDescent="0.25">
      <c r="B72"/>
    </row>
    <row r="73" spans="1:6" x14ac:dyDescent="0.25">
      <c r="B73"/>
    </row>
    <row r="74" spans="1:6" x14ac:dyDescent="0.25">
      <c r="B74"/>
    </row>
    <row r="75" spans="1:6" x14ac:dyDescent="0.25">
      <c r="B75"/>
    </row>
    <row r="76" spans="1:6" x14ac:dyDescent="0.25">
      <c r="B76"/>
    </row>
    <row r="77" spans="1:6" x14ac:dyDescent="0.25">
      <c r="B77"/>
    </row>
    <row r="78" spans="1:6" x14ac:dyDescent="0.25">
      <c r="B78"/>
    </row>
    <row r="79" spans="1:6" x14ac:dyDescent="0.25">
      <c r="B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topLeftCell="A2" workbookViewId="0">
      <selection activeCell="B2" sqref="B2"/>
    </sheetView>
  </sheetViews>
  <sheetFormatPr baseColWidth="10" defaultRowHeight="15" x14ac:dyDescent="0.25"/>
  <cols>
    <col min="1" max="1" width="20.7109375" customWidth="1"/>
    <col min="2" max="2" width="22.7109375" style="64" bestFit="1" customWidth="1"/>
    <col min="3" max="3" width="22.7109375" customWidth="1"/>
  </cols>
  <sheetData>
    <row r="1" spans="1:3" x14ac:dyDescent="0.25">
      <c r="A1" s="63" t="s">
        <v>29</v>
      </c>
      <c r="B1" s="1" t="s">
        <v>32</v>
      </c>
    </row>
    <row r="2" spans="1:3" x14ac:dyDescent="0.25">
      <c r="A2" s="63" t="s">
        <v>2441</v>
      </c>
      <c r="B2" s="1" t="s">
        <v>2439</v>
      </c>
    </row>
    <row r="3" spans="1:3" x14ac:dyDescent="0.25">
      <c r="B3"/>
    </row>
    <row r="4" spans="1:3" x14ac:dyDescent="0.25">
      <c r="A4" s="63" t="s">
        <v>14</v>
      </c>
      <c r="B4" s="63" t="s">
        <v>15</v>
      </c>
      <c r="C4" s="63" t="s">
        <v>16</v>
      </c>
    </row>
    <row r="5" spans="1:3" x14ac:dyDescent="0.25">
      <c r="B5"/>
    </row>
    <row r="6" spans="1:3" x14ac:dyDescent="0.25">
      <c r="B6"/>
    </row>
    <row r="7" spans="1:3" x14ac:dyDescent="0.25">
      <c r="B7"/>
    </row>
    <row r="8" spans="1:3" x14ac:dyDescent="0.25">
      <c r="B8"/>
    </row>
    <row r="9" spans="1:3" x14ac:dyDescent="0.25">
      <c r="B9"/>
    </row>
    <row r="10" spans="1:3" x14ac:dyDescent="0.25">
      <c r="B10"/>
    </row>
    <row r="11" spans="1:3" x14ac:dyDescent="0.25">
      <c r="B11"/>
    </row>
    <row r="12" spans="1:3" x14ac:dyDescent="0.25">
      <c r="B12"/>
    </row>
    <row r="13" spans="1:3" x14ac:dyDescent="0.25">
      <c r="B13"/>
    </row>
    <row r="14" spans="1:3" x14ac:dyDescent="0.25">
      <c r="B14"/>
    </row>
    <row r="15" spans="1:3" x14ac:dyDescent="0.25">
      <c r="B15"/>
    </row>
    <row r="16" spans="1:3"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theme="9" tint="-0.249977111117893"/>
  </sheetPr>
  <dimension ref="A1:BK989"/>
  <sheetViews>
    <sheetView showGridLines="0" tabSelected="1" zoomScale="85" zoomScaleNormal="85" workbookViewId="0">
      <selection activeCell="J4" sqref="J4"/>
    </sheetView>
  </sheetViews>
  <sheetFormatPr baseColWidth="10" defaultColWidth="15.140625" defaultRowHeight="15" customHeight="1" x14ac:dyDescent="0.25"/>
  <cols>
    <col min="1" max="1" width="15.140625" style="11" bestFit="1" customWidth="1"/>
    <col min="2" max="2" width="18.28515625" style="11" customWidth="1"/>
    <col min="3" max="3" width="8.5703125" style="11" customWidth="1"/>
    <col min="4" max="4" width="23.28515625" style="11" customWidth="1"/>
    <col min="5" max="5" width="13.28515625" style="11" customWidth="1"/>
    <col min="6" max="6" width="49" style="11" customWidth="1"/>
    <col min="7" max="7" width="6.85546875" style="11" customWidth="1"/>
    <col min="8" max="8" width="20.85546875" style="11" customWidth="1"/>
    <col min="9" max="9" width="14.5703125" style="11" customWidth="1"/>
    <col min="10" max="10" width="24.140625" style="11" customWidth="1"/>
    <col min="11" max="11" width="15.5703125" style="11" customWidth="1"/>
    <col min="12" max="12" width="9.42578125" style="11" customWidth="1"/>
    <col min="13" max="13" width="11.7109375" style="11" bestFit="1" customWidth="1"/>
    <col min="14" max="14" width="25.28515625" style="11" customWidth="1"/>
    <col min="15" max="16" width="9" style="11" customWidth="1"/>
    <col min="17" max="17" width="8.85546875" style="11" customWidth="1"/>
    <col min="18" max="18" width="13.42578125" style="11" customWidth="1"/>
    <col min="19" max="20" width="11.85546875" style="11" customWidth="1"/>
    <col min="21" max="21" width="8.28515625" style="11" customWidth="1"/>
    <col min="22" max="23" width="40.7109375" style="11" customWidth="1"/>
    <col min="24" max="24" width="8.7109375" style="11" customWidth="1"/>
    <col min="25" max="26" width="40.7109375" style="11" customWidth="1"/>
    <col min="27" max="27" width="9.140625" style="51" customWidth="1"/>
    <col min="28" max="32" width="40.7109375" style="11" customWidth="1"/>
    <col min="33" max="33" width="7.42578125" style="11" customWidth="1"/>
    <col min="34" max="34" width="31.7109375" style="11" customWidth="1"/>
    <col min="35" max="35" width="14.28515625" style="11" hidden="1" customWidth="1"/>
    <col min="36" max="37" width="12.140625" style="398" customWidth="1"/>
    <col min="38" max="38" width="13.42578125" style="11" customWidth="1"/>
    <col min="39" max="39" width="16.85546875" style="11" customWidth="1"/>
    <col min="40" max="41" width="9.85546875" style="11" customWidth="1"/>
    <col min="42" max="42" width="8.28515625" style="11" hidden="1" customWidth="1"/>
    <col min="43" max="44" width="40.7109375" style="11" hidden="1" customWidth="1"/>
    <col min="45" max="45" width="8.7109375" style="11" hidden="1" customWidth="1"/>
    <col min="46" max="47" width="40.7109375" style="11" hidden="1" customWidth="1"/>
    <col min="48" max="48" width="15.140625" style="11" hidden="1" customWidth="1"/>
    <col min="49" max="49" width="19.85546875" style="11" hidden="1" customWidth="1"/>
    <col min="50" max="51" width="40.7109375" style="11" hidden="1" customWidth="1"/>
    <col min="52" max="52" width="40.7109375" style="11" customWidth="1"/>
    <col min="53" max="53" width="40.7109375" style="11" hidden="1" customWidth="1"/>
    <col min="54" max="55" width="40.7109375" style="11" customWidth="1"/>
    <col min="56" max="56" width="15.140625" style="99" hidden="1" customWidth="1"/>
    <col min="57" max="57" width="16.5703125" style="99" hidden="1" customWidth="1"/>
    <col min="58" max="58" width="16.85546875" style="99" hidden="1" customWidth="1"/>
    <col min="59" max="60" width="19.28515625" style="36" customWidth="1"/>
    <col min="61" max="61" width="15.140625" style="36"/>
    <col min="62" max="63" width="21.5703125" style="36" customWidth="1"/>
    <col min="64" max="16384" width="15.140625" style="36"/>
  </cols>
  <sheetData>
    <row r="1" spans="1:63" ht="19.5" customHeight="1" thickTop="1" thickBot="1" x14ac:dyDescent="0.3">
      <c r="A1" s="32"/>
      <c r="B1" s="30"/>
      <c r="C1" s="30"/>
      <c r="D1" s="30"/>
      <c r="E1" s="30"/>
      <c r="F1" s="30"/>
      <c r="G1" s="33"/>
      <c r="H1" s="434" t="s">
        <v>0</v>
      </c>
      <c r="I1" s="435"/>
      <c r="J1" s="435"/>
      <c r="K1" s="435"/>
      <c r="L1" s="435"/>
      <c r="M1" s="435"/>
      <c r="N1" s="436"/>
      <c r="O1" s="30"/>
      <c r="P1" s="31"/>
      <c r="Q1" s="31"/>
      <c r="R1" s="31"/>
      <c r="S1" s="31"/>
      <c r="T1" s="31"/>
      <c r="U1" s="31"/>
      <c r="V1" s="31"/>
      <c r="W1" s="31"/>
      <c r="X1" s="31"/>
      <c r="Y1" s="31"/>
      <c r="Z1" s="31"/>
      <c r="AA1" s="31"/>
      <c r="AB1" s="31"/>
      <c r="AC1" s="31"/>
      <c r="AD1" s="31"/>
      <c r="AE1" s="31"/>
      <c r="AF1" s="31"/>
      <c r="AG1" s="31"/>
      <c r="AH1" s="31"/>
      <c r="AI1" s="31"/>
      <c r="AJ1" s="34"/>
      <c r="AK1" s="34"/>
      <c r="AL1" s="31"/>
      <c r="AM1" s="33"/>
      <c r="AN1" s="33"/>
      <c r="AO1" s="33"/>
      <c r="AP1" s="33"/>
      <c r="AQ1" s="35"/>
      <c r="AR1" s="35"/>
      <c r="AS1" s="33"/>
      <c r="AT1" s="35"/>
      <c r="AU1" s="33"/>
      <c r="AV1" s="36"/>
      <c r="AW1" s="36"/>
      <c r="AX1" s="36"/>
      <c r="AY1" s="36"/>
      <c r="AZ1" s="36"/>
      <c r="BA1" s="36"/>
      <c r="BB1" s="36"/>
      <c r="BC1" s="36"/>
    </row>
    <row r="2" spans="1:63" ht="19.5" customHeight="1" thickTop="1" thickBot="1" x14ac:dyDescent="0.3">
      <c r="A2" s="32"/>
      <c r="B2" s="32"/>
      <c r="C2" s="32"/>
      <c r="D2" s="32"/>
      <c r="E2" s="32"/>
      <c r="F2" s="32"/>
      <c r="G2" s="33"/>
      <c r="H2" s="434" t="s">
        <v>2</v>
      </c>
      <c r="I2" s="435"/>
      <c r="J2" s="435"/>
      <c r="K2" s="435"/>
      <c r="L2" s="435"/>
      <c r="M2" s="435"/>
      <c r="N2" s="436"/>
      <c r="O2" s="30"/>
      <c r="P2" s="30"/>
      <c r="Q2" s="30"/>
      <c r="R2" s="30"/>
      <c r="S2" s="30"/>
      <c r="T2" s="30"/>
      <c r="U2" s="30"/>
      <c r="V2" s="30"/>
      <c r="W2" s="30"/>
      <c r="X2" s="30"/>
      <c r="Y2" s="30"/>
      <c r="Z2" s="30"/>
      <c r="AA2" s="30"/>
      <c r="AB2" s="30"/>
      <c r="AC2" s="30"/>
      <c r="AD2" s="30"/>
      <c r="AE2" s="30"/>
      <c r="AF2" s="30"/>
      <c r="AG2" s="30"/>
      <c r="AH2" s="30"/>
      <c r="AI2" s="30"/>
      <c r="AJ2" s="37"/>
      <c r="AK2" s="34"/>
      <c r="AL2" s="31"/>
      <c r="AM2" s="31"/>
      <c r="AN2" s="33"/>
      <c r="AO2" s="33"/>
      <c r="AP2" s="31"/>
      <c r="AQ2" s="38"/>
      <c r="AR2" s="38"/>
      <c r="AS2" s="31"/>
      <c r="AT2" s="38"/>
      <c r="AU2" s="31"/>
      <c r="AV2" s="36"/>
      <c r="AW2" s="36"/>
      <c r="AX2" s="36"/>
      <c r="AY2" s="36"/>
      <c r="AZ2" s="36"/>
      <c r="BA2" s="36"/>
      <c r="BB2" s="36"/>
      <c r="BC2" s="36"/>
    </row>
    <row r="3" spans="1:63" ht="32.25" customHeight="1" thickTop="1" thickBot="1" x14ac:dyDescent="0.3">
      <c r="A3" s="32"/>
      <c r="B3" s="32"/>
      <c r="C3" s="32"/>
      <c r="D3" s="32"/>
      <c r="E3" s="32"/>
      <c r="F3" s="32"/>
      <c r="G3" s="33"/>
      <c r="H3" s="434" t="s">
        <v>3165</v>
      </c>
      <c r="I3" s="435"/>
      <c r="J3" s="435"/>
      <c r="K3" s="435"/>
      <c r="L3" s="435"/>
      <c r="M3" s="435"/>
      <c r="N3" s="436"/>
      <c r="O3" s="30"/>
      <c r="P3" s="30"/>
      <c r="Q3" s="30"/>
      <c r="R3" s="30"/>
      <c r="S3" s="30"/>
      <c r="T3" s="30"/>
      <c r="U3" s="30"/>
      <c r="V3" s="30"/>
      <c r="W3" s="30"/>
      <c r="X3" s="30"/>
      <c r="Y3" s="30"/>
      <c r="Z3" s="30"/>
      <c r="AA3" s="30"/>
      <c r="AB3" s="30"/>
      <c r="AC3" s="30"/>
      <c r="AD3" s="30"/>
      <c r="AE3" s="30"/>
      <c r="AF3" s="30"/>
      <c r="AG3" s="30"/>
      <c r="AH3" s="30"/>
      <c r="AI3" s="30"/>
      <c r="AJ3" s="37"/>
      <c r="AK3" s="34"/>
      <c r="AL3" s="31"/>
      <c r="AM3" s="31"/>
      <c r="AN3" s="33"/>
      <c r="AO3" s="33"/>
      <c r="AP3" s="31"/>
      <c r="AQ3" s="38"/>
      <c r="AR3" s="38"/>
      <c r="AS3" s="31"/>
      <c r="AT3" s="38"/>
      <c r="AU3" s="31"/>
      <c r="AV3" s="36"/>
      <c r="AW3" s="36"/>
      <c r="AX3" s="36"/>
      <c r="AY3" s="36"/>
      <c r="AZ3" s="36"/>
      <c r="BA3" s="36"/>
      <c r="BB3" s="36"/>
      <c r="BC3" s="36"/>
    </row>
    <row r="4" spans="1:63" ht="32.25" customHeight="1" thickTop="1" thickBot="1" x14ac:dyDescent="0.3">
      <c r="A4" s="32"/>
      <c r="B4" s="32"/>
      <c r="C4" s="32"/>
      <c r="D4" s="32"/>
      <c r="E4" s="32"/>
      <c r="F4" s="32"/>
      <c r="G4" s="33"/>
      <c r="H4" s="8"/>
      <c r="I4" s="9"/>
      <c r="J4" s="9"/>
      <c r="K4" s="9"/>
      <c r="L4" s="9"/>
      <c r="M4" s="9"/>
      <c r="N4" s="9"/>
      <c r="O4" s="30"/>
      <c r="P4" s="30"/>
      <c r="Q4" s="30"/>
      <c r="R4" s="30"/>
      <c r="S4" s="30"/>
      <c r="T4" s="30"/>
      <c r="U4" s="30"/>
      <c r="V4" s="30"/>
      <c r="W4" s="30"/>
      <c r="X4" s="30"/>
      <c r="Y4" s="30"/>
      <c r="Z4" s="30"/>
      <c r="AA4" s="30"/>
      <c r="AB4" s="30"/>
      <c r="AC4" s="30"/>
      <c r="AD4" s="30"/>
      <c r="AE4" s="30"/>
      <c r="AF4" s="30"/>
      <c r="AG4" s="30"/>
      <c r="AH4" s="30"/>
      <c r="AI4" s="30"/>
      <c r="AJ4" s="37"/>
      <c r="AK4" s="34"/>
      <c r="AL4" s="31"/>
      <c r="AM4" s="31"/>
      <c r="AN4" s="33"/>
      <c r="AO4" s="33"/>
      <c r="AP4" s="31"/>
      <c r="AQ4" s="38"/>
      <c r="AR4" s="38"/>
      <c r="AS4" s="31"/>
      <c r="AT4" s="38"/>
      <c r="AU4" s="31"/>
      <c r="AV4" s="36"/>
      <c r="AW4" s="36"/>
      <c r="AX4" s="36"/>
      <c r="AY4" s="36"/>
      <c r="AZ4" s="36"/>
      <c r="BA4" s="36"/>
      <c r="BB4" s="36"/>
      <c r="BC4" s="36"/>
    </row>
    <row r="5" spans="1:63" ht="16.5" thickTop="1" thickBot="1" x14ac:dyDescent="0.3">
      <c r="A5" s="39"/>
      <c r="B5" s="39"/>
      <c r="C5" s="39"/>
      <c r="D5" s="39"/>
      <c r="E5" s="39"/>
      <c r="F5" s="39"/>
      <c r="G5" s="40"/>
      <c r="H5" s="2"/>
      <c r="I5" s="3"/>
      <c r="J5" s="3"/>
      <c r="K5" s="3"/>
      <c r="L5" s="3"/>
      <c r="M5" s="437" t="s">
        <v>2560</v>
      </c>
      <c r="N5" s="437"/>
      <c r="O5" s="437"/>
      <c r="P5" s="437"/>
      <c r="Q5" s="437"/>
      <c r="R5" s="437"/>
      <c r="S5" s="437"/>
      <c r="T5" s="437"/>
      <c r="U5" s="437"/>
      <c r="V5" s="437"/>
      <c r="W5" s="437"/>
      <c r="X5" s="437"/>
      <c r="Y5" s="437"/>
      <c r="Z5" s="437"/>
      <c r="AA5" s="437"/>
      <c r="AB5" s="437"/>
      <c r="AC5" s="437"/>
      <c r="AD5" s="82"/>
      <c r="AE5" s="82"/>
      <c r="AF5" s="82"/>
      <c r="AG5" s="429" t="s">
        <v>2561</v>
      </c>
      <c r="AH5" s="429"/>
      <c r="AI5" s="429"/>
      <c r="AJ5" s="430"/>
      <c r="AK5" s="430"/>
      <c r="AL5" s="429"/>
      <c r="AM5" s="429"/>
      <c r="AN5" s="429"/>
      <c r="AO5" s="429"/>
      <c r="AP5" s="429"/>
      <c r="AQ5" s="429"/>
      <c r="AR5" s="429"/>
      <c r="AS5" s="429"/>
      <c r="AT5" s="429"/>
      <c r="AU5" s="429"/>
      <c r="AV5" s="429"/>
      <c r="AW5" s="429"/>
      <c r="AX5" s="429"/>
      <c r="AY5" s="429"/>
      <c r="AZ5" s="83"/>
      <c r="BA5" s="83"/>
      <c r="BB5" s="83"/>
      <c r="BC5" s="83"/>
    </row>
    <row r="6" spans="1:63" ht="31.5" thickTop="1" thickBot="1" x14ac:dyDescent="0.3">
      <c r="A6" s="41"/>
      <c r="B6" s="4"/>
      <c r="C6" s="4"/>
      <c r="D6" s="4"/>
      <c r="E6" s="4"/>
      <c r="F6" s="4"/>
      <c r="G6" s="4"/>
      <c r="H6" s="4"/>
      <c r="I6" s="4"/>
      <c r="J6" s="4"/>
      <c r="K6" s="4"/>
      <c r="L6" s="4"/>
      <c r="M6" s="13"/>
      <c r="N6" s="13"/>
      <c r="O6" s="13"/>
      <c r="P6" s="13"/>
      <c r="Q6" s="13"/>
      <c r="R6" s="13"/>
      <c r="S6" s="13"/>
      <c r="T6" s="13"/>
      <c r="U6" s="425" t="s">
        <v>2562</v>
      </c>
      <c r="V6" s="426"/>
      <c r="W6" s="426"/>
      <c r="X6" s="425" t="s">
        <v>2563</v>
      </c>
      <c r="Y6" s="426"/>
      <c r="Z6" s="426"/>
      <c r="AA6" s="425" t="s">
        <v>2564</v>
      </c>
      <c r="AB6" s="426"/>
      <c r="AC6" s="426"/>
      <c r="AD6" s="431" t="s">
        <v>3110</v>
      </c>
      <c r="AE6" s="432"/>
      <c r="AF6" s="432"/>
      <c r="AG6" s="13"/>
      <c r="AH6" s="13"/>
      <c r="AI6" s="13"/>
      <c r="AJ6" s="396"/>
      <c r="AK6" s="396"/>
      <c r="AL6" s="13"/>
      <c r="AM6" s="13"/>
      <c r="AN6" s="13"/>
      <c r="AO6" s="13"/>
      <c r="AP6" s="427" t="s">
        <v>2565</v>
      </c>
      <c r="AQ6" s="428"/>
      <c r="AR6" s="428"/>
      <c r="AS6" s="427" t="s">
        <v>2566</v>
      </c>
      <c r="AT6" s="428"/>
      <c r="AU6" s="428"/>
      <c r="AV6" s="427" t="s">
        <v>2567</v>
      </c>
      <c r="AW6" s="427"/>
      <c r="AX6" s="428"/>
      <c r="AY6" s="428"/>
      <c r="AZ6" s="423" t="s">
        <v>3114</v>
      </c>
      <c r="BA6" s="423"/>
      <c r="BB6" s="424"/>
      <c r="BC6" s="424"/>
      <c r="BE6" s="100">
        <v>42734</v>
      </c>
      <c r="BG6" s="433" t="s">
        <v>3133</v>
      </c>
      <c r="BH6" s="433"/>
      <c r="BI6" s="433"/>
      <c r="BJ6" s="422" t="s">
        <v>3143</v>
      </c>
      <c r="BK6" s="422"/>
    </row>
    <row r="7" spans="1:63" ht="62.25" thickTop="1" thickBot="1" x14ac:dyDescent="0.3">
      <c r="A7" s="14" t="s">
        <v>29</v>
      </c>
      <c r="B7" s="14" t="s">
        <v>3</v>
      </c>
      <c r="C7" s="14" t="s">
        <v>4</v>
      </c>
      <c r="D7" s="14" t="s">
        <v>5</v>
      </c>
      <c r="E7" s="14" t="s">
        <v>6</v>
      </c>
      <c r="F7" s="14" t="s">
        <v>7</v>
      </c>
      <c r="G7" s="14" t="s">
        <v>1</v>
      </c>
      <c r="H7" s="14" t="s">
        <v>8</v>
      </c>
      <c r="I7" s="14" t="s">
        <v>9</v>
      </c>
      <c r="J7" s="14" t="s">
        <v>10</v>
      </c>
      <c r="K7" s="14" t="s">
        <v>12</v>
      </c>
      <c r="L7" s="14" t="s">
        <v>13</v>
      </c>
      <c r="M7" s="80" t="s">
        <v>14</v>
      </c>
      <c r="N7" s="80" t="s">
        <v>15</v>
      </c>
      <c r="O7" s="80" t="s">
        <v>16</v>
      </c>
      <c r="P7" s="80" t="s">
        <v>17</v>
      </c>
      <c r="Q7" s="80" t="s">
        <v>13</v>
      </c>
      <c r="R7" s="80" t="s">
        <v>18</v>
      </c>
      <c r="S7" s="80" t="s">
        <v>19</v>
      </c>
      <c r="T7" s="80" t="s">
        <v>2442</v>
      </c>
      <c r="U7" s="80" t="s">
        <v>2430</v>
      </c>
      <c r="V7" s="80" t="s">
        <v>2431</v>
      </c>
      <c r="W7" s="80" t="s">
        <v>2432</v>
      </c>
      <c r="X7" s="80" t="s">
        <v>2433</v>
      </c>
      <c r="Y7" s="80" t="s">
        <v>2434</v>
      </c>
      <c r="Z7" s="80" t="s">
        <v>2435</v>
      </c>
      <c r="AA7" s="80" t="s">
        <v>2568</v>
      </c>
      <c r="AB7" s="80" t="s">
        <v>2569</v>
      </c>
      <c r="AC7" s="80" t="s">
        <v>2570</v>
      </c>
      <c r="AD7" s="96" t="s">
        <v>3111</v>
      </c>
      <c r="AE7" s="96" t="s">
        <v>3112</v>
      </c>
      <c r="AF7" s="96" t="s">
        <v>3113</v>
      </c>
      <c r="AG7" s="81" t="s">
        <v>22</v>
      </c>
      <c r="AH7" s="81" t="s">
        <v>23</v>
      </c>
      <c r="AI7" s="81" t="s">
        <v>24</v>
      </c>
      <c r="AJ7" s="397" t="s">
        <v>25</v>
      </c>
      <c r="AK7" s="397" t="s">
        <v>26</v>
      </c>
      <c r="AL7" s="81" t="s">
        <v>27</v>
      </c>
      <c r="AM7" s="81" t="s">
        <v>28</v>
      </c>
      <c r="AN7" s="81" t="s">
        <v>19</v>
      </c>
      <c r="AO7" s="81" t="s">
        <v>2441</v>
      </c>
      <c r="AP7" s="81" t="s">
        <v>2430</v>
      </c>
      <c r="AQ7" s="81" t="s">
        <v>2431</v>
      </c>
      <c r="AR7" s="81" t="s">
        <v>2432</v>
      </c>
      <c r="AS7" s="81" t="s">
        <v>2433</v>
      </c>
      <c r="AT7" s="81" t="s">
        <v>2434</v>
      </c>
      <c r="AU7" s="81" t="s">
        <v>2435</v>
      </c>
      <c r="AV7" s="81" t="s">
        <v>2568</v>
      </c>
      <c r="AW7" s="15" t="s">
        <v>2574</v>
      </c>
      <c r="AX7" s="81" t="s">
        <v>2569</v>
      </c>
      <c r="AY7" s="81" t="s">
        <v>2570</v>
      </c>
      <c r="AZ7" s="97" t="s">
        <v>3115</v>
      </c>
      <c r="BA7" s="98" t="s">
        <v>3116</v>
      </c>
      <c r="BB7" s="97" t="s">
        <v>3117</v>
      </c>
      <c r="BC7" s="97" t="s">
        <v>3117</v>
      </c>
      <c r="BD7" s="12" t="s">
        <v>2571</v>
      </c>
      <c r="BE7" s="5" t="s">
        <v>2572</v>
      </c>
      <c r="BF7" s="42" t="s">
        <v>2573</v>
      </c>
      <c r="BG7" s="5" t="s">
        <v>3134</v>
      </c>
      <c r="BH7" s="5" t="s">
        <v>3140</v>
      </c>
      <c r="BI7" s="5" t="s">
        <v>3135</v>
      </c>
      <c r="BJ7" s="394" t="s">
        <v>3144</v>
      </c>
      <c r="BK7" s="394" t="s">
        <v>3145</v>
      </c>
    </row>
    <row r="8" spans="1:63" ht="75" customHeight="1" thickTop="1" thickBot="1" x14ac:dyDescent="0.3">
      <c r="A8" s="18" t="s">
        <v>807</v>
      </c>
      <c r="B8" s="18" t="s">
        <v>2548</v>
      </c>
      <c r="C8" s="18" t="s">
        <v>807</v>
      </c>
      <c r="D8" s="19" t="s">
        <v>504</v>
      </c>
      <c r="E8" s="19" t="s">
        <v>499</v>
      </c>
      <c r="F8" s="19" t="s">
        <v>500</v>
      </c>
      <c r="G8" s="19" t="s">
        <v>808</v>
      </c>
      <c r="H8" s="19" t="s">
        <v>523</v>
      </c>
      <c r="I8" s="19" t="s">
        <v>522</v>
      </c>
      <c r="J8" s="19" t="s">
        <v>2549</v>
      </c>
      <c r="K8" s="19">
        <v>3244</v>
      </c>
      <c r="L8" s="19" t="s">
        <v>41</v>
      </c>
      <c r="M8" s="19" t="s">
        <v>525</v>
      </c>
      <c r="N8" s="19" t="s">
        <v>526</v>
      </c>
      <c r="O8" s="20">
        <v>15</v>
      </c>
      <c r="P8" s="23">
        <v>1</v>
      </c>
      <c r="Q8" s="18" t="s">
        <v>41</v>
      </c>
      <c r="R8" s="21" t="s">
        <v>2123</v>
      </c>
      <c r="S8" s="22" t="s">
        <v>404</v>
      </c>
      <c r="T8" s="22" t="s">
        <v>2439</v>
      </c>
      <c r="U8" s="22"/>
      <c r="V8" s="22"/>
      <c r="W8" s="22"/>
      <c r="X8" s="22">
        <v>1</v>
      </c>
      <c r="Y8" s="22" t="s">
        <v>2124</v>
      </c>
      <c r="Z8" s="25" t="s">
        <v>2125</v>
      </c>
      <c r="AA8" s="101"/>
      <c r="AB8" s="101" t="s">
        <v>2677</v>
      </c>
      <c r="AC8" s="101"/>
      <c r="AD8" s="49">
        <f>+VLOOKUP(M8,'[1]PA con seg IV Trimestre'!$M$8:$AF$68,18,FALSE)</f>
        <v>1</v>
      </c>
      <c r="AE8" s="49" t="str">
        <f>+VLOOKUP(M8,'[1]PA con seg IV Trimestre'!$M$8:$AF$68,19,FALSE)</f>
        <v>Se realizó el encuentro de comandantes de vigilancia deacuerdo de cada una de las actividades programadas</v>
      </c>
      <c r="AF8" s="49" t="str">
        <f>+VLOOKUP(M8,'[1]PA con seg IV Trimestre'!$M$8:$AF$68,20,FALSE)</f>
        <v>C:\Users\YRODRIGUEZB\Desktop\Plan de Acción 2016\Seguimiento PA 2016\Seguimiento II Trimestre</v>
      </c>
      <c r="AG8" s="23">
        <v>698</v>
      </c>
      <c r="AH8" s="22" t="s">
        <v>2126</v>
      </c>
      <c r="AI8" s="22" t="s">
        <v>47</v>
      </c>
      <c r="AJ8" s="24">
        <v>42430</v>
      </c>
      <c r="AK8" s="24">
        <v>42490</v>
      </c>
      <c r="AL8" s="22">
        <v>20</v>
      </c>
      <c r="AM8" s="22" t="s">
        <v>2127</v>
      </c>
      <c r="AN8" s="22" t="s">
        <v>839</v>
      </c>
      <c r="AO8" s="22" t="s">
        <v>2439</v>
      </c>
      <c r="AP8" s="23"/>
      <c r="AQ8" s="25"/>
      <c r="AR8" s="25"/>
      <c r="AS8" s="102">
        <v>20</v>
      </c>
      <c r="AT8" s="25" t="s">
        <v>2128</v>
      </c>
      <c r="AU8" s="25" t="s">
        <v>2125</v>
      </c>
      <c r="AV8" s="103"/>
      <c r="AW8" s="27">
        <v>1</v>
      </c>
      <c r="AX8" s="104" t="s">
        <v>2677</v>
      </c>
      <c r="AY8" s="105"/>
      <c r="AZ8" s="94">
        <f>+VLOOKUP(AG8,'[1]PA con seg IV Trimestre'!$AG$8:$BF$68,23,FALSE)</f>
        <v>100</v>
      </c>
      <c r="BA8" s="106">
        <f>+BF8</f>
        <v>1</v>
      </c>
      <c r="BB8" s="94" t="str">
        <f>+VLOOKUP(AG8,'[1]PA con seg IV Trimestre'!$AG$8:$BF$68,25,FALSE)</f>
        <v>Mediante correo electronico se remite el cronograma de las actividades programadas para el encuentro de comandantes operativos, que se ralizo en el municipio de Silvania</v>
      </c>
      <c r="BC8" s="94" t="str">
        <f>+VLOOKUP(AG8,'[1]PA con seg IV Trimestre'!$AG$8:$BF$68,26,FALSE)</f>
        <v>C:\Users\YRODRIGUEZB\Desktop\Plan de Acción 2016\Seguimiento PA 2016\Seguimiento II Trimestre</v>
      </c>
      <c r="BD8" s="107">
        <f t="shared" ref="BD8:BD71" si="0">+AK8-AJ8</f>
        <v>60</v>
      </c>
      <c r="BE8" s="107">
        <f t="shared" ref="BE8:BE71" si="1">IF($BE$6-AJ8&gt;BD8,BD8,IF($BE$6-AJ8&lt;=0,"Actividad no ha iniciado",$BE$6-AJ8))</f>
        <v>60</v>
      </c>
      <c r="BF8" s="108">
        <f t="shared" ref="BF8:BF71" si="2">IF(BE8="Actividad no ha iniciado","Actividad no ha iniciado",IF(AO8="Inactivo","Actividad inactiva",BE8/BD8))</f>
        <v>1</v>
      </c>
      <c r="BG8" s="381">
        <f>+(AD8/P8)</f>
        <v>1</v>
      </c>
      <c r="BH8" s="381">
        <f>+IF(BG8&gt;100%,100%,BG8)</f>
        <v>1</v>
      </c>
      <c r="BI8" s="382">
        <f>(BH8*O8)/100</f>
        <v>0.15</v>
      </c>
      <c r="BJ8" s="381">
        <f>+(AZ8*AL8)/10000</f>
        <v>0.2</v>
      </c>
      <c r="BK8" s="381">
        <f>+(BJ8*O8)/100</f>
        <v>0.03</v>
      </c>
    </row>
    <row r="9" spans="1:63" ht="68.25" customHeight="1" thickTop="1" thickBot="1" x14ac:dyDescent="0.3">
      <c r="A9" s="18" t="s">
        <v>807</v>
      </c>
      <c r="B9" s="18" t="s">
        <v>2548</v>
      </c>
      <c r="C9" s="18" t="s">
        <v>807</v>
      </c>
      <c r="D9" s="19" t="s">
        <v>504</v>
      </c>
      <c r="E9" s="19" t="s">
        <v>499</v>
      </c>
      <c r="F9" s="19" t="s">
        <v>500</v>
      </c>
      <c r="G9" s="19" t="s">
        <v>808</v>
      </c>
      <c r="H9" s="19" t="s">
        <v>523</v>
      </c>
      <c r="I9" s="19" t="s">
        <v>522</v>
      </c>
      <c r="J9" s="19" t="s">
        <v>2549</v>
      </c>
      <c r="K9" s="19">
        <v>3244</v>
      </c>
      <c r="L9" s="19" t="s">
        <v>41</v>
      </c>
      <c r="M9" s="19" t="s">
        <v>525</v>
      </c>
      <c r="N9" s="19" t="s">
        <v>526</v>
      </c>
      <c r="O9" s="23">
        <v>15</v>
      </c>
      <c r="P9" s="23">
        <v>1</v>
      </c>
      <c r="Q9" s="18" t="s">
        <v>41</v>
      </c>
      <c r="R9" s="18" t="s">
        <v>2123</v>
      </c>
      <c r="S9" s="18" t="s">
        <v>404</v>
      </c>
      <c r="T9" s="22" t="s">
        <v>2439</v>
      </c>
      <c r="U9" s="18"/>
      <c r="V9" s="18"/>
      <c r="W9" s="18"/>
      <c r="X9" s="18"/>
      <c r="Y9" s="18"/>
      <c r="Z9" s="18"/>
      <c r="AA9" s="101"/>
      <c r="AB9" s="101" t="s">
        <v>2677</v>
      </c>
      <c r="AC9" s="101"/>
      <c r="AD9" s="49">
        <f>+VLOOKUP(M9,'[1]PA con seg IV Trimestre'!$M$8:$AF$68,18,FALSE)</f>
        <v>1</v>
      </c>
      <c r="AE9" s="49" t="str">
        <f>+VLOOKUP(M9,'[1]PA con seg IV Trimestre'!$M$8:$AF$68,19,FALSE)</f>
        <v>Se realizó el encuentro de comandantes de vigilancia deacuerdo de cada una de las actividades programadas</v>
      </c>
      <c r="AF9" s="49" t="str">
        <f>+VLOOKUP(M9,'[1]PA con seg IV Trimestre'!$M$8:$AF$68,20,FALSE)</f>
        <v>C:\Users\YRODRIGUEZB\Desktop\Plan de Acción 2016\Seguimiento PA 2016\Seguimiento II Trimestre</v>
      </c>
      <c r="AG9" s="23">
        <v>699</v>
      </c>
      <c r="AH9" s="22" t="s">
        <v>2129</v>
      </c>
      <c r="AI9" s="22" t="s">
        <v>47</v>
      </c>
      <c r="AJ9" s="24">
        <v>42491</v>
      </c>
      <c r="AK9" s="24">
        <v>42520</v>
      </c>
      <c r="AL9" s="22">
        <v>20</v>
      </c>
      <c r="AM9" s="22" t="s">
        <v>2130</v>
      </c>
      <c r="AN9" s="22" t="s">
        <v>1193</v>
      </c>
      <c r="AO9" s="22" t="s">
        <v>2439</v>
      </c>
      <c r="AP9" s="23"/>
      <c r="AQ9" s="25"/>
      <c r="AR9" s="25"/>
      <c r="AS9" s="102">
        <v>20</v>
      </c>
      <c r="AT9" s="25" t="s">
        <v>2131</v>
      </c>
      <c r="AU9" s="25" t="s">
        <v>2125</v>
      </c>
      <c r="AV9" s="103"/>
      <c r="AW9" s="27">
        <v>1</v>
      </c>
      <c r="AX9" s="104" t="s">
        <v>2677</v>
      </c>
      <c r="AY9" s="105"/>
      <c r="AZ9" s="94">
        <f>+VLOOKUP(AG9,'[1]PA con seg IV Trimestre'!$AG$8:$BF$68,23,FALSE)</f>
        <v>100</v>
      </c>
      <c r="BA9" s="106">
        <f t="shared" ref="BA9:BA72" si="3">+BF9</f>
        <v>1</v>
      </c>
      <c r="BB9" s="94" t="str">
        <f>+VLOOKUP(AG9,'[1]PA con seg IV Trimestre'!$AG$8:$BF$68,25,FALSE)</f>
        <v>Mediante Oficio 82102-SUCUC-GRUMI-000411 se remiten los autos comisorios emitidos para el encuentro. Se debe aclarar ue loa autos comisorios tiene fecha 08 de Junio, porque fueron cambiados en dos oportuidades a solicitud del Director de Gestión Corporativa</v>
      </c>
      <c r="BC9" s="94" t="str">
        <f>+VLOOKUP(AG9,'[1]PA con seg IV Trimestre'!$AG$8:$BF$68,26,FALSE)</f>
        <v>C:\Users\YRODRIGUEZB\Desktop\Plan de Acción 2016\Seguimiento PA 2016\Seguimiento II Trimestre</v>
      </c>
      <c r="BD9" s="107">
        <f t="shared" si="0"/>
        <v>29</v>
      </c>
      <c r="BE9" s="107">
        <f t="shared" si="1"/>
        <v>29</v>
      </c>
      <c r="BF9" s="108">
        <f t="shared" si="2"/>
        <v>1</v>
      </c>
      <c r="BG9" s="381">
        <f t="shared" ref="BG9:BG11" si="4">+(AD9/P9)</f>
        <v>1</v>
      </c>
      <c r="BH9" s="381">
        <f t="shared" ref="BH9:BH11" si="5">+IF(BG9&gt;100%,100%,BG9)</f>
        <v>1</v>
      </c>
      <c r="BI9" s="382">
        <f t="shared" ref="BI9:BI11" si="6">(BH9*O9)/100</f>
        <v>0.15</v>
      </c>
      <c r="BJ9" s="381">
        <f t="shared" ref="BJ9:BJ11" si="7">+(AZ9*AL9)/10000</f>
        <v>0.2</v>
      </c>
      <c r="BK9" s="381">
        <f t="shared" ref="BK9:BK11" si="8">+(BJ9*O9)/100</f>
        <v>0.03</v>
      </c>
    </row>
    <row r="10" spans="1:63" ht="75" customHeight="1" thickTop="1" thickBot="1" x14ac:dyDescent="0.3">
      <c r="A10" s="18" t="s">
        <v>807</v>
      </c>
      <c r="B10" s="18" t="s">
        <v>2548</v>
      </c>
      <c r="C10" s="18" t="s">
        <v>807</v>
      </c>
      <c r="D10" s="19" t="s">
        <v>504</v>
      </c>
      <c r="E10" s="19" t="s">
        <v>499</v>
      </c>
      <c r="F10" s="19" t="s">
        <v>500</v>
      </c>
      <c r="G10" s="19" t="s">
        <v>808</v>
      </c>
      <c r="H10" s="19" t="s">
        <v>523</v>
      </c>
      <c r="I10" s="19" t="s">
        <v>522</v>
      </c>
      <c r="J10" s="19" t="s">
        <v>2549</v>
      </c>
      <c r="K10" s="19">
        <v>3244</v>
      </c>
      <c r="L10" s="19" t="s">
        <v>41</v>
      </c>
      <c r="M10" s="19" t="s">
        <v>525</v>
      </c>
      <c r="N10" s="19" t="s">
        <v>526</v>
      </c>
      <c r="O10" s="23">
        <v>15</v>
      </c>
      <c r="P10" s="23">
        <v>1</v>
      </c>
      <c r="Q10" s="18" t="s">
        <v>41</v>
      </c>
      <c r="R10" s="18" t="s">
        <v>2123</v>
      </c>
      <c r="S10" s="18" t="s">
        <v>404</v>
      </c>
      <c r="T10" s="22" t="s">
        <v>2439</v>
      </c>
      <c r="U10" s="18"/>
      <c r="V10" s="18"/>
      <c r="W10" s="18"/>
      <c r="X10" s="18"/>
      <c r="Y10" s="18"/>
      <c r="Z10" s="18"/>
      <c r="AA10" s="101"/>
      <c r="AB10" s="101" t="s">
        <v>2677</v>
      </c>
      <c r="AC10" s="101"/>
      <c r="AD10" s="49">
        <f>+VLOOKUP(M10,'[1]PA con seg IV Trimestre'!$M$8:$AF$68,18,FALSE)</f>
        <v>1</v>
      </c>
      <c r="AE10" s="49" t="str">
        <f>+VLOOKUP(M10,'[1]PA con seg IV Trimestre'!$M$8:$AF$68,19,FALSE)</f>
        <v>Se realizó el encuentro de comandantes de vigilancia deacuerdo de cada una de las actividades programadas</v>
      </c>
      <c r="AF10" s="49" t="str">
        <f>+VLOOKUP(M10,'[1]PA con seg IV Trimestre'!$M$8:$AF$68,20,FALSE)</f>
        <v>C:\Users\YRODRIGUEZB\Desktop\Plan de Acción 2016\Seguimiento PA 2016\Seguimiento II Trimestre</v>
      </c>
      <c r="AG10" s="23">
        <v>700</v>
      </c>
      <c r="AH10" s="22" t="s">
        <v>2132</v>
      </c>
      <c r="AI10" s="22" t="s">
        <v>47</v>
      </c>
      <c r="AJ10" s="24">
        <v>42522</v>
      </c>
      <c r="AK10" s="24">
        <v>42551</v>
      </c>
      <c r="AL10" s="22">
        <v>40</v>
      </c>
      <c r="AM10" s="22" t="s">
        <v>2127</v>
      </c>
      <c r="AN10" s="22" t="s">
        <v>839</v>
      </c>
      <c r="AO10" s="22" t="s">
        <v>2439</v>
      </c>
      <c r="AP10" s="23"/>
      <c r="AQ10" s="25"/>
      <c r="AR10" s="25"/>
      <c r="AS10" s="102">
        <v>40</v>
      </c>
      <c r="AT10" s="25" t="s">
        <v>2133</v>
      </c>
      <c r="AU10" s="25" t="s">
        <v>2125</v>
      </c>
      <c r="AV10" s="103"/>
      <c r="AW10" s="27">
        <v>1</v>
      </c>
      <c r="AX10" s="104" t="s">
        <v>2677</v>
      </c>
      <c r="AY10" s="105"/>
      <c r="AZ10" s="94">
        <f>+VLOOKUP(AG10,'[1]PA con seg IV Trimestre'!$AG$8:$BF$68,23,FALSE)</f>
        <v>100</v>
      </c>
      <c r="BA10" s="106">
        <f t="shared" si="3"/>
        <v>1</v>
      </c>
      <c r="BB10" s="94" t="str">
        <f>+VLOOKUP(AG10,'[1]PA con seg IV Trimestre'!$AG$8:$BF$68,25,FALSE)</f>
        <v>Mediante actas 40, 41 y 42 se certifica la asistencia del personal al encuentro los días 15, 16 y 17 de Junio en el Club Campestre El Bosque en el Municipio de Silvania Cundinamarca</v>
      </c>
      <c r="BC10" s="94" t="str">
        <f>+VLOOKUP(AG10,'[1]PA con seg IV Trimestre'!$AG$8:$BF$68,26,FALSE)</f>
        <v>C:\Users\YRODRIGUEZB\Desktop\Plan de Acción 2016\Seguimiento PA 2016\Seguimiento II Trimestre</v>
      </c>
      <c r="BD10" s="107">
        <f t="shared" si="0"/>
        <v>29</v>
      </c>
      <c r="BE10" s="107">
        <f t="shared" si="1"/>
        <v>29</v>
      </c>
      <c r="BF10" s="108">
        <f t="shared" si="2"/>
        <v>1</v>
      </c>
      <c r="BG10" s="381">
        <f t="shared" si="4"/>
        <v>1</v>
      </c>
      <c r="BH10" s="381">
        <f t="shared" si="5"/>
        <v>1</v>
      </c>
      <c r="BI10" s="382">
        <f t="shared" si="6"/>
        <v>0.15</v>
      </c>
      <c r="BJ10" s="381">
        <f t="shared" si="7"/>
        <v>0.4</v>
      </c>
      <c r="BK10" s="381">
        <f t="shared" si="8"/>
        <v>0.06</v>
      </c>
    </row>
    <row r="11" spans="1:63" ht="75" customHeight="1" thickTop="1" thickBot="1" x14ac:dyDescent="0.3">
      <c r="A11" s="18" t="s">
        <v>807</v>
      </c>
      <c r="B11" s="18" t="s">
        <v>2548</v>
      </c>
      <c r="C11" s="18" t="s">
        <v>807</v>
      </c>
      <c r="D11" s="19" t="s">
        <v>504</v>
      </c>
      <c r="E11" s="19" t="s">
        <v>499</v>
      </c>
      <c r="F11" s="19" t="s">
        <v>500</v>
      </c>
      <c r="G11" s="19" t="s">
        <v>808</v>
      </c>
      <c r="H11" s="19" t="s">
        <v>523</v>
      </c>
      <c r="I11" s="19" t="s">
        <v>522</v>
      </c>
      <c r="J11" s="19" t="s">
        <v>2549</v>
      </c>
      <c r="K11" s="19">
        <v>3244</v>
      </c>
      <c r="L11" s="19" t="s">
        <v>41</v>
      </c>
      <c r="M11" s="19" t="s">
        <v>525</v>
      </c>
      <c r="N11" s="19" t="s">
        <v>526</v>
      </c>
      <c r="O11" s="23">
        <v>15</v>
      </c>
      <c r="P11" s="23">
        <v>1</v>
      </c>
      <c r="Q11" s="18" t="s">
        <v>41</v>
      </c>
      <c r="R11" s="18" t="s">
        <v>2123</v>
      </c>
      <c r="S11" s="18" t="s">
        <v>404</v>
      </c>
      <c r="T11" s="22" t="s">
        <v>2439</v>
      </c>
      <c r="U11" s="18"/>
      <c r="V11" s="18"/>
      <c r="W11" s="18"/>
      <c r="X11" s="18"/>
      <c r="Y11" s="18"/>
      <c r="Z11" s="18"/>
      <c r="AA11" s="101"/>
      <c r="AB11" s="101" t="s">
        <v>2677</v>
      </c>
      <c r="AC11" s="101"/>
      <c r="AD11" s="49">
        <f>+VLOOKUP(M11,'[1]PA con seg IV Trimestre'!$M$8:$AF$68,18,FALSE)</f>
        <v>1</v>
      </c>
      <c r="AE11" s="49" t="str">
        <f>+VLOOKUP(M11,'[1]PA con seg IV Trimestre'!$M$8:$AF$68,19,FALSE)</f>
        <v>Se realizó el encuentro de comandantes de vigilancia deacuerdo de cada una de las actividades programadas</v>
      </c>
      <c r="AF11" s="49" t="str">
        <f>+VLOOKUP(M11,'[1]PA con seg IV Trimestre'!$M$8:$AF$68,20,FALSE)</f>
        <v>C:\Users\YRODRIGUEZB\Desktop\Plan de Acción 2016\Seguimiento PA 2016\Seguimiento II Trimestre</v>
      </c>
      <c r="AG11" s="23">
        <v>701</v>
      </c>
      <c r="AH11" s="22" t="s">
        <v>2134</v>
      </c>
      <c r="AI11" s="22" t="s">
        <v>47</v>
      </c>
      <c r="AJ11" s="24">
        <v>42614</v>
      </c>
      <c r="AK11" s="24">
        <v>42643</v>
      </c>
      <c r="AL11" s="22">
        <v>20</v>
      </c>
      <c r="AM11" s="22" t="s">
        <v>2135</v>
      </c>
      <c r="AN11" s="22" t="s">
        <v>839</v>
      </c>
      <c r="AO11" s="22" t="s">
        <v>2439</v>
      </c>
      <c r="AP11" s="23"/>
      <c r="AQ11" s="25"/>
      <c r="AR11" s="25"/>
      <c r="AS11" s="23"/>
      <c r="AT11" s="25"/>
      <c r="AU11" s="25"/>
      <c r="AV11" s="109">
        <v>20</v>
      </c>
      <c r="AW11" s="27">
        <v>1</v>
      </c>
      <c r="AX11" s="18" t="s">
        <v>2833</v>
      </c>
      <c r="AY11" s="110" t="s">
        <v>2827</v>
      </c>
      <c r="AZ11" s="94">
        <f>+VLOOKUP(AG11,'[1]PA con seg IV Trimestre'!$AG$8:$BF$68,23,FALSE)</f>
        <v>100</v>
      </c>
      <c r="BA11" s="106">
        <f t="shared" si="3"/>
        <v>1</v>
      </c>
      <c r="BB11" s="94" t="str">
        <f>+VLOOKUP(AG11,'[1]PA con seg IV Trimestre'!$AG$8:$BF$68,25,FALSE)</f>
        <v>Mediante oficio 82102-SUCUC-GRUMI-000492 se rinde el informe de las actividades programadas para el encuentro.</v>
      </c>
      <c r="BC11" s="94" t="str">
        <f>+VLOOKUP(AG11,'[1]PA con seg IV Trimestre'!$AG$8:$BF$68,26,FALSE)</f>
        <v>:\Users\JPBARRERAM\Desktop\PLANES DICUV\Plan de Acción 2016\Seguimiento PA 2016\Seguimiento III Trimestre</v>
      </c>
      <c r="BD11" s="107">
        <f t="shared" si="0"/>
        <v>29</v>
      </c>
      <c r="BE11" s="107">
        <f t="shared" si="1"/>
        <v>29</v>
      </c>
      <c r="BF11" s="108">
        <f t="shared" si="2"/>
        <v>1</v>
      </c>
      <c r="BG11" s="381">
        <f t="shared" si="4"/>
        <v>1</v>
      </c>
      <c r="BH11" s="381">
        <f t="shared" si="5"/>
        <v>1</v>
      </c>
      <c r="BI11" s="382">
        <f t="shared" si="6"/>
        <v>0.15</v>
      </c>
      <c r="BJ11" s="381">
        <f t="shared" si="7"/>
        <v>0.2</v>
      </c>
      <c r="BK11" s="381">
        <f t="shared" si="8"/>
        <v>0.03</v>
      </c>
    </row>
    <row r="12" spans="1:63" s="99" customFormat="1" ht="75" hidden="1" customHeight="1" thickTop="1" x14ac:dyDescent="0.25">
      <c r="A12" s="111" t="s">
        <v>807</v>
      </c>
      <c r="B12" s="111" t="s">
        <v>2548</v>
      </c>
      <c r="C12" s="111" t="s">
        <v>807</v>
      </c>
      <c r="D12" s="112" t="s">
        <v>504</v>
      </c>
      <c r="E12" s="112" t="s">
        <v>499</v>
      </c>
      <c r="F12" s="112" t="s">
        <v>500</v>
      </c>
      <c r="G12" s="112" t="s">
        <v>808</v>
      </c>
      <c r="H12" s="112" t="s">
        <v>523</v>
      </c>
      <c r="I12" s="112" t="s">
        <v>522</v>
      </c>
      <c r="J12" s="112" t="s">
        <v>2549</v>
      </c>
      <c r="K12" s="112">
        <v>3244</v>
      </c>
      <c r="L12" s="112" t="s">
        <v>41</v>
      </c>
      <c r="M12" s="112" t="s">
        <v>525</v>
      </c>
      <c r="N12" s="112" t="s">
        <v>526</v>
      </c>
      <c r="O12" s="113">
        <v>15</v>
      </c>
      <c r="P12" s="113">
        <v>1</v>
      </c>
      <c r="Q12" s="111" t="s">
        <v>41</v>
      </c>
      <c r="R12" s="111" t="s">
        <v>2123</v>
      </c>
      <c r="S12" s="111" t="s">
        <v>404</v>
      </c>
      <c r="T12" s="114" t="s">
        <v>2439</v>
      </c>
      <c r="U12" s="111"/>
      <c r="V12" s="111"/>
      <c r="W12" s="111"/>
      <c r="X12" s="111"/>
      <c r="Y12" s="111"/>
      <c r="Z12" s="111"/>
      <c r="AA12" s="111"/>
      <c r="AB12" s="111"/>
      <c r="AC12" s="111"/>
      <c r="AD12" s="359"/>
      <c r="AE12" s="359"/>
      <c r="AF12" s="359"/>
      <c r="AG12" s="115">
        <v>1156</v>
      </c>
      <c r="AH12" s="115" t="s">
        <v>2126</v>
      </c>
      <c r="AI12" s="115" t="s">
        <v>937</v>
      </c>
      <c r="AJ12" s="116">
        <v>42430</v>
      </c>
      <c r="AK12" s="116">
        <v>42490</v>
      </c>
      <c r="AL12" s="115">
        <v>20</v>
      </c>
      <c r="AM12" s="115" t="s">
        <v>2136</v>
      </c>
      <c r="AN12" s="115" t="s">
        <v>839</v>
      </c>
      <c r="AO12" s="115" t="s">
        <v>2440</v>
      </c>
      <c r="AP12" s="117"/>
      <c r="AQ12" s="118" t="s">
        <v>2137</v>
      </c>
      <c r="AR12" s="118"/>
      <c r="AS12" s="117"/>
      <c r="AT12" s="118" t="s">
        <v>2138</v>
      </c>
      <c r="AU12" s="118"/>
      <c r="AV12" s="119"/>
      <c r="AW12" s="120" t="s">
        <v>3118</v>
      </c>
      <c r="AX12" s="119"/>
      <c r="AY12" s="121"/>
      <c r="AZ12" s="95"/>
      <c r="BA12" s="106" t="str">
        <f t="shared" si="3"/>
        <v>Actividad inactiva</v>
      </c>
      <c r="BB12" s="95"/>
      <c r="BC12" s="95"/>
      <c r="BD12" s="107">
        <f t="shared" si="0"/>
        <v>60</v>
      </c>
      <c r="BE12" s="107">
        <f t="shared" si="1"/>
        <v>60</v>
      </c>
      <c r="BF12" s="108" t="str">
        <f t="shared" si="2"/>
        <v>Actividad inactiva</v>
      </c>
    </row>
    <row r="13" spans="1:63" s="99" customFormat="1" ht="117" hidden="1" customHeight="1" x14ac:dyDescent="0.25">
      <c r="A13" s="56" t="s">
        <v>807</v>
      </c>
      <c r="B13" s="56" t="s">
        <v>2548</v>
      </c>
      <c r="C13" s="56" t="s">
        <v>807</v>
      </c>
      <c r="D13" s="122" t="s">
        <v>504</v>
      </c>
      <c r="E13" s="122" t="s">
        <v>499</v>
      </c>
      <c r="F13" s="122" t="s">
        <v>500</v>
      </c>
      <c r="G13" s="122" t="s">
        <v>808</v>
      </c>
      <c r="H13" s="122" t="s">
        <v>523</v>
      </c>
      <c r="I13" s="122" t="s">
        <v>522</v>
      </c>
      <c r="J13" s="122" t="s">
        <v>2549</v>
      </c>
      <c r="K13" s="122">
        <v>3244</v>
      </c>
      <c r="L13" s="122" t="s">
        <v>41</v>
      </c>
      <c r="M13" s="122" t="s">
        <v>525</v>
      </c>
      <c r="N13" s="122" t="s">
        <v>526</v>
      </c>
      <c r="O13" s="93">
        <v>15</v>
      </c>
      <c r="P13" s="93">
        <v>1</v>
      </c>
      <c r="Q13" s="56" t="s">
        <v>41</v>
      </c>
      <c r="R13" s="56" t="s">
        <v>2123</v>
      </c>
      <c r="S13" s="56" t="s">
        <v>404</v>
      </c>
      <c r="T13" s="59" t="s">
        <v>2439</v>
      </c>
      <c r="U13" s="56"/>
      <c r="V13" s="56"/>
      <c r="W13" s="56"/>
      <c r="X13" s="56"/>
      <c r="Y13" s="56"/>
      <c r="Z13" s="56"/>
      <c r="AA13" s="56"/>
      <c r="AB13" s="56"/>
      <c r="AC13" s="56"/>
      <c r="AD13" s="7"/>
      <c r="AE13" s="7"/>
      <c r="AF13" s="7"/>
      <c r="AG13" s="123">
        <v>1157</v>
      </c>
      <c r="AH13" s="123" t="s">
        <v>2129</v>
      </c>
      <c r="AI13" s="123" t="s">
        <v>937</v>
      </c>
      <c r="AJ13" s="124">
        <v>42491</v>
      </c>
      <c r="AK13" s="124">
        <v>42520</v>
      </c>
      <c r="AL13" s="123">
        <v>20</v>
      </c>
      <c r="AM13" s="123" t="s">
        <v>2139</v>
      </c>
      <c r="AN13" s="123" t="s">
        <v>1193</v>
      </c>
      <c r="AO13" s="123" t="s">
        <v>2440</v>
      </c>
      <c r="AP13" s="125"/>
      <c r="AQ13" s="126" t="s">
        <v>2137</v>
      </c>
      <c r="AR13" s="126"/>
      <c r="AS13" s="125"/>
      <c r="AT13" s="126" t="s">
        <v>2138</v>
      </c>
      <c r="AU13" s="126"/>
      <c r="AV13" s="127"/>
      <c r="AW13" s="128" t="s">
        <v>3118</v>
      </c>
      <c r="AX13" s="127"/>
      <c r="AY13" s="129"/>
      <c r="AZ13" s="95"/>
      <c r="BA13" s="106" t="str">
        <f t="shared" si="3"/>
        <v>Actividad inactiva</v>
      </c>
      <c r="BB13" s="95"/>
      <c r="BC13" s="95"/>
      <c r="BD13" s="107">
        <f t="shared" si="0"/>
        <v>29</v>
      </c>
      <c r="BE13" s="107">
        <f t="shared" si="1"/>
        <v>29</v>
      </c>
      <c r="BF13" s="108" t="str">
        <f t="shared" si="2"/>
        <v>Actividad inactiva</v>
      </c>
    </row>
    <row r="14" spans="1:63" s="99" customFormat="1" ht="75" hidden="1" customHeight="1" x14ac:dyDescent="0.25">
      <c r="A14" s="56" t="s">
        <v>807</v>
      </c>
      <c r="B14" s="56" t="s">
        <v>2548</v>
      </c>
      <c r="C14" s="56" t="s">
        <v>807</v>
      </c>
      <c r="D14" s="122" t="s">
        <v>504</v>
      </c>
      <c r="E14" s="122" t="s">
        <v>499</v>
      </c>
      <c r="F14" s="122" t="s">
        <v>500</v>
      </c>
      <c r="G14" s="122" t="s">
        <v>808</v>
      </c>
      <c r="H14" s="122" t="s">
        <v>523</v>
      </c>
      <c r="I14" s="122" t="s">
        <v>522</v>
      </c>
      <c r="J14" s="122" t="s">
        <v>2549</v>
      </c>
      <c r="K14" s="122">
        <v>3244</v>
      </c>
      <c r="L14" s="122" t="s">
        <v>41</v>
      </c>
      <c r="M14" s="122" t="s">
        <v>525</v>
      </c>
      <c r="N14" s="122" t="s">
        <v>526</v>
      </c>
      <c r="O14" s="93">
        <v>15</v>
      </c>
      <c r="P14" s="93">
        <v>1</v>
      </c>
      <c r="Q14" s="56" t="s">
        <v>41</v>
      </c>
      <c r="R14" s="56" t="s">
        <v>2123</v>
      </c>
      <c r="S14" s="56" t="s">
        <v>404</v>
      </c>
      <c r="T14" s="59" t="s">
        <v>2439</v>
      </c>
      <c r="U14" s="56"/>
      <c r="V14" s="56"/>
      <c r="W14" s="56"/>
      <c r="X14" s="56"/>
      <c r="Y14" s="56"/>
      <c r="Z14" s="56"/>
      <c r="AA14" s="56"/>
      <c r="AB14" s="56"/>
      <c r="AC14" s="56"/>
      <c r="AD14" s="7"/>
      <c r="AE14" s="7"/>
      <c r="AF14" s="7"/>
      <c r="AG14" s="123">
        <v>1158</v>
      </c>
      <c r="AH14" s="123" t="s">
        <v>2132</v>
      </c>
      <c r="AI14" s="123" t="s">
        <v>937</v>
      </c>
      <c r="AJ14" s="124">
        <v>42522</v>
      </c>
      <c r="AK14" s="124">
        <v>42551</v>
      </c>
      <c r="AL14" s="123">
        <v>40</v>
      </c>
      <c r="AM14" s="123" t="s">
        <v>2140</v>
      </c>
      <c r="AN14" s="123" t="s">
        <v>839</v>
      </c>
      <c r="AO14" s="123" t="s">
        <v>2440</v>
      </c>
      <c r="AP14" s="125"/>
      <c r="AQ14" s="126" t="s">
        <v>2137</v>
      </c>
      <c r="AR14" s="126"/>
      <c r="AS14" s="125"/>
      <c r="AT14" s="126" t="s">
        <v>2138</v>
      </c>
      <c r="AU14" s="126"/>
      <c r="AV14" s="127"/>
      <c r="AW14" s="128" t="s">
        <v>3118</v>
      </c>
      <c r="AX14" s="127"/>
      <c r="AY14" s="129"/>
      <c r="AZ14" s="95"/>
      <c r="BA14" s="106" t="str">
        <f t="shared" si="3"/>
        <v>Actividad inactiva</v>
      </c>
      <c r="BB14" s="95"/>
      <c r="BC14" s="95"/>
      <c r="BD14" s="107">
        <f t="shared" si="0"/>
        <v>29</v>
      </c>
      <c r="BE14" s="107">
        <f t="shared" si="1"/>
        <v>29</v>
      </c>
      <c r="BF14" s="108" t="str">
        <f t="shared" si="2"/>
        <v>Actividad inactiva</v>
      </c>
    </row>
    <row r="15" spans="1:63" s="99" customFormat="1" ht="53.25" hidden="1" customHeight="1" thickBot="1" x14ac:dyDescent="0.3">
      <c r="A15" s="56" t="s">
        <v>807</v>
      </c>
      <c r="B15" s="56" t="s">
        <v>2548</v>
      </c>
      <c r="C15" s="56" t="s">
        <v>807</v>
      </c>
      <c r="D15" s="122" t="s">
        <v>504</v>
      </c>
      <c r="E15" s="122" t="s">
        <v>499</v>
      </c>
      <c r="F15" s="122" t="s">
        <v>500</v>
      </c>
      <c r="G15" s="122" t="s">
        <v>808</v>
      </c>
      <c r="H15" s="122" t="s">
        <v>523</v>
      </c>
      <c r="I15" s="122" t="s">
        <v>522</v>
      </c>
      <c r="J15" s="122" t="s">
        <v>2549</v>
      </c>
      <c r="K15" s="122">
        <v>3244</v>
      </c>
      <c r="L15" s="122" t="s">
        <v>41</v>
      </c>
      <c r="M15" s="122" t="s">
        <v>525</v>
      </c>
      <c r="N15" s="122" t="s">
        <v>526</v>
      </c>
      <c r="O15" s="93">
        <v>15</v>
      </c>
      <c r="P15" s="93">
        <v>1</v>
      </c>
      <c r="Q15" s="56" t="s">
        <v>41</v>
      </c>
      <c r="R15" s="56" t="s">
        <v>2123</v>
      </c>
      <c r="S15" s="56" t="s">
        <v>404</v>
      </c>
      <c r="T15" s="59" t="s">
        <v>2439</v>
      </c>
      <c r="U15" s="56"/>
      <c r="V15" s="56"/>
      <c r="W15" s="56"/>
      <c r="X15" s="56"/>
      <c r="Y15" s="56"/>
      <c r="Z15" s="56"/>
      <c r="AA15" s="56"/>
      <c r="AB15" s="56"/>
      <c r="AC15" s="56"/>
      <c r="AD15" s="7"/>
      <c r="AE15" s="7"/>
      <c r="AF15" s="7"/>
      <c r="AG15" s="123">
        <v>1159</v>
      </c>
      <c r="AH15" s="123" t="s">
        <v>2134</v>
      </c>
      <c r="AI15" s="123" t="s">
        <v>937</v>
      </c>
      <c r="AJ15" s="124">
        <v>42552</v>
      </c>
      <c r="AK15" s="124">
        <v>42581</v>
      </c>
      <c r="AL15" s="123">
        <v>20</v>
      </c>
      <c r="AM15" s="123" t="s">
        <v>2135</v>
      </c>
      <c r="AN15" s="123" t="s">
        <v>839</v>
      </c>
      <c r="AO15" s="123" t="s">
        <v>2440</v>
      </c>
      <c r="AP15" s="125"/>
      <c r="AQ15" s="126" t="s">
        <v>2137</v>
      </c>
      <c r="AR15" s="126"/>
      <c r="AS15" s="125"/>
      <c r="AT15" s="126" t="s">
        <v>2138</v>
      </c>
      <c r="AU15" s="126"/>
      <c r="AV15" s="127"/>
      <c r="AW15" s="128" t="s">
        <v>3118</v>
      </c>
      <c r="AX15" s="127"/>
      <c r="AY15" s="129"/>
      <c r="AZ15" s="95"/>
      <c r="BA15" s="106" t="str">
        <f t="shared" si="3"/>
        <v>Actividad inactiva</v>
      </c>
      <c r="BB15" s="95"/>
      <c r="BC15" s="95"/>
      <c r="BD15" s="107">
        <f t="shared" si="0"/>
        <v>29</v>
      </c>
      <c r="BE15" s="107">
        <f t="shared" si="1"/>
        <v>29</v>
      </c>
      <c r="BF15" s="108" t="str">
        <f t="shared" si="2"/>
        <v>Actividad inactiva</v>
      </c>
    </row>
    <row r="16" spans="1:63" ht="75" customHeight="1" thickTop="1" thickBot="1" x14ac:dyDescent="0.3">
      <c r="A16" s="18" t="s">
        <v>807</v>
      </c>
      <c r="B16" s="18" t="s">
        <v>2548</v>
      </c>
      <c r="C16" s="18" t="s">
        <v>807</v>
      </c>
      <c r="D16" s="19" t="s">
        <v>504</v>
      </c>
      <c r="E16" s="19" t="s">
        <v>499</v>
      </c>
      <c r="F16" s="19" t="s">
        <v>500</v>
      </c>
      <c r="G16" s="19" t="s">
        <v>808</v>
      </c>
      <c r="H16" s="19" t="s">
        <v>523</v>
      </c>
      <c r="I16" s="19" t="s">
        <v>522</v>
      </c>
      <c r="J16" s="19" t="s">
        <v>2549</v>
      </c>
      <c r="K16" s="19">
        <v>3244</v>
      </c>
      <c r="L16" s="19" t="s">
        <v>41</v>
      </c>
      <c r="M16" s="19" t="s">
        <v>527</v>
      </c>
      <c r="N16" s="19" t="s">
        <v>2141</v>
      </c>
      <c r="O16" s="20">
        <v>10</v>
      </c>
      <c r="P16" s="23">
        <v>2</v>
      </c>
      <c r="Q16" s="18" t="s">
        <v>41</v>
      </c>
      <c r="R16" s="21" t="s">
        <v>2123</v>
      </c>
      <c r="S16" s="22" t="s">
        <v>404</v>
      </c>
      <c r="T16" s="22" t="s">
        <v>2439</v>
      </c>
      <c r="U16" s="22">
        <v>1</v>
      </c>
      <c r="V16" s="18" t="s">
        <v>2142</v>
      </c>
      <c r="W16" s="22"/>
      <c r="X16" s="22"/>
      <c r="Y16" s="22"/>
      <c r="Z16" s="22"/>
      <c r="AA16" s="101"/>
      <c r="AB16" s="101" t="s">
        <v>2677</v>
      </c>
      <c r="AC16" s="101"/>
      <c r="AD16" s="49">
        <f>+VLOOKUP(M16,'[1]PA con seg IV Trimestre'!$M$8:$AF$68,18,FALSE)</f>
        <v>1</v>
      </c>
      <c r="AE16" s="49" t="str">
        <f>+VLOOKUP(M16,'[1]PA con seg IV Trimestre'!$M$8:$AF$68,19,FALSE)</f>
        <v>Mediante Resolución 1159 de Marzo 15 se aprueba el manual de traslados.</v>
      </c>
      <c r="AF16" s="49" t="str">
        <f>+VLOOKUP(M16,'[1]PA con seg IV Trimestre'!$M$8:$AF$68,20,FALSE)</f>
        <v>C:\Users\JPBARRERAM\Desktop\PLANES DICUV\Plan de Acción 2016\Seguimiento PA 2016\Seguimiento IV Trimestre\Evidencias</v>
      </c>
      <c r="AG16" s="23">
        <v>702</v>
      </c>
      <c r="AH16" s="18" t="s">
        <v>2143</v>
      </c>
      <c r="AI16" s="22" t="s">
        <v>47</v>
      </c>
      <c r="AJ16" s="24">
        <v>42370</v>
      </c>
      <c r="AK16" s="24">
        <v>42428</v>
      </c>
      <c r="AL16" s="22">
        <v>20</v>
      </c>
      <c r="AM16" s="22" t="s">
        <v>2144</v>
      </c>
      <c r="AN16" s="22" t="s">
        <v>839</v>
      </c>
      <c r="AO16" s="22" t="s">
        <v>2439</v>
      </c>
      <c r="AP16" s="23" t="s">
        <v>1043</v>
      </c>
      <c r="AQ16" s="25" t="s">
        <v>2145</v>
      </c>
      <c r="AR16" s="25" t="s">
        <v>2146</v>
      </c>
      <c r="AS16" s="23" t="s">
        <v>1043</v>
      </c>
      <c r="AT16" s="25" t="s">
        <v>2145</v>
      </c>
      <c r="AU16" s="130" t="s">
        <v>2146</v>
      </c>
      <c r="AV16" s="131"/>
      <c r="AW16" s="27">
        <v>1</v>
      </c>
      <c r="AX16" s="104" t="s">
        <v>2677</v>
      </c>
      <c r="AY16" s="132"/>
      <c r="AZ16" s="94">
        <f>+VLOOKUP(AG16,'[1]PA con seg IV Trimestre'!$AG$8:$BF$68,23,FALSE)</f>
        <v>100</v>
      </c>
      <c r="BA16" s="106">
        <f t="shared" si="3"/>
        <v>1</v>
      </c>
      <c r="BB16" s="94" t="str">
        <f>+VLOOKUP(AG16,'[1]PA con seg IV Trimestre'!$AG$8:$BF$68,25,FALSE)</f>
        <v>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v>
      </c>
      <c r="BC16" s="94" t="str">
        <f>+VLOOKUP(AG16,'[1]PA con seg IV Trimestre'!$AG$8:$BF$68,26,FALSE)</f>
        <v>C:\Users\YRODRIGUEZB\Desktop\Plan de Acción 2016\Seguimiento PA 2016\Seguimiento I Trimestre\Evidencias</v>
      </c>
      <c r="BD16" s="107">
        <f t="shared" si="0"/>
        <v>58</v>
      </c>
      <c r="BE16" s="107">
        <f t="shared" si="1"/>
        <v>58</v>
      </c>
      <c r="BF16" s="108">
        <f t="shared" si="2"/>
        <v>1</v>
      </c>
      <c r="BG16" s="381">
        <f t="shared" ref="BG16:BG37" si="9">+(AD16/P16)</f>
        <v>0.5</v>
      </c>
      <c r="BH16" s="381">
        <f t="shared" ref="BH16:BH37" si="10">+IF(BG16&gt;100%,100%,BG16)</f>
        <v>0.5</v>
      </c>
      <c r="BI16" s="382">
        <f t="shared" ref="BI16:BI37" si="11">(BH16*O16)/100</f>
        <v>0.05</v>
      </c>
      <c r="BJ16" s="381">
        <f t="shared" ref="BJ16:BJ37" si="12">+(AZ16*AL16)/10000</f>
        <v>0.2</v>
      </c>
      <c r="BK16" s="381">
        <f t="shared" ref="BK16:BK37" si="13">+(BJ16*O16)/100</f>
        <v>0.02</v>
      </c>
    </row>
    <row r="17" spans="1:63" ht="75" customHeight="1" thickTop="1" thickBot="1" x14ac:dyDescent="0.3">
      <c r="A17" s="18" t="s">
        <v>807</v>
      </c>
      <c r="B17" s="18" t="s">
        <v>2548</v>
      </c>
      <c r="C17" s="18" t="s">
        <v>807</v>
      </c>
      <c r="D17" s="19" t="s">
        <v>504</v>
      </c>
      <c r="E17" s="19" t="s">
        <v>499</v>
      </c>
      <c r="F17" s="19" t="s">
        <v>500</v>
      </c>
      <c r="G17" s="19" t="s">
        <v>808</v>
      </c>
      <c r="H17" s="19" t="s">
        <v>523</v>
      </c>
      <c r="I17" s="19" t="s">
        <v>522</v>
      </c>
      <c r="J17" s="19" t="s">
        <v>2549</v>
      </c>
      <c r="K17" s="19">
        <v>3244</v>
      </c>
      <c r="L17" s="19" t="s">
        <v>41</v>
      </c>
      <c r="M17" s="19" t="s">
        <v>527</v>
      </c>
      <c r="N17" s="19" t="s">
        <v>2141</v>
      </c>
      <c r="O17" s="23">
        <v>10</v>
      </c>
      <c r="P17" s="23">
        <v>2</v>
      </c>
      <c r="Q17" s="18" t="s">
        <v>41</v>
      </c>
      <c r="R17" s="18" t="s">
        <v>2123</v>
      </c>
      <c r="S17" s="18" t="s">
        <v>404</v>
      </c>
      <c r="T17" s="22" t="s">
        <v>2439</v>
      </c>
      <c r="U17" s="18"/>
      <c r="V17" s="18"/>
      <c r="W17" s="18"/>
      <c r="X17" s="18"/>
      <c r="Y17" s="18"/>
      <c r="Z17" s="18"/>
      <c r="AA17" s="101"/>
      <c r="AB17" s="101" t="s">
        <v>2677</v>
      </c>
      <c r="AC17" s="101"/>
      <c r="AD17" s="49">
        <f>+VLOOKUP(M17,'[1]PA con seg IV Trimestre'!$M$8:$AF$68,18,FALSE)</f>
        <v>1</v>
      </c>
      <c r="AE17" s="49" t="str">
        <f>+VLOOKUP(M17,'[1]PA con seg IV Trimestre'!$M$8:$AF$68,19,FALSE)</f>
        <v>Mediante Resolución 1159 de Marzo 15 se aprueba el manual de traslados.</v>
      </c>
      <c r="AF17" s="49" t="str">
        <f>+VLOOKUP(M17,'[1]PA con seg IV Trimestre'!$M$8:$AF$68,20,FALSE)</f>
        <v>C:\Users\JPBARRERAM\Desktop\PLANES DICUV\Plan de Acción 2016\Seguimiento PA 2016\Seguimiento IV Trimestre\Evidencias</v>
      </c>
      <c r="AG17" s="23">
        <v>703</v>
      </c>
      <c r="AH17" s="22" t="s">
        <v>2147</v>
      </c>
      <c r="AI17" s="22" t="s">
        <v>47</v>
      </c>
      <c r="AJ17" s="24">
        <v>42430</v>
      </c>
      <c r="AK17" s="24">
        <v>42551</v>
      </c>
      <c r="AL17" s="22">
        <v>30</v>
      </c>
      <c r="AM17" s="22" t="s">
        <v>2144</v>
      </c>
      <c r="AN17" s="22" t="s">
        <v>839</v>
      </c>
      <c r="AO17" s="22" t="s">
        <v>2439</v>
      </c>
      <c r="AP17" s="23">
        <v>10</v>
      </c>
      <c r="AQ17" s="25" t="s">
        <v>2148</v>
      </c>
      <c r="AR17" s="25" t="s">
        <v>2146</v>
      </c>
      <c r="AS17" s="23" t="s">
        <v>1123</v>
      </c>
      <c r="AT17" s="25" t="s">
        <v>2149</v>
      </c>
      <c r="AU17" s="25" t="s">
        <v>2125</v>
      </c>
      <c r="AV17" s="103"/>
      <c r="AW17" s="27">
        <v>1</v>
      </c>
      <c r="AX17" s="104" t="s">
        <v>2677</v>
      </c>
      <c r="AY17" s="105"/>
      <c r="AZ17" s="94">
        <f>+VLOOKUP(AG17,'[1]PA con seg IV Trimestre'!$AG$8:$BF$68,23,FALSE)</f>
        <v>100</v>
      </c>
      <c r="BA17" s="106">
        <f t="shared" si="3"/>
        <v>1</v>
      </c>
      <c r="BB17" s="94" t="str">
        <f>+VLOOKUP(AG17,'[1]PA con seg IV Trimestre'!$AG$8:$BF$68,25,FALSE)</f>
        <v>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
El manual de traslados fue corregido y remitido a la Oficina Asesora de Planeación, donde fue aprobado mediante Resolución 1159 de 15 de Marzo</v>
      </c>
      <c r="BC17" s="94" t="str">
        <f>+VLOOKUP(AG17,'[1]PA con seg IV Trimestre'!$AG$8:$BF$68,26,FALSE)</f>
        <v>C:\Users\YRODRIGUEZB\Desktop\Plan de Acción 2016\Seguimiento PA 2016\Seguimiento I Trimestre\Evidencias
C:\Users\YRODRIGUEZB\Desktop\Plan de Acción 2016\Seguimiento PA 2016\Seguimiento II Trimestre</v>
      </c>
      <c r="BD17" s="107">
        <f t="shared" si="0"/>
        <v>121</v>
      </c>
      <c r="BE17" s="107">
        <f t="shared" si="1"/>
        <v>121</v>
      </c>
      <c r="BF17" s="108">
        <f t="shared" si="2"/>
        <v>1</v>
      </c>
      <c r="BG17" s="381">
        <f t="shared" si="9"/>
        <v>0.5</v>
      </c>
      <c r="BH17" s="381">
        <f t="shared" si="10"/>
        <v>0.5</v>
      </c>
      <c r="BI17" s="382">
        <f t="shared" si="11"/>
        <v>0.05</v>
      </c>
      <c r="BJ17" s="381">
        <f t="shared" si="12"/>
        <v>0.3</v>
      </c>
      <c r="BK17" s="381">
        <f t="shared" si="13"/>
        <v>0.03</v>
      </c>
    </row>
    <row r="18" spans="1:63" ht="75" customHeight="1" thickTop="1" thickBot="1" x14ac:dyDescent="0.3">
      <c r="A18" s="18" t="s">
        <v>807</v>
      </c>
      <c r="B18" s="18" t="s">
        <v>2548</v>
      </c>
      <c r="C18" s="18" t="s">
        <v>807</v>
      </c>
      <c r="D18" s="19" t="s">
        <v>504</v>
      </c>
      <c r="E18" s="19" t="s">
        <v>499</v>
      </c>
      <c r="F18" s="19" t="s">
        <v>500</v>
      </c>
      <c r="G18" s="19" t="s">
        <v>808</v>
      </c>
      <c r="H18" s="19" t="s">
        <v>523</v>
      </c>
      <c r="I18" s="19" t="s">
        <v>522</v>
      </c>
      <c r="J18" s="19" t="s">
        <v>2549</v>
      </c>
      <c r="K18" s="19">
        <v>3244</v>
      </c>
      <c r="L18" s="19" t="s">
        <v>41</v>
      </c>
      <c r="M18" s="19" t="s">
        <v>527</v>
      </c>
      <c r="N18" s="19" t="s">
        <v>2141</v>
      </c>
      <c r="O18" s="23">
        <v>10</v>
      </c>
      <c r="P18" s="23">
        <v>2</v>
      </c>
      <c r="Q18" s="18" t="s">
        <v>41</v>
      </c>
      <c r="R18" s="18" t="s">
        <v>2123</v>
      </c>
      <c r="S18" s="18" t="s">
        <v>404</v>
      </c>
      <c r="T18" s="22" t="s">
        <v>2439</v>
      </c>
      <c r="U18" s="18"/>
      <c r="V18" s="18"/>
      <c r="W18" s="18"/>
      <c r="X18" s="18"/>
      <c r="Y18" s="18"/>
      <c r="Z18" s="18"/>
      <c r="AA18" s="101"/>
      <c r="AB18" s="101" t="s">
        <v>2677</v>
      </c>
      <c r="AC18" s="101"/>
      <c r="AD18" s="49">
        <f>+VLOOKUP(M18,'[1]PA con seg IV Trimestre'!$M$8:$AF$68,18,FALSE)</f>
        <v>1</v>
      </c>
      <c r="AE18" s="49" t="str">
        <f>+VLOOKUP(M18,'[1]PA con seg IV Trimestre'!$M$8:$AF$68,19,FALSE)</f>
        <v>Mediante Resolución 1159 de Marzo 15 se aprueba el manual de traslados.</v>
      </c>
      <c r="AF18" s="49" t="str">
        <f>+VLOOKUP(M18,'[1]PA con seg IV Trimestre'!$M$8:$AF$68,20,FALSE)</f>
        <v>C:\Users\JPBARRERAM\Desktop\PLANES DICUV\Plan de Acción 2016\Seguimiento PA 2016\Seguimiento IV Trimestre\Evidencias</v>
      </c>
      <c r="AG18" s="23">
        <v>704</v>
      </c>
      <c r="AH18" s="22" t="s">
        <v>2150</v>
      </c>
      <c r="AI18" s="22" t="s">
        <v>47</v>
      </c>
      <c r="AJ18" s="24">
        <v>42370</v>
      </c>
      <c r="AK18" s="24">
        <v>42459</v>
      </c>
      <c r="AL18" s="22">
        <v>35</v>
      </c>
      <c r="AM18" s="22" t="s">
        <v>2151</v>
      </c>
      <c r="AN18" s="22" t="s">
        <v>839</v>
      </c>
      <c r="AO18" s="22" t="s">
        <v>2439</v>
      </c>
      <c r="AP18" s="23" t="s">
        <v>1043</v>
      </c>
      <c r="AQ18" s="25" t="s">
        <v>2152</v>
      </c>
      <c r="AR18" s="25" t="s">
        <v>2146</v>
      </c>
      <c r="AS18" s="23" t="s">
        <v>1043</v>
      </c>
      <c r="AT18" s="25" t="s">
        <v>2152</v>
      </c>
      <c r="AU18" s="130" t="s">
        <v>2146</v>
      </c>
      <c r="AV18" s="131"/>
      <c r="AW18" s="27">
        <v>1</v>
      </c>
      <c r="AX18" s="104" t="s">
        <v>2677</v>
      </c>
      <c r="AY18" s="132"/>
      <c r="AZ18" s="94">
        <f>+VLOOKUP(AG18,'[1]PA con seg IV Trimestre'!$AG$8:$BF$68,23,FALSE)</f>
        <v>100</v>
      </c>
      <c r="BA18" s="106">
        <f t="shared" si="3"/>
        <v>1</v>
      </c>
      <c r="BB18" s="94" t="str">
        <f>+VLOOKUP(AG18,'[1]PA con seg IV Trimestre'!$AG$8:$BF$68,25,FALSE)</f>
        <v>Medainte Oficio 8210-SUCUC-GRUCU-0006380 se remite el Proyecto de Manual de Estudio de Seguridad para revision y aprobación</v>
      </c>
      <c r="BC18" s="94" t="str">
        <f>+VLOOKUP(AG18,'[1]PA con seg IV Trimestre'!$AG$8:$BF$68,26,FALSE)</f>
        <v>C:\Users\YRODRIGUEZB\Desktop\Plan de Acción 2016\Seguimiento PA 2016\Seguimiento I Trimestre\Evidencias</v>
      </c>
      <c r="BD18" s="107">
        <f t="shared" si="0"/>
        <v>89</v>
      </c>
      <c r="BE18" s="107">
        <f t="shared" si="1"/>
        <v>89</v>
      </c>
      <c r="BF18" s="108">
        <f t="shared" si="2"/>
        <v>1</v>
      </c>
      <c r="BG18" s="381">
        <f t="shared" si="9"/>
        <v>0.5</v>
      </c>
      <c r="BH18" s="381">
        <f t="shared" si="10"/>
        <v>0.5</v>
      </c>
      <c r="BI18" s="382">
        <f t="shared" si="11"/>
        <v>0.05</v>
      </c>
      <c r="BJ18" s="381">
        <f t="shared" si="12"/>
        <v>0.35</v>
      </c>
      <c r="BK18" s="381">
        <f t="shared" si="13"/>
        <v>3.5000000000000003E-2</v>
      </c>
    </row>
    <row r="19" spans="1:63" ht="75" customHeight="1" thickTop="1" thickBot="1" x14ac:dyDescent="0.3">
      <c r="A19" s="18" t="s">
        <v>807</v>
      </c>
      <c r="B19" s="18" t="s">
        <v>2548</v>
      </c>
      <c r="C19" s="18" t="s">
        <v>807</v>
      </c>
      <c r="D19" s="19" t="s">
        <v>504</v>
      </c>
      <c r="E19" s="19" t="s">
        <v>499</v>
      </c>
      <c r="F19" s="19" t="s">
        <v>500</v>
      </c>
      <c r="G19" s="19" t="s">
        <v>808</v>
      </c>
      <c r="H19" s="19" t="s">
        <v>523</v>
      </c>
      <c r="I19" s="19" t="s">
        <v>522</v>
      </c>
      <c r="J19" s="19" t="s">
        <v>2549</v>
      </c>
      <c r="K19" s="19">
        <v>3244</v>
      </c>
      <c r="L19" s="19" t="s">
        <v>41</v>
      </c>
      <c r="M19" s="19" t="s">
        <v>527</v>
      </c>
      <c r="N19" s="19" t="s">
        <v>2141</v>
      </c>
      <c r="O19" s="23">
        <v>10</v>
      </c>
      <c r="P19" s="23">
        <v>2</v>
      </c>
      <c r="Q19" s="18" t="s">
        <v>41</v>
      </c>
      <c r="R19" s="18" t="s">
        <v>2123</v>
      </c>
      <c r="S19" s="18" t="s">
        <v>404</v>
      </c>
      <c r="T19" s="22" t="s">
        <v>2439</v>
      </c>
      <c r="U19" s="18"/>
      <c r="V19" s="18"/>
      <c r="W19" s="18"/>
      <c r="X19" s="18"/>
      <c r="Y19" s="18"/>
      <c r="Z19" s="18"/>
      <c r="AA19" s="101"/>
      <c r="AB19" s="101" t="s">
        <v>2677</v>
      </c>
      <c r="AC19" s="101"/>
      <c r="AD19" s="49">
        <f>+VLOOKUP(M19,'[1]PA con seg IV Trimestre'!$M$8:$AF$68,18,FALSE)</f>
        <v>1</v>
      </c>
      <c r="AE19" s="49" t="str">
        <f>+VLOOKUP(M19,'[1]PA con seg IV Trimestre'!$M$8:$AF$68,19,FALSE)</f>
        <v>Mediante Resolución 1159 de Marzo 15 se aprueba el manual de traslados.</v>
      </c>
      <c r="AF19" s="49" t="str">
        <f>+VLOOKUP(M19,'[1]PA con seg IV Trimestre'!$M$8:$AF$68,20,FALSE)</f>
        <v>C:\Users\JPBARRERAM\Desktop\PLANES DICUV\Plan de Acción 2016\Seguimiento PA 2016\Seguimiento IV Trimestre\Evidencias</v>
      </c>
      <c r="AG19" s="23">
        <v>705</v>
      </c>
      <c r="AH19" s="22" t="s">
        <v>2153</v>
      </c>
      <c r="AI19" s="22" t="s">
        <v>47</v>
      </c>
      <c r="AJ19" s="24">
        <v>42401</v>
      </c>
      <c r="AK19" s="24">
        <v>42716</v>
      </c>
      <c r="AL19" s="22">
        <v>15</v>
      </c>
      <c r="AM19" s="22" t="s">
        <v>2144</v>
      </c>
      <c r="AN19" s="22" t="s">
        <v>839</v>
      </c>
      <c r="AO19" s="22" t="s">
        <v>2439</v>
      </c>
      <c r="AP19" s="23"/>
      <c r="AQ19" s="25"/>
      <c r="AR19" s="25"/>
      <c r="AS19" s="23"/>
      <c r="AT19" s="25" t="s">
        <v>2154</v>
      </c>
      <c r="AU19" s="25"/>
      <c r="AV19" s="109">
        <v>10</v>
      </c>
      <c r="AW19" s="27">
        <v>0.7682539682539683</v>
      </c>
      <c r="AX19" s="18" t="s">
        <v>2834</v>
      </c>
      <c r="AY19" s="110" t="s">
        <v>2827</v>
      </c>
      <c r="AZ19" s="94">
        <f>+VLOOKUP(AG19,'[1]PA con seg IV Trimestre'!$AG$8:$BF$68,23,FALSE)</f>
        <v>100</v>
      </c>
      <c r="BA19" s="106">
        <f t="shared" si="3"/>
        <v>1</v>
      </c>
      <c r="BB19" s="94" t="str">
        <f>+VLOOKUP(AG19,'[1]PA con seg IV Trimestre'!$AG$8:$BF$68,25,FALSE)</f>
        <v>Mediante oficio 8210-SUCUC-2016IE0031263 se informa que por la necesidad de realizar el estudio de seguridad se proyecto la Directiva Transitoria 21 de octubre de 2016, para dar cumplimiento tato al requerimiento de la comisión como al plan de accion</v>
      </c>
      <c r="BC19" s="94" t="str">
        <f>+VLOOKUP(AG19,'[1]PA con seg IV Trimestre'!$AG$8:$BF$68,26,FALSE)</f>
        <v>C:\Users\JPBARRERAM\Desktop\PLANES DICUV\Plan de Acción 2016\Seguimiento PA 2016\Seguimiento IV Trimestre\Evidencias</v>
      </c>
      <c r="BD19" s="107">
        <f t="shared" si="0"/>
        <v>315</v>
      </c>
      <c r="BE19" s="107">
        <f t="shared" si="1"/>
        <v>315</v>
      </c>
      <c r="BF19" s="108">
        <f t="shared" si="2"/>
        <v>1</v>
      </c>
      <c r="BG19" s="381">
        <f t="shared" si="9"/>
        <v>0.5</v>
      </c>
      <c r="BH19" s="381">
        <f t="shared" si="10"/>
        <v>0.5</v>
      </c>
      <c r="BI19" s="382">
        <f t="shared" si="11"/>
        <v>0.05</v>
      </c>
      <c r="BJ19" s="381">
        <f t="shared" si="12"/>
        <v>0.15</v>
      </c>
      <c r="BK19" s="381">
        <f t="shared" si="13"/>
        <v>1.4999999999999999E-2</v>
      </c>
    </row>
    <row r="20" spans="1:63" ht="32.25" customHeight="1" thickTop="1" thickBot="1" x14ac:dyDescent="0.3">
      <c r="A20" s="18" t="s">
        <v>807</v>
      </c>
      <c r="B20" s="18" t="s">
        <v>2548</v>
      </c>
      <c r="C20" s="18" t="s">
        <v>807</v>
      </c>
      <c r="D20" s="19" t="s">
        <v>504</v>
      </c>
      <c r="E20" s="19" t="s">
        <v>499</v>
      </c>
      <c r="F20" s="19" t="s">
        <v>500</v>
      </c>
      <c r="G20" s="19" t="s">
        <v>808</v>
      </c>
      <c r="H20" s="19" t="s">
        <v>523</v>
      </c>
      <c r="I20" s="19" t="s">
        <v>522</v>
      </c>
      <c r="J20" s="19" t="s">
        <v>2549</v>
      </c>
      <c r="K20" s="19">
        <v>3244</v>
      </c>
      <c r="L20" s="19" t="s">
        <v>41</v>
      </c>
      <c r="M20" s="19" t="s">
        <v>528</v>
      </c>
      <c r="N20" s="19" t="s">
        <v>529</v>
      </c>
      <c r="O20" s="20">
        <v>5</v>
      </c>
      <c r="P20" s="23">
        <v>1</v>
      </c>
      <c r="Q20" s="18" t="s">
        <v>41</v>
      </c>
      <c r="R20" s="21" t="s">
        <v>2123</v>
      </c>
      <c r="S20" s="22" t="s">
        <v>404</v>
      </c>
      <c r="T20" s="22" t="s">
        <v>2439</v>
      </c>
      <c r="U20" s="22"/>
      <c r="V20" s="22"/>
      <c r="W20" s="22"/>
      <c r="X20" s="22"/>
      <c r="Y20" s="22"/>
      <c r="Z20" s="22"/>
      <c r="AA20" s="101"/>
      <c r="AB20" s="101" t="s">
        <v>2677</v>
      </c>
      <c r="AC20" s="101"/>
      <c r="AD20" s="49">
        <f>+VLOOKUP(M20,'[1]PA con seg IV Trimestre'!$M$8:$AF$68,18,FALSE)</f>
        <v>1</v>
      </c>
      <c r="AE20" s="49" t="str">
        <f>+VLOOKUP(M20,'[1]PA con seg IV Trimestre'!$M$8:$AF$68,19,FALSE)</f>
        <v>Se ejecutaron las convocatorias 335 y 336. El personal seleccionado iniciará curso el próximo año.</v>
      </c>
      <c r="AF20" s="49" t="str">
        <f>+VLOOKUP(M20,'[1]PA con seg IV Trimestre'!$M$8:$AF$68,20,FALSE)</f>
        <v>Sin ruta de Ubicación de la evidencia</v>
      </c>
      <c r="AG20" s="23">
        <v>706</v>
      </c>
      <c r="AH20" s="18" t="s">
        <v>2155</v>
      </c>
      <c r="AI20" s="22" t="s">
        <v>70</v>
      </c>
      <c r="AJ20" s="24">
        <v>42370</v>
      </c>
      <c r="AK20" s="24">
        <v>42716</v>
      </c>
      <c r="AL20" s="22">
        <v>35</v>
      </c>
      <c r="AM20" s="22" t="s">
        <v>2156</v>
      </c>
      <c r="AN20" s="22" t="s">
        <v>839</v>
      </c>
      <c r="AO20" s="22" t="s">
        <v>2439</v>
      </c>
      <c r="AP20" s="23"/>
      <c r="AQ20" s="25"/>
      <c r="AR20" s="25"/>
      <c r="AS20" s="23"/>
      <c r="AT20" s="25" t="s">
        <v>2157</v>
      </c>
      <c r="AU20" s="25"/>
      <c r="AV20" s="109">
        <v>35</v>
      </c>
      <c r="AW20" s="27">
        <v>0.78901734104046239</v>
      </c>
      <c r="AX20" s="18" t="s">
        <v>2835</v>
      </c>
      <c r="AY20" s="110" t="s">
        <v>2827</v>
      </c>
      <c r="AZ20" s="94">
        <f>+VLOOKUP(AG20,'[1]PA con seg IV Trimestre'!$AG$8:$BF$68,23,FALSE)</f>
        <v>100</v>
      </c>
      <c r="BA20" s="106">
        <f t="shared" si="3"/>
        <v>1</v>
      </c>
      <c r="BB20" s="94" t="str">
        <f>+VLOOKUP(AG20,'[1]PA con seg IV Trimestre'!$AG$8:$BF$68,25,FALSE)</f>
        <v>Mediante acta se realizó reunion para tratar los temas relacionados con las convocatorias</v>
      </c>
      <c r="BC20" s="94" t="str">
        <f>+VLOOKUP(AG20,'[1]PA con seg IV Trimestre'!$AG$8:$BF$68,26,FALSE)</f>
        <v>C:\Users\JPBARRERAM\Desktop\PLANES DICUV\Plan de Acción 2016\Seguimiento PA 2016\Seguimiento IV Trimestre\Evidencias</v>
      </c>
      <c r="BD20" s="107">
        <f t="shared" si="0"/>
        <v>346</v>
      </c>
      <c r="BE20" s="107">
        <f t="shared" si="1"/>
        <v>346</v>
      </c>
      <c r="BF20" s="108">
        <f t="shared" si="2"/>
        <v>1</v>
      </c>
      <c r="BG20" s="381">
        <f t="shared" si="9"/>
        <v>1</v>
      </c>
      <c r="BH20" s="381">
        <f t="shared" si="10"/>
        <v>1</v>
      </c>
      <c r="BI20" s="382">
        <f t="shared" si="11"/>
        <v>0.05</v>
      </c>
      <c r="BJ20" s="381">
        <f t="shared" si="12"/>
        <v>0.35</v>
      </c>
      <c r="BK20" s="381">
        <f t="shared" si="13"/>
        <v>1.7500000000000002E-2</v>
      </c>
    </row>
    <row r="21" spans="1:63" ht="75" customHeight="1" thickTop="1" thickBot="1" x14ac:dyDescent="0.3">
      <c r="A21" s="18" t="s">
        <v>807</v>
      </c>
      <c r="B21" s="18" t="s">
        <v>2548</v>
      </c>
      <c r="C21" s="18" t="s">
        <v>807</v>
      </c>
      <c r="D21" s="19" t="s">
        <v>504</v>
      </c>
      <c r="E21" s="19" t="s">
        <v>499</v>
      </c>
      <c r="F21" s="19" t="s">
        <v>500</v>
      </c>
      <c r="G21" s="19" t="s">
        <v>808</v>
      </c>
      <c r="H21" s="19" t="s">
        <v>523</v>
      </c>
      <c r="I21" s="19" t="s">
        <v>522</v>
      </c>
      <c r="J21" s="19" t="s">
        <v>2549</v>
      </c>
      <c r="K21" s="19">
        <v>3244</v>
      </c>
      <c r="L21" s="19" t="s">
        <v>41</v>
      </c>
      <c r="M21" s="19" t="s">
        <v>528</v>
      </c>
      <c r="N21" s="19" t="s">
        <v>529</v>
      </c>
      <c r="O21" s="23">
        <v>5</v>
      </c>
      <c r="P21" s="23">
        <v>1</v>
      </c>
      <c r="Q21" s="18" t="s">
        <v>41</v>
      </c>
      <c r="R21" s="18" t="s">
        <v>2123</v>
      </c>
      <c r="S21" s="18" t="s">
        <v>404</v>
      </c>
      <c r="T21" s="22" t="s">
        <v>2439</v>
      </c>
      <c r="U21" s="18"/>
      <c r="V21" s="18"/>
      <c r="W21" s="18"/>
      <c r="X21" s="18"/>
      <c r="Y21" s="18"/>
      <c r="Z21" s="18"/>
      <c r="AA21" s="101"/>
      <c r="AB21" s="101" t="s">
        <v>2677</v>
      </c>
      <c r="AC21" s="101"/>
      <c r="AD21" s="49">
        <f>+VLOOKUP(M21,'[1]PA con seg IV Trimestre'!$M$8:$AF$68,18,FALSE)</f>
        <v>1</v>
      </c>
      <c r="AE21" s="49" t="str">
        <f>+VLOOKUP(M21,'[1]PA con seg IV Trimestre'!$M$8:$AF$68,19,FALSE)</f>
        <v>Se ejecutaron las convocatorias 335 y 336. El personal seleccionado iniciará curso el próximo año.</v>
      </c>
      <c r="AF21" s="49" t="str">
        <f>+VLOOKUP(M21,'[1]PA con seg IV Trimestre'!$M$8:$AF$68,20,FALSE)</f>
        <v>Sin ruta de Ubicación de la evidencia</v>
      </c>
      <c r="AG21" s="23">
        <v>707</v>
      </c>
      <c r="AH21" s="22" t="s">
        <v>2158</v>
      </c>
      <c r="AI21" s="22" t="s">
        <v>70</v>
      </c>
      <c r="AJ21" s="24">
        <v>42614</v>
      </c>
      <c r="AK21" s="24">
        <v>42716</v>
      </c>
      <c r="AL21" s="22">
        <v>35</v>
      </c>
      <c r="AM21" s="22" t="s">
        <v>2156</v>
      </c>
      <c r="AN21" s="22" t="s">
        <v>839</v>
      </c>
      <c r="AO21" s="22" t="s">
        <v>2439</v>
      </c>
      <c r="AP21" s="23"/>
      <c r="AQ21" s="25"/>
      <c r="AR21" s="25"/>
      <c r="AS21" s="23"/>
      <c r="AT21" s="25"/>
      <c r="AU21" s="25"/>
      <c r="AV21" s="103"/>
      <c r="AW21" s="27">
        <v>0.28431372549019607</v>
      </c>
      <c r="AX21" s="104" t="s">
        <v>2677</v>
      </c>
      <c r="AY21" s="105"/>
      <c r="AZ21" s="94">
        <f>+VLOOKUP(AG21,'[1]PA con seg IV Trimestre'!$AG$8:$BF$68,23,FALSE)</f>
        <v>100</v>
      </c>
      <c r="BA21" s="106">
        <f t="shared" si="3"/>
        <v>1</v>
      </c>
      <c r="BB21" s="94" t="str">
        <f>+VLOOKUP(AG21,'[1]PA con seg IV Trimestre'!$AG$8:$BF$68,25,FALSE)</f>
        <v>Se realiza estudio de seguridad a un total de XXX personas para iniciar curso el proximo año</v>
      </c>
      <c r="BC21" s="94" t="str">
        <f>+VLOOKUP(AG21,'[1]PA con seg IV Trimestre'!$AG$8:$BF$68,26,FALSE)</f>
        <v>C:\Users\JPBARRERAM\Desktop\PLANES DICUV\Plan de Acción 2016\Seguimiento PA 2016\Seguimiento IV Trimestre\Evidencias</v>
      </c>
      <c r="BD21" s="107">
        <f t="shared" si="0"/>
        <v>102</v>
      </c>
      <c r="BE21" s="107">
        <f t="shared" si="1"/>
        <v>102</v>
      </c>
      <c r="BF21" s="108">
        <f t="shared" si="2"/>
        <v>1</v>
      </c>
      <c r="BG21" s="381">
        <f t="shared" si="9"/>
        <v>1</v>
      </c>
      <c r="BH21" s="381">
        <f t="shared" si="10"/>
        <v>1</v>
      </c>
      <c r="BI21" s="382">
        <f t="shared" si="11"/>
        <v>0.05</v>
      </c>
      <c r="BJ21" s="381">
        <f t="shared" si="12"/>
        <v>0.35</v>
      </c>
      <c r="BK21" s="381">
        <f t="shared" si="13"/>
        <v>1.7500000000000002E-2</v>
      </c>
    </row>
    <row r="22" spans="1:63" ht="75" customHeight="1" thickTop="1" thickBot="1" x14ac:dyDescent="0.3">
      <c r="A22" s="18" t="s">
        <v>807</v>
      </c>
      <c r="B22" s="18" t="s">
        <v>2548</v>
      </c>
      <c r="C22" s="18" t="s">
        <v>807</v>
      </c>
      <c r="D22" s="19" t="s">
        <v>504</v>
      </c>
      <c r="E22" s="19" t="s">
        <v>499</v>
      </c>
      <c r="F22" s="19" t="s">
        <v>500</v>
      </c>
      <c r="G22" s="19" t="s">
        <v>808</v>
      </c>
      <c r="H22" s="19" t="s">
        <v>523</v>
      </c>
      <c r="I22" s="19" t="s">
        <v>522</v>
      </c>
      <c r="J22" s="19" t="s">
        <v>2549</v>
      </c>
      <c r="K22" s="19">
        <v>3244</v>
      </c>
      <c r="L22" s="19" t="s">
        <v>41</v>
      </c>
      <c r="M22" s="19" t="s">
        <v>528</v>
      </c>
      <c r="N22" s="19" t="s">
        <v>529</v>
      </c>
      <c r="O22" s="23">
        <v>5</v>
      </c>
      <c r="P22" s="23">
        <v>1</v>
      </c>
      <c r="Q22" s="18" t="s">
        <v>41</v>
      </c>
      <c r="R22" s="18" t="s">
        <v>2123</v>
      </c>
      <c r="S22" s="18" t="s">
        <v>404</v>
      </c>
      <c r="T22" s="22" t="s">
        <v>2439</v>
      </c>
      <c r="U22" s="18"/>
      <c r="V22" s="18"/>
      <c r="W22" s="18"/>
      <c r="X22" s="18"/>
      <c r="Y22" s="18"/>
      <c r="Z22" s="18"/>
      <c r="AA22" s="101"/>
      <c r="AB22" s="101" t="s">
        <v>2677</v>
      </c>
      <c r="AC22" s="101"/>
      <c r="AD22" s="49">
        <f>+VLOOKUP(M22,'[1]PA con seg IV Trimestre'!$M$8:$AF$68,18,FALSE)</f>
        <v>1</v>
      </c>
      <c r="AE22" s="49" t="str">
        <f>+VLOOKUP(M22,'[1]PA con seg IV Trimestre'!$M$8:$AF$68,19,FALSE)</f>
        <v>Se ejecutaron las convocatorias 335 y 336. El personal seleccionado iniciará curso el próximo año.</v>
      </c>
      <c r="AF22" s="49" t="str">
        <f>+VLOOKUP(M22,'[1]PA con seg IV Trimestre'!$M$8:$AF$68,20,FALSE)</f>
        <v>Sin ruta de Ubicación de la evidencia</v>
      </c>
      <c r="AG22" s="23">
        <v>708</v>
      </c>
      <c r="AH22" s="22" t="s">
        <v>2159</v>
      </c>
      <c r="AI22" s="22" t="s">
        <v>47</v>
      </c>
      <c r="AJ22" s="24">
        <v>42370</v>
      </c>
      <c r="AK22" s="24">
        <v>42612</v>
      </c>
      <c r="AL22" s="22">
        <v>30</v>
      </c>
      <c r="AM22" s="22" t="s">
        <v>2156</v>
      </c>
      <c r="AN22" s="22" t="s">
        <v>839</v>
      </c>
      <c r="AO22" s="22" t="s">
        <v>2439</v>
      </c>
      <c r="AP22" s="23">
        <v>2</v>
      </c>
      <c r="AQ22" s="25" t="s">
        <v>2160</v>
      </c>
      <c r="AR22" s="25" t="s">
        <v>2146</v>
      </c>
      <c r="AS22" s="23"/>
      <c r="AT22" s="25"/>
      <c r="AU22" s="25"/>
      <c r="AV22" s="103"/>
      <c r="AW22" s="27">
        <v>1</v>
      </c>
      <c r="AX22" s="104" t="s">
        <v>2677</v>
      </c>
      <c r="AY22" s="105"/>
      <c r="AZ22" s="94">
        <f>+VLOOKUP(AG22,'[1]PA con seg IV Trimestre'!$AG$8:$BF$68,23,FALSE)</f>
        <v>100</v>
      </c>
      <c r="BA22" s="106">
        <f t="shared" si="3"/>
        <v>1</v>
      </c>
      <c r="BB22" s="94" t="str">
        <f>+VLOOKUP(AG22,'[1]PA con seg IV Trimestre'!$AG$8:$BF$68,25,FALSE)</f>
        <v>Mediante Oficio 8210-SUCUC-0032 de enero 18 de 2016, se remite a la Coordinación Grupo de Hojas de Vida las Resoluciones por medio de las cuales se actualiza los distintivos de conducta del personal del CCV.</v>
      </c>
      <c r="BC22" s="94" t="str">
        <f>+VLOOKUP(AG22,'[1]PA con seg IV Trimestre'!$AG$8:$BF$68,26,FALSE)</f>
        <v>C:\Users\YRODRIGUEZB\Desktop\Plan de Acción 2016\Seguimiento PA 2016\Seguimiento I Trimestre\Evidencias</v>
      </c>
      <c r="BD22" s="107">
        <f t="shared" si="0"/>
        <v>242</v>
      </c>
      <c r="BE22" s="107">
        <f t="shared" si="1"/>
        <v>242</v>
      </c>
      <c r="BF22" s="108">
        <f t="shared" si="2"/>
        <v>1</v>
      </c>
      <c r="BG22" s="381">
        <f t="shared" si="9"/>
        <v>1</v>
      </c>
      <c r="BH22" s="381">
        <f t="shared" si="10"/>
        <v>1</v>
      </c>
      <c r="BI22" s="382">
        <f t="shared" si="11"/>
        <v>0.05</v>
      </c>
      <c r="BJ22" s="381">
        <f t="shared" si="12"/>
        <v>0.3</v>
      </c>
      <c r="BK22" s="381">
        <f t="shared" si="13"/>
        <v>1.4999999999999999E-2</v>
      </c>
    </row>
    <row r="23" spans="1:63" ht="75" customHeight="1" thickTop="1" thickBot="1" x14ac:dyDescent="0.3">
      <c r="A23" s="18" t="s">
        <v>807</v>
      </c>
      <c r="B23" s="18" t="s">
        <v>2548</v>
      </c>
      <c r="C23" s="18" t="s">
        <v>807</v>
      </c>
      <c r="D23" s="19" t="s">
        <v>504</v>
      </c>
      <c r="E23" s="19" t="s">
        <v>499</v>
      </c>
      <c r="F23" s="19" t="s">
        <v>500</v>
      </c>
      <c r="G23" s="19" t="s">
        <v>808</v>
      </c>
      <c r="H23" s="19" t="s">
        <v>523</v>
      </c>
      <c r="I23" s="19" t="s">
        <v>522</v>
      </c>
      <c r="J23" s="19" t="s">
        <v>2549</v>
      </c>
      <c r="K23" s="19">
        <v>3244</v>
      </c>
      <c r="L23" s="19" t="s">
        <v>41</v>
      </c>
      <c r="M23" s="19" t="s">
        <v>530</v>
      </c>
      <c r="N23" s="19" t="s">
        <v>531</v>
      </c>
      <c r="O23" s="20">
        <v>10</v>
      </c>
      <c r="P23" s="23">
        <v>5</v>
      </c>
      <c r="Q23" s="18" t="s">
        <v>41</v>
      </c>
      <c r="R23" s="21" t="s">
        <v>2123</v>
      </c>
      <c r="S23" s="22" t="s">
        <v>404</v>
      </c>
      <c r="T23" s="22" t="s">
        <v>2439</v>
      </c>
      <c r="U23" s="22"/>
      <c r="V23" s="22"/>
      <c r="W23" s="22"/>
      <c r="X23" s="22">
        <v>2</v>
      </c>
      <c r="Y23" s="22" t="s">
        <v>2161</v>
      </c>
      <c r="Z23" s="22" t="s">
        <v>2125</v>
      </c>
      <c r="AA23" s="102">
        <v>2</v>
      </c>
      <c r="AB23" s="102" t="s">
        <v>2161</v>
      </c>
      <c r="AC23" s="101"/>
      <c r="AD23" s="49">
        <f>+VLOOKUP(M23,'[1]PA con seg IV Trimestre'!$M$8:$AF$68,18,FALSE)</f>
        <v>5</v>
      </c>
      <c r="AE23" s="49" t="str">
        <f>+VLOOKUP(M23,'[1]PA con seg IV Trimestre'!$M$8:$AF$68,19,FALSE)</f>
        <v>De acuerdo a cada una de las actividades propustas, se han radicado solicitudes de traslado, se han realizado comites ordinarios y extraordinarios  y se actualiza el parte del personal de CCV segun las novedades</v>
      </c>
      <c r="AF23" s="49" t="str">
        <f>+VLOOKUP(M23,'[1]PA con seg IV Trimestre'!$M$8:$AF$68,20,FALSE)</f>
        <v>C:\Users\JPBARRERAM\Desktop\PLANES DICUV\Plan de Acción 2016\Seguimiento PA 2016\Seguimiento IV Trimestre\Evidencias</v>
      </c>
      <c r="AG23" s="23">
        <v>709</v>
      </c>
      <c r="AH23" s="22" t="s">
        <v>2162</v>
      </c>
      <c r="AI23" s="22" t="s">
        <v>70</v>
      </c>
      <c r="AJ23" s="24">
        <v>42370</v>
      </c>
      <c r="AK23" s="24">
        <v>42675</v>
      </c>
      <c r="AL23" s="22">
        <v>20</v>
      </c>
      <c r="AM23" s="22" t="s">
        <v>2163</v>
      </c>
      <c r="AN23" s="22" t="s">
        <v>1193</v>
      </c>
      <c r="AO23" s="22" t="s">
        <v>2439</v>
      </c>
      <c r="AP23" s="23">
        <v>20</v>
      </c>
      <c r="AQ23" s="25" t="s">
        <v>2164</v>
      </c>
      <c r="AR23" s="25" t="s">
        <v>2146</v>
      </c>
      <c r="AS23" s="23">
        <v>20</v>
      </c>
      <c r="AT23" s="25" t="s">
        <v>2165</v>
      </c>
      <c r="AU23" s="25" t="s">
        <v>2125</v>
      </c>
      <c r="AV23" s="109">
        <v>20</v>
      </c>
      <c r="AW23" s="27">
        <v>0.89508196721311473</v>
      </c>
      <c r="AX23" s="18" t="s">
        <v>2836</v>
      </c>
      <c r="AY23" s="110" t="s">
        <v>2827</v>
      </c>
      <c r="AZ23" s="94">
        <f>+VLOOKUP(AG23,'[1]PA con seg IV Trimestre'!$AG$8:$BF$68,23,FALSE)</f>
        <v>100</v>
      </c>
      <c r="BA23" s="106">
        <f t="shared" si="3"/>
        <v>1</v>
      </c>
      <c r="BB23" s="94" t="str">
        <f>+VLOOKUP(AG23,'[1]PA con seg IV Trimestre'!$AG$8:$BF$68,25,FALSE)</f>
        <v>Mediante correo electrónico de 12 de Diciembre de 2016 se recibe dato estadistico de las solicitudes de traslado radicadas desde el día 01 de Octubre de hasta 11 de noviembre.</v>
      </c>
      <c r="BC23" s="94" t="str">
        <f>+VLOOKUP(AG23,'[1]PA con seg IV Trimestre'!$AG$8:$BF$68,26,FALSE)</f>
        <v>C:\Users\JPBARRERAM\Desktop\PLANES DICUV\Plan de Acción 2016\Seguimiento PA 2016\Seguimiento IV Trimestre\Evidencias</v>
      </c>
      <c r="BD23" s="107">
        <f t="shared" si="0"/>
        <v>305</v>
      </c>
      <c r="BE23" s="107">
        <f t="shared" si="1"/>
        <v>305</v>
      </c>
      <c r="BF23" s="108">
        <f t="shared" si="2"/>
        <v>1</v>
      </c>
      <c r="BG23" s="381">
        <f t="shared" si="9"/>
        <v>1</v>
      </c>
      <c r="BH23" s="381">
        <f t="shared" si="10"/>
        <v>1</v>
      </c>
      <c r="BI23" s="382">
        <f t="shared" si="11"/>
        <v>0.1</v>
      </c>
      <c r="BJ23" s="381">
        <f t="shared" si="12"/>
        <v>0.2</v>
      </c>
      <c r="BK23" s="381">
        <f t="shared" si="13"/>
        <v>0.02</v>
      </c>
    </row>
    <row r="24" spans="1:63" ht="75" customHeight="1" thickTop="1" thickBot="1" x14ac:dyDescent="0.3">
      <c r="A24" s="18" t="s">
        <v>807</v>
      </c>
      <c r="B24" s="18" t="s">
        <v>2548</v>
      </c>
      <c r="C24" s="18" t="s">
        <v>807</v>
      </c>
      <c r="D24" s="19" t="s">
        <v>504</v>
      </c>
      <c r="E24" s="19" t="s">
        <v>499</v>
      </c>
      <c r="F24" s="19" t="s">
        <v>500</v>
      </c>
      <c r="G24" s="19" t="s">
        <v>808</v>
      </c>
      <c r="H24" s="19" t="s">
        <v>523</v>
      </c>
      <c r="I24" s="19" t="s">
        <v>522</v>
      </c>
      <c r="J24" s="19" t="s">
        <v>2549</v>
      </c>
      <c r="K24" s="19">
        <v>3244</v>
      </c>
      <c r="L24" s="19" t="s">
        <v>41</v>
      </c>
      <c r="M24" s="19" t="s">
        <v>530</v>
      </c>
      <c r="N24" s="19" t="s">
        <v>531</v>
      </c>
      <c r="O24" s="23">
        <v>10</v>
      </c>
      <c r="P24" s="23">
        <v>5</v>
      </c>
      <c r="Q24" s="18" t="s">
        <v>41</v>
      </c>
      <c r="R24" s="18" t="s">
        <v>2123</v>
      </c>
      <c r="S24" s="18" t="s">
        <v>404</v>
      </c>
      <c r="T24" s="22" t="s">
        <v>2439</v>
      </c>
      <c r="U24" s="18"/>
      <c r="V24" s="18"/>
      <c r="W24" s="18"/>
      <c r="X24" s="18"/>
      <c r="Y24" s="18"/>
      <c r="Z24" s="18"/>
      <c r="AA24" s="102">
        <v>2</v>
      </c>
      <c r="AB24" s="102" t="s">
        <v>2161</v>
      </c>
      <c r="AC24" s="101"/>
      <c r="AD24" s="49">
        <f>+VLOOKUP(M24,'[1]PA con seg IV Trimestre'!$M$8:$AF$68,18,FALSE)</f>
        <v>5</v>
      </c>
      <c r="AE24" s="49" t="str">
        <f>+VLOOKUP(M24,'[1]PA con seg IV Trimestre'!$M$8:$AF$68,19,FALSE)</f>
        <v>De acuerdo a cada una de las actividades propustas, se han radicado solicitudes de traslado, se han realizado comites ordinarios y extraordinarios  y se actualiza el parte del personal de CCV segun las novedades</v>
      </c>
      <c r="AF24" s="49" t="str">
        <f>+VLOOKUP(M24,'[1]PA con seg IV Trimestre'!$M$8:$AF$68,20,FALSE)</f>
        <v>C:\Users\JPBARRERAM\Desktop\PLANES DICUV\Plan de Acción 2016\Seguimiento PA 2016\Seguimiento IV Trimestre\Evidencias</v>
      </c>
      <c r="AG24" s="23">
        <v>710</v>
      </c>
      <c r="AH24" s="22" t="s">
        <v>2166</v>
      </c>
      <c r="AI24" s="22" t="s">
        <v>47</v>
      </c>
      <c r="AJ24" s="24">
        <v>42430</v>
      </c>
      <c r="AK24" s="24">
        <v>42716</v>
      </c>
      <c r="AL24" s="22">
        <v>20</v>
      </c>
      <c r="AM24" s="22" t="s">
        <v>2163</v>
      </c>
      <c r="AN24" s="22" t="s">
        <v>1193</v>
      </c>
      <c r="AO24" s="22" t="s">
        <v>2439</v>
      </c>
      <c r="AP24" s="23">
        <v>5</v>
      </c>
      <c r="AQ24" s="25" t="s">
        <v>2167</v>
      </c>
      <c r="AR24" s="25" t="s">
        <v>2146</v>
      </c>
      <c r="AS24" s="23" t="s">
        <v>972</v>
      </c>
      <c r="AT24" s="25" t="s">
        <v>2168</v>
      </c>
      <c r="AU24" s="25" t="s">
        <v>2125</v>
      </c>
      <c r="AV24" s="109">
        <v>5</v>
      </c>
      <c r="AW24" s="27">
        <v>0.74475524475524479</v>
      </c>
      <c r="AX24" s="18" t="s">
        <v>2837</v>
      </c>
      <c r="AY24" s="110" t="s">
        <v>2827</v>
      </c>
      <c r="AZ24" s="94">
        <f>+VLOOKUP(AG24,'[1]PA con seg IV Trimestre'!$AG$8:$BF$68,23,FALSE)</f>
        <v>100</v>
      </c>
      <c r="BA24" s="106">
        <f t="shared" si="3"/>
        <v>1</v>
      </c>
      <c r="BB24" s="94" t="str">
        <f>+VLOOKUP(AG24,'[1]PA con seg IV Trimestre'!$AG$8:$BF$68,25,FALSE)</f>
        <v>Mediante correo electrónico de12 de Diciembre  de 2016 se recibe parte numerico del personal de Cuerpo de Custodia a nivel nacional.</v>
      </c>
      <c r="BC24" s="94" t="str">
        <f>+VLOOKUP(AG24,'[1]PA con seg IV Trimestre'!$AG$8:$BF$68,26,FALSE)</f>
        <v>C:\Users\JPBARRERAM\Desktop\PLANES DICUV\Plan de Acción 2016\Seguimiento PA 2016\Seguimiento IV Trimestre\Evidencias</v>
      </c>
      <c r="BD24" s="107">
        <f t="shared" si="0"/>
        <v>286</v>
      </c>
      <c r="BE24" s="107">
        <f t="shared" si="1"/>
        <v>286</v>
      </c>
      <c r="BF24" s="108">
        <f t="shared" si="2"/>
        <v>1</v>
      </c>
      <c r="BG24" s="381">
        <f t="shared" si="9"/>
        <v>1</v>
      </c>
      <c r="BH24" s="381">
        <f t="shared" si="10"/>
        <v>1</v>
      </c>
      <c r="BI24" s="382">
        <f t="shared" si="11"/>
        <v>0.1</v>
      </c>
      <c r="BJ24" s="381">
        <f t="shared" si="12"/>
        <v>0.2</v>
      </c>
      <c r="BK24" s="381">
        <f t="shared" si="13"/>
        <v>0.02</v>
      </c>
    </row>
    <row r="25" spans="1:63" ht="135" customHeight="1" thickTop="1" thickBot="1" x14ac:dyDescent="0.3">
      <c r="A25" s="18" t="s">
        <v>807</v>
      </c>
      <c r="B25" s="18" t="s">
        <v>2548</v>
      </c>
      <c r="C25" s="18" t="s">
        <v>807</v>
      </c>
      <c r="D25" s="19" t="s">
        <v>504</v>
      </c>
      <c r="E25" s="19" t="s">
        <v>499</v>
      </c>
      <c r="F25" s="19" t="s">
        <v>500</v>
      </c>
      <c r="G25" s="19" t="s">
        <v>808</v>
      </c>
      <c r="H25" s="19" t="s">
        <v>523</v>
      </c>
      <c r="I25" s="19" t="s">
        <v>522</v>
      </c>
      <c r="J25" s="19" t="s">
        <v>2549</v>
      </c>
      <c r="K25" s="19">
        <v>3244</v>
      </c>
      <c r="L25" s="19" t="s">
        <v>41</v>
      </c>
      <c r="M25" s="19" t="s">
        <v>530</v>
      </c>
      <c r="N25" s="19" t="s">
        <v>531</v>
      </c>
      <c r="O25" s="23">
        <v>10</v>
      </c>
      <c r="P25" s="23">
        <v>5</v>
      </c>
      <c r="Q25" s="18" t="s">
        <v>41</v>
      </c>
      <c r="R25" s="18" t="s">
        <v>2123</v>
      </c>
      <c r="S25" s="18" t="s">
        <v>404</v>
      </c>
      <c r="T25" s="22" t="s">
        <v>2439</v>
      </c>
      <c r="U25" s="18"/>
      <c r="V25" s="18"/>
      <c r="W25" s="18"/>
      <c r="X25" s="18"/>
      <c r="Y25" s="18"/>
      <c r="Z25" s="18"/>
      <c r="AA25" s="102">
        <v>2</v>
      </c>
      <c r="AB25" s="102" t="s">
        <v>2161</v>
      </c>
      <c r="AC25" s="101"/>
      <c r="AD25" s="49">
        <f>+VLOOKUP(M25,'[1]PA con seg IV Trimestre'!$M$8:$AF$68,18,FALSE)</f>
        <v>5</v>
      </c>
      <c r="AE25" s="49" t="str">
        <f>+VLOOKUP(M25,'[1]PA con seg IV Trimestre'!$M$8:$AF$68,19,FALSE)</f>
        <v>De acuerdo a cada una de las actividades propustas, se han radicado solicitudes de traslado, se han realizado comites ordinarios y extraordinarios  y se actualiza el parte del personal de CCV segun las novedades</v>
      </c>
      <c r="AF25" s="49" t="str">
        <f>+VLOOKUP(M25,'[1]PA con seg IV Trimestre'!$M$8:$AF$68,20,FALSE)</f>
        <v>C:\Users\JPBARRERAM\Desktop\PLANES DICUV\Plan de Acción 2016\Seguimiento PA 2016\Seguimiento IV Trimestre\Evidencias</v>
      </c>
      <c r="AG25" s="23">
        <v>711</v>
      </c>
      <c r="AH25" s="18" t="s">
        <v>2169</v>
      </c>
      <c r="AI25" s="22" t="s">
        <v>70</v>
      </c>
      <c r="AJ25" s="24">
        <v>42370</v>
      </c>
      <c r="AK25" s="24">
        <v>42716</v>
      </c>
      <c r="AL25" s="22">
        <v>40</v>
      </c>
      <c r="AM25" s="22" t="s">
        <v>2170</v>
      </c>
      <c r="AN25" s="22" t="s">
        <v>404</v>
      </c>
      <c r="AO25" s="22" t="s">
        <v>2439</v>
      </c>
      <c r="AP25" s="23">
        <v>40</v>
      </c>
      <c r="AQ25" s="25" t="s">
        <v>2171</v>
      </c>
      <c r="AR25" s="25" t="s">
        <v>2146</v>
      </c>
      <c r="AS25" s="23">
        <v>40</v>
      </c>
      <c r="AT25" s="25" t="s">
        <v>2172</v>
      </c>
      <c r="AU25" s="25" t="s">
        <v>2125</v>
      </c>
      <c r="AV25" s="109">
        <v>40</v>
      </c>
      <c r="AW25" s="27">
        <v>0.78901734104046239</v>
      </c>
      <c r="AX25" s="18" t="s">
        <v>2838</v>
      </c>
      <c r="AY25" s="110" t="s">
        <v>2827</v>
      </c>
      <c r="AZ25" s="94">
        <f>+VLOOKUP(AG25,'[1]PA con seg IV Trimestre'!$AG$8:$BF$68,23,FALSE)</f>
        <v>87.5</v>
      </c>
      <c r="BA25" s="106">
        <f t="shared" si="3"/>
        <v>1</v>
      </c>
      <c r="BB25" s="94" t="str">
        <f>+VLOOKUP(AG25,'[1]PA con seg IV Trimestre'!$AG$8:$BF$68,25,FALSE)</f>
        <v>Mediante correo electrónico de 12 de Diciembre  de 2016 se recibe informacion de los traslados reaizados de manera extraordinaria ordenados por la dirección general</v>
      </c>
      <c r="BC25" s="94" t="str">
        <f>+VLOOKUP(AG25,'[1]PA con seg IV Trimestre'!$AG$8:$BF$68,26,FALSE)</f>
        <v>C:\Users\JPBARRERAM\Desktop\PLANES DICUV\Plan de Acción 2016\Seguimiento PA 2016\Seguimiento IV Trimestre\Evidencias</v>
      </c>
      <c r="BD25" s="107">
        <f t="shared" si="0"/>
        <v>346</v>
      </c>
      <c r="BE25" s="107">
        <f t="shared" si="1"/>
        <v>346</v>
      </c>
      <c r="BF25" s="108">
        <f t="shared" si="2"/>
        <v>1</v>
      </c>
      <c r="BG25" s="381">
        <f t="shared" si="9"/>
        <v>1</v>
      </c>
      <c r="BH25" s="381">
        <f t="shared" si="10"/>
        <v>1</v>
      </c>
      <c r="BI25" s="382">
        <f t="shared" si="11"/>
        <v>0.1</v>
      </c>
      <c r="BJ25" s="381">
        <f t="shared" si="12"/>
        <v>0.35</v>
      </c>
      <c r="BK25" s="381">
        <f t="shared" si="13"/>
        <v>3.5000000000000003E-2</v>
      </c>
    </row>
    <row r="26" spans="1:63" ht="54" customHeight="1" thickTop="1" thickBot="1" x14ac:dyDescent="0.3">
      <c r="A26" s="18" t="s">
        <v>807</v>
      </c>
      <c r="B26" s="18" t="s">
        <v>2548</v>
      </c>
      <c r="C26" s="18" t="s">
        <v>807</v>
      </c>
      <c r="D26" s="19" t="s">
        <v>504</v>
      </c>
      <c r="E26" s="19" t="s">
        <v>499</v>
      </c>
      <c r="F26" s="19" t="s">
        <v>500</v>
      </c>
      <c r="G26" s="19" t="s">
        <v>808</v>
      </c>
      <c r="H26" s="19" t="s">
        <v>523</v>
      </c>
      <c r="I26" s="19" t="s">
        <v>522</v>
      </c>
      <c r="J26" s="19" t="s">
        <v>2549</v>
      </c>
      <c r="K26" s="19">
        <v>3244</v>
      </c>
      <c r="L26" s="19" t="s">
        <v>41</v>
      </c>
      <c r="M26" s="19" t="s">
        <v>530</v>
      </c>
      <c r="N26" s="19" t="s">
        <v>531</v>
      </c>
      <c r="O26" s="23">
        <v>10</v>
      </c>
      <c r="P26" s="23">
        <v>5</v>
      </c>
      <c r="Q26" s="18" t="s">
        <v>41</v>
      </c>
      <c r="R26" s="18" t="s">
        <v>2123</v>
      </c>
      <c r="S26" s="18" t="s">
        <v>404</v>
      </c>
      <c r="T26" s="22" t="s">
        <v>2439</v>
      </c>
      <c r="U26" s="18"/>
      <c r="V26" s="18"/>
      <c r="W26" s="18"/>
      <c r="X26" s="18"/>
      <c r="Y26" s="18"/>
      <c r="Z26" s="18"/>
      <c r="AA26" s="102">
        <v>2</v>
      </c>
      <c r="AB26" s="102" t="s">
        <v>2161</v>
      </c>
      <c r="AC26" s="101"/>
      <c r="AD26" s="49">
        <f>+VLOOKUP(M26,'[1]PA con seg IV Trimestre'!$M$8:$AF$68,18,FALSE)</f>
        <v>5</v>
      </c>
      <c r="AE26" s="49" t="str">
        <f>+VLOOKUP(M26,'[1]PA con seg IV Trimestre'!$M$8:$AF$68,19,FALSE)</f>
        <v>De acuerdo a cada una de las actividades propustas, se han radicado solicitudes de traslado, se han realizado comites ordinarios y extraordinarios  y se actualiza el parte del personal de CCV segun las novedades</v>
      </c>
      <c r="AF26" s="49" t="str">
        <f>+VLOOKUP(M26,'[1]PA con seg IV Trimestre'!$M$8:$AF$68,20,FALSE)</f>
        <v>C:\Users\JPBARRERAM\Desktop\PLANES DICUV\Plan de Acción 2016\Seguimiento PA 2016\Seguimiento IV Trimestre\Evidencias</v>
      </c>
      <c r="AG26" s="23">
        <v>712</v>
      </c>
      <c r="AH26" s="18" t="s">
        <v>2173</v>
      </c>
      <c r="AI26" s="22" t="s">
        <v>47</v>
      </c>
      <c r="AJ26" s="24">
        <v>42705</v>
      </c>
      <c r="AK26" s="24">
        <v>42716</v>
      </c>
      <c r="AL26" s="22">
        <v>20</v>
      </c>
      <c r="AM26" s="22" t="s">
        <v>2156</v>
      </c>
      <c r="AN26" s="22" t="s">
        <v>839</v>
      </c>
      <c r="AO26" s="22" t="s">
        <v>2439</v>
      </c>
      <c r="AP26" s="23"/>
      <c r="AQ26" s="25"/>
      <c r="AR26" s="25"/>
      <c r="AS26" s="23"/>
      <c r="AT26" s="25"/>
      <c r="AU26" s="25"/>
      <c r="AV26" s="109"/>
      <c r="AW26" s="27" t="s">
        <v>3102</v>
      </c>
      <c r="AX26" s="18"/>
      <c r="AY26" s="110"/>
      <c r="AZ26" s="94">
        <f>+VLOOKUP(AG26,'[1]PA con seg IV Trimestre'!$AG$8:$BF$68,23,FALSE)</f>
        <v>100</v>
      </c>
      <c r="BA26" s="106">
        <f t="shared" si="3"/>
        <v>1</v>
      </c>
      <c r="BB26" s="94" t="str">
        <f>+VLOOKUP(AG26,'[1]PA con seg IV Trimestre'!$AG$8:$BF$68,25,FALSE)</f>
        <v>Mediante oficio 8210-SUCUC-2016IE0031316 se remite el informe del cumplimiento de la relación itnerno / guardia planta de un ERON, dando cumplimiento a la actividad del plan de acción.</v>
      </c>
      <c r="BC26" s="94" t="str">
        <f>+VLOOKUP(AG26,'[1]PA con seg IV Trimestre'!$AG$8:$BF$68,26,FALSE)</f>
        <v>C:\Users\JPBARRERAM\Desktop\PLANES DICUV\Plan de Acción 2016\Seguimiento PA 2016\Seguimiento IV Trimestre\Evidencias</v>
      </c>
      <c r="BD26" s="107">
        <f t="shared" si="0"/>
        <v>11</v>
      </c>
      <c r="BE26" s="107">
        <f t="shared" si="1"/>
        <v>11</v>
      </c>
      <c r="BF26" s="108">
        <f t="shared" si="2"/>
        <v>1</v>
      </c>
      <c r="BG26" s="381">
        <f t="shared" si="9"/>
        <v>1</v>
      </c>
      <c r="BH26" s="381">
        <f t="shared" si="10"/>
        <v>1</v>
      </c>
      <c r="BI26" s="382">
        <f t="shared" si="11"/>
        <v>0.1</v>
      </c>
      <c r="BJ26" s="381">
        <f t="shared" si="12"/>
        <v>0.2</v>
      </c>
      <c r="BK26" s="381">
        <f t="shared" si="13"/>
        <v>0.02</v>
      </c>
    </row>
    <row r="27" spans="1:63" ht="50.25" customHeight="1" thickTop="1" thickBot="1" x14ac:dyDescent="0.3">
      <c r="A27" s="18" t="s">
        <v>807</v>
      </c>
      <c r="B27" s="18" t="s">
        <v>2548</v>
      </c>
      <c r="C27" s="18" t="s">
        <v>807</v>
      </c>
      <c r="D27" s="19" t="s">
        <v>504</v>
      </c>
      <c r="E27" s="19" t="s">
        <v>499</v>
      </c>
      <c r="F27" s="19" t="s">
        <v>500</v>
      </c>
      <c r="G27" s="19" t="s">
        <v>806</v>
      </c>
      <c r="H27" s="19" t="s">
        <v>502</v>
      </c>
      <c r="I27" s="19" t="s">
        <v>505</v>
      </c>
      <c r="J27" s="19" t="s">
        <v>506</v>
      </c>
      <c r="K27" s="19">
        <v>1.4500000000000002</v>
      </c>
      <c r="L27" s="19" t="s">
        <v>38</v>
      </c>
      <c r="M27" s="19" t="s">
        <v>510</v>
      </c>
      <c r="N27" s="19" t="s">
        <v>511</v>
      </c>
      <c r="O27" s="20">
        <v>10</v>
      </c>
      <c r="P27" s="23">
        <v>26000</v>
      </c>
      <c r="Q27" s="18" t="s">
        <v>41</v>
      </c>
      <c r="R27" s="21" t="s">
        <v>2174</v>
      </c>
      <c r="S27" s="22" t="s">
        <v>2175</v>
      </c>
      <c r="T27" s="22" t="s">
        <v>2439</v>
      </c>
      <c r="U27" s="22"/>
      <c r="V27" s="22"/>
      <c r="W27" s="22"/>
      <c r="X27" s="22">
        <v>5</v>
      </c>
      <c r="Y27" s="22" t="s">
        <v>2176</v>
      </c>
      <c r="Z27" s="22" t="s">
        <v>2125</v>
      </c>
      <c r="AA27" s="102">
        <v>3</v>
      </c>
      <c r="AB27" s="102" t="s">
        <v>2826</v>
      </c>
      <c r="AC27" s="102" t="s">
        <v>2827</v>
      </c>
      <c r="AD27" s="49">
        <f>+VLOOKUP(M27,'[1]PA con seg IV Trimestre'!$M$8:$AF$68,18,FALSE)</f>
        <v>34176</v>
      </c>
      <c r="AE27" s="49" t="str">
        <f>+VLOOKUP(M27,'[1]PA con seg IV Trimestre'!$M$8:$AF$68,19,FALSE)</f>
        <v>Mediante estadistico suministrado por el CEDIP se evidencia el cumplimiento de la meta de operativos en un 131% con un total de 34176 operativos realizados en lo corrido de este año</v>
      </c>
      <c r="AF27" s="49" t="str">
        <f>+VLOOKUP(M27,'[1]PA con seg IV Trimestre'!$M$8:$AF$68,20,FALSE)</f>
        <v>C:\Users\JPBARRERAM\Desktop\PLANES DICUV\Plan de Acción 2016\Seguimiento PA 2016\Seguimiento IV Trimestre\Evidencias</v>
      </c>
      <c r="AG27" s="23">
        <v>713</v>
      </c>
      <c r="AH27" s="21" t="s">
        <v>2177</v>
      </c>
      <c r="AI27" s="22" t="s">
        <v>47</v>
      </c>
      <c r="AJ27" s="24">
        <v>42370</v>
      </c>
      <c r="AK27" s="24">
        <v>42716</v>
      </c>
      <c r="AL27" s="22">
        <v>50</v>
      </c>
      <c r="AM27" s="22" t="s">
        <v>2178</v>
      </c>
      <c r="AN27" s="22" t="s">
        <v>839</v>
      </c>
      <c r="AO27" s="22" t="s">
        <v>2439</v>
      </c>
      <c r="AP27" s="23">
        <v>12</v>
      </c>
      <c r="AQ27" s="25" t="s">
        <v>2179</v>
      </c>
      <c r="AR27" s="25" t="s">
        <v>2180</v>
      </c>
      <c r="AS27" s="102">
        <v>15</v>
      </c>
      <c r="AT27" s="25" t="s">
        <v>2181</v>
      </c>
      <c r="AU27" s="25" t="s">
        <v>2125</v>
      </c>
      <c r="AV27" s="109">
        <v>15</v>
      </c>
      <c r="AW27" s="27">
        <v>0.78901734104046239</v>
      </c>
      <c r="AX27" s="18" t="s">
        <v>2839</v>
      </c>
      <c r="AY27" s="110" t="s">
        <v>2827</v>
      </c>
      <c r="AZ27" s="94">
        <f>+VLOOKUP(AG27,'[1]PA con seg IV Trimestre'!$AG$8:$BF$68,23,FALSE)</f>
        <v>100</v>
      </c>
      <c r="BA27" s="106">
        <f t="shared" si="3"/>
        <v>1</v>
      </c>
      <c r="BB27" s="94" t="str">
        <f>+VLOOKUP(AG27,'[1]PA con seg IV Trimestre'!$AG$8:$BF$68,25,FALSE)</f>
        <v xml:space="preserve">Mediante correo electronico de 14 de Diciembre  se remite el consolidado de los operativos de los ERON a nivel nacional. </v>
      </c>
      <c r="BC27" s="94" t="str">
        <f>+VLOOKUP(AG27,'[1]PA con seg IV Trimestre'!$AG$8:$BF$68,26,FALSE)</f>
        <v>C:\Users\JPBARRERAM\Desktop\PLANES DICUV\Plan de Acción 2016\Seguimiento PA 2016\Seguimiento IV Trimestre\Evidencias</v>
      </c>
      <c r="BD27" s="107">
        <f t="shared" si="0"/>
        <v>346</v>
      </c>
      <c r="BE27" s="107">
        <f t="shared" si="1"/>
        <v>346</v>
      </c>
      <c r="BF27" s="108">
        <f t="shared" si="2"/>
        <v>1</v>
      </c>
      <c r="BG27" s="381">
        <f t="shared" si="9"/>
        <v>1.3144615384615386</v>
      </c>
      <c r="BH27" s="381">
        <f t="shared" si="10"/>
        <v>1</v>
      </c>
      <c r="BI27" s="382">
        <f t="shared" si="11"/>
        <v>0.1</v>
      </c>
      <c r="BJ27" s="381">
        <f t="shared" si="12"/>
        <v>0.5</v>
      </c>
      <c r="BK27" s="381">
        <f t="shared" si="13"/>
        <v>0.05</v>
      </c>
    </row>
    <row r="28" spans="1:63" ht="75" customHeight="1" thickTop="1" thickBot="1" x14ac:dyDescent="0.3">
      <c r="A28" s="18" t="s">
        <v>807</v>
      </c>
      <c r="B28" s="18" t="s">
        <v>2548</v>
      </c>
      <c r="C28" s="18" t="s">
        <v>807</v>
      </c>
      <c r="D28" s="19" t="s">
        <v>504</v>
      </c>
      <c r="E28" s="19" t="s">
        <v>499</v>
      </c>
      <c r="F28" s="19" t="s">
        <v>500</v>
      </c>
      <c r="G28" s="19" t="s">
        <v>806</v>
      </c>
      <c r="H28" s="19" t="s">
        <v>502</v>
      </c>
      <c r="I28" s="19" t="s">
        <v>505</v>
      </c>
      <c r="J28" s="19" t="s">
        <v>506</v>
      </c>
      <c r="K28" s="19">
        <v>1.4500000000000002</v>
      </c>
      <c r="L28" s="19" t="s">
        <v>38</v>
      </c>
      <c r="M28" s="19" t="s">
        <v>510</v>
      </c>
      <c r="N28" s="19" t="s">
        <v>511</v>
      </c>
      <c r="O28" s="23">
        <v>10</v>
      </c>
      <c r="P28" s="23">
        <v>26000</v>
      </c>
      <c r="Q28" s="18" t="s">
        <v>41</v>
      </c>
      <c r="R28" s="18" t="s">
        <v>2174</v>
      </c>
      <c r="S28" s="18" t="s">
        <v>2175</v>
      </c>
      <c r="T28" s="22" t="s">
        <v>2439</v>
      </c>
      <c r="U28" s="18"/>
      <c r="V28" s="18"/>
      <c r="W28" s="18"/>
      <c r="X28" s="18"/>
      <c r="Y28" s="18"/>
      <c r="Z28" s="18"/>
      <c r="AA28" s="102">
        <v>3</v>
      </c>
      <c r="AB28" s="102" t="s">
        <v>2826</v>
      </c>
      <c r="AC28" s="102" t="s">
        <v>2827</v>
      </c>
      <c r="AD28" s="49">
        <f>+VLOOKUP(M28,'[1]PA con seg IV Trimestre'!$M$8:$AF$68,18,FALSE)</f>
        <v>34176</v>
      </c>
      <c r="AE28" s="49" t="str">
        <f>+VLOOKUP(M28,'[1]PA con seg IV Trimestre'!$M$8:$AF$68,19,FALSE)</f>
        <v>Mediante estadistico suministrado por el CEDIP se evidencia el cumplimiento de la meta de operativos en un 131% con un total de 34176 operativos realizados en lo corrido de este año</v>
      </c>
      <c r="AF28" s="49" t="str">
        <f>+VLOOKUP(M28,'[1]PA con seg IV Trimestre'!$M$8:$AF$68,20,FALSE)</f>
        <v>C:\Users\JPBARRERAM\Desktop\PLANES DICUV\Plan de Acción 2016\Seguimiento PA 2016\Seguimiento IV Trimestre\Evidencias</v>
      </c>
      <c r="AG28" s="23">
        <v>714</v>
      </c>
      <c r="AH28" s="21" t="s">
        <v>2182</v>
      </c>
      <c r="AI28" s="22" t="s">
        <v>47</v>
      </c>
      <c r="AJ28" s="24">
        <v>42430</v>
      </c>
      <c r="AK28" s="24">
        <v>42716</v>
      </c>
      <c r="AL28" s="22">
        <v>50</v>
      </c>
      <c r="AM28" s="22" t="s">
        <v>2183</v>
      </c>
      <c r="AN28" s="22" t="s">
        <v>839</v>
      </c>
      <c r="AO28" s="22" t="s">
        <v>2439</v>
      </c>
      <c r="AP28" s="23"/>
      <c r="AQ28" s="25"/>
      <c r="AR28" s="25"/>
      <c r="AS28" s="23" t="s">
        <v>1021</v>
      </c>
      <c r="AT28" s="25" t="s">
        <v>2184</v>
      </c>
      <c r="AU28" s="25" t="s">
        <v>2125</v>
      </c>
      <c r="AV28" s="109">
        <v>10</v>
      </c>
      <c r="AW28" s="27">
        <v>0.74475524475524479</v>
      </c>
      <c r="AX28" s="18" t="s">
        <v>2840</v>
      </c>
      <c r="AY28" s="110" t="s">
        <v>2827</v>
      </c>
      <c r="AZ28" s="94">
        <f>+VLOOKUP(AG28,'[1]PA con seg IV Trimestre'!$AG$8:$BF$68,23,FALSE)</f>
        <v>100</v>
      </c>
      <c r="BA28" s="106">
        <f t="shared" si="3"/>
        <v>1</v>
      </c>
      <c r="BB28" s="94" t="str">
        <f>+VLOOKUP(AG28,'[1]PA con seg IV Trimestre'!$AG$8:$BF$68,25,FALSE)</f>
        <v>Se realiza el analisis de seguridad del segundo trimestre y se imparten intrucciones a los ERON</v>
      </c>
      <c r="BC28" s="94" t="str">
        <f>+VLOOKUP(AG28,'[1]PA con seg IV Trimestre'!$AG$8:$BF$68,26,FALSE)</f>
        <v>C:\Users\JPBARRERAM\Desktop\PLANES DICUV\Plan de Acción 2016\Seguimiento PA 2016\Seguimiento IV Trimestre\Evidencias</v>
      </c>
      <c r="BD28" s="107">
        <f t="shared" si="0"/>
        <v>286</v>
      </c>
      <c r="BE28" s="107">
        <f t="shared" si="1"/>
        <v>286</v>
      </c>
      <c r="BF28" s="108">
        <f t="shared" si="2"/>
        <v>1</v>
      </c>
      <c r="BG28" s="381">
        <f t="shared" si="9"/>
        <v>1.3144615384615386</v>
      </c>
      <c r="BH28" s="381">
        <f t="shared" si="10"/>
        <v>1</v>
      </c>
      <c r="BI28" s="382">
        <f t="shared" si="11"/>
        <v>0.1</v>
      </c>
      <c r="BJ28" s="381">
        <f t="shared" si="12"/>
        <v>0.5</v>
      </c>
      <c r="BK28" s="381">
        <f t="shared" si="13"/>
        <v>0.05</v>
      </c>
    </row>
    <row r="29" spans="1:63" ht="75" customHeight="1" thickTop="1" thickBot="1" x14ac:dyDescent="0.3">
      <c r="A29" s="18" t="s">
        <v>807</v>
      </c>
      <c r="B29" s="18" t="s">
        <v>2548</v>
      </c>
      <c r="C29" s="18" t="s">
        <v>807</v>
      </c>
      <c r="D29" s="19" t="s">
        <v>504</v>
      </c>
      <c r="E29" s="19" t="s">
        <v>499</v>
      </c>
      <c r="F29" s="19" t="s">
        <v>500</v>
      </c>
      <c r="G29" s="19" t="s">
        <v>806</v>
      </c>
      <c r="H29" s="19" t="s">
        <v>502</v>
      </c>
      <c r="I29" s="19" t="s">
        <v>505</v>
      </c>
      <c r="J29" s="19" t="s">
        <v>506</v>
      </c>
      <c r="K29" s="19">
        <v>1.4500000000000002</v>
      </c>
      <c r="L29" s="19" t="s">
        <v>38</v>
      </c>
      <c r="M29" s="19" t="s">
        <v>512</v>
      </c>
      <c r="N29" s="19" t="s">
        <v>513</v>
      </c>
      <c r="O29" s="20">
        <v>15</v>
      </c>
      <c r="P29" s="23">
        <v>100</v>
      </c>
      <c r="Q29" s="18" t="s">
        <v>38</v>
      </c>
      <c r="R29" s="21" t="s">
        <v>2185</v>
      </c>
      <c r="S29" s="22" t="s">
        <v>839</v>
      </c>
      <c r="T29" s="22" t="s">
        <v>2439</v>
      </c>
      <c r="U29" s="22"/>
      <c r="V29" s="22"/>
      <c r="W29" s="22"/>
      <c r="X29" s="22">
        <v>50</v>
      </c>
      <c r="Y29" s="102" t="s">
        <v>2186</v>
      </c>
      <c r="Z29" s="22" t="s">
        <v>2125</v>
      </c>
      <c r="AA29" s="102">
        <v>25</v>
      </c>
      <c r="AB29" s="102" t="s">
        <v>2828</v>
      </c>
      <c r="AC29" s="102" t="s">
        <v>2827</v>
      </c>
      <c r="AD29" s="49">
        <f>+VLOOKUP(M29,'[1]PA con seg IV Trimestre'!$M$8:$AF$68,18,FALSE)</f>
        <v>100</v>
      </c>
      <c r="AE29" s="49" t="str">
        <f>+VLOOKUP(M29,'[1]PA con seg IV Trimestre'!$M$8:$AF$68,19,FALSE)</f>
        <v>Segun las actividades planteadas, se ha dado cumplimiento de acuerdo a los informes sumisnistrados por la Unidad de Policia Judicial donde se evidencian número de capturas, tramite de internos indocumentados, solicitud de realización de cursos y la correc</v>
      </c>
      <c r="AF29" s="49" t="str">
        <f>+VLOOKUP(M29,'[1]PA con seg IV Trimestre'!$M$8:$AF$68,20,FALSE)</f>
        <v>C:\Users\JPBARRERAM\Desktop\PLANES DICUV\Plan de Acción 2016\Seguimiento PA 2016\Seguimiento IV Trimestre\Evidencias</v>
      </c>
      <c r="AG29" s="23">
        <v>715</v>
      </c>
      <c r="AH29" s="22" t="s">
        <v>2187</v>
      </c>
      <c r="AI29" s="22" t="s">
        <v>47</v>
      </c>
      <c r="AJ29" s="24">
        <v>42370</v>
      </c>
      <c r="AK29" s="24">
        <v>42520</v>
      </c>
      <c r="AL29" s="22">
        <v>30</v>
      </c>
      <c r="AM29" s="22" t="s">
        <v>2188</v>
      </c>
      <c r="AN29" s="22" t="s">
        <v>1193</v>
      </c>
      <c r="AO29" s="22" t="s">
        <v>2439</v>
      </c>
      <c r="AP29" s="23">
        <v>7</v>
      </c>
      <c r="AQ29" s="25" t="s">
        <v>2189</v>
      </c>
      <c r="AR29" s="25" t="s">
        <v>2146</v>
      </c>
      <c r="AS29" s="23" t="s">
        <v>2190</v>
      </c>
      <c r="AT29" s="25" t="s">
        <v>2191</v>
      </c>
      <c r="AU29" s="25" t="s">
        <v>2125</v>
      </c>
      <c r="AV29" s="103"/>
      <c r="AW29" s="27">
        <v>1</v>
      </c>
      <c r="AX29" s="104" t="s">
        <v>2677</v>
      </c>
      <c r="AY29" s="105"/>
      <c r="AZ29" s="94">
        <f>+VLOOKUP(AG29,'[1]PA con seg IV Trimestre'!$AG$8:$BF$68,23,FALSE)</f>
        <v>100</v>
      </c>
      <c r="BA29" s="106">
        <f t="shared" si="3"/>
        <v>1</v>
      </c>
      <c r="BB29" s="94" t="str">
        <f>+VLOOKUP(AG29,'[1]PA con seg IV Trimestre'!$AG$8:$BF$68,25,FALSE)</f>
        <v>Mediante Ofico 82202-SUSEV-GRUJU-1195 se recibe informe de policia judicial en donde se mencionan las acciones adelantadas respecto a las actividades del plan de acción.</v>
      </c>
      <c r="BC29" s="94" t="str">
        <f>+VLOOKUP(AG29,'[1]PA con seg IV Trimestre'!$AG$8:$BF$68,26,FALSE)</f>
        <v>C:\Users\YRODRIGUEZB\Desktop\Plan de Acción 2016\Seguimiento PA 2016\Seguimiento II Trimestre</v>
      </c>
      <c r="BD29" s="107">
        <f t="shared" si="0"/>
        <v>150</v>
      </c>
      <c r="BE29" s="107">
        <f t="shared" si="1"/>
        <v>150</v>
      </c>
      <c r="BF29" s="108">
        <f t="shared" si="2"/>
        <v>1</v>
      </c>
      <c r="BG29" s="381">
        <f t="shared" si="9"/>
        <v>1</v>
      </c>
      <c r="BH29" s="381">
        <f t="shared" si="10"/>
        <v>1</v>
      </c>
      <c r="BI29" s="382">
        <f t="shared" si="11"/>
        <v>0.15</v>
      </c>
      <c r="BJ29" s="381">
        <f t="shared" si="12"/>
        <v>0.3</v>
      </c>
      <c r="BK29" s="381">
        <f t="shared" si="13"/>
        <v>4.4999999999999998E-2</v>
      </c>
    </row>
    <row r="30" spans="1:63" ht="75" customHeight="1" thickTop="1" thickBot="1" x14ac:dyDescent="0.3">
      <c r="A30" s="18" t="s">
        <v>807</v>
      </c>
      <c r="B30" s="18" t="s">
        <v>2548</v>
      </c>
      <c r="C30" s="18" t="s">
        <v>807</v>
      </c>
      <c r="D30" s="19" t="s">
        <v>504</v>
      </c>
      <c r="E30" s="19" t="s">
        <v>499</v>
      </c>
      <c r="F30" s="19" t="s">
        <v>500</v>
      </c>
      <c r="G30" s="19" t="s">
        <v>806</v>
      </c>
      <c r="H30" s="19" t="s">
        <v>502</v>
      </c>
      <c r="I30" s="19" t="s">
        <v>505</v>
      </c>
      <c r="J30" s="19" t="s">
        <v>506</v>
      </c>
      <c r="K30" s="19">
        <v>1.4500000000000002</v>
      </c>
      <c r="L30" s="19" t="s">
        <v>38</v>
      </c>
      <c r="M30" s="19" t="s">
        <v>512</v>
      </c>
      <c r="N30" s="19" t="s">
        <v>513</v>
      </c>
      <c r="O30" s="23">
        <v>15</v>
      </c>
      <c r="P30" s="23">
        <v>100</v>
      </c>
      <c r="Q30" s="18" t="s">
        <v>38</v>
      </c>
      <c r="R30" s="18" t="s">
        <v>2185</v>
      </c>
      <c r="S30" s="18" t="s">
        <v>839</v>
      </c>
      <c r="T30" s="22" t="s">
        <v>2439</v>
      </c>
      <c r="U30" s="18"/>
      <c r="V30" s="18"/>
      <c r="W30" s="18"/>
      <c r="X30" s="18"/>
      <c r="Y30" s="18"/>
      <c r="Z30" s="18"/>
      <c r="AA30" s="102">
        <v>25</v>
      </c>
      <c r="AB30" s="102" t="s">
        <v>2828</v>
      </c>
      <c r="AC30" s="102" t="s">
        <v>2827</v>
      </c>
      <c r="AD30" s="49">
        <f>+VLOOKUP(M30,'[1]PA con seg IV Trimestre'!$M$8:$AF$68,18,FALSE)</f>
        <v>100</v>
      </c>
      <c r="AE30" s="49" t="str">
        <f>+VLOOKUP(M30,'[1]PA con seg IV Trimestre'!$M$8:$AF$68,19,FALSE)</f>
        <v>Segun las actividades planteadas, se ha dado cumplimiento de acuerdo a los informes sumisnistrados por la Unidad de Policia Judicial donde se evidencian número de capturas, tramite de internos indocumentados, solicitud de realización de cursos y la correc</v>
      </c>
      <c r="AF30" s="49" t="str">
        <f>+VLOOKUP(M30,'[1]PA con seg IV Trimestre'!$M$8:$AF$68,20,FALSE)</f>
        <v>C:\Users\JPBARRERAM\Desktop\PLANES DICUV\Plan de Acción 2016\Seguimiento PA 2016\Seguimiento IV Trimestre\Evidencias</v>
      </c>
      <c r="AG30" s="23">
        <v>716</v>
      </c>
      <c r="AH30" s="22" t="s">
        <v>2192</v>
      </c>
      <c r="AI30" s="22" t="s">
        <v>47</v>
      </c>
      <c r="AJ30" s="24">
        <v>42370</v>
      </c>
      <c r="AK30" s="24">
        <v>42716</v>
      </c>
      <c r="AL30" s="22">
        <v>15</v>
      </c>
      <c r="AM30" s="22" t="s">
        <v>2193</v>
      </c>
      <c r="AN30" s="22" t="s">
        <v>1193</v>
      </c>
      <c r="AO30" s="22" t="s">
        <v>2439</v>
      </c>
      <c r="AP30" s="23">
        <v>4</v>
      </c>
      <c r="AQ30" s="25" t="s">
        <v>2189</v>
      </c>
      <c r="AR30" s="25" t="s">
        <v>2146</v>
      </c>
      <c r="AS30" s="23" t="s">
        <v>2194</v>
      </c>
      <c r="AT30" s="25" t="s">
        <v>2191</v>
      </c>
      <c r="AU30" s="25" t="s">
        <v>2125</v>
      </c>
      <c r="AV30" s="109" t="s">
        <v>1199</v>
      </c>
      <c r="AW30" s="27">
        <v>0.78901734104046239</v>
      </c>
      <c r="AX30" s="18" t="s">
        <v>2841</v>
      </c>
      <c r="AY30" s="110" t="s">
        <v>2827</v>
      </c>
      <c r="AZ30" s="94">
        <f>+VLOOKUP(AG30,'[1]PA con seg IV Trimestre'!$AG$8:$BF$68,23,FALSE)</f>
        <v>100</v>
      </c>
      <c r="BA30" s="106">
        <f t="shared" si="3"/>
        <v>1</v>
      </c>
      <c r="BB30" s="94" t="str">
        <f>+VLOOKUP(AG30,'[1]PA con seg IV Trimestre'!$AG$8:$BF$68,25,FALSE)</f>
        <v>Mediante Ofico 82202-SUSEV-GRUJU-1949 se recibe informe de policia judicial en donde se mencionan las acciones adelantadas respecto a las actividades del plan de acción.</v>
      </c>
      <c r="BC30" s="94" t="str">
        <f>+VLOOKUP(AG30,'[1]PA con seg IV Trimestre'!$AG$8:$BF$68,26,FALSE)</f>
        <v>C:\Users\JPBARRERAM\Desktop\PLANES DICUV\Plan de Acción 2016\Seguimiento PA 2016\Seguimiento IV Trimestre\Evidencias</v>
      </c>
      <c r="BD30" s="107">
        <f t="shared" si="0"/>
        <v>346</v>
      </c>
      <c r="BE30" s="107">
        <f t="shared" si="1"/>
        <v>346</v>
      </c>
      <c r="BF30" s="108">
        <f t="shared" si="2"/>
        <v>1</v>
      </c>
      <c r="BG30" s="381">
        <f t="shared" si="9"/>
        <v>1</v>
      </c>
      <c r="BH30" s="381">
        <f t="shared" si="10"/>
        <v>1</v>
      </c>
      <c r="BI30" s="382">
        <f t="shared" si="11"/>
        <v>0.15</v>
      </c>
      <c r="BJ30" s="381">
        <f t="shared" si="12"/>
        <v>0.15</v>
      </c>
      <c r="BK30" s="381">
        <f t="shared" si="13"/>
        <v>2.2499999999999999E-2</v>
      </c>
    </row>
    <row r="31" spans="1:63" ht="75" customHeight="1" thickTop="1" thickBot="1" x14ac:dyDescent="0.3">
      <c r="A31" s="18" t="s">
        <v>807</v>
      </c>
      <c r="B31" s="18" t="s">
        <v>2548</v>
      </c>
      <c r="C31" s="18" t="s">
        <v>807</v>
      </c>
      <c r="D31" s="19" t="s">
        <v>504</v>
      </c>
      <c r="E31" s="19" t="s">
        <v>499</v>
      </c>
      <c r="F31" s="19" t="s">
        <v>500</v>
      </c>
      <c r="G31" s="19" t="s">
        <v>806</v>
      </c>
      <c r="H31" s="19" t="s">
        <v>502</v>
      </c>
      <c r="I31" s="19" t="s">
        <v>505</v>
      </c>
      <c r="J31" s="19" t="s">
        <v>506</v>
      </c>
      <c r="K31" s="19">
        <v>1.4500000000000002</v>
      </c>
      <c r="L31" s="19" t="s">
        <v>38</v>
      </c>
      <c r="M31" s="19" t="s">
        <v>512</v>
      </c>
      <c r="N31" s="19" t="s">
        <v>513</v>
      </c>
      <c r="O31" s="23">
        <v>15</v>
      </c>
      <c r="P31" s="23">
        <v>100</v>
      </c>
      <c r="Q31" s="18" t="s">
        <v>38</v>
      </c>
      <c r="R31" s="18" t="s">
        <v>2185</v>
      </c>
      <c r="S31" s="18" t="s">
        <v>839</v>
      </c>
      <c r="T31" s="22" t="s">
        <v>2439</v>
      </c>
      <c r="U31" s="18"/>
      <c r="V31" s="18"/>
      <c r="W31" s="18"/>
      <c r="X31" s="18"/>
      <c r="Y31" s="18"/>
      <c r="Z31" s="18"/>
      <c r="AA31" s="102">
        <v>25</v>
      </c>
      <c r="AB31" s="102" t="s">
        <v>2828</v>
      </c>
      <c r="AC31" s="102" t="s">
        <v>2827</v>
      </c>
      <c r="AD31" s="49">
        <f>+VLOOKUP(M31,'[1]PA con seg IV Trimestre'!$M$8:$AF$68,18,FALSE)</f>
        <v>100</v>
      </c>
      <c r="AE31" s="49" t="str">
        <f>+VLOOKUP(M31,'[1]PA con seg IV Trimestre'!$M$8:$AF$68,19,FALSE)</f>
        <v>Segun las actividades planteadas, se ha dado cumplimiento de acuerdo a los informes sumisnistrados por la Unidad de Policia Judicial donde se evidencian número de capturas, tramite de internos indocumentados, solicitud de realización de cursos y la correc</v>
      </c>
      <c r="AF31" s="49" t="str">
        <f>+VLOOKUP(M31,'[1]PA con seg IV Trimestre'!$M$8:$AF$68,20,FALSE)</f>
        <v>C:\Users\JPBARRERAM\Desktop\PLANES DICUV\Plan de Acción 2016\Seguimiento PA 2016\Seguimiento IV Trimestre\Evidencias</v>
      </c>
      <c r="AG31" s="23">
        <v>717</v>
      </c>
      <c r="AH31" s="22" t="s">
        <v>2195</v>
      </c>
      <c r="AI31" s="22" t="s">
        <v>70</v>
      </c>
      <c r="AJ31" s="24">
        <v>42370</v>
      </c>
      <c r="AK31" s="24">
        <v>42716</v>
      </c>
      <c r="AL31" s="22">
        <v>30</v>
      </c>
      <c r="AM31" s="22" t="s">
        <v>2196</v>
      </c>
      <c r="AN31" s="22" t="s">
        <v>1193</v>
      </c>
      <c r="AO31" s="22" t="s">
        <v>2439</v>
      </c>
      <c r="AP31" s="23">
        <v>30</v>
      </c>
      <c r="AQ31" s="25" t="s">
        <v>2189</v>
      </c>
      <c r="AR31" s="25" t="s">
        <v>2146</v>
      </c>
      <c r="AS31" s="23">
        <v>30</v>
      </c>
      <c r="AT31" s="25" t="s">
        <v>2191</v>
      </c>
      <c r="AU31" s="25" t="s">
        <v>2125</v>
      </c>
      <c r="AV31" s="109">
        <v>30</v>
      </c>
      <c r="AW31" s="27">
        <v>0.78901734104046239</v>
      </c>
      <c r="AX31" s="18" t="s">
        <v>2841</v>
      </c>
      <c r="AY31" s="110" t="s">
        <v>2827</v>
      </c>
      <c r="AZ31" s="94">
        <f>+VLOOKUP(AG31,'[1]PA con seg IV Trimestre'!$AG$8:$BF$68,23,FALSE)</f>
        <v>100</v>
      </c>
      <c r="BA31" s="106">
        <f t="shared" si="3"/>
        <v>1</v>
      </c>
      <c r="BB31" s="94" t="str">
        <f>+VLOOKUP(AG31,'[1]PA con seg IV Trimestre'!$AG$8:$BF$68,25,FALSE)</f>
        <v>Mediante Ofico 82202-SUSEV-GRUJU-1949 se recibe informe de policia judicial en donde se mencionan las acciones adelantadas respecto a las actividades del plan de acción.</v>
      </c>
      <c r="BC31" s="94" t="str">
        <f>+VLOOKUP(AG31,'[1]PA con seg IV Trimestre'!$AG$8:$BF$68,26,FALSE)</f>
        <v>C:\Users\JPBARRERAM\Desktop\PLANES DICUV\Plan de Acción 2016\Seguimiento PA 2016\Seguimiento IV Trimestre\Evidencias</v>
      </c>
      <c r="BD31" s="107">
        <f t="shared" si="0"/>
        <v>346</v>
      </c>
      <c r="BE31" s="107">
        <f t="shared" si="1"/>
        <v>346</v>
      </c>
      <c r="BF31" s="108">
        <f t="shared" si="2"/>
        <v>1</v>
      </c>
      <c r="BG31" s="381">
        <f t="shared" si="9"/>
        <v>1</v>
      </c>
      <c r="BH31" s="381">
        <f t="shared" si="10"/>
        <v>1</v>
      </c>
      <c r="BI31" s="382">
        <f t="shared" si="11"/>
        <v>0.15</v>
      </c>
      <c r="BJ31" s="381">
        <f t="shared" si="12"/>
        <v>0.3</v>
      </c>
      <c r="BK31" s="381">
        <f t="shared" si="13"/>
        <v>4.4999999999999998E-2</v>
      </c>
    </row>
    <row r="32" spans="1:63" ht="90.75" customHeight="1" thickTop="1" thickBot="1" x14ac:dyDescent="0.3">
      <c r="A32" s="18" t="s">
        <v>807</v>
      </c>
      <c r="B32" s="18" t="s">
        <v>2548</v>
      </c>
      <c r="C32" s="18" t="s">
        <v>807</v>
      </c>
      <c r="D32" s="19" t="s">
        <v>504</v>
      </c>
      <c r="E32" s="19" t="s">
        <v>499</v>
      </c>
      <c r="F32" s="19" t="s">
        <v>500</v>
      </c>
      <c r="G32" s="19" t="s">
        <v>806</v>
      </c>
      <c r="H32" s="19" t="s">
        <v>502</v>
      </c>
      <c r="I32" s="19" t="s">
        <v>505</v>
      </c>
      <c r="J32" s="19" t="s">
        <v>506</v>
      </c>
      <c r="K32" s="19">
        <v>1.4500000000000002</v>
      </c>
      <c r="L32" s="19" t="s">
        <v>38</v>
      </c>
      <c r="M32" s="19" t="s">
        <v>512</v>
      </c>
      <c r="N32" s="19" t="s">
        <v>513</v>
      </c>
      <c r="O32" s="23">
        <v>15</v>
      </c>
      <c r="P32" s="23">
        <v>100</v>
      </c>
      <c r="Q32" s="18" t="s">
        <v>38</v>
      </c>
      <c r="R32" s="18" t="s">
        <v>2185</v>
      </c>
      <c r="S32" s="18" t="s">
        <v>839</v>
      </c>
      <c r="T32" s="22" t="s">
        <v>2439</v>
      </c>
      <c r="U32" s="18"/>
      <c r="V32" s="18"/>
      <c r="W32" s="18"/>
      <c r="X32" s="18"/>
      <c r="Y32" s="18"/>
      <c r="Z32" s="18"/>
      <c r="AA32" s="102">
        <v>25</v>
      </c>
      <c r="AB32" s="102" t="s">
        <v>2828</v>
      </c>
      <c r="AC32" s="102" t="s">
        <v>2827</v>
      </c>
      <c r="AD32" s="49">
        <f>+VLOOKUP(M32,'[1]PA con seg IV Trimestre'!$M$8:$AF$68,18,FALSE)</f>
        <v>100</v>
      </c>
      <c r="AE32" s="49" t="str">
        <f>+VLOOKUP(M32,'[1]PA con seg IV Trimestre'!$M$8:$AF$68,19,FALSE)</f>
        <v>Segun las actividades planteadas, se ha dado cumplimiento de acuerdo a los informes sumisnistrados por la Unidad de Policia Judicial donde se evidencian número de capturas, tramite de internos indocumentados, solicitud de realización de cursos y la correc</v>
      </c>
      <c r="AF32" s="49" t="str">
        <f>+VLOOKUP(M32,'[1]PA con seg IV Trimestre'!$M$8:$AF$68,20,FALSE)</f>
        <v>C:\Users\JPBARRERAM\Desktop\PLANES DICUV\Plan de Acción 2016\Seguimiento PA 2016\Seguimiento IV Trimestre\Evidencias</v>
      </c>
      <c r="AG32" s="23">
        <v>718</v>
      </c>
      <c r="AH32" s="22" t="s">
        <v>2198</v>
      </c>
      <c r="AI32" s="22" t="s">
        <v>70</v>
      </c>
      <c r="AJ32" s="24">
        <v>42370</v>
      </c>
      <c r="AK32" s="24">
        <v>42716</v>
      </c>
      <c r="AL32" s="22">
        <v>25</v>
      </c>
      <c r="AM32" s="22" t="s">
        <v>2199</v>
      </c>
      <c r="AN32" s="22" t="s">
        <v>1193</v>
      </c>
      <c r="AO32" s="22" t="s">
        <v>2439</v>
      </c>
      <c r="AP32" s="23"/>
      <c r="AQ32" s="25"/>
      <c r="AR32" s="25"/>
      <c r="AS32" s="23">
        <v>25</v>
      </c>
      <c r="AT32" s="25" t="s">
        <v>2191</v>
      </c>
      <c r="AU32" s="25" t="s">
        <v>2125</v>
      </c>
      <c r="AV32" s="109">
        <v>25</v>
      </c>
      <c r="AW32" s="27">
        <v>0.78901734104046239</v>
      </c>
      <c r="AX32" s="18" t="s">
        <v>2841</v>
      </c>
      <c r="AY32" s="110" t="s">
        <v>2827</v>
      </c>
      <c r="AZ32" s="94">
        <f>+VLOOKUP(AG32,'[1]PA con seg IV Trimestre'!$AG$8:$BF$68,23,FALSE)</f>
        <v>100</v>
      </c>
      <c r="BA32" s="106">
        <f t="shared" si="3"/>
        <v>1</v>
      </c>
      <c r="BB32" s="94" t="str">
        <f>+VLOOKUP(AG32,'[1]PA con seg IV Trimestre'!$AG$8:$BF$68,25,FALSE)</f>
        <v>Mediante Ofico 82202-SUSEV-GRUJU-1949 se recibe informe de policia judicial en donde se mencionan las acciones adelantadas respecto a las actividades del plan de acción.</v>
      </c>
      <c r="BC32" s="94" t="str">
        <f>+VLOOKUP(AG32,'[1]PA con seg IV Trimestre'!$AG$8:$BF$68,26,FALSE)</f>
        <v>C:\Users\JPBARRERAM\Desktop\PLANES DICUV\Plan de Acción 2016\Seguimiento PA 2016\Seguimiento IV Trimestre\Evidencias</v>
      </c>
      <c r="BD32" s="107">
        <f t="shared" si="0"/>
        <v>346</v>
      </c>
      <c r="BE32" s="107">
        <f t="shared" si="1"/>
        <v>346</v>
      </c>
      <c r="BF32" s="108">
        <f t="shared" si="2"/>
        <v>1</v>
      </c>
      <c r="BG32" s="381">
        <f t="shared" si="9"/>
        <v>1</v>
      </c>
      <c r="BH32" s="381">
        <f t="shared" si="10"/>
        <v>1</v>
      </c>
      <c r="BI32" s="382">
        <f t="shared" si="11"/>
        <v>0.15</v>
      </c>
      <c r="BJ32" s="381">
        <f t="shared" si="12"/>
        <v>0.25</v>
      </c>
      <c r="BK32" s="381">
        <f t="shared" si="13"/>
        <v>3.7499999999999999E-2</v>
      </c>
    </row>
    <row r="33" spans="1:63" ht="72" customHeight="1" thickTop="1" thickBot="1" x14ac:dyDescent="0.3">
      <c r="A33" s="18" t="s">
        <v>807</v>
      </c>
      <c r="B33" s="18" t="s">
        <v>2548</v>
      </c>
      <c r="C33" s="18" t="s">
        <v>807</v>
      </c>
      <c r="D33" s="19" t="s">
        <v>504</v>
      </c>
      <c r="E33" s="19" t="s">
        <v>499</v>
      </c>
      <c r="F33" s="19" t="s">
        <v>500</v>
      </c>
      <c r="G33" s="19" t="s">
        <v>806</v>
      </c>
      <c r="H33" s="19" t="s">
        <v>502</v>
      </c>
      <c r="I33" s="19" t="s">
        <v>505</v>
      </c>
      <c r="J33" s="19" t="s">
        <v>506</v>
      </c>
      <c r="K33" s="19">
        <v>1.4500000000000002</v>
      </c>
      <c r="L33" s="19" t="s">
        <v>38</v>
      </c>
      <c r="M33" s="19" t="s">
        <v>514</v>
      </c>
      <c r="N33" s="19" t="s">
        <v>2200</v>
      </c>
      <c r="O33" s="20">
        <v>5</v>
      </c>
      <c r="P33" s="23">
        <v>10</v>
      </c>
      <c r="Q33" s="18" t="s">
        <v>2546</v>
      </c>
      <c r="R33" s="21" t="s">
        <v>2174</v>
      </c>
      <c r="S33" s="22" t="s">
        <v>2175</v>
      </c>
      <c r="T33" s="22" t="s">
        <v>2439</v>
      </c>
      <c r="U33" s="22"/>
      <c r="V33" s="22"/>
      <c r="W33" s="22"/>
      <c r="X33" s="22">
        <v>2</v>
      </c>
      <c r="Y33" s="22" t="s">
        <v>2201</v>
      </c>
      <c r="Z33" s="22" t="s">
        <v>2125</v>
      </c>
      <c r="AA33" s="102">
        <v>5</v>
      </c>
      <c r="AB33" s="102" t="s">
        <v>2829</v>
      </c>
      <c r="AC33" s="102" t="s">
        <v>2827</v>
      </c>
      <c r="AD33" s="49">
        <f>+VLOOKUP(M33,'[1]PA con seg IV Trimestre'!$M$8:$AF$68,18,FALSE)</f>
        <v>10</v>
      </c>
      <c r="AE33" s="49" t="str">
        <f>+VLOOKUP(M33,'[1]PA con seg IV Trimestre'!$M$8:$AF$68,19,FALSE)</f>
        <v>De acuerdo a las mesas de trabajo, se solicitaron conceptos para concluir el acto administrativo que define los ERON de acuerdo a la Ley 1709 de 2014</v>
      </c>
      <c r="AF33" s="49" t="str">
        <f>+VLOOKUP(M33,'[1]PA con seg IV Trimestre'!$M$8:$AF$68,20,FALSE)</f>
        <v>C:\Users\JPBARRERAM\Desktop\PLANES DICUV\Plan de Acción 2016\Seguimiento PA 2016\Seguimiento IV Trimestre\Evidencias</v>
      </c>
      <c r="AG33" s="23">
        <v>719</v>
      </c>
      <c r="AH33" s="22" t="s">
        <v>2202</v>
      </c>
      <c r="AI33" s="22" t="s">
        <v>47</v>
      </c>
      <c r="AJ33" s="24">
        <v>42370</v>
      </c>
      <c r="AK33" s="24">
        <v>42459</v>
      </c>
      <c r="AL33" s="22">
        <v>15</v>
      </c>
      <c r="AM33" s="22" t="s">
        <v>2203</v>
      </c>
      <c r="AN33" s="22" t="s">
        <v>839</v>
      </c>
      <c r="AO33" s="22" t="s">
        <v>2439</v>
      </c>
      <c r="AP33" s="23" t="s">
        <v>1043</v>
      </c>
      <c r="AQ33" s="25" t="s">
        <v>2204</v>
      </c>
      <c r="AR33" s="25" t="s">
        <v>2146</v>
      </c>
      <c r="AS33" s="23" t="s">
        <v>1043</v>
      </c>
      <c r="AT33" s="25" t="s">
        <v>2204</v>
      </c>
      <c r="AU33" s="130" t="s">
        <v>2146</v>
      </c>
      <c r="AV33" s="131"/>
      <c r="AW33" s="27">
        <v>1</v>
      </c>
      <c r="AX33" s="104" t="s">
        <v>2677</v>
      </c>
      <c r="AY33" s="132"/>
      <c r="AZ33" s="94">
        <f>+VLOOKUP(AG33,'[1]PA con seg IV Trimestre'!$AG$8:$BF$68,23,FALSE)</f>
        <v>100</v>
      </c>
      <c r="BA33" s="106">
        <f t="shared" si="3"/>
        <v>1</v>
      </c>
      <c r="BB33" s="94" t="str">
        <f>+VLOOKUP(AG33,'[1]PA con seg IV Trimestre'!$AG$8:$BF$68,25,FALSE)</f>
        <v>Mediante Oficio 8200 DICUV 0434 de 03 de marzo, se solicita a cada una de las regionales una propuesta de clasificación de los ERON adcritos, para evaluar las propuestas y hacer los lineamientos de acuerdo a la existencia y a lo ordenado por la Ley 1709.</v>
      </c>
      <c r="BC33" s="94" t="str">
        <f>+VLOOKUP(AG33,'[1]PA con seg IV Trimestre'!$AG$8:$BF$68,26,FALSE)</f>
        <v>C:\Users\YRODRIGUEZB\Desktop\Plan de Acción 2016\Seguimiento PA 2016\Seguimiento I Trimestre\Evidencias</v>
      </c>
      <c r="BD33" s="107">
        <f t="shared" si="0"/>
        <v>89</v>
      </c>
      <c r="BE33" s="107">
        <f t="shared" si="1"/>
        <v>89</v>
      </c>
      <c r="BF33" s="108">
        <f t="shared" si="2"/>
        <v>1</v>
      </c>
      <c r="BG33" s="381">
        <f t="shared" si="9"/>
        <v>1</v>
      </c>
      <c r="BH33" s="381">
        <f t="shared" si="10"/>
        <v>1</v>
      </c>
      <c r="BI33" s="382">
        <f t="shared" si="11"/>
        <v>0.05</v>
      </c>
      <c r="BJ33" s="381">
        <f t="shared" si="12"/>
        <v>0.15</v>
      </c>
      <c r="BK33" s="381">
        <f t="shared" si="13"/>
        <v>7.4999999999999997E-3</v>
      </c>
    </row>
    <row r="34" spans="1:63" ht="105" customHeight="1" thickTop="1" thickBot="1" x14ac:dyDescent="0.3">
      <c r="A34" s="18" t="s">
        <v>807</v>
      </c>
      <c r="B34" s="18" t="s">
        <v>2548</v>
      </c>
      <c r="C34" s="18" t="s">
        <v>807</v>
      </c>
      <c r="D34" s="19" t="s">
        <v>504</v>
      </c>
      <c r="E34" s="19" t="s">
        <v>499</v>
      </c>
      <c r="F34" s="19" t="s">
        <v>500</v>
      </c>
      <c r="G34" s="19" t="s">
        <v>806</v>
      </c>
      <c r="H34" s="19" t="s">
        <v>502</v>
      </c>
      <c r="I34" s="19" t="s">
        <v>505</v>
      </c>
      <c r="J34" s="19" t="s">
        <v>506</v>
      </c>
      <c r="K34" s="19">
        <v>1.4500000000000002</v>
      </c>
      <c r="L34" s="19" t="s">
        <v>38</v>
      </c>
      <c r="M34" s="19" t="s">
        <v>514</v>
      </c>
      <c r="N34" s="19" t="s">
        <v>2200</v>
      </c>
      <c r="O34" s="23">
        <v>5</v>
      </c>
      <c r="P34" s="23">
        <v>10</v>
      </c>
      <c r="Q34" s="18" t="s">
        <v>2546</v>
      </c>
      <c r="R34" s="18" t="s">
        <v>2174</v>
      </c>
      <c r="S34" s="18" t="s">
        <v>2175</v>
      </c>
      <c r="T34" s="22" t="s">
        <v>2439</v>
      </c>
      <c r="U34" s="18"/>
      <c r="V34" s="18"/>
      <c r="W34" s="18"/>
      <c r="X34" s="18"/>
      <c r="Y34" s="18"/>
      <c r="Z34" s="18"/>
      <c r="AA34" s="102">
        <v>5</v>
      </c>
      <c r="AB34" s="102" t="s">
        <v>2829</v>
      </c>
      <c r="AC34" s="102" t="s">
        <v>2827</v>
      </c>
      <c r="AD34" s="49">
        <f>+VLOOKUP(M34,'[1]PA con seg IV Trimestre'!$M$8:$AF$68,18,FALSE)</f>
        <v>10</v>
      </c>
      <c r="AE34" s="49" t="str">
        <f>+VLOOKUP(M34,'[1]PA con seg IV Trimestre'!$M$8:$AF$68,19,FALSE)</f>
        <v>De acuerdo a las mesas de trabajo, se solicitaron conceptos para concluir el acto administrativo que define los ERON de acuerdo a la Ley 1709 de 2014</v>
      </c>
      <c r="AF34" s="49" t="str">
        <f>+VLOOKUP(M34,'[1]PA con seg IV Trimestre'!$M$8:$AF$68,20,FALSE)</f>
        <v>C:\Users\JPBARRERAM\Desktop\PLANES DICUV\Plan de Acción 2016\Seguimiento PA 2016\Seguimiento IV Trimestre\Evidencias</v>
      </c>
      <c r="AG34" s="23">
        <v>720</v>
      </c>
      <c r="AH34" s="22" t="s">
        <v>2205</v>
      </c>
      <c r="AI34" s="22" t="s">
        <v>47</v>
      </c>
      <c r="AJ34" s="24">
        <v>42461</v>
      </c>
      <c r="AK34" s="24">
        <v>42704</v>
      </c>
      <c r="AL34" s="22">
        <v>15</v>
      </c>
      <c r="AM34" s="22" t="s">
        <v>2203</v>
      </c>
      <c r="AN34" s="22" t="s">
        <v>839</v>
      </c>
      <c r="AO34" s="22" t="s">
        <v>2439</v>
      </c>
      <c r="AP34" s="23"/>
      <c r="AQ34" s="25"/>
      <c r="AR34" s="25"/>
      <c r="AS34" s="23"/>
      <c r="AT34" s="25" t="s">
        <v>2206</v>
      </c>
      <c r="AU34" s="25"/>
      <c r="AV34" s="109">
        <v>10</v>
      </c>
      <c r="AW34" s="27">
        <v>0.74897119341563789</v>
      </c>
      <c r="AX34" s="18" t="s">
        <v>2842</v>
      </c>
      <c r="AY34" s="110" t="s">
        <v>2827</v>
      </c>
      <c r="AZ34" s="94">
        <f>+VLOOKUP(AG34,'[1]PA con seg IV Trimestre'!$AG$8:$BF$68,23,FALSE)</f>
        <v>100</v>
      </c>
      <c r="BA34" s="106">
        <f t="shared" si="3"/>
        <v>1</v>
      </c>
      <c r="BB34" s="94" t="str">
        <f>+VLOOKUP(AG34,'[1]PA con seg IV Trimestre'!$AG$8:$BF$68,25,FALSE)</f>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v>
      </c>
      <c r="BC34" s="94" t="str">
        <f>+VLOOKUP(AG34,'[1]PA con seg IV Trimestre'!$AG$8:$BF$68,26,FALSE)</f>
        <v>C:\Users\JPBARRERAM\Desktop\PLANES DICUV\Plan de Acción 2016\Seguimiento PA 2016\Seguimiento IV Trimestre\Evidencias</v>
      </c>
      <c r="BD34" s="107">
        <f t="shared" si="0"/>
        <v>243</v>
      </c>
      <c r="BE34" s="107">
        <f t="shared" si="1"/>
        <v>243</v>
      </c>
      <c r="BF34" s="108">
        <f t="shared" si="2"/>
        <v>1</v>
      </c>
      <c r="BG34" s="381">
        <f t="shared" si="9"/>
        <v>1</v>
      </c>
      <c r="BH34" s="381">
        <f t="shared" si="10"/>
        <v>1</v>
      </c>
      <c r="BI34" s="382">
        <f t="shared" si="11"/>
        <v>0.05</v>
      </c>
      <c r="BJ34" s="381">
        <f t="shared" si="12"/>
        <v>0.15</v>
      </c>
      <c r="BK34" s="381">
        <f t="shared" si="13"/>
        <v>7.4999999999999997E-3</v>
      </c>
    </row>
    <row r="35" spans="1:63" ht="75" customHeight="1" thickTop="1" thickBot="1" x14ac:dyDescent="0.3">
      <c r="A35" s="18" t="s">
        <v>807</v>
      </c>
      <c r="B35" s="18" t="s">
        <v>2548</v>
      </c>
      <c r="C35" s="18" t="s">
        <v>807</v>
      </c>
      <c r="D35" s="19" t="s">
        <v>504</v>
      </c>
      <c r="E35" s="19" t="s">
        <v>499</v>
      </c>
      <c r="F35" s="19" t="s">
        <v>500</v>
      </c>
      <c r="G35" s="19" t="s">
        <v>806</v>
      </c>
      <c r="H35" s="19" t="s">
        <v>502</v>
      </c>
      <c r="I35" s="19" t="s">
        <v>505</v>
      </c>
      <c r="J35" s="19" t="s">
        <v>506</v>
      </c>
      <c r="K35" s="19">
        <v>1.4500000000000002</v>
      </c>
      <c r="L35" s="19" t="s">
        <v>38</v>
      </c>
      <c r="M35" s="19" t="s">
        <v>514</v>
      </c>
      <c r="N35" s="19" t="s">
        <v>2200</v>
      </c>
      <c r="O35" s="23">
        <v>5</v>
      </c>
      <c r="P35" s="23">
        <v>10</v>
      </c>
      <c r="Q35" s="18" t="s">
        <v>2546</v>
      </c>
      <c r="R35" s="18" t="s">
        <v>2174</v>
      </c>
      <c r="S35" s="18" t="s">
        <v>2175</v>
      </c>
      <c r="T35" s="22" t="s">
        <v>2439</v>
      </c>
      <c r="U35" s="18"/>
      <c r="V35" s="18"/>
      <c r="W35" s="18"/>
      <c r="X35" s="18"/>
      <c r="Y35" s="18"/>
      <c r="Z35" s="18"/>
      <c r="AA35" s="102">
        <v>5</v>
      </c>
      <c r="AB35" s="102" t="s">
        <v>2829</v>
      </c>
      <c r="AC35" s="102" t="s">
        <v>2827</v>
      </c>
      <c r="AD35" s="49">
        <f>+VLOOKUP(M35,'[1]PA con seg IV Trimestre'!$M$8:$AF$68,18,FALSE)</f>
        <v>10</v>
      </c>
      <c r="AE35" s="49" t="str">
        <f>+VLOOKUP(M35,'[1]PA con seg IV Trimestre'!$M$8:$AF$68,19,FALSE)</f>
        <v>De acuerdo a las mesas de trabajo, se solicitaron conceptos para concluir el acto administrativo que define los ERON de acuerdo a la Ley 1709 de 2014</v>
      </c>
      <c r="AF35" s="49" t="str">
        <f>+VLOOKUP(M35,'[1]PA con seg IV Trimestre'!$M$8:$AF$68,20,FALSE)</f>
        <v>C:\Users\JPBARRERAM\Desktop\PLANES DICUV\Plan de Acción 2016\Seguimiento PA 2016\Seguimiento IV Trimestre\Evidencias</v>
      </c>
      <c r="AG35" s="23">
        <v>721</v>
      </c>
      <c r="AH35" s="22" t="s">
        <v>2207</v>
      </c>
      <c r="AI35" s="22" t="s">
        <v>47</v>
      </c>
      <c r="AJ35" s="24">
        <v>42461</v>
      </c>
      <c r="AK35" s="24">
        <v>42551</v>
      </c>
      <c r="AL35" s="22">
        <v>25</v>
      </c>
      <c r="AM35" s="22" t="s">
        <v>2203</v>
      </c>
      <c r="AN35" s="22" t="s">
        <v>839</v>
      </c>
      <c r="AO35" s="22" t="s">
        <v>2439</v>
      </c>
      <c r="AP35" s="23"/>
      <c r="AQ35" s="25"/>
      <c r="AR35" s="25"/>
      <c r="AS35" s="23" t="s">
        <v>1015</v>
      </c>
      <c r="AT35" s="25" t="s">
        <v>2208</v>
      </c>
      <c r="AU35" s="25" t="s">
        <v>2125</v>
      </c>
      <c r="AV35" s="103"/>
      <c r="AW35" s="27">
        <v>1</v>
      </c>
      <c r="AX35" s="104" t="s">
        <v>2677</v>
      </c>
      <c r="AY35" s="105"/>
      <c r="AZ35" s="94">
        <f>+VLOOKUP(AG35,'[1]PA con seg IV Trimestre'!$AG$8:$BF$68,23,FALSE)</f>
        <v>100</v>
      </c>
      <c r="BA35" s="106">
        <f t="shared" si="3"/>
        <v>1</v>
      </c>
      <c r="BB35" s="94" t="str">
        <f>+VLOOKUP(AG35,'[1]PA con seg IV Trimestre'!$AG$8:$BF$68,25,FALSE)</f>
        <v>De acuerdo al información suministrado por el CEDIP y la Ofiicina de Justicia y Paz del GOSEG, se identificarón los establecimientos con pabellones de alta seguridad, de los funcionarios públicos y los de justicia y paz</v>
      </c>
      <c r="BC35" s="94" t="str">
        <f>+VLOOKUP(AG35,'[1]PA con seg IV Trimestre'!$AG$8:$BF$68,26,FALSE)</f>
        <v>C:\Users\YRODRIGUEZB\Desktop\Plan de Acción 2016\Seguimiento PA 2016\Seguimiento II Trimestre</v>
      </c>
      <c r="BD35" s="107">
        <f t="shared" si="0"/>
        <v>90</v>
      </c>
      <c r="BE35" s="107">
        <f t="shared" si="1"/>
        <v>90</v>
      </c>
      <c r="BF35" s="108">
        <f t="shared" si="2"/>
        <v>1</v>
      </c>
      <c r="BG35" s="381">
        <f t="shared" si="9"/>
        <v>1</v>
      </c>
      <c r="BH35" s="381">
        <f t="shared" si="10"/>
        <v>1</v>
      </c>
      <c r="BI35" s="382">
        <f t="shared" si="11"/>
        <v>0.05</v>
      </c>
      <c r="BJ35" s="381">
        <f t="shared" si="12"/>
        <v>0.25</v>
      </c>
      <c r="BK35" s="381">
        <f t="shared" si="13"/>
        <v>1.2500000000000001E-2</v>
      </c>
    </row>
    <row r="36" spans="1:63" ht="75" customHeight="1" thickTop="1" thickBot="1" x14ac:dyDescent="0.3">
      <c r="A36" s="18" t="s">
        <v>807</v>
      </c>
      <c r="B36" s="18" t="s">
        <v>2548</v>
      </c>
      <c r="C36" s="18" t="s">
        <v>807</v>
      </c>
      <c r="D36" s="19" t="s">
        <v>504</v>
      </c>
      <c r="E36" s="19" t="s">
        <v>499</v>
      </c>
      <c r="F36" s="19" t="s">
        <v>500</v>
      </c>
      <c r="G36" s="19" t="s">
        <v>806</v>
      </c>
      <c r="H36" s="19" t="s">
        <v>502</v>
      </c>
      <c r="I36" s="19" t="s">
        <v>505</v>
      </c>
      <c r="J36" s="19" t="s">
        <v>506</v>
      </c>
      <c r="K36" s="19">
        <v>1.4500000000000002</v>
      </c>
      <c r="L36" s="19" t="s">
        <v>38</v>
      </c>
      <c r="M36" s="19" t="s">
        <v>514</v>
      </c>
      <c r="N36" s="19" t="s">
        <v>2200</v>
      </c>
      <c r="O36" s="23">
        <v>5</v>
      </c>
      <c r="P36" s="23">
        <v>10</v>
      </c>
      <c r="Q36" s="18" t="s">
        <v>2546</v>
      </c>
      <c r="R36" s="18" t="s">
        <v>2174</v>
      </c>
      <c r="S36" s="18" t="s">
        <v>2175</v>
      </c>
      <c r="T36" s="22" t="s">
        <v>2439</v>
      </c>
      <c r="U36" s="18"/>
      <c r="V36" s="18"/>
      <c r="W36" s="18"/>
      <c r="X36" s="18"/>
      <c r="Y36" s="18"/>
      <c r="Z36" s="18"/>
      <c r="AA36" s="102">
        <v>5</v>
      </c>
      <c r="AB36" s="102" t="s">
        <v>2829</v>
      </c>
      <c r="AC36" s="102" t="s">
        <v>2827</v>
      </c>
      <c r="AD36" s="49">
        <f>+VLOOKUP(M36,'[1]PA con seg IV Trimestre'!$M$8:$AF$68,18,FALSE)</f>
        <v>10</v>
      </c>
      <c r="AE36" s="49" t="str">
        <f>+VLOOKUP(M36,'[1]PA con seg IV Trimestre'!$M$8:$AF$68,19,FALSE)</f>
        <v>De acuerdo a las mesas de trabajo, se solicitaron conceptos para concluir el acto administrativo que define los ERON de acuerdo a la Ley 1709 de 2014</v>
      </c>
      <c r="AF36" s="49" t="str">
        <f>+VLOOKUP(M36,'[1]PA con seg IV Trimestre'!$M$8:$AF$68,20,FALSE)</f>
        <v>C:\Users\JPBARRERAM\Desktop\PLANES DICUV\Plan de Acción 2016\Seguimiento PA 2016\Seguimiento IV Trimestre\Evidencias</v>
      </c>
      <c r="AG36" s="23">
        <v>722</v>
      </c>
      <c r="AH36" s="109"/>
      <c r="AI36" s="27">
        <v>1</v>
      </c>
      <c r="AJ36" s="24">
        <v>42461</v>
      </c>
      <c r="AK36" s="24">
        <v>42643</v>
      </c>
      <c r="AL36" s="22">
        <v>25</v>
      </c>
      <c r="AM36" s="22" t="s">
        <v>2203</v>
      </c>
      <c r="AN36" s="22" t="s">
        <v>839</v>
      </c>
      <c r="AO36" s="22" t="s">
        <v>2439</v>
      </c>
      <c r="AP36" s="23"/>
      <c r="AQ36" s="25"/>
      <c r="AR36" s="25"/>
      <c r="AS36" s="23"/>
      <c r="AT36" s="25"/>
      <c r="AU36" s="25"/>
      <c r="AV36" s="109">
        <v>25</v>
      </c>
      <c r="AW36" s="27">
        <v>1</v>
      </c>
      <c r="AX36" s="18" t="s">
        <v>2842</v>
      </c>
      <c r="AY36" s="110" t="s">
        <v>2827</v>
      </c>
      <c r="AZ36" s="94">
        <f>+VLOOKUP(AG36,'[1]PA con seg IV Trimestre'!$AG$8:$BF$68,23,FALSE)</f>
        <v>100</v>
      </c>
      <c r="BA36" s="106">
        <f t="shared" si="3"/>
        <v>1</v>
      </c>
      <c r="BB36" s="94" t="str">
        <f>+VLOOKUP(AG36,'[1]PA con seg IV Trimestre'!$AG$8:$BF$68,25,FALSE)</f>
        <v>Mediante Actas 205 y 209 se realizan las mesas de trabajo para la calsificación de los ERON de acuerdo a la Ley 1709</v>
      </c>
      <c r="BC36" s="94" t="str">
        <f>+VLOOKUP(AG36,'[1]PA con seg IV Trimestre'!$AG$8:$BF$68,26,FALSE)</f>
        <v>:\Users\JPBARRERAM\Desktop\PLANES DICUV\Plan de Acción 2016\Seguimiento PA 2016\Seguimiento III Trimestre</v>
      </c>
      <c r="BD36" s="107">
        <f t="shared" si="0"/>
        <v>182</v>
      </c>
      <c r="BE36" s="107">
        <f t="shared" si="1"/>
        <v>182</v>
      </c>
      <c r="BF36" s="108">
        <f t="shared" si="2"/>
        <v>1</v>
      </c>
      <c r="BG36" s="381">
        <f t="shared" si="9"/>
        <v>1</v>
      </c>
      <c r="BH36" s="381">
        <f t="shared" si="10"/>
        <v>1</v>
      </c>
      <c r="BI36" s="382">
        <f t="shared" si="11"/>
        <v>0.05</v>
      </c>
      <c r="BJ36" s="381">
        <f t="shared" si="12"/>
        <v>0.25</v>
      </c>
      <c r="BK36" s="381">
        <f t="shared" si="13"/>
        <v>1.2500000000000001E-2</v>
      </c>
    </row>
    <row r="37" spans="1:63" ht="75" customHeight="1" thickTop="1" thickBot="1" x14ac:dyDescent="0.3">
      <c r="A37" s="18" t="s">
        <v>807</v>
      </c>
      <c r="B37" s="18" t="s">
        <v>2548</v>
      </c>
      <c r="C37" s="18" t="s">
        <v>807</v>
      </c>
      <c r="D37" s="19" t="s">
        <v>504</v>
      </c>
      <c r="E37" s="19" t="s">
        <v>499</v>
      </c>
      <c r="F37" s="19" t="s">
        <v>500</v>
      </c>
      <c r="G37" s="19" t="s">
        <v>806</v>
      </c>
      <c r="H37" s="19" t="s">
        <v>502</v>
      </c>
      <c r="I37" s="19" t="s">
        <v>505</v>
      </c>
      <c r="J37" s="19" t="s">
        <v>506</v>
      </c>
      <c r="K37" s="19">
        <v>1.4500000000000002</v>
      </c>
      <c r="L37" s="19" t="s">
        <v>38</v>
      </c>
      <c r="M37" s="19" t="s">
        <v>514</v>
      </c>
      <c r="N37" s="19" t="s">
        <v>2200</v>
      </c>
      <c r="O37" s="23">
        <v>5</v>
      </c>
      <c r="P37" s="23">
        <v>10</v>
      </c>
      <c r="Q37" s="18" t="s">
        <v>2546</v>
      </c>
      <c r="R37" s="18" t="s">
        <v>2174</v>
      </c>
      <c r="S37" s="18" t="s">
        <v>2175</v>
      </c>
      <c r="T37" s="22" t="s">
        <v>2439</v>
      </c>
      <c r="U37" s="18"/>
      <c r="V37" s="18"/>
      <c r="W37" s="18"/>
      <c r="X37" s="18"/>
      <c r="Y37" s="18"/>
      <c r="Z37" s="18"/>
      <c r="AA37" s="102">
        <v>5</v>
      </c>
      <c r="AB37" s="102" t="s">
        <v>2829</v>
      </c>
      <c r="AC37" s="102" t="s">
        <v>2827</v>
      </c>
      <c r="AD37" s="49">
        <f>+VLOOKUP(M37,'[1]PA con seg IV Trimestre'!$M$8:$AF$68,18,FALSE)</f>
        <v>10</v>
      </c>
      <c r="AE37" s="49" t="str">
        <f>+VLOOKUP(M37,'[1]PA con seg IV Trimestre'!$M$8:$AF$68,19,FALSE)</f>
        <v>De acuerdo a las mesas de trabajo, se solicitaron conceptos para concluir el acto administrativo que define los ERON de acuerdo a la Ley 1709 de 2014</v>
      </c>
      <c r="AF37" s="49" t="str">
        <f>+VLOOKUP(M37,'[1]PA con seg IV Trimestre'!$M$8:$AF$68,20,FALSE)</f>
        <v>C:\Users\JPBARRERAM\Desktop\PLANES DICUV\Plan de Acción 2016\Seguimiento PA 2016\Seguimiento IV Trimestre\Evidencias</v>
      </c>
      <c r="AG37" s="23">
        <v>723</v>
      </c>
      <c r="AH37" s="18" t="s">
        <v>2209</v>
      </c>
      <c r="AI37" s="22" t="s">
        <v>47</v>
      </c>
      <c r="AJ37" s="24">
        <v>42644</v>
      </c>
      <c r="AK37" s="24">
        <v>42716</v>
      </c>
      <c r="AL37" s="22">
        <v>20</v>
      </c>
      <c r="AM37" s="22" t="s">
        <v>2203</v>
      </c>
      <c r="AN37" s="22" t="s">
        <v>839</v>
      </c>
      <c r="AO37" s="22" t="s">
        <v>2439</v>
      </c>
      <c r="AP37" s="23"/>
      <c r="AQ37" s="25"/>
      <c r="AR37" s="25"/>
      <c r="AS37" s="23"/>
      <c r="AT37" s="25"/>
      <c r="AU37" s="25"/>
      <c r="AV37" s="109"/>
      <c r="AW37" s="27" t="s">
        <v>3102</v>
      </c>
      <c r="AX37" s="18"/>
      <c r="AY37" s="110"/>
      <c r="AZ37" s="94">
        <f>+VLOOKUP(AG37,'[1]PA con seg IV Trimestre'!$AG$8:$BF$68,23,FALSE)</f>
        <v>100</v>
      </c>
      <c r="BA37" s="106">
        <f t="shared" si="3"/>
        <v>1</v>
      </c>
      <c r="BB37" s="94" t="str">
        <f>+VLOOKUP(AG37,'[1]PA con seg IV Trimestre'!$AG$8:$BF$68,25,FALSE)</f>
        <v>De acuerdo a las mesas de trabajo realizadas mediante actas 205 y 209, se solicito concepto a la Dirección de Gestión Corporativa y la Dirección de Taención y Tratamiento mediante oficio 8110-OFPLA-2016IE0027392 para realizar los ajustes a la Resolución que reglamento las directrices de los EROn de acuerdo a la Ley 1709 de 2014</v>
      </c>
      <c r="BC37" s="94" t="str">
        <f>+VLOOKUP(AG37,'[1]PA con seg IV Trimestre'!$AG$8:$BF$68,26,FALSE)</f>
        <v>C:\Users\JPBARRERAM\Desktop\PLANES DICUV\Plan de Acción 2016\Seguimiento PA 2016\Seguimiento IV Trimestre\Evidencias</v>
      </c>
      <c r="BD37" s="107">
        <f t="shared" si="0"/>
        <v>72</v>
      </c>
      <c r="BE37" s="107">
        <f t="shared" si="1"/>
        <v>72</v>
      </c>
      <c r="BF37" s="108">
        <f t="shared" si="2"/>
        <v>1</v>
      </c>
      <c r="BG37" s="381">
        <f t="shared" si="9"/>
        <v>1</v>
      </c>
      <c r="BH37" s="381">
        <f t="shared" si="10"/>
        <v>1</v>
      </c>
      <c r="BI37" s="382">
        <f t="shared" si="11"/>
        <v>0.05</v>
      </c>
      <c r="BJ37" s="381">
        <f t="shared" si="12"/>
        <v>0.2</v>
      </c>
      <c r="BK37" s="381">
        <f t="shared" si="13"/>
        <v>0.01</v>
      </c>
    </row>
    <row r="38" spans="1:63" s="99" customFormat="1" ht="75" hidden="1" customHeight="1" thickTop="1" x14ac:dyDescent="0.25">
      <c r="A38" s="133" t="s">
        <v>807</v>
      </c>
      <c r="B38" s="133" t="s">
        <v>2548</v>
      </c>
      <c r="C38" s="133" t="s">
        <v>807</v>
      </c>
      <c r="D38" s="133" t="s">
        <v>504</v>
      </c>
      <c r="E38" s="133" t="s">
        <v>499</v>
      </c>
      <c r="F38" s="133" t="s">
        <v>500</v>
      </c>
      <c r="G38" s="133" t="s">
        <v>806</v>
      </c>
      <c r="H38" s="133" t="s">
        <v>502</v>
      </c>
      <c r="I38" s="133" t="s">
        <v>505</v>
      </c>
      <c r="J38" s="133" t="s">
        <v>506</v>
      </c>
      <c r="K38" s="133">
        <v>1.4500000000000002</v>
      </c>
      <c r="L38" s="133" t="s">
        <v>38</v>
      </c>
      <c r="M38" s="134" t="s">
        <v>514</v>
      </c>
      <c r="N38" s="134" t="s">
        <v>524</v>
      </c>
      <c r="O38" s="135">
        <v>5</v>
      </c>
      <c r="P38" s="135">
        <v>10</v>
      </c>
      <c r="Q38" s="135" t="s">
        <v>2546</v>
      </c>
      <c r="R38" s="134" t="s">
        <v>2123</v>
      </c>
      <c r="S38" s="134" t="s">
        <v>2175</v>
      </c>
      <c r="T38" s="134" t="s">
        <v>2440</v>
      </c>
      <c r="U38" s="134"/>
      <c r="V38" s="134"/>
      <c r="W38" s="134"/>
      <c r="X38" s="134"/>
      <c r="Y38" s="134"/>
      <c r="Z38" s="134"/>
      <c r="AA38" s="134"/>
      <c r="AB38" s="134"/>
      <c r="AC38" s="134"/>
      <c r="AD38" s="360"/>
      <c r="AE38" s="360"/>
      <c r="AF38" s="360"/>
      <c r="AG38" s="135"/>
      <c r="AH38" s="123" t="s">
        <v>2210</v>
      </c>
      <c r="AI38" s="123" t="s">
        <v>47</v>
      </c>
      <c r="AJ38" s="124">
        <v>42370</v>
      </c>
      <c r="AK38" s="124">
        <v>42428</v>
      </c>
      <c r="AL38" s="123"/>
      <c r="AM38" s="124" t="s">
        <v>2211</v>
      </c>
      <c r="AN38" s="124" t="s">
        <v>1193</v>
      </c>
      <c r="AO38" s="136" t="s">
        <v>2440</v>
      </c>
      <c r="AP38" s="125"/>
      <c r="AQ38" s="126"/>
      <c r="AR38" s="126"/>
      <c r="AS38" s="125"/>
      <c r="AT38" s="126"/>
      <c r="AU38" s="137"/>
      <c r="AV38" s="127"/>
      <c r="AW38" s="128" t="s">
        <v>3118</v>
      </c>
      <c r="AX38" s="127"/>
      <c r="AY38" s="129"/>
      <c r="AZ38" s="95"/>
      <c r="BA38" s="106" t="str">
        <f t="shared" si="3"/>
        <v>Actividad inactiva</v>
      </c>
      <c r="BB38" s="95"/>
      <c r="BC38" s="95"/>
      <c r="BD38" s="107">
        <f t="shared" si="0"/>
        <v>58</v>
      </c>
      <c r="BE38" s="107">
        <f t="shared" si="1"/>
        <v>58</v>
      </c>
      <c r="BF38" s="108" t="str">
        <f t="shared" si="2"/>
        <v>Actividad inactiva</v>
      </c>
    </row>
    <row r="39" spans="1:63" s="99" customFormat="1" ht="75" hidden="1" customHeight="1" x14ac:dyDescent="0.25">
      <c r="A39" s="133" t="s">
        <v>807</v>
      </c>
      <c r="B39" s="133" t="s">
        <v>2548</v>
      </c>
      <c r="C39" s="133" t="s">
        <v>807</v>
      </c>
      <c r="D39" s="133" t="s">
        <v>504</v>
      </c>
      <c r="E39" s="133" t="s">
        <v>499</v>
      </c>
      <c r="F39" s="133" t="s">
        <v>500</v>
      </c>
      <c r="G39" s="133" t="s">
        <v>806</v>
      </c>
      <c r="H39" s="133" t="s">
        <v>502</v>
      </c>
      <c r="I39" s="133" t="s">
        <v>501</v>
      </c>
      <c r="J39" s="133" t="s">
        <v>503</v>
      </c>
      <c r="K39" s="133">
        <v>1.4500000000000002</v>
      </c>
      <c r="L39" s="133" t="s">
        <v>38</v>
      </c>
      <c r="M39" s="134" t="s">
        <v>514</v>
      </c>
      <c r="N39" s="134" t="s">
        <v>524</v>
      </c>
      <c r="O39" s="135">
        <v>5</v>
      </c>
      <c r="P39" s="135">
        <v>10</v>
      </c>
      <c r="Q39" s="135" t="s">
        <v>2546</v>
      </c>
      <c r="R39" s="134" t="s">
        <v>2123</v>
      </c>
      <c r="S39" s="134" t="s">
        <v>2175</v>
      </c>
      <c r="T39" s="134" t="s">
        <v>2440</v>
      </c>
      <c r="U39" s="133"/>
      <c r="V39" s="133"/>
      <c r="W39" s="133"/>
      <c r="X39" s="133"/>
      <c r="Y39" s="133"/>
      <c r="Z39" s="133"/>
      <c r="AA39" s="133"/>
      <c r="AB39" s="133"/>
      <c r="AC39" s="133"/>
      <c r="AD39" s="361"/>
      <c r="AE39" s="361"/>
      <c r="AF39" s="361"/>
      <c r="AG39" s="125"/>
      <c r="AH39" s="123" t="s">
        <v>2212</v>
      </c>
      <c r="AI39" s="123" t="s">
        <v>47</v>
      </c>
      <c r="AJ39" s="124">
        <v>42430</v>
      </c>
      <c r="AK39" s="124">
        <v>42459</v>
      </c>
      <c r="AL39" s="123"/>
      <c r="AM39" s="134" t="s">
        <v>2211</v>
      </c>
      <c r="AN39" s="124" t="s">
        <v>1193</v>
      </c>
      <c r="AO39" s="136" t="s">
        <v>2440</v>
      </c>
      <c r="AP39" s="125"/>
      <c r="AQ39" s="126"/>
      <c r="AR39" s="126"/>
      <c r="AS39" s="125"/>
      <c r="AT39" s="126"/>
      <c r="AU39" s="137"/>
      <c r="AV39" s="127"/>
      <c r="AW39" s="128" t="s">
        <v>3118</v>
      </c>
      <c r="AX39" s="127"/>
      <c r="AY39" s="129"/>
      <c r="AZ39" s="95"/>
      <c r="BA39" s="106" t="str">
        <f t="shared" si="3"/>
        <v>Actividad inactiva</v>
      </c>
      <c r="BB39" s="95"/>
      <c r="BC39" s="95"/>
      <c r="BD39" s="107">
        <f t="shared" si="0"/>
        <v>29</v>
      </c>
      <c r="BE39" s="107">
        <f t="shared" si="1"/>
        <v>29</v>
      </c>
      <c r="BF39" s="108" t="str">
        <f t="shared" si="2"/>
        <v>Actividad inactiva</v>
      </c>
    </row>
    <row r="40" spans="1:63" s="99" customFormat="1" ht="75" hidden="1" customHeight="1" x14ac:dyDescent="0.25">
      <c r="A40" s="133" t="s">
        <v>807</v>
      </c>
      <c r="B40" s="133" t="s">
        <v>2548</v>
      </c>
      <c r="C40" s="133" t="s">
        <v>807</v>
      </c>
      <c r="D40" s="133" t="s">
        <v>504</v>
      </c>
      <c r="E40" s="133" t="s">
        <v>499</v>
      </c>
      <c r="F40" s="133" t="s">
        <v>500</v>
      </c>
      <c r="G40" s="133" t="s">
        <v>806</v>
      </c>
      <c r="H40" s="133" t="s">
        <v>502</v>
      </c>
      <c r="I40" s="133" t="s">
        <v>501</v>
      </c>
      <c r="J40" s="133" t="s">
        <v>503</v>
      </c>
      <c r="K40" s="133">
        <v>1.4500000000000002</v>
      </c>
      <c r="L40" s="133" t="s">
        <v>38</v>
      </c>
      <c r="M40" s="134" t="s">
        <v>514</v>
      </c>
      <c r="N40" s="134" t="s">
        <v>524</v>
      </c>
      <c r="O40" s="135">
        <v>5</v>
      </c>
      <c r="P40" s="135">
        <v>10</v>
      </c>
      <c r="Q40" s="135" t="s">
        <v>2546</v>
      </c>
      <c r="R40" s="134" t="s">
        <v>2123</v>
      </c>
      <c r="S40" s="134" t="s">
        <v>2175</v>
      </c>
      <c r="T40" s="134" t="s">
        <v>2440</v>
      </c>
      <c r="U40" s="133"/>
      <c r="V40" s="133"/>
      <c r="W40" s="133"/>
      <c r="X40" s="133"/>
      <c r="Y40" s="133"/>
      <c r="Z40" s="133"/>
      <c r="AA40" s="133"/>
      <c r="AB40" s="133"/>
      <c r="AC40" s="133"/>
      <c r="AD40" s="361"/>
      <c r="AE40" s="361"/>
      <c r="AF40" s="361"/>
      <c r="AG40" s="125"/>
      <c r="AH40" s="123" t="s">
        <v>2213</v>
      </c>
      <c r="AI40" s="123" t="s">
        <v>47</v>
      </c>
      <c r="AJ40" s="124">
        <v>42430</v>
      </c>
      <c r="AK40" s="124">
        <v>42490</v>
      </c>
      <c r="AL40" s="123"/>
      <c r="AM40" s="134" t="s">
        <v>2211</v>
      </c>
      <c r="AN40" s="124" t="s">
        <v>1193</v>
      </c>
      <c r="AO40" s="136" t="s">
        <v>2440</v>
      </c>
      <c r="AP40" s="125"/>
      <c r="AQ40" s="126"/>
      <c r="AR40" s="126"/>
      <c r="AS40" s="125"/>
      <c r="AT40" s="126"/>
      <c r="AU40" s="126"/>
      <c r="AV40" s="127"/>
      <c r="AW40" s="128" t="s">
        <v>3118</v>
      </c>
      <c r="AX40" s="127"/>
      <c r="AY40" s="129"/>
      <c r="AZ40" s="95"/>
      <c r="BA40" s="106" t="str">
        <f t="shared" si="3"/>
        <v>Actividad inactiva</v>
      </c>
      <c r="BB40" s="95"/>
      <c r="BC40" s="95"/>
      <c r="BD40" s="107">
        <f t="shared" si="0"/>
        <v>60</v>
      </c>
      <c r="BE40" s="107">
        <f t="shared" si="1"/>
        <v>60</v>
      </c>
      <c r="BF40" s="108" t="str">
        <f t="shared" si="2"/>
        <v>Actividad inactiva</v>
      </c>
    </row>
    <row r="41" spans="1:63" s="99" customFormat="1" ht="75" hidden="1" customHeight="1" thickBot="1" x14ac:dyDescent="0.3">
      <c r="A41" s="133" t="s">
        <v>807</v>
      </c>
      <c r="B41" s="133" t="s">
        <v>2548</v>
      </c>
      <c r="C41" s="133" t="s">
        <v>807</v>
      </c>
      <c r="D41" s="133" t="s">
        <v>504</v>
      </c>
      <c r="E41" s="133" t="s">
        <v>499</v>
      </c>
      <c r="F41" s="133" t="s">
        <v>500</v>
      </c>
      <c r="G41" s="133" t="s">
        <v>806</v>
      </c>
      <c r="H41" s="133" t="s">
        <v>502</v>
      </c>
      <c r="I41" s="133" t="s">
        <v>501</v>
      </c>
      <c r="J41" s="133" t="s">
        <v>503</v>
      </c>
      <c r="K41" s="133">
        <v>1.4500000000000002</v>
      </c>
      <c r="L41" s="133" t="s">
        <v>38</v>
      </c>
      <c r="M41" s="134" t="s">
        <v>514</v>
      </c>
      <c r="N41" s="134" t="s">
        <v>524</v>
      </c>
      <c r="O41" s="135">
        <v>5</v>
      </c>
      <c r="P41" s="135">
        <v>10</v>
      </c>
      <c r="Q41" s="135" t="s">
        <v>2546</v>
      </c>
      <c r="R41" s="134" t="s">
        <v>2123</v>
      </c>
      <c r="S41" s="134" t="s">
        <v>2175</v>
      </c>
      <c r="T41" s="134" t="s">
        <v>2440</v>
      </c>
      <c r="U41" s="133"/>
      <c r="V41" s="133"/>
      <c r="W41" s="133"/>
      <c r="X41" s="133"/>
      <c r="Y41" s="133"/>
      <c r="Z41" s="133"/>
      <c r="AA41" s="133"/>
      <c r="AB41" s="133"/>
      <c r="AC41" s="133"/>
      <c r="AD41" s="361"/>
      <c r="AE41" s="361"/>
      <c r="AF41" s="361"/>
      <c r="AG41" s="125"/>
      <c r="AH41" s="123" t="s">
        <v>2214</v>
      </c>
      <c r="AI41" s="123" t="s">
        <v>47</v>
      </c>
      <c r="AJ41" s="124">
        <v>42430</v>
      </c>
      <c r="AK41" s="124">
        <v>42551</v>
      </c>
      <c r="AL41" s="123"/>
      <c r="AM41" s="134" t="s">
        <v>2215</v>
      </c>
      <c r="AN41" s="124" t="s">
        <v>1193</v>
      </c>
      <c r="AO41" s="136" t="s">
        <v>2440</v>
      </c>
      <c r="AP41" s="125"/>
      <c r="AQ41" s="126"/>
      <c r="AR41" s="126"/>
      <c r="AS41" s="125"/>
      <c r="AT41" s="126"/>
      <c r="AU41" s="126"/>
      <c r="AV41" s="127"/>
      <c r="AW41" s="128" t="s">
        <v>3118</v>
      </c>
      <c r="AX41" s="127"/>
      <c r="AY41" s="129"/>
      <c r="AZ41" s="95"/>
      <c r="BA41" s="106" t="str">
        <f t="shared" si="3"/>
        <v>Actividad inactiva</v>
      </c>
      <c r="BB41" s="95"/>
      <c r="BC41" s="95"/>
      <c r="BD41" s="107">
        <f t="shared" si="0"/>
        <v>121</v>
      </c>
      <c r="BE41" s="107">
        <f t="shared" si="1"/>
        <v>121</v>
      </c>
      <c r="BF41" s="108" t="str">
        <f t="shared" si="2"/>
        <v>Actividad inactiva</v>
      </c>
    </row>
    <row r="42" spans="1:63" ht="135" customHeight="1" thickTop="1" thickBot="1" x14ac:dyDescent="0.3">
      <c r="A42" s="18" t="s">
        <v>807</v>
      </c>
      <c r="B42" s="18" t="s">
        <v>2548</v>
      </c>
      <c r="C42" s="18" t="s">
        <v>807</v>
      </c>
      <c r="D42" s="19" t="s">
        <v>504</v>
      </c>
      <c r="E42" s="19" t="s">
        <v>499</v>
      </c>
      <c r="F42" s="19" t="s">
        <v>500</v>
      </c>
      <c r="G42" s="19" t="s">
        <v>806</v>
      </c>
      <c r="H42" s="19" t="s">
        <v>502</v>
      </c>
      <c r="I42" s="19" t="s">
        <v>501</v>
      </c>
      <c r="J42" s="19" t="s">
        <v>503</v>
      </c>
      <c r="K42" s="19">
        <v>0</v>
      </c>
      <c r="L42" s="19" t="s">
        <v>38</v>
      </c>
      <c r="M42" s="19" t="s">
        <v>507</v>
      </c>
      <c r="N42" s="18" t="s">
        <v>2216</v>
      </c>
      <c r="O42" s="23">
        <v>7</v>
      </c>
      <c r="P42" s="23">
        <v>1</v>
      </c>
      <c r="Q42" s="18" t="s">
        <v>41</v>
      </c>
      <c r="R42" s="18" t="s">
        <v>2185</v>
      </c>
      <c r="S42" s="18" t="s">
        <v>404</v>
      </c>
      <c r="T42" s="18" t="s">
        <v>2439</v>
      </c>
      <c r="U42" s="18">
        <v>7</v>
      </c>
      <c r="V42" s="18" t="s">
        <v>2217</v>
      </c>
      <c r="W42" s="18" t="s">
        <v>2146</v>
      </c>
      <c r="X42" s="18"/>
      <c r="Y42" s="18"/>
      <c r="Z42" s="18"/>
      <c r="AA42" s="101"/>
      <c r="AB42" s="101" t="s">
        <v>2677</v>
      </c>
      <c r="AC42" s="101"/>
      <c r="AD42" s="49">
        <f>+VLOOKUP(M42,'[1]PA con seg IV Trimestre'!$M$8:$AF$68,18,FALSE)</f>
        <v>1</v>
      </c>
      <c r="AE42" s="49" t="str">
        <f>+VLOOKUP(M42,'[1]PA con seg IV Trimestre'!$M$8:$AF$68,19,FALSE)</f>
        <v>Mediante Oficio 8201-GROPE-SGCAN-0006182 se rinde informe del Seminario canino método MERC 2016.</v>
      </c>
      <c r="AF42" s="49" t="str">
        <f>+VLOOKUP(M42,'[1]PA con seg IV Trimestre'!$M$8:$AF$68,20,FALSE)</f>
        <v>C:\Users\YRODRIGUEZB\Desktop\Plan de Acción 2016\Seguimiento PA 2016\Seguimiento I Trimestre\Evidencias</v>
      </c>
      <c r="AG42" s="23">
        <v>728</v>
      </c>
      <c r="AH42" s="18" t="s">
        <v>2218</v>
      </c>
      <c r="AI42" s="22" t="s">
        <v>47</v>
      </c>
      <c r="AJ42" s="24">
        <v>42370</v>
      </c>
      <c r="AK42" s="24">
        <v>42460</v>
      </c>
      <c r="AL42" s="18">
        <v>25</v>
      </c>
      <c r="AM42" s="18" t="s">
        <v>2219</v>
      </c>
      <c r="AN42" s="18" t="s">
        <v>866</v>
      </c>
      <c r="AO42" s="18" t="s">
        <v>2439</v>
      </c>
      <c r="AP42" s="23" t="s">
        <v>1043</v>
      </c>
      <c r="AQ42" s="25" t="s">
        <v>2220</v>
      </c>
      <c r="AR42" s="25" t="s">
        <v>2146</v>
      </c>
      <c r="AS42" s="23" t="s">
        <v>1043</v>
      </c>
      <c r="AT42" s="25" t="s">
        <v>2220</v>
      </c>
      <c r="AU42" s="130" t="s">
        <v>2146</v>
      </c>
      <c r="AV42" s="131"/>
      <c r="AW42" s="27">
        <v>1</v>
      </c>
      <c r="AX42" s="104" t="s">
        <v>2677</v>
      </c>
      <c r="AY42" s="132"/>
      <c r="AZ42" s="94">
        <f>+VLOOKUP(AG42,'[1]PA con seg IV Trimestre'!$AG$8:$BF$68,23,FALSE)</f>
        <v>100</v>
      </c>
      <c r="BA42" s="106">
        <f t="shared" si="3"/>
        <v>1</v>
      </c>
      <c r="BB42" s="94" t="str">
        <f>+VLOOKUP(AG42,'[1]PA con seg IV Trimestre'!$AG$8:$BF$68,25,FALSE)</f>
        <v>Mediante Oficio 82201-GROPE-SGC-0004001 de 29 de febrero se hace la solicitud a la Subdirección de Talento Humano.</v>
      </c>
      <c r="BC42" s="94" t="str">
        <f>+VLOOKUP(AG42,'[1]PA con seg IV Trimestre'!$AG$8:$BF$68,26,FALSE)</f>
        <v>C:\Users\YRODRIGUEZB\Desktop\Plan de Acción 2016\Seguimiento PA 2016\Seguimiento I Trimestre\Evidencias</v>
      </c>
      <c r="BD42" s="107">
        <f t="shared" si="0"/>
        <v>90</v>
      </c>
      <c r="BE42" s="107">
        <f t="shared" si="1"/>
        <v>90</v>
      </c>
      <c r="BF42" s="108">
        <f t="shared" si="2"/>
        <v>1</v>
      </c>
      <c r="BG42" s="381">
        <f t="shared" ref="BG42:BG51" si="14">+(AD42/P42)</f>
        <v>1</v>
      </c>
      <c r="BH42" s="381">
        <f t="shared" ref="BH42:BH51" si="15">+IF(BG42&gt;100%,100%,BG42)</f>
        <v>1</v>
      </c>
      <c r="BI42" s="382">
        <f t="shared" ref="BI42:BI51" si="16">(BH42*O42)/100</f>
        <v>7.0000000000000007E-2</v>
      </c>
      <c r="BJ42" s="381">
        <f t="shared" ref="BJ42:BJ51" si="17">+(AZ42*AL42)/10000</f>
        <v>0.25</v>
      </c>
      <c r="BK42" s="381">
        <f t="shared" ref="BK42:BK51" si="18">+(BJ42*O42)/100</f>
        <v>1.7500000000000002E-2</v>
      </c>
    </row>
    <row r="43" spans="1:63" ht="75" customHeight="1" thickTop="1" thickBot="1" x14ac:dyDescent="0.3">
      <c r="A43" s="18" t="s">
        <v>807</v>
      </c>
      <c r="B43" s="18" t="s">
        <v>2548</v>
      </c>
      <c r="C43" s="18" t="s">
        <v>807</v>
      </c>
      <c r="D43" s="19" t="s">
        <v>504</v>
      </c>
      <c r="E43" s="19" t="s">
        <v>499</v>
      </c>
      <c r="F43" s="19" t="s">
        <v>500</v>
      </c>
      <c r="G43" s="19" t="s">
        <v>806</v>
      </c>
      <c r="H43" s="19" t="s">
        <v>502</v>
      </c>
      <c r="I43" s="19" t="s">
        <v>501</v>
      </c>
      <c r="J43" s="19" t="s">
        <v>503</v>
      </c>
      <c r="K43" s="19">
        <v>0</v>
      </c>
      <c r="L43" s="19" t="s">
        <v>38</v>
      </c>
      <c r="M43" s="18" t="s">
        <v>507</v>
      </c>
      <c r="N43" s="18" t="s">
        <v>2216</v>
      </c>
      <c r="O43" s="23">
        <v>7</v>
      </c>
      <c r="P43" s="23">
        <v>1</v>
      </c>
      <c r="Q43" s="18" t="s">
        <v>41</v>
      </c>
      <c r="R43" s="18" t="s">
        <v>2185</v>
      </c>
      <c r="S43" s="18" t="s">
        <v>404</v>
      </c>
      <c r="T43" s="18" t="s">
        <v>2439</v>
      </c>
      <c r="U43" s="18"/>
      <c r="V43" s="18"/>
      <c r="W43" s="18"/>
      <c r="X43" s="18"/>
      <c r="Y43" s="18"/>
      <c r="Z43" s="18"/>
      <c r="AA43" s="101"/>
      <c r="AB43" s="101" t="s">
        <v>2677</v>
      </c>
      <c r="AC43" s="101"/>
      <c r="AD43" s="49">
        <f>+VLOOKUP(M43,'[1]PA con seg IV Trimestre'!$M$8:$AF$68,18,FALSE)</f>
        <v>1</v>
      </c>
      <c r="AE43" s="49" t="str">
        <f>+VLOOKUP(M43,'[1]PA con seg IV Trimestre'!$M$8:$AF$68,19,FALSE)</f>
        <v>Mediante Oficio 8201-GROPE-SGCAN-0006182 se rinde informe del Seminario canino método MERC 2016.</v>
      </c>
      <c r="AF43" s="49" t="str">
        <f>+VLOOKUP(M43,'[1]PA con seg IV Trimestre'!$M$8:$AF$68,20,FALSE)</f>
        <v>C:\Users\YRODRIGUEZB\Desktop\Plan de Acción 2016\Seguimiento PA 2016\Seguimiento I Trimestre\Evidencias</v>
      </c>
      <c r="AG43" s="23">
        <v>729</v>
      </c>
      <c r="AH43" s="18" t="s">
        <v>2221</v>
      </c>
      <c r="AI43" s="22" t="s">
        <v>47</v>
      </c>
      <c r="AJ43" s="24">
        <v>42370</v>
      </c>
      <c r="AK43" s="24">
        <v>42460</v>
      </c>
      <c r="AL43" s="18">
        <v>25</v>
      </c>
      <c r="AM43" s="18" t="s">
        <v>2219</v>
      </c>
      <c r="AN43" s="18" t="s">
        <v>866</v>
      </c>
      <c r="AO43" s="18" t="s">
        <v>2439</v>
      </c>
      <c r="AP43" s="23" t="s">
        <v>1043</v>
      </c>
      <c r="AQ43" s="25" t="s">
        <v>2222</v>
      </c>
      <c r="AR43" s="25" t="s">
        <v>2146</v>
      </c>
      <c r="AS43" s="23" t="s">
        <v>1043</v>
      </c>
      <c r="AT43" s="25" t="s">
        <v>2222</v>
      </c>
      <c r="AU43" s="130" t="s">
        <v>2146</v>
      </c>
      <c r="AV43" s="131"/>
      <c r="AW43" s="27">
        <v>1</v>
      </c>
      <c r="AX43" s="104" t="s">
        <v>2677</v>
      </c>
      <c r="AY43" s="132"/>
      <c r="AZ43" s="94">
        <f>+VLOOKUP(AG43,'[1]PA con seg IV Trimestre'!$AG$8:$BF$68,23,FALSE)</f>
        <v>100</v>
      </c>
      <c r="BA43" s="106">
        <f t="shared" si="3"/>
        <v>1</v>
      </c>
      <c r="BB43" s="94" t="str">
        <f>+VLOOKUP(AG43,'[1]PA con seg IV Trimestre'!$AG$8:$BF$68,25,FALSE)</f>
        <v>Mediante orden de Servicios No. 000004 de Febrero 29, se establecen los lineamientos y la finalidad del seminario, su ejecución, coordinación y administración.</v>
      </c>
      <c r="BC43" s="94" t="str">
        <f>+VLOOKUP(AG43,'[1]PA con seg IV Trimestre'!$AG$8:$BF$68,26,FALSE)</f>
        <v>C:\Users\YRODRIGUEZB\Desktop\Plan de Acción 2016\Seguimiento PA 2016\Seguimiento I Trimestre\Evidencias</v>
      </c>
      <c r="BD43" s="107">
        <f t="shared" si="0"/>
        <v>90</v>
      </c>
      <c r="BE43" s="107">
        <f t="shared" si="1"/>
        <v>90</v>
      </c>
      <c r="BF43" s="108">
        <f t="shared" si="2"/>
        <v>1</v>
      </c>
      <c r="BG43" s="381">
        <f t="shared" si="14"/>
        <v>1</v>
      </c>
      <c r="BH43" s="381">
        <f t="shared" si="15"/>
        <v>1</v>
      </c>
      <c r="BI43" s="382">
        <f t="shared" si="16"/>
        <v>7.0000000000000007E-2</v>
      </c>
      <c r="BJ43" s="381">
        <f t="shared" si="17"/>
        <v>0.25</v>
      </c>
      <c r="BK43" s="381">
        <f t="shared" si="18"/>
        <v>1.7500000000000002E-2</v>
      </c>
    </row>
    <row r="44" spans="1:63" ht="75" customHeight="1" thickTop="1" thickBot="1" x14ac:dyDescent="0.3">
      <c r="A44" s="18" t="s">
        <v>807</v>
      </c>
      <c r="B44" s="18" t="s">
        <v>2548</v>
      </c>
      <c r="C44" s="18" t="s">
        <v>807</v>
      </c>
      <c r="D44" s="19" t="s">
        <v>504</v>
      </c>
      <c r="E44" s="19" t="s">
        <v>499</v>
      </c>
      <c r="F44" s="19" t="s">
        <v>500</v>
      </c>
      <c r="G44" s="19" t="s">
        <v>806</v>
      </c>
      <c r="H44" s="19" t="s">
        <v>502</v>
      </c>
      <c r="I44" s="19" t="s">
        <v>501</v>
      </c>
      <c r="J44" s="19" t="s">
        <v>503</v>
      </c>
      <c r="K44" s="19">
        <v>0</v>
      </c>
      <c r="L44" s="19" t="s">
        <v>38</v>
      </c>
      <c r="M44" s="18" t="s">
        <v>507</v>
      </c>
      <c r="N44" s="18" t="s">
        <v>2216</v>
      </c>
      <c r="O44" s="23">
        <v>7</v>
      </c>
      <c r="P44" s="23">
        <v>1</v>
      </c>
      <c r="Q44" s="18" t="s">
        <v>41</v>
      </c>
      <c r="R44" s="18" t="s">
        <v>2185</v>
      </c>
      <c r="S44" s="18" t="s">
        <v>404</v>
      </c>
      <c r="T44" s="18" t="s">
        <v>2439</v>
      </c>
      <c r="U44" s="18"/>
      <c r="V44" s="18"/>
      <c r="W44" s="18"/>
      <c r="X44" s="18"/>
      <c r="Y44" s="18"/>
      <c r="Z44" s="18"/>
      <c r="AA44" s="101"/>
      <c r="AB44" s="101" t="s">
        <v>2677</v>
      </c>
      <c r="AC44" s="101"/>
      <c r="AD44" s="49">
        <f>+VLOOKUP(M44,'[1]PA con seg IV Trimestre'!$M$8:$AF$68,18,FALSE)</f>
        <v>1</v>
      </c>
      <c r="AE44" s="49" t="str">
        <f>+VLOOKUP(M44,'[1]PA con seg IV Trimestre'!$M$8:$AF$68,19,FALSE)</f>
        <v>Mediante Oficio 8201-GROPE-SGCAN-0006182 se rinde informe del Seminario canino método MERC 2016.</v>
      </c>
      <c r="AF44" s="49" t="str">
        <f>+VLOOKUP(M44,'[1]PA con seg IV Trimestre'!$M$8:$AF$68,20,FALSE)</f>
        <v>C:\Users\YRODRIGUEZB\Desktop\Plan de Acción 2016\Seguimiento PA 2016\Seguimiento I Trimestre\Evidencias</v>
      </c>
      <c r="AG44" s="23">
        <v>730</v>
      </c>
      <c r="AH44" s="18" t="s">
        <v>2223</v>
      </c>
      <c r="AI44" s="22" t="s">
        <v>47</v>
      </c>
      <c r="AJ44" s="24">
        <v>42370</v>
      </c>
      <c r="AK44" s="24">
        <v>42460</v>
      </c>
      <c r="AL44" s="18">
        <v>25</v>
      </c>
      <c r="AM44" s="18" t="s">
        <v>2219</v>
      </c>
      <c r="AN44" s="18" t="s">
        <v>866</v>
      </c>
      <c r="AO44" s="18" t="s">
        <v>2439</v>
      </c>
      <c r="AP44" s="23" t="s">
        <v>1043</v>
      </c>
      <c r="AQ44" s="25" t="s">
        <v>2224</v>
      </c>
      <c r="AR44" s="25" t="s">
        <v>2146</v>
      </c>
      <c r="AS44" s="23" t="s">
        <v>1043</v>
      </c>
      <c r="AT44" s="25" t="s">
        <v>2224</v>
      </c>
      <c r="AU44" s="130" t="s">
        <v>2146</v>
      </c>
      <c r="AV44" s="131"/>
      <c r="AW44" s="27">
        <v>1</v>
      </c>
      <c r="AX44" s="104" t="s">
        <v>2677</v>
      </c>
      <c r="AY44" s="132"/>
      <c r="AZ44" s="94">
        <f>+VLOOKUP(AG44,'[1]PA con seg IV Trimestre'!$AG$8:$BF$68,23,FALSE)</f>
        <v>100</v>
      </c>
      <c r="BA44" s="106">
        <f t="shared" si="3"/>
        <v>1</v>
      </c>
      <c r="BB44" s="94" t="str">
        <f>+VLOOKUP(AG44,'[1]PA con seg IV Trimestre'!$AG$8:$BF$68,25,FALSE)</f>
        <v>La seleccion del personal se comunica mediante Oficio 8210-SUCUC-GROPE sin numero, firmado por el Comandante Superior Elver Gerardo Rosas Suarez, quien autorizas el desplazamiento del personal. La selección es efectuada por el Coordinador d Servicio de Guías Caninos.</v>
      </c>
      <c r="BC44" s="94" t="str">
        <f>+VLOOKUP(AG44,'[1]PA con seg IV Trimestre'!$AG$8:$BF$68,26,FALSE)</f>
        <v>C:\Users\YRODRIGUEZB\Desktop\Plan de Acción 2016\Seguimiento PA 2016\Seguimiento I Trimestre\Evidencias</v>
      </c>
      <c r="BD44" s="107">
        <f t="shared" si="0"/>
        <v>90</v>
      </c>
      <c r="BE44" s="107">
        <f t="shared" si="1"/>
        <v>90</v>
      </c>
      <c r="BF44" s="108">
        <f t="shared" si="2"/>
        <v>1</v>
      </c>
      <c r="BG44" s="381">
        <f t="shared" si="14"/>
        <v>1</v>
      </c>
      <c r="BH44" s="381">
        <f t="shared" si="15"/>
        <v>1</v>
      </c>
      <c r="BI44" s="382">
        <f t="shared" si="16"/>
        <v>7.0000000000000007E-2</v>
      </c>
      <c r="BJ44" s="381">
        <f t="shared" si="17"/>
        <v>0.25</v>
      </c>
      <c r="BK44" s="381">
        <f t="shared" si="18"/>
        <v>1.7500000000000002E-2</v>
      </c>
    </row>
    <row r="45" spans="1:63" ht="75" customHeight="1" thickTop="1" thickBot="1" x14ac:dyDescent="0.3">
      <c r="A45" s="18" t="s">
        <v>807</v>
      </c>
      <c r="B45" s="18" t="s">
        <v>2548</v>
      </c>
      <c r="C45" s="18" t="s">
        <v>807</v>
      </c>
      <c r="D45" s="19" t="s">
        <v>504</v>
      </c>
      <c r="E45" s="19" t="s">
        <v>499</v>
      </c>
      <c r="F45" s="19" t="s">
        <v>500</v>
      </c>
      <c r="G45" s="19" t="s">
        <v>806</v>
      </c>
      <c r="H45" s="19" t="s">
        <v>502</v>
      </c>
      <c r="I45" s="19" t="s">
        <v>501</v>
      </c>
      <c r="J45" s="19" t="s">
        <v>503</v>
      </c>
      <c r="K45" s="19">
        <v>0</v>
      </c>
      <c r="L45" s="19" t="s">
        <v>38</v>
      </c>
      <c r="M45" s="18" t="s">
        <v>507</v>
      </c>
      <c r="N45" s="18" t="s">
        <v>2216</v>
      </c>
      <c r="O45" s="23">
        <v>7</v>
      </c>
      <c r="P45" s="23">
        <v>1</v>
      </c>
      <c r="Q45" s="18" t="s">
        <v>41</v>
      </c>
      <c r="R45" s="18" t="s">
        <v>2185</v>
      </c>
      <c r="S45" s="18" t="s">
        <v>404</v>
      </c>
      <c r="T45" s="18" t="s">
        <v>2439</v>
      </c>
      <c r="U45" s="18"/>
      <c r="V45" s="18"/>
      <c r="W45" s="18"/>
      <c r="X45" s="18"/>
      <c r="Y45" s="18"/>
      <c r="Z45" s="18"/>
      <c r="AA45" s="101"/>
      <c r="AB45" s="101" t="s">
        <v>2677</v>
      </c>
      <c r="AC45" s="101"/>
      <c r="AD45" s="49">
        <f>+VLOOKUP(M45,'[1]PA con seg IV Trimestre'!$M$8:$AF$68,18,FALSE)</f>
        <v>1</v>
      </c>
      <c r="AE45" s="49" t="str">
        <f>+VLOOKUP(M45,'[1]PA con seg IV Trimestre'!$M$8:$AF$68,19,FALSE)</f>
        <v>Mediante Oficio 8201-GROPE-SGCAN-0006182 se rinde informe del Seminario canino método MERC 2016.</v>
      </c>
      <c r="AF45" s="49" t="str">
        <f>+VLOOKUP(M45,'[1]PA con seg IV Trimestre'!$M$8:$AF$68,20,FALSE)</f>
        <v>C:\Users\YRODRIGUEZB\Desktop\Plan de Acción 2016\Seguimiento PA 2016\Seguimiento I Trimestre\Evidencias</v>
      </c>
      <c r="AG45" s="23">
        <v>731</v>
      </c>
      <c r="AH45" s="18" t="s">
        <v>2225</v>
      </c>
      <c r="AI45" s="22" t="s">
        <v>47</v>
      </c>
      <c r="AJ45" s="24">
        <v>42370</v>
      </c>
      <c r="AK45" s="24">
        <v>42460</v>
      </c>
      <c r="AL45" s="18">
        <v>25</v>
      </c>
      <c r="AM45" s="18" t="s">
        <v>2219</v>
      </c>
      <c r="AN45" s="18" t="s">
        <v>866</v>
      </c>
      <c r="AO45" s="18" t="s">
        <v>2439</v>
      </c>
      <c r="AP45" s="23" t="s">
        <v>1043</v>
      </c>
      <c r="AQ45" s="25" t="s">
        <v>2226</v>
      </c>
      <c r="AR45" s="25" t="s">
        <v>2146</v>
      </c>
      <c r="AS45" s="23" t="s">
        <v>1043</v>
      </c>
      <c r="AT45" s="25" t="s">
        <v>2226</v>
      </c>
      <c r="AU45" s="130" t="s">
        <v>2146</v>
      </c>
      <c r="AV45" s="131"/>
      <c r="AW45" s="27">
        <v>1</v>
      </c>
      <c r="AX45" s="104" t="s">
        <v>2677</v>
      </c>
      <c r="AY45" s="132"/>
      <c r="AZ45" s="94">
        <f>+VLOOKUP(AG45,'[1]PA con seg IV Trimestre'!$AG$8:$BF$68,23,FALSE)</f>
        <v>100</v>
      </c>
      <c r="BA45" s="106">
        <f t="shared" si="3"/>
        <v>1</v>
      </c>
      <c r="BB45" s="94" t="str">
        <f>+VLOOKUP(AG45,'[1]PA con seg IV Trimestre'!$AG$8:$BF$68,25,FALSE)</f>
        <v>Mediante Oficio 8210-SUCUC-GROPE sin número se autoriza el desplazamiento delos funcionarios del Personal de Cuerpo de Custodia y Vigilancia a la Escuela Peniteniciaria para la realización del seminario, que se realizará del 07 al 19 de Marzo.</v>
      </c>
      <c r="BC45" s="94" t="str">
        <f>+VLOOKUP(AG45,'[1]PA con seg IV Trimestre'!$AG$8:$BF$68,26,FALSE)</f>
        <v>C:\Users\YRODRIGUEZB\Desktop\Plan de Acción 2016\Seguimiento PA 2016\Seguimiento I Trimestre\Evidencias</v>
      </c>
      <c r="BD45" s="107">
        <f t="shared" si="0"/>
        <v>90</v>
      </c>
      <c r="BE45" s="107">
        <f t="shared" si="1"/>
        <v>90</v>
      </c>
      <c r="BF45" s="108">
        <f t="shared" si="2"/>
        <v>1</v>
      </c>
      <c r="BG45" s="381">
        <f t="shared" si="14"/>
        <v>1</v>
      </c>
      <c r="BH45" s="381">
        <f t="shared" si="15"/>
        <v>1</v>
      </c>
      <c r="BI45" s="382">
        <f t="shared" si="16"/>
        <v>7.0000000000000007E-2</v>
      </c>
      <c r="BJ45" s="381">
        <f t="shared" si="17"/>
        <v>0.25</v>
      </c>
      <c r="BK45" s="381">
        <f t="shared" si="18"/>
        <v>1.7500000000000002E-2</v>
      </c>
    </row>
    <row r="46" spans="1:63" ht="75.75" customHeight="1" thickTop="1" thickBot="1" x14ac:dyDescent="0.3">
      <c r="A46" s="18" t="s">
        <v>807</v>
      </c>
      <c r="B46" s="18" t="s">
        <v>2548</v>
      </c>
      <c r="C46" s="18" t="s">
        <v>807</v>
      </c>
      <c r="D46" s="19" t="s">
        <v>504</v>
      </c>
      <c r="E46" s="19" t="s">
        <v>499</v>
      </c>
      <c r="F46" s="19" t="s">
        <v>500</v>
      </c>
      <c r="G46" s="19" t="s">
        <v>806</v>
      </c>
      <c r="H46" s="19" t="s">
        <v>502</v>
      </c>
      <c r="I46" s="19" t="s">
        <v>501</v>
      </c>
      <c r="J46" s="19" t="s">
        <v>503</v>
      </c>
      <c r="K46" s="19">
        <v>0</v>
      </c>
      <c r="L46" s="19" t="s">
        <v>38</v>
      </c>
      <c r="M46" s="19" t="s">
        <v>508</v>
      </c>
      <c r="N46" s="18" t="s">
        <v>2227</v>
      </c>
      <c r="O46" s="23">
        <v>8</v>
      </c>
      <c r="P46" s="23">
        <v>25</v>
      </c>
      <c r="Q46" s="18" t="s">
        <v>41</v>
      </c>
      <c r="R46" s="18" t="s">
        <v>2185</v>
      </c>
      <c r="S46" s="18" t="s">
        <v>404</v>
      </c>
      <c r="T46" s="18" t="s">
        <v>2439</v>
      </c>
      <c r="U46" s="18"/>
      <c r="V46" s="18"/>
      <c r="W46" s="18"/>
      <c r="X46" s="18">
        <v>4</v>
      </c>
      <c r="Y46" s="18" t="s">
        <v>2228</v>
      </c>
      <c r="Z46" s="22" t="s">
        <v>2125</v>
      </c>
      <c r="AA46" s="102">
        <v>21</v>
      </c>
      <c r="AB46" s="102" t="s">
        <v>2830</v>
      </c>
      <c r="AC46" s="102" t="s">
        <v>2827</v>
      </c>
      <c r="AD46" s="49">
        <f>+VLOOKUP(M46,'[1]PA con seg IV Trimestre'!$M$8:$AF$68,18,FALSE)</f>
        <v>25</v>
      </c>
      <c r="AE46" s="49" t="str">
        <f>+VLOOKUP(M46,'[1]PA con seg IV Trimestre'!$M$8:$AF$68,19,FALSE)</f>
        <v>De acuerdo a cada una de las actividades planteadas, se realizó la convocatorioa y se adelanto el curso de acuerdo a los parametros establecidos.</v>
      </c>
      <c r="AF46" s="49" t="str">
        <f>+VLOOKUP(M46,'[1]PA con seg IV Trimestre'!$M$8:$AF$68,20,FALSE)</f>
        <v>:\Users\JPBARRERAM\Desktop\PLANES DICUV\Plan de Acción 2016\Seguimiento PA 2016\Seguimiento III Trimestre</v>
      </c>
      <c r="AG46" s="23">
        <v>732</v>
      </c>
      <c r="AH46" s="18" t="s">
        <v>2218</v>
      </c>
      <c r="AI46" s="22" t="s">
        <v>47</v>
      </c>
      <c r="AJ46" s="24">
        <v>42522</v>
      </c>
      <c r="AK46" s="24">
        <v>42643</v>
      </c>
      <c r="AL46" s="18">
        <v>20</v>
      </c>
      <c r="AM46" s="18" t="s">
        <v>2219</v>
      </c>
      <c r="AN46" s="18" t="s">
        <v>866</v>
      </c>
      <c r="AO46" s="18" t="s">
        <v>2439</v>
      </c>
      <c r="AP46" s="23"/>
      <c r="AQ46" s="25"/>
      <c r="AR46" s="25"/>
      <c r="AS46" s="23" t="s">
        <v>1123</v>
      </c>
      <c r="AT46" s="25" t="s">
        <v>2229</v>
      </c>
      <c r="AU46" s="25" t="s">
        <v>2125</v>
      </c>
      <c r="AV46" s="103"/>
      <c r="AW46" s="27">
        <v>1</v>
      </c>
      <c r="AX46" s="104" t="s">
        <v>2677</v>
      </c>
      <c r="AY46" s="105"/>
      <c r="AZ46" s="94">
        <f>+VLOOKUP(AG46,'[1]PA con seg IV Trimestre'!$AG$8:$BF$68,23,FALSE)</f>
        <v>100</v>
      </c>
      <c r="BA46" s="106">
        <f t="shared" si="3"/>
        <v>1</v>
      </c>
      <c r="BB46" s="94" t="str">
        <f>+VLOOKUP(AG46,'[1]PA con seg IV Trimestre'!$AG$8:$BF$68,25,FALSE)</f>
        <v>Mediante correo electrónico de 07 de julio de 2016 se recibe la invitación para el Quinto Curso Técnico Laboral en el Manejo y Adistramiento Canino</v>
      </c>
      <c r="BC46" s="94" t="str">
        <f>+VLOOKUP(AG46,'[1]PA con seg IV Trimestre'!$AG$8:$BF$68,26,FALSE)</f>
        <v>C:\Users\YRODRIGUEZB\Desktop\Plan de Acción 2016\Seguimiento PA 2016\Seguimiento II Trimestre</v>
      </c>
      <c r="BD46" s="107">
        <f t="shared" si="0"/>
        <v>121</v>
      </c>
      <c r="BE46" s="107">
        <f t="shared" si="1"/>
        <v>121</v>
      </c>
      <c r="BF46" s="108">
        <f t="shared" si="2"/>
        <v>1</v>
      </c>
      <c r="BG46" s="381">
        <f t="shared" si="14"/>
        <v>1</v>
      </c>
      <c r="BH46" s="381">
        <f t="shared" si="15"/>
        <v>1</v>
      </c>
      <c r="BI46" s="382">
        <f t="shared" si="16"/>
        <v>0.08</v>
      </c>
      <c r="BJ46" s="381">
        <f t="shared" si="17"/>
        <v>0.2</v>
      </c>
      <c r="BK46" s="381">
        <f t="shared" si="18"/>
        <v>1.6E-2</v>
      </c>
    </row>
    <row r="47" spans="1:63" ht="76.5" customHeight="1" thickTop="1" thickBot="1" x14ac:dyDescent="0.3">
      <c r="A47" s="18" t="s">
        <v>807</v>
      </c>
      <c r="B47" s="18" t="s">
        <v>2548</v>
      </c>
      <c r="C47" s="18" t="s">
        <v>807</v>
      </c>
      <c r="D47" s="19" t="s">
        <v>504</v>
      </c>
      <c r="E47" s="19" t="s">
        <v>499</v>
      </c>
      <c r="F47" s="19" t="s">
        <v>500</v>
      </c>
      <c r="G47" s="19" t="s">
        <v>806</v>
      </c>
      <c r="H47" s="19" t="s">
        <v>502</v>
      </c>
      <c r="I47" s="19" t="s">
        <v>501</v>
      </c>
      <c r="J47" s="19" t="s">
        <v>503</v>
      </c>
      <c r="K47" s="19">
        <v>0</v>
      </c>
      <c r="L47" s="19" t="s">
        <v>38</v>
      </c>
      <c r="M47" s="18" t="s">
        <v>508</v>
      </c>
      <c r="N47" s="18" t="s">
        <v>2227</v>
      </c>
      <c r="O47" s="23">
        <v>8</v>
      </c>
      <c r="P47" s="23">
        <v>25</v>
      </c>
      <c r="Q47" s="18" t="s">
        <v>41</v>
      </c>
      <c r="R47" s="18" t="s">
        <v>2185</v>
      </c>
      <c r="S47" s="18" t="s">
        <v>404</v>
      </c>
      <c r="T47" s="18" t="s">
        <v>2439</v>
      </c>
      <c r="U47" s="18"/>
      <c r="V47" s="18"/>
      <c r="W47" s="18"/>
      <c r="X47" s="18"/>
      <c r="Y47" s="18"/>
      <c r="Z47" s="18"/>
      <c r="AA47" s="102">
        <v>21</v>
      </c>
      <c r="AB47" s="102" t="s">
        <v>2830</v>
      </c>
      <c r="AC47" s="102" t="s">
        <v>2827</v>
      </c>
      <c r="AD47" s="49">
        <f>+VLOOKUP(M47,'[1]PA con seg IV Trimestre'!$M$8:$AF$68,18,FALSE)</f>
        <v>25</v>
      </c>
      <c r="AE47" s="49" t="str">
        <f>+VLOOKUP(M47,'[1]PA con seg IV Trimestre'!$M$8:$AF$68,19,FALSE)</f>
        <v>De acuerdo a cada una de las actividades planteadas, se realizó la convocatorioa y se adelanto el curso de acuerdo a los parametros establecidos.</v>
      </c>
      <c r="AF47" s="49" t="str">
        <f>+VLOOKUP(M47,'[1]PA con seg IV Trimestre'!$M$8:$AF$68,20,FALSE)</f>
        <v>:\Users\JPBARRERAM\Desktop\PLANES DICUV\Plan de Acción 2016\Seguimiento PA 2016\Seguimiento III Trimestre</v>
      </c>
      <c r="AG47" s="23">
        <v>733</v>
      </c>
      <c r="AH47" s="18" t="s">
        <v>2230</v>
      </c>
      <c r="AI47" s="22" t="s">
        <v>47</v>
      </c>
      <c r="AJ47" s="24">
        <v>42522</v>
      </c>
      <c r="AK47" s="24">
        <v>42643</v>
      </c>
      <c r="AL47" s="18">
        <v>20</v>
      </c>
      <c r="AM47" s="18" t="s">
        <v>2219</v>
      </c>
      <c r="AN47" s="18" t="s">
        <v>866</v>
      </c>
      <c r="AO47" s="18" t="s">
        <v>2439</v>
      </c>
      <c r="AP47" s="23"/>
      <c r="AQ47" s="25"/>
      <c r="AR47" s="25"/>
      <c r="AS47" s="23" t="s">
        <v>1123</v>
      </c>
      <c r="AT47" s="25" t="s">
        <v>2229</v>
      </c>
      <c r="AU47" s="25" t="s">
        <v>2125</v>
      </c>
      <c r="AV47" s="103"/>
      <c r="AW47" s="27">
        <v>1</v>
      </c>
      <c r="AX47" s="104" t="s">
        <v>2677</v>
      </c>
      <c r="AY47" s="105"/>
      <c r="AZ47" s="94">
        <f>+VLOOKUP(AG47,'[1]PA con seg IV Trimestre'!$AG$8:$BF$68,23,FALSE)</f>
        <v>100</v>
      </c>
      <c r="BA47" s="106">
        <f t="shared" si="3"/>
        <v>1</v>
      </c>
      <c r="BB47" s="94" t="str">
        <f>+VLOOKUP(AG47,'[1]PA con seg IV Trimestre'!$AG$8:$BF$68,25,FALSE)</f>
        <v>Mediante correo electrónico de 07 de julio de 2016 se recibe la invitación para el Quinto Curso Técnico Laboral en el Manejo y Adistramiento Canino</v>
      </c>
      <c r="BC47" s="94" t="str">
        <f>+VLOOKUP(AG47,'[1]PA con seg IV Trimestre'!$AG$8:$BF$68,26,FALSE)</f>
        <v>C:\Users\YRODRIGUEZB\Desktop\Plan de Acción 2016\Seguimiento PA 2016\Seguimiento II Trimestre</v>
      </c>
      <c r="BD47" s="107">
        <f t="shared" si="0"/>
        <v>121</v>
      </c>
      <c r="BE47" s="107">
        <f t="shared" si="1"/>
        <v>121</v>
      </c>
      <c r="BF47" s="108">
        <f t="shared" si="2"/>
        <v>1</v>
      </c>
      <c r="BG47" s="381">
        <f t="shared" si="14"/>
        <v>1</v>
      </c>
      <c r="BH47" s="381">
        <f t="shared" si="15"/>
        <v>1</v>
      </c>
      <c r="BI47" s="382">
        <f t="shared" si="16"/>
        <v>0.08</v>
      </c>
      <c r="BJ47" s="381">
        <f t="shared" si="17"/>
        <v>0.2</v>
      </c>
      <c r="BK47" s="381">
        <f t="shared" si="18"/>
        <v>1.6E-2</v>
      </c>
    </row>
    <row r="48" spans="1:63" ht="81" customHeight="1" thickTop="1" thickBot="1" x14ac:dyDescent="0.3">
      <c r="A48" s="18" t="s">
        <v>807</v>
      </c>
      <c r="B48" s="18" t="s">
        <v>2548</v>
      </c>
      <c r="C48" s="18" t="s">
        <v>807</v>
      </c>
      <c r="D48" s="19" t="s">
        <v>504</v>
      </c>
      <c r="E48" s="19" t="s">
        <v>499</v>
      </c>
      <c r="F48" s="19" t="s">
        <v>500</v>
      </c>
      <c r="G48" s="19" t="s">
        <v>806</v>
      </c>
      <c r="H48" s="19" t="s">
        <v>502</v>
      </c>
      <c r="I48" s="19" t="s">
        <v>501</v>
      </c>
      <c r="J48" s="19" t="s">
        <v>503</v>
      </c>
      <c r="K48" s="19">
        <v>0</v>
      </c>
      <c r="L48" s="19" t="s">
        <v>38</v>
      </c>
      <c r="M48" s="18" t="s">
        <v>508</v>
      </c>
      <c r="N48" s="18" t="s">
        <v>2227</v>
      </c>
      <c r="O48" s="23">
        <v>8</v>
      </c>
      <c r="P48" s="23">
        <v>25</v>
      </c>
      <c r="Q48" s="18" t="s">
        <v>41</v>
      </c>
      <c r="R48" s="18" t="s">
        <v>2185</v>
      </c>
      <c r="S48" s="18" t="s">
        <v>404</v>
      </c>
      <c r="T48" s="18" t="s">
        <v>2439</v>
      </c>
      <c r="U48" s="18"/>
      <c r="V48" s="18"/>
      <c r="W48" s="18"/>
      <c r="X48" s="18"/>
      <c r="Y48" s="18"/>
      <c r="Z48" s="18"/>
      <c r="AA48" s="102">
        <v>21</v>
      </c>
      <c r="AB48" s="102" t="s">
        <v>2830</v>
      </c>
      <c r="AC48" s="102" t="s">
        <v>2827</v>
      </c>
      <c r="AD48" s="49">
        <f>+VLOOKUP(M48,'[1]PA con seg IV Trimestre'!$M$8:$AF$68,18,FALSE)</f>
        <v>25</v>
      </c>
      <c r="AE48" s="49" t="str">
        <f>+VLOOKUP(M48,'[1]PA con seg IV Trimestre'!$M$8:$AF$68,19,FALSE)</f>
        <v>De acuerdo a cada una de las actividades planteadas, se realizó la convocatorioa y se adelanto el curso de acuerdo a los parametros establecidos.</v>
      </c>
      <c r="AF48" s="49" t="str">
        <f>+VLOOKUP(M48,'[1]PA con seg IV Trimestre'!$M$8:$AF$68,20,FALSE)</f>
        <v>:\Users\JPBARRERAM\Desktop\PLANES DICUV\Plan de Acción 2016\Seguimiento PA 2016\Seguimiento III Trimestre</v>
      </c>
      <c r="AG48" s="23">
        <v>734</v>
      </c>
      <c r="AH48" s="18" t="s">
        <v>2231</v>
      </c>
      <c r="AI48" s="22" t="s">
        <v>47</v>
      </c>
      <c r="AJ48" s="24">
        <v>42552</v>
      </c>
      <c r="AK48" s="24">
        <v>42643</v>
      </c>
      <c r="AL48" s="18">
        <v>20</v>
      </c>
      <c r="AM48" s="18" t="s">
        <v>2219</v>
      </c>
      <c r="AN48" s="18" t="s">
        <v>866</v>
      </c>
      <c r="AO48" s="18" t="s">
        <v>2439</v>
      </c>
      <c r="AP48" s="23"/>
      <c r="AQ48" s="25"/>
      <c r="AR48" s="25"/>
      <c r="AS48" s="23"/>
      <c r="AT48" s="25"/>
      <c r="AU48" s="25"/>
      <c r="AV48" s="109">
        <v>20</v>
      </c>
      <c r="AW48" s="27">
        <v>1</v>
      </c>
      <c r="AX48" s="18" t="s">
        <v>2843</v>
      </c>
      <c r="AY48" s="110" t="s">
        <v>2827</v>
      </c>
      <c r="AZ48" s="94">
        <f>+VLOOKUP(AG48,'[1]PA con seg IV Trimestre'!$AG$8:$BF$68,23,FALSE)</f>
        <v>100</v>
      </c>
      <c r="BA48" s="106">
        <f t="shared" si="3"/>
        <v>1</v>
      </c>
      <c r="BB48" s="94" t="str">
        <f>+VLOOKUP(AG48,'[1]PA con seg IV Trimestre'!$AG$8:$BF$68,25,FALSE)</f>
        <v>Mediante Acta 008 se realiza la finalización y la consolidación de los aspirantes</v>
      </c>
      <c r="BC48" s="94" t="str">
        <f>+VLOOKUP(AG48,'[1]PA con seg IV Trimestre'!$AG$8:$BF$68,26,FALSE)</f>
        <v>:\Users\JPBARRERAM\Desktop\PLANES DICUV\Plan de Acción 2016\Seguimiento PA 2016\Seguimiento III Trimestre</v>
      </c>
      <c r="BD48" s="107">
        <f t="shared" si="0"/>
        <v>91</v>
      </c>
      <c r="BE48" s="107">
        <f t="shared" si="1"/>
        <v>91</v>
      </c>
      <c r="BF48" s="108">
        <f t="shared" si="2"/>
        <v>1</v>
      </c>
      <c r="BG48" s="381">
        <f t="shared" si="14"/>
        <v>1</v>
      </c>
      <c r="BH48" s="381">
        <f t="shared" si="15"/>
        <v>1</v>
      </c>
      <c r="BI48" s="382">
        <f t="shared" si="16"/>
        <v>0.08</v>
      </c>
      <c r="BJ48" s="381">
        <f t="shared" si="17"/>
        <v>0.2</v>
      </c>
      <c r="BK48" s="381">
        <f t="shared" si="18"/>
        <v>1.6E-2</v>
      </c>
    </row>
    <row r="49" spans="1:63" ht="75" customHeight="1" thickTop="1" thickBot="1" x14ac:dyDescent="0.3">
      <c r="A49" s="18" t="s">
        <v>807</v>
      </c>
      <c r="B49" s="18" t="s">
        <v>2548</v>
      </c>
      <c r="C49" s="18" t="s">
        <v>807</v>
      </c>
      <c r="D49" s="19" t="s">
        <v>504</v>
      </c>
      <c r="E49" s="19" t="s">
        <v>499</v>
      </c>
      <c r="F49" s="19" t="s">
        <v>500</v>
      </c>
      <c r="G49" s="19" t="s">
        <v>806</v>
      </c>
      <c r="H49" s="19" t="s">
        <v>502</v>
      </c>
      <c r="I49" s="19" t="s">
        <v>501</v>
      </c>
      <c r="J49" s="19" t="s">
        <v>503</v>
      </c>
      <c r="K49" s="19">
        <v>0</v>
      </c>
      <c r="L49" s="19" t="s">
        <v>38</v>
      </c>
      <c r="M49" s="18" t="s">
        <v>508</v>
      </c>
      <c r="N49" s="18" t="s">
        <v>2227</v>
      </c>
      <c r="O49" s="23">
        <v>8</v>
      </c>
      <c r="P49" s="23">
        <v>25</v>
      </c>
      <c r="Q49" s="18" t="s">
        <v>41</v>
      </c>
      <c r="R49" s="18" t="s">
        <v>2185</v>
      </c>
      <c r="S49" s="18" t="s">
        <v>404</v>
      </c>
      <c r="T49" s="18" t="s">
        <v>2439</v>
      </c>
      <c r="U49" s="18"/>
      <c r="V49" s="18"/>
      <c r="W49" s="18"/>
      <c r="X49" s="18"/>
      <c r="Y49" s="18"/>
      <c r="Z49" s="18"/>
      <c r="AA49" s="102">
        <v>21</v>
      </c>
      <c r="AB49" s="102" t="s">
        <v>2830</v>
      </c>
      <c r="AC49" s="102" t="s">
        <v>2827</v>
      </c>
      <c r="AD49" s="49">
        <f>+VLOOKUP(M49,'[1]PA con seg IV Trimestre'!$M$8:$AF$68,18,FALSE)</f>
        <v>25</v>
      </c>
      <c r="AE49" s="49" t="str">
        <f>+VLOOKUP(M49,'[1]PA con seg IV Trimestre'!$M$8:$AF$68,19,FALSE)</f>
        <v>De acuerdo a cada una de las actividades planteadas, se realizó la convocatorioa y se adelanto el curso de acuerdo a los parametros establecidos.</v>
      </c>
      <c r="AF49" s="49" t="str">
        <f>+VLOOKUP(M49,'[1]PA con seg IV Trimestre'!$M$8:$AF$68,20,FALSE)</f>
        <v>:\Users\JPBARRERAM\Desktop\PLANES DICUV\Plan de Acción 2016\Seguimiento PA 2016\Seguimiento III Trimestre</v>
      </c>
      <c r="AG49" s="23">
        <v>735</v>
      </c>
      <c r="AH49" s="18" t="s">
        <v>2232</v>
      </c>
      <c r="AI49" s="22" t="s">
        <v>47</v>
      </c>
      <c r="AJ49" s="24">
        <v>42552</v>
      </c>
      <c r="AK49" s="24">
        <v>42643</v>
      </c>
      <c r="AL49" s="18">
        <v>20</v>
      </c>
      <c r="AM49" s="18" t="s">
        <v>2219</v>
      </c>
      <c r="AN49" s="18" t="s">
        <v>866</v>
      </c>
      <c r="AO49" s="18" t="s">
        <v>2439</v>
      </c>
      <c r="AP49" s="23"/>
      <c r="AQ49" s="25"/>
      <c r="AR49" s="25"/>
      <c r="AS49" s="23"/>
      <c r="AT49" s="25"/>
      <c r="AU49" s="25"/>
      <c r="AV49" s="109">
        <v>20</v>
      </c>
      <c r="AW49" s="27">
        <v>1</v>
      </c>
      <c r="AX49" s="18" t="s">
        <v>2844</v>
      </c>
      <c r="AY49" s="110" t="s">
        <v>2827</v>
      </c>
      <c r="AZ49" s="94">
        <f>+VLOOKUP(AG49,'[1]PA con seg IV Trimestre'!$AG$8:$BF$68,23,FALSE)</f>
        <v>100</v>
      </c>
      <c r="BA49" s="106">
        <f t="shared" si="3"/>
        <v>1</v>
      </c>
      <c r="BB49" s="94" t="str">
        <f>+VLOOKUP(AG49,'[1]PA con seg IV Trimestre'!$AG$8:$BF$68,25,FALSE)</f>
        <v>Mediante oficio S/N de 01 de Agosto se hace entrega del resultado de las pruebas fisicas realizadas.</v>
      </c>
      <c r="BC49" s="94" t="str">
        <f>+VLOOKUP(AG49,'[1]PA con seg IV Trimestre'!$AG$8:$BF$68,26,FALSE)</f>
        <v>:\Users\JPBARRERAM\Desktop\PLANES DICUV\Plan de Acción 2016\Seguimiento PA 2016\Seguimiento III Trimestre</v>
      </c>
      <c r="BD49" s="107">
        <f t="shared" si="0"/>
        <v>91</v>
      </c>
      <c r="BE49" s="107">
        <f t="shared" si="1"/>
        <v>91</v>
      </c>
      <c r="BF49" s="108">
        <f t="shared" si="2"/>
        <v>1</v>
      </c>
      <c r="BG49" s="381">
        <f t="shared" si="14"/>
        <v>1</v>
      </c>
      <c r="BH49" s="381">
        <f t="shared" si="15"/>
        <v>1</v>
      </c>
      <c r="BI49" s="382">
        <f t="shared" si="16"/>
        <v>0.08</v>
      </c>
      <c r="BJ49" s="381">
        <f t="shared" si="17"/>
        <v>0.2</v>
      </c>
      <c r="BK49" s="381">
        <f t="shared" si="18"/>
        <v>1.6E-2</v>
      </c>
    </row>
    <row r="50" spans="1:63" ht="75" customHeight="1" thickTop="1" thickBot="1" x14ac:dyDescent="0.3">
      <c r="A50" s="18" t="s">
        <v>807</v>
      </c>
      <c r="B50" s="18" t="s">
        <v>2548</v>
      </c>
      <c r="C50" s="18" t="s">
        <v>807</v>
      </c>
      <c r="D50" s="19" t="s">
        <v>504</v>
      </c>
      <c r="E50" s="19" t="s">
        <v>499</v>
      </c>
      <c r="F50" s="19" t="s">
        <v>500</v>
      </c>
      <c r="G50" s="19" t="s">
        <v>806</v>
      </c>
      <c r="H50" s="19" t="s">
        <v>502</v>
      </c>
      <c r="I50" s="19" t="s">
        <v>501</v>
      </c>
      <c r="J50" s="19" t="s">
        <v>503</v>
      </c>
      <c r="K50" s="19">
        <v>0</v>
      </c>
      <c r="L50" s="19" t="s">
        <v>38</v>
      </c>
      <c r="M50" s="18" t="s">
        <v>508</v>
      </c>
      <c r="N50" s="18" t="s">
        <v>2227</v>
      </c>
      <c r="O50" s="23">
        <v>8</v>
      </c>
      <c r="P50" s="23">
        <v>25</v>
      </c>
      <c r="Q50" s="18" t="s">
        <v>41</v>
      </c>
      <c r="R50" s="18" t="s">
        <v>2185</v>
      </c>
      <c r="S50" s="18" t="s">
        <v>404</v>
      </c>
      <c r="T50" s="18" t="s">
        <v>2439</v>
      </c>
      <c r="U50" s="18"/>
      <c r="V50" s="18"/>
      <c r="W50" s="18"/>
      <c r="X50" s="18"/>
      <c r="Y50" s="18"/>
      <c r="Z50" s="18"/>
      <c r="AA50" s="102">
        <v>21</v>
      </c>
      <c r="AB50" s="102" t="s">
        <v>2830</v>
      </c>
      <c r="AC50" s="102" t="s">
        <v>2827</v>
      </c>
      <c r="AD50" s="49">
        <f>+VLOOKUP(M50,'[1]PA con seg IV Trimestre'!$M$8:$AF$68,18,FALSE)</f>
        <v>25</v>
      </c>
      <c r="AE50" s="49" t="str">
        <f>+VLOOKUP(M50,'[1]PA con seg IV Trimestre'!$M$8:$AF$68,19,FALSE)</f>
        <v>De acuerdo a cada una de las actividades planteadas, se realizó la convocatorioa y se adelanto el curso de acuerdo a los parametros establecidos.</v>
      </c>
      <c r="AF50" s="49" t="str">
        <f>+VLOOKUP(M50,'[1]PA con seg IV Trimestre'!$M$8:$AF$68,20,FALSE)</f>
        <v>:\Users\JPBARRERAM\Desktop\PLANES DICUV\Plan de Acción 2016\Seguimiento PA 2016\Seguimiento III Trimestre</v>
      </c>
      <c r="AG50" s="23">
        <v>736</v>
      </c>
      <c r="AH50" s="18" t="s">
        <v>2233</v>
      </c>
      <c r="AI50" s="22" t="s">
        <v>47</v>
      </c>
      <c r="AJ50" s="24">
        <v>42552</v>
      </c>
      <c r="AK50" s="24">
        <v>42643</v>
      </c>
      <c r="AL50" s="18">
        <v>20</v>
      </c>
      <c r="AM50" s="18" t="s">
        <v>2219</v>
      </c>
      <c r="AN50" s="18" t="s">
        <v>866</v>
      </c>
      <c r="AO50" s="18" t="s">
        <v>2439</v>
      </c>
      <c r="AP50" s="23"/>
      <c r="AQ50" s="25"/>
      <c r="AR50" s="25"/>
      <c r="AS50" s="23"/>
      <c r="AT50" s="25"/>
      <c r="AU50" s="25"/>
      <c r="AV50" s="109">
        <v>20</v>
      </c>
      <c r="AW50" s="27">
        <v>1</v>
      </c>
      <c r="AX50" s="18" t="s">
        <v>2845</v>
      </c>
      <c r="AY50" s="110" t="s">
        <v>2827</v>
      </c>
      <c r="AZ50" s="94">
        <f>+VLOOKUP(AG50,'[1]PA con seg IV Trimestre'!$AG$8:$BF$68,23,FALSE)</f>
        <v>100</v>
      </c>
      <c r="BA50" s="106">
        <f t="shared" si="3"/>
        <v>1</v>
      </c>
      <c r="BB50" s="94" t="str">
        <f>+VLOOKUP(AG50,'[1]PA con seg IV Trimestre'!$AG$8:$BF$68,25,FALSE)</f>
        <v>Mediante oficio S/N de 05 de Agosto se solicita la presentación de funcionarios a partir del 10 de Agosto.</v>
      </c>
      <c r="BC50" s="94" t="str">
        <f>+VLOOKUP(AG50,'[1]PA con seg IV Trimestre'!$AG$8:$BF$68,26,FALSE)</f>
        <v>:\Users\JPBARRERAM\Desktop\PLANES DICUV\Plan de Acción 2016\Seguimiento PA 2016\Seguimiento III Trimestre</v>
      </c>
      <c r="BD50" s="107">
        <f t="shared" si="0"/>
        <v>91</v>
      </c>
      <c r="BE50" s="107">
        <f t="shared" si="1"/>
        <v>91</v>
      </c>
      <c r="BF50" s="108">
        <f t="shared" si="2"/>
        <v>1</v>
      </c>
      <c r="BG50" s="381">
        <f t="shared" si="14"/>
        <v>1</v>
      </c>
      <c r="BH50" s="381">
        <f t="shared" si="15"/>
        <v>1</v>
      </c>
      <c r="BI50" s="382">
        <f t="shared" si="16"/>
        <v>0.08</v>
      </c>
      <c r="BJ50" s="381">
        <f t="shared" si="17"/>
        <v>0.2</v>
      </c>
      <c r="BK50" s="381">
        <f t="shared" si="18"/>
        <v>1.6E-2</v>
      </c>
    </row>
    <row r="51" spans="1:63" ht="75" customHeight="1" thickTop="1" thickBot="1" x14ac:dyDescent="0.3">
      <c r="A51" s="18" t="s">
        <v>807</v>
      </c>
      <c r="B51" s="18" t="s">
        <v>2548</v>
      </c>
      <c r="C51" s="18" t="s">
        <v>807</v>
      </c>
      <c r="D51" s="19" t="s">
        <v>504</v>
      </c>
      <c r="E51" s="19" t="s">
        <v>499</v>
      </c>
      <c r="F51" s="19" t="s">
        <v>500</v>
      </c>
      <c r="G51" s="19" t="s">
        <v>806</v>
      </c>
      <c r="H51" s="19" t="s">
        <v>502</v>
      </c>
      <c r="I51" s="19" t="s">
        <v>505</v>
      </c>
      <c r="J51" s="19" t="s">
        <v>506</v>
      </c>
      <c r="K51" s="19">
        <v>0</v>
      </c>
      <c r="L51" s="19" t="s">
        <v>38</v>
      </c>
      <c r="M51" s="19" t="s">
        <v>515</v>
      </c>
      <c r="N51" s="18" t="s">
        <v>2234</v>
      </c>
      <c r="O51" s="23">
        <v>5</v>
      </c>
      <c r="P51" s="23">
        <v>1</v>
      </c>
      <c r="Q51" s="18" t="s">
        <v>41</v>
      </c>
      <c r="R51" s="18" t="s">
        <v>2185</v>
      </c>
      <c r="S51" s="18" t="s">
        <v>404</v>
      </c>
      <c r="T51" s="18" t="s">
        <v>2439</v>
      </c>
      <c r="U51" s="18"/>
      <c r="V51" s="18"/>
      <c r="W51" s="18"/>
      <c r="X51" s="18">
        <v>2</v>
      </c>
      <c r="Y51" s="18" t="s">
        <v>2235</v>
      </c>
      <c r="Z51" s="22" t="s">
        <v>2125</v>
      </c>
      <c r="AA51" s="101"/>
      <c r="AB51" s="101" t="s">
        <v>2677</v>
      </c>
      <c r="AC51" s="101"/>
      <c r="AD51" s="49">
        <f>+VLOOKUP(M51,'[1]PA con seg IV Trimestre'!$M$8:$AF$68,18,FALSE)</f>
        <v>1</v>
      </c>
      <c r="AE51" s="49" t="str">
        <f>+VLOOKUP(M51,'[1]PA con seg IV Trimestre'!$M$8:$AF$68,19,FALSE)</f>
        <v>Se han realizado mesas de trabajo con el ministerio</v>
      </c>
      <c r="AF51" s="49" t="str">
        <f>+VLOOKUP(M51,'[1]PA con seg IV Trimestre'!$M$8:$AF$68,20,FALSE)</f>
        <v>C:\Users\YRODRIGUEZB\Desktop\Plan de Acción 2016\Seguimiento PA 2016\Seguimiento II Trimestre</v>
      </c>
      <c r="AG51" s="23">
        <v>737</v>
      </c>
      <c r="AH51" s="22" t="s">
        <v>2236</v>
      </c>
      <c r="AI51" s="22" t="s">
        <v>47</v>
      </c>
      <c r="AJ51" s="24">
        <v>42401</v>
      </c>
      <c r="AK51" s="24">
        <v>42716</v>
      </c>
      <c r="AL51" s="18">
        <v>100</v>
      </c>
      <c r="AM51" s="18" t="s">
        <v>2237</v>
      </c>
      <c r="AN51" s="18" t="s">
        <v>1193</v>
      </c>
      <c r="AO51" s="18" t="s">
        <v>2439</v>
      </c>
      <c r="AP51" s="102">
        <v>7</v>
      </c>
      <c r="AQ51" s="25" t="s">
        <v>2238</v>
      </c>
      <c r="AR51" s="25" t="s">
        <v>2146</v>
      </c>
      <c r="AS51" s="102">
        <v>7</v>
      </c>
      <c r="AT51" s="25" t="s">
        <v>2239</v>
      </c>
      <c r="AU51" s="25" t="s">
        <v>2125</v>
      </c>
      <c r="AV51" s="109">
        <v>45</v>
      </c>
      <c r="AW51" s="27">
        <v>0.7682539682539683</v>
      </c>
      <c r="AX51" s="18" t="s">
        <v>2846</v>
      </c>
      <c r="AY51" s="110" t="s">
        <v>2827</v>
      </c>
      <c r="AZ51" s="94">
        <f>+VLOOKUP(AG51,'[1]PA con seg IV Trimestre'!$AG$8:$BF$68,23,FALSE)</f>
        <v>100</v>
      </c>
      <c r="BA51" s="106">
        <f t="shared" si="3"/>
        <v>1</v>
      </c>
      <c r="BB51" s="94" t="str">
        <f>+VLOOKUP(AG51,'[1]PA con seg IV Trimestre'!$AG$8:$BF$68,25,FALSE)</f>
        <v>Se remite Acta de asistencia las mesas de trabajo realizada por la Unidad Nacional para la Gestión del Riesgo de Desastres</v>
      </c>
      <c r="BC51" s="94" t="str">
        <f>+VLOOKUP(AG51,'[1]PA con seg IV Trimestre'!$AG$8:$BF$68,26,FALSE)</f>
        <v>C:\Users\JPBARRERAM\Desktop\PLANES DICUV\Plan de Acción 2016\Seguimiento PA 2016\Seguimiento IV Trimestre\Evidencias</v>
      </c>
      <c r="BD51" s="107">
        <f t="shared" si="0"/>
        <v>315</v>
      </c>
      <c r="BE51" s="107">
        <f t="shared" si="1"/>
        <v>315</v>
      </c>
      <c r="BF51" s="108">
        <f t="shared" si="2"/>
        <v>1</v>
      </c>
      <c r="BG51" s="381">
        <f t="shared" si="14"/>
        <v>1</v>
      </c>
      <c r="BH51" s="381">
        <f t="shared" si="15"/>
        <v>1</v>
      </c>
      <c r="BI51" s="382">
        <f t="shared" si="16"/>
        <v>0.05</v>
      </c>
      <c r="BJ51" s="381">
        <f t="shared" si="17"/>
        <v>1</v>
      </c>
      <c r="BK51" s="381">
        <f t="shared" si="18"/>
        <v>0.05</v>
      </c>
    </row>
    <row r="52" spans="1:63" ht="75" hidden="1" customHeight="1" thickTop="1" thickBot="1" x14ac:dyDescent="0.3">
      <c r="A52" s="18" t="s">
        <v>807</v>
      </c>
      <c r="B52" s="18" t="s">
        <v>2548</v>
      </c>
      <c r="C52" s="18" t="s">
        <v>807</v>
      </c>
      <c r="D52" s="19" t="s">
        <v>504</v>
      </c>
      <c r="E52" s="19" t="s">
        <v>499</v>
      </c>
      <c r="F52" s="19" t="s">
        <v>500</v>
      </c>
      <c r="G52" s="19" t="s">
        <v>806</v>
      </c>
      <c r="H52" s="19" t="s">
        <v>502</v>
      </c>
      <c r="I52" s="19" t="s">
        <v>505</v>
      </c>
      <c r="J52" s="19" t="s">
        <v>506</v>
      </c>
      <c r="K52" s="19">
        <v>0</v>
      </c>
      <c r="L52" s="19" t="s">
        <v>38</v>
      </c>
      <c r="M52" s="18" t="s">
        <v>515</v>
      </c>
      <c r="N52" s="18" t="s">
        <v>2234</v>
      </c>
      <c r="O52" s="23">
        <v>5</v>
      </c>
      <c r="P52" s="23">
        <v>1</v>
      </c>
      <c r="Q52" s="18" t="s">
        <v>41</v>
      </c>
      <c r="R52" s="18" t="s">
        <v>2185</v>
      </c>
      <c r="S52" s="18" t="s">
        <v>404</v>
      </c>
      <c r="T52" s="18" t="s">
        <v>2439</v>
      </c>
      <c r="U52" s="18"/>
      <c r="V52" s="18"/>
      <c r="W52" s="18"/>
      <c r="X52" s="18"/>
      <c r="Y52" s="18"/>
      <c r="Z52" s="18"/>
      <c r="AA52" s="101"/>
      <c r="AB52" s="101" t="s">
        <v>2677</v>
      </c>
      <c r="AC52" s="101"/>
      <c r="AD52" s="49"/>
      <c r="AE52" s="49"/>
      <c r="AF52" s="49"/>
      <c r="AG52" s="23">
        <v>738</v>
      </c>
      <c r="AH52" s="18" t="s">
        <v>2236</v>
      </c>
      <c r="AI52" s="22" t="s">
        <v>47</v>
      </c>
      <c r="AJ52" s="24">
        <v>42401</v>
      </c>
      <c r="AK52" s="24">
        <v>42716</v>
      </c>
      <c r="AL52" s="18">
        <v>50</v>
      </c>
      <c r="AM52" s="18" t="s">
        <v>2237</v>
      </c>
      <c r="AN52" s="18" t="s">
        <v>1193</v>
      </c>
      <c r="AO52" s="18" t="s">
        <v>2440</v>
      </c>
      <c r="AP52" s="20"/>
      <c r="AQ52" s="138" t="s">
        <v>2240</v>
      </c>
      <c r="AR52" s="139"/>
      <c r="AS52" s="23"/>
      <c r="AT52" s="25"/>
      <c r="AU52" s="25"/>
      <c r="AV52" s="103"/>
      <c r="AW52" s="27" t="s">
        <v>3118</v>
      </c>
      <c r="AX52" s="104" t="s">
        <v>2677</v>
      </c>
      <c r="AY52" s="105"/>
      <c r="AZ52" s="7"/>
      <c r="BA52" s="106" t="str">
        <f t="shared" si="3"/>
        <v>Actividad inactiva</v>
      </c>
      <c r="BB52" s="7"/>
      <c r="BC52" s="7"/>
      <c r="BD52" s="107">
        <f t="shared" si="0"/>
        <v>315</v>
      </c>
      <c r="BE52" s="107">
        <f t="shared" si="1"/>
        <v>315</v>
      </c>
      <c r="BF52" s="108" t="str">
        <f t="shared" si="2"/>
        <v>Actividad inactiva</v>
      </c>
    </row>
    <row r="53" spans="1:63" s="99" customFormat="1" ht="75" hidden="1" customHeight="1" thickTop="1" x14ac:dyDescent="0.25">
      <c r="A53" s="111" t="s">
        <v>807</v>
      </c>
      <c r="B53" s="111" t="s">
        <v>2548</v>
      </c>
      <c r="C53" s="111" t="s">
        <v>807</v>
      </c>
      <c r="D53" s="112" t="s">
        <v>504</v>
      </c>
      <c r="E53" s="112" t="s">
        <v>499</v>
      </c>
      <c r="F53" s="112" t="s">
        <v>500</v>
      </c>
      <c r="G53" s="112" t="s">
        <v>806</v>
      </c>
      <c r="H53" s="112" t="s">
        <v>502</v>
      </c>
      <c r="I53" s="112" t="s">
        <v>505</v>
      </c>
      <c r="J53" s="112" t="s">
        <v>506</v>
      </c>
      <c r="K53" s="112">
        <v>0</v>
      </c>
      <c r="L53" s="112" t="s">
        <v>38</v>
      </c>
      <c r="M53" s="111" t="s">
        <v>515</v>
      </c>
      <c r="N53" s="111" t="s">
        <v>2234</v>
      </c>
      <c r="O53" s="113">
        <v>5</v>
      </c>
      <c r="P53" s="113">
        <v>1</v>
      </c>
      <c r="Q53" s="111" t="s">
        <v>41</v>
      </c>
      <c r="R53" s="111" t="s">
        <v>2185</v>
      </c>
      <c r="S53" s="111" t="s">
        <v>404</v>
      </c>
      <c r="T53" s="111" t="s">
        <v>2439</v>
      </c>
      <c r="U53" s="111"/>
      <c r="V53" s="111"/>
      <c r="W53" s="111"/>
      <c r="X53" s="111"/>
      <c r="Y53" s="111"/>
      <c r="Z53" s="111"/>
      <c r="AA53" s="111"/>
      <c r="AB53" s="111"/>
      <c r="AC53" s="111"/>
      <c r="AD53" s="359"/>
      <c r="AE53" s="359"/>
      <c r="AF53" s="359"/>
      <c r="AG53" s="117">
        <v>739</v>
      </c>
      <c r="AH53" s="140" t="s">
        <v>2241</v>
      </c>
      <c r="AI53" s="140" t="s">
        <v>47</v>
      </c>
      <c r="AJ53" s="116">
        <v>42430</v>
      </c>
      <c r="AK53" s="116">
        <v>42551</v>
      </c>
      <c r="AL53" s="140">
        <v>25</v>
      </c>
      <c r="AM53" s="140" t="s">
        <v>2237</v>
      </c>
      <c r="AN53" s="140" t="s">
        <v>1193</v>
      </c>
      <c r="AO53" s="141" t="s">
        <v>2440</v>
      </c>
      <c r="AP53" s="117"/>
      <c r="AQ53" s="118" t="s">
        <v>2242</v>
      </c>
      <c r="AR53" s="118"/>
      <c r="AS53" s="117"/>
      <c r="AT53" s="118"/>
      <c r="AU53" s="118"/>
      <c r="AV53" s="119"/>
      <c r="AW53" s="120" t="s">
        <v>3118</v>
      </c>
      <c r="AX53" s="119"/>
      <c r="AY53" s="121"/>
      <c r="AZ53" s="95"/>
      <c r="BA53" s="106" t="str">
        <f t="shared" si="3"/>
        <v>Actividad inactiva</v>
      </c>
      <c r="BB53" s="95"/>
      <c r="BC53" s="95"/>
      <c r="BD53" s="107">
        <f t="shared" si="0"/>
        <v>121</v>
      </c>
      <c r="BE53" s="107">
        <f t="shared" si="1"/>
        <v>121</v>
      </c>
      <c r="BF53" s="108" t="str">
        <f t="shared" si="2"/>
        <v>Actividad inactiva</v>
      </c>
    </row>
    <row r="54" spans="1:63" s="99" customFormat="1" ht="75" hidden="1" customHeight="1" thickBot="1" x14ac:dyDescent="0.3">
      <c r="A54" s="56" t="s">
        <v>807</v>
      </c>
      <c r="B54" s="56" t="s">
        <v>2548</v>
      </c>
      <c r="C54" s="56" t="s">
        <v>807</v>
      </c>
      <c r="D54" s="122" t="s">
        <v>504</v>
      </c>
      <c r="E54" s="122" t="s">
        <v>499</v>
      </c>
      <c r="F54" s="122" t="s">
        <v>500</v>
      </c>
      <c r="G54" s="122" t="s">
        <v>806</v>
      </c>
      <c r="H54" s="122" t="s">
        <v>502</v>
      </c>
      <c r="I54" s="122" t="s">
        <v>505</v>
      </c>
      <c r="J54" s="122" t="s">
        <v>506</v>
      </c>
      <c r="K54" s="122">
        <v>0</v>
      </c>
      <c r="L54" s="122" t="s">
        <v>38</v>
      </c>
      <c r="M54" s="56" t="s">
        <v>515</v>
      </c>
      <c r="N54" s="56" t="s">
        <v>2234</v>
      </c>
      <c r="O54" s="93">
        <v>5</v>
      </c>
      <c r="P54" s="93">
        <v>1</v>
      </c>
      <c r="Q54" s="56" t="s">
        <v>41</v>
      </c>
      <c r="R54" s="56" t="s">
        <v>2185</v>
      </c>
      <c r="S54" s="56" t="s">
        <v>404</v>
      </c>
      <c r="T54" s="56" t="s">
        <v>2439</v>
      </c>
      <c r="U54" s="56"/>
      <c r="V54" s="56"/>
      <c r="W54" s="56"/>
      <c r="X54" s="56"/>
      <c r="Y54" s="56"/>
      <c r="Z54" s="56"/>
      <c r="AA54" s="56"/>
      <c r="AB54" s="56"/>
      <c r="AC54" s="56"/>
      <c r="AD54" s="7"/>
      <c r="AE54" s="7"/>
      <c r="AF54" s="7"/>
      <c r="AG54" s="125">
        <v>740</v>
      </c>
      <c r="AH54" s="134" t="s">
        <v>2243</v>
      </c>
      <c r="AI54" s="134" t="s">
        <v>47</v>
      </c>
      <c r="AJ54" s="124">
        <v>42522</v>
      </c>
      <c r="AK54" s="124">
        <v>42643</v>
      </c>
      <c r="AL54" s="134">
        <v>25</v>
      </c>
      <c r="AM54" s="134" t="s">
        <v>2237</v>
      </c>
      <c r="AN54" s="134" t="s">
        <v>1193</v>
      </c>
      <c r="AO54" s="133" t="s">
        <v>2440</v>
      </c>
      <c r="AP54" s="125"/>
      <c r="AQ54" s="126" t="s">
        <v>2242</v>
      </c>
      <c r="AR54" s="126"/>
      <c r="AS54" s="125"/>
      <c r="AT54" s="126"/>
      <c r="AU54" s="126"/>
      <c r="AV54" s="127"/>
      <c r="AW54" s="128" t="s">
        <v>3118</v>
      </c>
      <c r="AX54" s="127"/>
      <c r="AY54" s="129"/>
      <c r="AZ54" s="95"/>
      <c r="BA54" s="106" t="str">
        <f t="shared" si="3"/>
        <v>Actividad inactiva</v>
      </c>
      <c r="BB54" s="95"/>
      <c r="BC54" s="95"/>
      <c r="BD54" s="107">
        <f t="shared" si="0"/>
        <v>121</v>
      </c>
      <c r="BE54" s="107">
        <f t="shared" si="1"/>
        <v>121</v>
      </c>
      <c r="BF54" s="108" t="str">
        <f t="shared" si="2"/>
        <v>Actividad inactiva</v>
      </c>
    </row>
    <row r="55" spans="1:63" ht="75" customHeight="1" thickTop="1" thickBot="1" x14ac:dyDescent="0.3">
      <c r="A55" s="18" t="s">
        <v>807</v>
      </c>
      <c r="B55" s="18" t="s">
        <v>2548</v>
      </c>
      <c r="C55" s="18" t="s">
        <v>807</v>
      </c>
      <c r="D55" s="19" t="s">
        <v>504</v>
      </c>
      <c r="E55" s="19" t="s">
        <v>499</v>
      </c>
      <c r="F55" s="19" t="s">
        <v>500</v>
      </c>
      <c r="G55" s="19" t="s">
        <v>806</v>
      </c>
      <c r="H55" s="19" t="s">
        <v>502</v>
      </c>
      <c r="I55" s="19" t="s">
        <v>501</v>
      </c>
      <c r="J55" s="19" t="s">
        <v>503</v>
      </c>
      <c r="K55" s="19">
        <v>0</v>
      </c>
      <c r="L55" s="19" t="s">
        <v>38</v>
      </c>
      <c r="M55" s="19" t="s">
        <v>516</v>
      </c>
      <c r="N55" s="18" t="s">
        <v>517</v>
      </c>
      <c r="O55" s="23">
        <v>2</v>
      </c>
      <c r="P55" s="23">
        <v>7</v>
      </c>
      <c r="Q55" s="18" t="s">
        <v>41</v>
      </c>
      <c r="R55" s="18" t="s">
        <v>2244</v>
      </c>
      <c r="S55" s="18" t="s">
        <v>2245</v>
      </c>
      <c r="T55" s="18" t="s">
        <v>2439</v>
      </c>
      <c r="U55" s="18"/>
      <c r="V55" s="18"/>
      <c r="W55" s="18"/>
      <c r="X55" s="18">
        <v>2</v>
      </c>
      <c r="Y55" s="18" t="s">
        <v>2246</v>
      </c>
      <c r="Z55" s="18" t="s">
        <v>2125</v>
      </c>
      <c r="AA55" s="101"/>
      <c r="AB55" s="101" t="s">
        <v>2677</v>
      </c>
      <c r="AC55" s="101"/>
      <c r="AD55" s="49">
        <f>+VLOOKUP(M55,'[1]PA con seg IV Trimestre'!$M$8:$AF$68,18,FALSE)</f>
        <v>7</v>
      </c>
      <c r="AE55" s="49" t="str">
        <f>+VLOOKUP(M55,'[1]PA con seg IV Trimestre'!$M$8:$AF$68,19,FALSE)</f>
        <v>Se dio cumplimiento al producto teniendo en cuenta el desarrollo de cada una de las actividades. Se asignaron funciones a varias de las dependencias del CERVI.</v>
      </c>
      <c r="AF55" s="49" t="str">
        <f>+VLOOKUP(M55,'[1]PA con seg IV Trimestre'!$M$8:$AF$68,20,FALSE)</f>
        <v>C:\Users\YRODRIGUEZB\Desktop\Plan de Acción 2016\Seguimiento PA 2016\Seguimiento II Trimestre</v>
      </c>
      <c r="AG55" s="23">
        <v>1160</v>
      </c>
      <c r="AH55" s="18" t="s">
        <v>2247</v>
      </c>
      <c r="AI55" s="18" t="s">
        <v>937</v>
      </c>
      <c r="AJ55" s="24">
        <v>42370</v>
      </c>
      <c r="AK55" s="24">
        <v>42430</v>
      </c>
      <c r="AL55" s="18">
        <v>20</v>
      </c>
      <c r="AM55" s="18" t="s">
        <v>2248</v>
      </c>
      <c r="AN55" s="18" t="s">
        <v>970</v>
      </c>
      <c r="AO55" s="18" t="s">
        <v>2439</v>
      </c>
      <c r="AP55" s="102">
        <v>100</v>
      </c>
      <c r="AQ55" s="25" t="s">
        <v>2249</v>
      </c>
      <c r="AR55" s="25" t="s">
        <v>2146</v>
      </c>
      <c r="AS55" s="23" t="s">
        <v>1043</v>
      </c>
      <c r="AT55" s="25" t="s">
        <v>2249</v>
      </c>
      <c r="AU55" s="130" t="s">
        <v>2146</v>
      </c>
      <c r="AV55" s="131">
        <v>100</v>
      </c>
      <c r="AW55" s="27">
        <v>1</v>
      </c>
      <c r="AX55" s="142" t="s">
        <v>2677</v>
      </c>
      <c r="AY55" s="132"/>
      <c r="AZ55" s="94">
        <f>+VLOOKUP(AG55,'[1]PA con seg IV Trimestre'!$AG$8:$BF$68,23,FALSE)</f>
        <v>100</v>
      </c>
      <c r="BA55" s="106">
        <f t="shared" si="3"/>
        <v>1</v>
      </c>
      <c r="BB55" s="94" t="str">
        <f>+VLOOKUP(AG55,'[1]PA con seg IV Trimestre'!$AG$8:$BF$68,25,FALSE)</f>
        <v>Mediante Oficio Dde 18 de enero se remite a la Dirección de Custodia Cuadro de necesidades para tener en funcinamiento todas las oficins del CERVI</v>
      </c>
      <c r="BC55" s="94" t="str">
        <f>+VLOOKUP(AG55,'[1]PA con seg IV Trimestre'!$AG$8:$BF$68,26,FALSE)</f>
        <v>C:\Users\YRODRIGUEZB\Desktop\Plan de Acción 2016\Seguimiento PA 2016\Seguimiento I Trimestre\Evidencias</v>
      </c>
      <c r="BD55" s="107">
        <f t="shared" si="0"/>
        <v>60</v>
      </c>
      <c r="BE55" s="107">
        <f t="shared" si="1"/>
        <v>60</v>
      </c>
      <c r="BF55" s="108">
        <f t="shared" si="2"/>
        <v>1</v>
      </c>
      <c r="BG55" s="381">
        <f t="shared" ref="BG55:BG118" si="19">+(AD55/P55)</f>
        <v>1</v>
      </c>
      <c r="BH55" s="381">
        <f t="shared" ref="BH55:BH118" si="20">+IF(BG55&gt;100%,100%,BG55)</f>
        <v>1</v>
      </c>
      <c r="BI55" s="382">
        <f t="shared" ref="BI55:BI118" si="21">(BH55*O55)/100</f>
        <v>0.02</v>
      </c>
      <c r="BJ55" s="381">
        <f t="shared" ref="BJ55:BJ118" si="22">+(AZ55*AL55)/10000</f>
        <v>0.2</v>
      </c>
      <c r="BK55" s="381">
        <f t="shared" ref="BK55:BK118" si="23">+(BJ55*O55)/100</f>
        <v>4.0000000000000001E-3</v>
      </c>
    </row>
    <row r="56" spans="1:63" ht="75" customHeight="1" thickTop="1" thickBot="1" x14ac:dyDescent="0.3">
      <c r="A56" s="18" t="s">
        <v>807</v>
      </c>
      <c r="B56" s="18" t="s">
        <v>2548</v>
      </c>
      <c r="C56" s="18" t="s">
        <v>807</v>
      </c>
      <c r="D56" s="19" t="s">
        <v>504</v>
      </c>
      <c r="E56" s="19" t="s">
        <v>499</v>
      </c>
      <c r="F56" s="19" t="s">
        <v>500</v>
      </c>
      <c r="G56" s="19" t="s">
        <v>806</v>
      </c>
      <c r="H56" s="19" t="s">
        <v>502</v>
      </c>
      <c r="I56" s="19" t="s">
        <v>501</v>
      </c>
      <c r="J56" s="19" t="s">
        <v>503</v>
      </c>
      <c r="K56" s="19">
        <v>0</v>
      </c>
      <c r="L56" s="19" t="s">
        <v>38</v>
      </c>
      <c r="M56" s="18" t="s">
        <v>516</v>
      </c>
      <c r="N56" s="18" t="s">
        <v>517</v>
      </c>
      <c r="O56" s="23">
        <v>2</v>
      </c>
      <c r="P56" s="23">
        <v>7</v>
      </c>
      <c r="Q56" s="18" t="s">
        <v>41</v>
      </c>
      <c r="R56" s="18" t="s">
        <v>2244</v>
      </c>
      <c r="S56" s="18" t="s">
        <v>2245</v>
      </c>
      <c r="T56" s="18" t="s">
        <v>2439</v>
      </c>
      <c r="U56" s="18"/>
      <c r="V56" s="18"/>
      <c r="W56" s="18"/>
      <c r="X56" s="18"/>
      <c r="Y56" s="18"/>
      <c r="Z56" s="18"/>
      <c r="AA56" s="101"/>
      <c r="AB56" s="101" t="s">
        <v>2677</v>
      </c>
      <c r="AC56" s="101"/>
      <c r="AD56" s="49">
        <f>+VLOOKUP(M56,'[1]PA con seg IV Trimestre'!$M$8:$AF$68,18,FALSE)</f>
        <v>7</v>
      </c>
      <c r="AE56" s="49" t="str">
        <f>+VLOOKUP(M56,'[1]PA con seg IV Trimestre'!$M$8:$AF$68,19,FALSE)</f>
        <v>Se dio cumplimiento al producto teniendo en cuenta el desarrollo de cada una de las actividades. Se asignaron funciones a varias de las dependencias del CERVI.</v>
      </c>
      <c r="AF56" s="49" t="str">
        <f>+VLOOKUP(M56,'[1]PA con seg IV Trimestre'!$M$8:$AF$68,20,FALSE)</f>
        <v>C:\Users\YRODRIGUEZB\Desktop\Plan de Acción 2016\Seguimiento PA 2016\Seguimiento II Trimestre</v>
      </c>
      <c r="AG56" s="23">
        <v>1161</v>
      </c>
      <c r="AH56" s="18" t="s">
        <v>2250</v>
      </c>
      <c r="AI56" s="18" t="s">
        <v>937</v>
      </c>
      <c r="AJ56" s="24">
        <v>42370</v>
      </c>
      <c r="AK56" s="24">
        <v>42430</v>
      </c>
      <c r="AL56" s="18">
        <v>20</v>
      </c>
      <c r="AM56" s="18" t="s">
        <v>2248</v>
      </c>
      <c r="AN56" s="18" t="s">
        <v>970</v>
      </c>
      <c r="AO56" s="18" t="s">
        <v>2439</v>
      </c>
      <c r="AP56" s="102">
        <v>100</v>
      </c>
      <c r="AQ56" s="25" t="s">
        <v>2251</v>
      </c>
      <c r="AR56" s="25" t="s">
        <v>2146</v>
      </c>
      <c r="AS56" s="23" t="s">
        <v>1043</v>
      </c>
      <c r="AT56" s="25" t="s">
        <v>2251</v>
      </c>
      <c r="AU56" s="130" t="s">
        <v>2146</v>
      </c>
      <c r="AV56" s="131">
        <v>100</v>
      </c>
      <c r="AW56" s="27">
        <v>1</v>
      </c>
      <c r="AX56" s="142" t="s">
        <v>2677</v>
      </c>
      <c r="AY56" s="132"/>
      <c r="AZ56" s="94">
        <f>+VLOOKUP(AG56,'[1]PA con seg IV Trimestre'!$AG$8:$BF$68,23,FALSE)</f>
        <v>100</v>
      </c>
      <c r="BA56" s="106">
        <f t="shared" si="3"/>
        <v>1</v>
      </c>
      <c r="BB56" s="94" t="str">
        <f>+VLOOKUP(AG56,'[1]PA con seg IV Trimestre'!$AG$8:$BF$68,25,FALSE)</f>
        <v>Mediante Oficio CERVI/ARVIE/0109 de 19 de enero, se solicita a la Subdirectora de talento humano personal administrativo para el cumplimiento de las metas.</v>
      </c>
      <c r="BC56" s="94" t="str">
        <f>+VLOOKUP(AG56,'[1]PA con seg IV Trimestre'!$AG$8:$BF$68,26,FALSE)</f>
        <v>C:\Users\YRODRIGUEZB\Desktop\Plan de Acción 2016\Seguimiento PA 2016\Seguimiento I Trimestre\Evidencias</v>
      </c>
      <c r="BD56" s="107">
        <f t="shared" si="0"/>
        <v>60</v>
      </c>
      <c r="BE56" s="107">
        <f t="shared" si="1"/>
        <v>60</v>
      </c>
      <c r="BF56" s="108">
        <f t="shared" si="2"/>
        <v>1</v>
      </c>
      <c r="BG56" s="381">
        <f t="shared" si="19"/>
        <v>1</v>
      </c>
      <c r="BH56" s="381">
        <f t="shared" si="20"/>
        <v>1</v>
      </c>
      <c r="BI56" s="382">
        <f t="shared" si="21"/>
        <v>0.02</v>
      </c>
      <c r="BJ56" s="381">
        <f t="shared" si="22"/>
        <v>0.2</v>
      </c>
      <c r="BK56" s="381">
        <f t="shared" si="23"/>
        <v>4.0000000000000001E-3</v>
      </c>
    </row>
    <row r="57" spans="1:63" ht="75" customHeight="1" thickTop="1" thickBot="1" x14ac:dyDescent="0.3">
      <c r="A57" s="18" t="s">
        <v>807</v>
      </c>
      <c r="B57" s="18" t="s">
        <v>2548</v>
      </c>
      <c r="C57" s="18" t="s">
        <v>807</v>
      </c>
      <c r="D57" s="19" t="s">
        <v>504</v>
      </c>
      <c r="E57" s="19" t="s">
        <v>499</v>
      </c>
      <c r="F57" s="19" t="s">
        <v>500</v>
      </c>
      <c r="G57" s="19" t="s">
        <v>806</v>
      </c>
      <c r="H57" s="19" t="s">
        <v>502</v>
      </c>
      <c r="I57" s="19" t="s">
        <v>501</v>
      </c>
      <c r="J57" s="19" t="s">
        <v>503</v>
      </c>
      <c r="K57" s="19">
        <v>0</v>
      </c>
      <c r="L57" s="19" t="s">
        <v>38</v>
      </c>
      <c r="M57" s="18" t="s">
        <v>516</v>
      </c>
      <c r="N57" s="18" t="s">
        <v>517</v>
      </c>
      <c r="O57" s="23">
        <v>2</v>
      </c>
      <c r="P57" s="23">
        <v>7</v>
      </c>
      <c r="Q57" s="18" t="s">
        <v>41</v>
      </c>
      <c r="R57" s="18" t="s">
        <v>2244</v>
      </c>
      <c r="S57" s="18" t="s">
        <v>2245</v>
      </c>
      <c r="T57" s="18" t="s">
        <v>2439</v>
      </c>
      <c r="U57" s="18"/>
      <c r="V57" s="18"/>
      <c r="W57" s="18"/>
      <c r="X57" s="18"/>
      <c r="Y57" s="18"/>
      <c r="Z57" s="18"/>
      <c r="AA57" s="101"/>
      <c r="AB57" s="101" t="s">
        <v>2677</v>
      </c>
      <c r="AC57" s="101"/>
      <c r="AD57" s="49">
        <f>+VLOOKUP(M57,'[1]PA con seg IV Trimestre'!$M$8:$AF$68,18,FALSE)</f>
        <v>7</v>
      </c>
      <c r="AE57" s="49" t="str">
        <f>+VLOOKUP(M57,'[1]PA con seg IV Trimestre'!$M$8:$AF$68,19,FALSE)</f>
        <v>Se dio cumplimiento al producto teniendo en cuenta el desarrollo de cada una de las actividades. Se asignaron funciones a varias de las dependencias del CERVI.</v>
      </c>
      <c r="AF57" s="49" t="str">
        <f>+VLOOKUP(M57,'[1]PA con seg IV Trimestre'!$M$8:$AF$68,20,FALSE)</f>
        <v>C:\Users\YRODRIGUEZB\Desktop\Plan de Acción 2016\Seguimiento PA 2016\Seguimiento II Trimestre</v>
      </c>
      <c r="AG57" s="23">
        <v>1162</v>
      </c>
      <c r="AH57" s="18" t="s">
        <v>2252</v>
      </c>
      <c r="AI57" s="18" t="s">
        <v>937</v>
      </c>
      <c r="AJ57" s="24">
        <v>42370</v>
      </c>
      <c r="AK57" s="24">
        <v>42430</v>
      </c>
      <c r="AL57" s="18">
        <v>20</v>
      </c>
      <c r="AM57" s="18" t="s">
        <v>2248</v>
      </c>
      <c r="AN57" s="18" t="s">
        <v>970</v>
      </c>
      <c r="AO57" s="18" t="s">
        <v>2439</v>
      </c>
      <c r="AP57" s="102">
        <v>100</v>
      </c>
      <c r="AQ57" s="25" t="s">
        <v>2253</v>
      </c>
      <c r="AR57" s="25" t="s">
        <v>2146</v>
      </c>
      <c r="AS57" s="23" t="s">
        <v>1043</v>
      </c>
      <c r="AT57" s="25" t="s">
        <v>2253</v>
      </c>
      <c r="AU57" s="130" t="s">
        <v>2146</v>
      </c>
      <c r="AV57" s="131">
        <v>100</v>
      </c>
      <c r="AW57" s="27">
        <v>1</v>
      </c>
      <c r="AX57" s="142" t="s">
        <v>2677</v>
      </c>
      <c r="AY57" s="132"/>
      <c r="AZ57" s="94">
        <f>+VLOOKUP(AG57,'[1]PA con seg IV Trimestre'!$AG$8:$BF$68,23,FALSE)</f>
        <v>100</v>
      </c>
      <c r="BA57" s="106">
        <f t="shared" si="3"/>
        <v>1</v>
      </c>
      <c r="BB57" s="94" t="str">
        <f>+VLOOKUP(AG57,'[1]PA con seg IV Trimestre'!$AG$8:$BF$68,25,FALSE)</f>
        <v>Mediante Oficio CERVI/ARVIE/0335 de 09 de febrero, se solicita a la Subdirección Cuerpo de Custodia personal del CCV para dar cumplimiento a las metas institucionales. De igua forma se solicita asignación de Auxiliares bachilleres para que apoen el proceso.</v>
      </c>
      <c r="BC57" s="94" t="str">
        <f>+VLOOKUP(AG57,'[1]PA con seg IV Trimestre'!$AG$8:$BF$68,26,FALSE)</f>
        <v>C:\Users\YRODRIGUEZB\Desktop\Plan de Acción 2016\Seguimiento PA 2016\Seguimiento I Trimestre\Evidencias</v>
      </c>
      <c r="BD57" s="107">
        <f t="shared" si="0"/>
        <v>60</v>
      </c>
      <c r="BE57" s="107">
        <f t="shared" si="1"/>
        <v>60</v>
      </c>
      <c r="BF57" s="108">
        <f t="shared" si="2"/>
        <v>1</v>
      </c>
      <c r="BG57" s="381">
        <f t="shared" si="19"/>
        <v>1</v>
      </c>
      <c r="BH57" s="381">
        <f t="shared" si="20"/>
        <v>1</v>
      </c>
      <c r="BI57" s="382">
        <f t="shared" si="21"/>
        <v>0.02</v>
      </c>
      <c r="BJ57" s="381">
        <f t="shared" si="22"/>
        <v>0.2</v>
      </c>
      <c r="BK57" s="381">
        <f t="shared" si="23"/>
        <v>4.0000000000000001E-3</v>
      </c>
    </row>
    <row r="58" spans="1:63" ht="75" customHeight="1" thickTop="1" thickBot="1" x14ac:dyDescent="0.3">
      <c r="A58" s="18" t="s">
        <v>807</v>
      </c>
      <c r="B58" s="18" t="s">
        <v>2548</v>
      </c>
      <c r="C58" s="18" t="s">
        <v>807</v>
      </c>
      <c r="D58" s="19" t="s">
        <v>504</v>
      </c>
      <c r="E58" s="19" t="s">
        <v>499</v>
      </c>
      <c r="F58" s="19" t="s">
        <v>500</v>
      </c>
      <c r="G58" s="19" t="s">
        <v>806</v>
      </c>
      <c r="H58" s="19" t="s">
        <v>502</v>
      </c>
      <c r="I58" s="19" t="s">
        <v>501</v>
      </c>
      <c r="J58" s="19" t="s">
        <v>503</v>
      </c>
      <c r="K58" s="19">
        <v>0</v>
      </c>
      <c r="L58" s="19" t="s">
        <v>38</v>
      </c>
      <c r="M58" s="18" t="s">
        <v>516</v>
      </c>
      <c r="N58" s="18" t="s">
        <v>517</v>
      </c>
      <c r="O58" s="23">
        <v>2</v>
      </c>
      <c r="P58" s="23">
        <v>7</v>
      </c>
      <c r="Q58" s="18" t="s">
        <v>41</v>
      </c>
      <c r="R58" s="18" t="s">
        <v>2244</v>
      </c>
      <c r="S58" s="18" t="s">
        <v>2245</v>
      </c>
      <c r="T58" s="18" t="s">
        <v>2439</v>
      </c>
      <c r="U58" s="18"/>
      <c r="V58" s="18"/>
      <c r="W58" s="18"/>
      <c r="X58" s="18"/>
      <c r="Y58" s="18"/>
      <c r="Z58" s="18"/>
      <c r="AA58" s="101"/>
      <c r="AB58" s="101" t="s">
        <v>2677</v>
      </c>
      <c r="AC58" s="101"/>
      <c r="AD58" s="49">
        <f>+VLOOKUP(M58,'[1]PA con seg IV Trimestre'!$M$8:$AF$68,18,FALSE)</f>
        <v>7</v>
      </c>
      <c r="AE58" s="49" t="str">
        <f>+VLOOKUP(M58,'[1]PA con seg IV Trimestre'!$M$8:$AF$68,19,FALSE)</f>
        <v>Se dio cumplimiento al producto teniendo en cuenta el desarrollo de cada una de las actividades. Se asignaron funciones a varias de las dependencias del CERVI.</v>
      </c>
      <c r="AF58" s="49" t="str">
        <f>+VLOOKUP(M58,'[1]PA con seg IV Trimestre'!$M$8:$AF$68,20,FALSE)</f>
        <v>C:\Users\YRODRIGUEZB\Desktop\Plan de Acción 2016\Seguimiento PA 2016\Seguimiento II Trimestre</v>
      </c>
      <c r="AG58" s="23">
        <v>1163</v>
      </c>
      <c r="AH58" s="18" t="s">
        <v>2254</v>
      </c>
      <c r="AI58" s="18" t="s">
        <v>937</v>
      </c>
      <c r="AJ58" s="24">
        <v>42401</v>
      </c>
      <c r="AK58" s="24">
        <v>42430</v>
      </c>
      <c r="AL58" s="18">
        <v>40</v>
      </c>
      <c r="AM58" s="18" t="s">
        <v>2248</v>
      </c>
      <c r="AN58" s="18" t="s">
        <v>1193</v>
      </c>
      <c r="AO58" s="18" t="s">
        <v>2439</v>
      </c>
      <c r="AP58" s="102">
        <v>100</v>
      </c>
      <c r="AQ58" s="25" t="s">
        <v>2255</v>
      </c>
      <c r="AR58" s="25" t="s">
        <v>2146</v>
      </c>
      <c r="AS58" s="23" t="s">
        <v>1043</v>
      </c>
      <c r="AT58" s="25" t="s">
        <v>2255</v>
      </c>
      <c r="AU58" s="130" t="s">
        <v>2146</v>
      </c>
      <c r="AV58" s="131">
        <v>100</v>
      </c>
      <c r="AW58" s="27">
        <v>1</v>
      </c>
      <c r="AX58" s="142" t="s">
        <v>2677</v>
      </c>
      <c r="AY58" s="132"/>
      <c r="AZ58" s="94">
        <f>+VLOOKUP(AG58,'[1]PA con seg IV Trimestre'!$AG$8:$BF$68,23,FALSE)</f>
        <v>100</v>
      </c>
      <c r="BA58" s="106">
        <f t="shared" si="3"/>
        <v>1</v>
      </c>
      <c r="BB58" s="94" t="str">
        <f>+VLOOKUP(AG58,'[1]PA con seg IV Trimestre'!$AG$8:$BF$68,25,FALSE)</f>
        <v xml:space="preserve">Se rpoyectaron dos Resoluciones por medio de las cuales se asignan funciones a las dependencias de planeación y sistemas  que han sido creadas en el CERVI; Resolucion 007 y Resolución 008 de 01 de febrero de 2016. </v>
      </c>
      <c r="BC58" s="94" t="str">
        <f>+VLOOKUP(AG58,'[1]PA con seg IV Trimestre'!$AG$8:$BF$68,26,FALSE)</f>
        <v>C:\Users\YRODRIGUEZB\Desktop\Plan de Acción 2016\Seguimiento PA 2016\Seguimiento I Trimestre\Evidencias</v>
      </c>
      <c r="BD58" s="107">
        <f t="shared" si="0"/>
        <v>29</v>
      </c>
      <c r="BE58" s="107">
        <f t="shared" si="1"/>
        <v>29</v>
      </c>
      <c r="BF58" s="108">
        <f t="shared" si="2"/>
        <v>1</v>
      </c>
      <c r="BG58" s="381">
        <f t="shared" si="19"/>
        <v>1</v>
      </c>
      <c r="BH58" s="381">
        <f t="shared" si="20"/>
        <v>1</v>
      </c>
      <c r="BI58" s="382">
        <f t="shared" si="21"/>
        <v>0.02</v>
      </c>
      <c r="BJ58" s="381">
        <f t="shared" si="22"/>
        <v>0.4</v>
      </c>
      <c r="BK58" s="381">
        <f t="shared" si="23"/>
        <v>8.0000000000000002E-3</v>
      </c>
    </row>
    <row r="59" spans="1:63" ht="75" customHeight="1" thickTop="1" thickBot="1" x14ac:dyDescent="0.3">
      <c r="A59" s="18" t="s">
        <v>807</v>
      </c>
      <c r="B59" s="18" t="s">
        <v>2548</v>
      </c>
      <c r="C59" s="18" t="s">
        <v>807</v>
      </c>
      <c r="D59" s="19" t="s">
        <v>504</v>
      </c>
      <c r="E59" s="19" t="s">
        <v>499</v>
      </c>
      <c r="F59" s="19" t="s">
        <v>500</v>
      </c>
      <c r="G59" s="19" t="s">
        <v>806</v>
      </c>
      <c r="H59" s="19" t="s">
        <v>502</v>
      </c>
      <c r="I59" s="19" t="s">
        <v>501</v>
      </c>
      <c r="J59" s="19" t="s">
        <v>503</v>
      </c>
      <c r="K59" s="19">
        <v>0</v>
      </c>
      <c r="L59" s="19" t="s">
        <v>38</v>
      </c>
      <c r="M59" s="19" t="s">
        <v>518</v>
      </c>
      <c r="N59" s="18" t="s">
        <v>519</v>
      </c>
      <c r="O59" s="23">
        <v>2</v>
      </c>
      <c r="P59" s="23">
        <v>40</v>
      </c>
      <c r="Q59" s="18" t="s">
        <v>41</v>
      </c>
      <c r="R59" s="18" t="s">
        <v>2244</v>
      </c>
      <c r="S59" s="18" t="s">
        <v>2245</v>
      </c>
      <c r="T59" s="18" t="s">
        <v>2439</v>
      </c>
      <c r="U59" s="18"/>
      <c r="V59" s="18"/>
      <c r="W59" s="18"/>
      <c r="X59" s="18">
        <v>38</v>
      </c>
      <c r="Y59" s="18" t="s">
        <v>2256</v>
      </c>
      <c r="Z59" s="22" t="s">
        <v>2125</v>
      </c>
      <c r="AA59" s="101"/>
      <c r="AB59" s="101" t="s">
        <v>2677</v>
      </c>
      <c r="AC59" s="101"/>
      <c r="AD59" s="49">
        <f>+VLOOKUP(M59,'[1]PA con seg IV Trimestre'!$M$8:$AF$68,18,FALSE)</f>
        <v>38</v>
      </c>
      <c r="AE59" s="49" t="str">
        <f>+VLOOKUP(M59,'[1]PA con seg IV Trimestre'!$M$8:$AF$68,19,FALSE)</f>
        <v>Se dio cumplimiento a las actividades propuestas, quedando pendiente la firma de la resolución de asignación de funciones por cambio de Director de Custodia y Vigilancia</v>
      </c>
      <c r="AF59" s="49" t="str">
        <f>+VLOOKUP(M59,'[1]PA con seg IV Trimestre'!$M$8:$AF$68,20,FALSE)</f>
        <v>C:\Users\YRODRIGUEZB\Desktop\Plan de Acción 2016\Seguimiento PA 2016\Seguimiento II Trimestre</v>
      </c>
      <c r="AG59" s="23">
        <v>1164</v>
      </c>
      <c r="AH59" s="18" t="s">
        <v>2257</v>
      </c>
      <c r="AI59" s="18" t="s">
        <v>937</v>
      </c>
      <c r="AJ59" s="24">
        <v>42401</v>
      </c>
      <c r="AK59" s="24">
        <v>42430</v>
      </c>
      <c r="AL59" s="18">
        <v>20</v>
      </c>
      <c r="AM59" s="18" t="s">
        <v>2258</v>
      </c>
      <c r="AN59" s="18" t="s">
        <v>1193</v>
      </c>
      <c r="AO59" s="18" t="s">
        <v>2439</v>
      </c>
      <c r="AP59" s="102">
        <v>100</v>
      </c>
      <c r="AQ59" s="25" t="s">
        <v>2259</v>
      </c>
      <c r="AR59" s="25" t="s">
        <v>2146</v>
      </c>
      <c r="AS59" s="23" t="s">
        <v>1043</v>
      </c>
      <c r="AT59" s="25" t="s">
        <v>2259</v>
      </c>
      <c r="AU59" s="130" t="s">
        <v>2146</v>
      </c>
      <c r="AV59" s="131">
        <v>100</v>
      </c>
      <c r="AW59" s="27">
        <v>1</v>
      </c>
      <c r="AX59" s="142" t="s">
        <v>2677</v>
      </c>
      <c r="AY59" s="132"/>
      <c r="AZ59" s="94">
        <f>+VLOOKUP(AG59,'[1]PA con seg IV Trimestre'!$AG$8:$BF$68,23,FALSE)</f>
        <v>100</v>
      </c>
      <c r="BA59" s="106">
        <f t="shared" si="3"/>
        <v>1</v>
      </c>
      <c r="BB59" s="94" t="str">
        <f>+VLOOKUP(AG59,'[1]PA con seg IV Trimestre'!$AG$8:$BF$68,25,FALSE)</f>
        <v xml:space="preserve">Mediante Oficio del 26 de febrero se identifica el personal que ha realizado el curso y no labora en en el CERVI y se informa a la Dirección de Custodia </v>
      </c>
      <c r="BC59" s="94" t="str">
        <f>+VLOOKUP(AG59,'[1]PA con seg IV Trimestre'!$AG$8:$BF$68,26,FALSE)</f>
        <v>C:\Users\YRODRIGUEZB\Desktop\Plan de Acción 2016\Seguimiento PA 2016\Seguimiento I Trimestre\Evidencias</v>
      </c>
      <c r="BD59" s="107">
        <f t="shared" si="0"/>
        <v>29</v>
      </c>
      <c r="BE59" s="107">
        <f t="shared" si="1"/>
        <v>29</v>
      </c>
      <c r="BF59" s="108">
        <f t="shared" si="2"/>
        <v>1</v>
      </c>
      <c r="BG59" s="381">
        <f t="shared" si="19"/>
        <v>0.95</v>
      </c>
      <c r="BH59" s="381">
        <f t="shared" si="20"/>
        <v>0.95</v>
      </c>
      <c r="BI59" s="382">
        <f t="shared" si="21"/>
        <v>1.9E-2</v>
      </c>
      <c r="BJ59" s="381">
        <f t="shared" si="22"/>
        <v>0.2</v>
      </c>
      <c r="BK59" s="381">
        <f t="shared" si="23"/>
        <v>4.0000000000000001E-3</v>
      </c>
    </row>
    <row r="60" spans="1:63" ht="75" customHeight="1" thickTop="1" thickBot="1" x14ac:dyDescent="0.3">
      <c r="A60" s="18" t="s">
        <v>807</v>
      </c>
      <c r="B60" s="18" t="s">
        <v>2548</v>
      </c>
      <c r="C60" s="18" t="s">
        <v>807</v>
      </c>
      <c r="D60" s="19" t="s">
        <v>504</v>
      </c>
      <c r="E60" s="19" t="s">
        <v>499</v>
      </c>
      <c r="F60" s="19" t="s">
        <v>500</v>
      </c>
      <c r="G60" s="19" t="s">
        <v>806</v>
      </c>
      <c r="H60" s="19" t="s">
        <v>502</v>
      </c>
      <c r="I60" s="19" t="s">
        <v>501</v>
      </c>
      <c r="J60" s="19" t="s">
        <v>503</v>
      </c>
      <c r="K60" s="19">
        <v>0</v>
      </c>
      <c r="L60" s="19" t="s">
        <v>38</v>
      </c>
      <c r="M60" s="18" t="s">
        <v>518</v>
      </c>
      <c r="N60" s="18" t="s">
        <v>519</v>
      </c>
      <c r="O60" s="23">
        <v>2</v>
      </c>
      <c r="P60" s="23">
        <v>40</v>
      </c>
      <c r="Q60" s="18" t="s">
        <v>41</v>
      </c>
      <c r="R60" s="18" t="s">
        <v>2244</v>
      </c>
      <c r="S60" s="18" t="s">
        <v>2245</v>
      </c>
      <c r="T60" s="18" t="s">
        <v>2439</v>
      </c>
      <c r="U60" s="18"/>
      <c r="V60" s="18"/>
      <c r="W60" s="18"/>
      <c r="X60" s="18"/>
      <c r="Y60" s="18"/>
      <c r="Z60" s="22"/>
      <c r="AA60" s="101"/>
      <c r="AB60" s="101" t="s">
        <v>2677</v>
      </c>
      <c r="AC60" s="101"/>
      <c r="AD60" s="49">
        <f>+VLOOKUP(M60,'[1]PA con seg IV Trimestre'!$M$8:$AF$68,18,FALSE)</f>
        <v>38</v>
      </c>
      <c r="AE60" s="49" t="str">
        <f>+VLOOKUP(M60,'[1]PA con seg IV Trimestre'!$M$8:$AF$68,19,FALSE)</f>
        <v>Se dio cumplimiento a las actividades propuestas, quedando pendiente la firma de la resolución de asignación de funciones por cambio de Director de Custodia y Vigilancia</v>
      </c>
      <c r="AF60" s="49" t="str">
        <f>+VLOOKUP(M60,'[1]PA con seg IV Trimestre'!$M$8:$AF$68,20,FALSE)</f>
        <v>C:\Users\YRODRIGUEZB\Desktop\Plan de Acción 2016\Seguimiento PA 2016\Seguimiento II Trimestre</v>
      </c>
      <c r="AG60" s="23">
        <v>1165</v>
      </c>
      <c r="AH60" s="18" t="s">
        <v>2260</v>
      </c>
      <c r="AI60" s="18" t="s">
        <v>937</v>
      </c>
      <c r="AJ60" s="24">
        <v>42430</v>
      </c>
      <c r="AK60" s="24">
        <v>42444</v>
      </c>
      <c r="AL60" s="18">
        <v>20</v>
      </c>
      <c r="AM60" s="18" t="s">
        <v>2258</v>
      </c>
      <c r="AN60" s="18" t="s">
        <v>1193</v>
      </c>
      <c r="AO60" s="18" t="s">
        <v>2439</v>
      </c>
      <c r="AP60" s="102">
        <v>100</v>
      </c>
      <c r="AQ60" s="25" t="s">
        <v>2261</v>
      </c>
      <c r="AR60" s="25" t="s">
        <v>2146</v>
      </c>
      <c r="AS60" s="23" t="s">
        <v>1043</v>
      </c>
      <c r="AT60" s="25" t="s">
        <v>2261</v>
      </c>
      <c r="AU60" s="130" t="s">
        <v>2146</v>
      </c>
      <c r="AV60" s="131">
        <v>100</v>
      </c>
      <c r="AW60" s="27">
        <v>1</v>
      </c>
      <c r="AX60" s="142" t="s">
        <v>2677</v>
      </c>
      <c r="AY60" s="132"/>
      <c r="AZ60" s="94">
        <f>+VLOOKUP(AG60,'[1]PA con seg IV Trimestre'!$AG$8:$BF$68,23,FALSE)</f>
        <v>100</v>
      </c>
      <c r="BA60" s="106">
        <f t="shared" si="3"/>
        <v>1</v>
      </c>
      <c r="BB60" s="94" t="str">
        <f>+VLOOKUP(AG60,'[1]PA con seg IV Trimestre'!$AG$8:$BF$68,25,FALSE)</f>
        <v>Se tiene proyectada la Resolución de asignación de funciones a un persnal del CCV a nivel nacional, está a la espera de la aprobación por parte de la Dirección General.</v>
      </c>
      <c r="BC60" s="94" t="str">
        <f>+VLOOKUP(AG60,'[1]PA con seg IV Trimestre'!$AG$8:$BF$68,26,FALSE)</f>
        <v>C:\Users\YRODRIGUEZB\Desktop\Plan de Acción 2016\Seguimiento PA 2016\Seguimiento I Trimestre\Evidencias</v>
      </c>
      <c r="BD60" s="107">
        <f t="shared" si="0"/>
        <v>14</v>
      </c>
      <c r="BE60" s="107">
        <f t="shared" si="1"/>
        <v>14</v>
      </c>
      <c r="BF60" s="108">
        <f t="shared" si="2"/>
        <v>1</v>
      </c>
      <c r="BG60" s="381">
        <f t="shared" si="19"/>
        <v>0.95</v>
      </c>
      <c r="BH60" s="381">
        <f t="shared" si="20"/>
        <v>0.95</v>
      </c>
      <c r="BI60" s="382">
        <f t="shared" si="21"/>
        <v>1.9E-2</v>
      </c>
      <c r="BJ60" s="381">
        <f t="shared" si="22"/>
        <v>0.2</v>
      </c>
      <c r="BK60" s="381">
        <f t="shared" si="23"/>
        <v>4.0000000000000001E-3</v>
      </c>
    </row>
    <row r="61" spans="1:63" ht="75" customHeight="1" thickTop="1" thickBot="1" x14ac:dyDescent="0.3">
      <c r="A61" s="18" t="s">
        <v>807</v>
      </c>
      <c r="B61" s="18" t="s">
        <v>2548</v>
      </c>
      <c r="C61" s="18" t="s">
        <v>807</v>
      </c>
      <c r="D61" s="19" t="s">
        <v>504</v>
      </c>
      <c r="E61" s="19" t="s">
        <v>499</v>
      </c>
      <c r="F61" s="19" t="s">
        <v>500</v>
      </c>
      <c r="G61" s="19" t="s">
        <v>806</v>
      </c>
      <c r="H61" s="19" t="s">
        <v>502</v>
      </c>
      <c r="I61" s="19" t="s">
        <v>501</v>
      </c>
      <c r="J61" s="19" t="s">
        <v>503</v>
      </c>
      <c r="K61" s="19">
        <v>0</v>
      </c>
      <c r="L61" s="19" t="s">
        <v>38</v>
      </c>
      <c r="M61" s="18" t="s">
        <v>518</v>
      </c>
      <c r="N61" s="18" t="s">
        <v>519</v>
      </c>
      <c r="O61" s="23">
        <v>2</v>
      </c>
      <c r="P61" s="23">
        <v>40</v>
      </c>
      <c r="Q61" s="18" t="s">
        <v>41</v>
      </c>
      <c r="R61" s="18" t="s">
        <v>2244</v>
      </c>
      <c r="S61" s="18" t="s">
        <v>2245</v>
      </c>
      <c r="T61" s="18" t="s">
        <v>2439</v>
      </c>
      <c r="U61" s="18"/>
      <c r="V61" s="18"/>
      <c r="W61" s="18"/>
      <c r="X61" s="18"/>
      <c r="Y61" s="18"/>
      <c r="Z61" s="18"/>
      <c r="AA61" s="101"/>
      <c r="AB61" s="101" t="s">
        <v>2677</v>
      </c>
      <c r="AC61" s="101"/>
      <c r="AD61" s="49">
        <f>+VLOOKUP(M61,'[1]PA con seg IV Trimestre'!$M$8:$AF$68,18,FALSE)</f>
        <v>38</v>
      </c>
      <c r="AE61" s="49" t="str">
        <f>+VLOOKUP(M61,'[1]PA con seg IV Trimestre'!$M$8:$AF$68,19,FALSE)</f>
        <v>Se dio cumplimiento a las actividades propuestas, quedando pendiente la firma de la resolución de asignación de funciones por cambio de Director de Custodia y Vigilancia</v>
      </c>
      <c r="AF61" s="49" t="str">
        <f>+VLOOKUP(M61,'[1]PA con seg IV Trimestre'!$M$8:$AF$68,20,FALSE)</f>
        <v>C:\Users\YRODRIGUEZB\Desktop\Plan de Acción 2016\Seguimiento PA 2016\Seguimiento II Trimestre</v>
      </c>
      <c r="AG61" s="23">
        <v>1166</v>
      </c>
      <c r="AH61" s="18" t="s">
        <v>2262</v>
      </c>
      <c r="AI61" s="18" t="s">
        <v>937</v>
      </c>
      <c r="AJ61" s="24">
        <v>42444</v>
      </c>
      <c r="AK61" s="24">
        <v>42461</v>
      </c>
      <c r="AL61" s="18">
        <v>20</v>
      </c>
      <c r="AM61" s="18" t="s">
        <v>2258</v>
      </c>
      <c r="AN61" s="18" t="s">
        <v>1193</v>
      </c>
      <c r="AO61" s="18" t="s">
        <v>2439</v>
      </c>
      <c r="AP61" s="102">
        <v>100</v>
      </c>
      <c r="AQ61" s="25" t="s">
        <v>2261</v>
      </c>
      <c r="AR61" s="25" t="s">
        <v>2146</v>
      </c>
      <c r="AS61" s="23" t="s">
        <v>1043</v>
      </c>
      <c r="AT61" s="25" t="s">
        <v>2261</v>
      </c>
      <c r="AU61" s="130" t="s">
        <v>2146</v>
      </c>
      <c r="AV61" s="131">
        <v>100</v>
      </c>
      <c r="AW61" s="27">
        <v>1</v>
      </c>
      <c r="AX61" s="142" t="s">
        <v>2677</v>
      </c>
      <c r="AY61" s="132"/>
      <c r="AZ61" s="94">
        <f>+VLOOKUP(AG61,'[1]PA con seg IV Trimestre'!$AG$8:$BF$68,23,FALSE)</f>
        <v>100</v>
      </c>
      <c r="BA61" s="106">
        <f t="shared" si="3"/>
        <v>1</v>
      </c>
      <c r="BB61" s="94" t="str">
        <f>+VLOOKUP(AG61,'[1]PA con seg IV Trimestre'!$AG$8:$BF$68,25,FALSE)</f>
        <v>Se tiene proyectada la Resolución de asignación de funciones a un persnal del CCV a nivel nacional, está a la espera de la aprobación por parte de la Dirección General.</v>
      </c>
      <c r="BC61" s="94" t="str">
        <f>+VLOOKUP(AG61,'[1]PA con seg IV Trimestre'!$AG$8:$BF$68,26,FALSE)</f>
        <v>C:\Users\YRODRIGUEZB\Desktop\Plan de Acción 2016\Seguimiento PA 2016\Seguimiento I Trimestre\Evidencias</v>
      </c>
      <c r="BD61" s="107">
        <f t="shared" si="0"/>
        <v>17</v>
      </c>
      <c r="BE61" s="107">
        <f t="shared" si="1"/>
        <v>17</v>
      </c>
      <c r="BF61" s="108">
        <f t="shared" si="2"/>
        <v>1</v>
      </c>
      <c r="BG61" s="381">
        <f t="shared" si="19"/>
        <v>0.95</v>
      </c>
      <c r="BH61" s="381">
        <f t="shared" si="20"/>
        <v>0.95</v>
      </c>
      <c r="BI61" s="382">
        <f t="shared" si="21"/>
        <v>1.9E-2</v>
      </c>
      <c r="BJ61" s="381">
        <f t="shared" si="22"/>
        <v>0.2</v>
      </c>
      <c r="BK61" s="381">
        <f t="shared" si="23"/>
        <v>4.0000000000000001E-3</v>
      </c>
    </row>
    <row r="62" spans="1:63" ht="75" customHeight="1" thickTop="1" thickBot="1" x14ac:dyDescent="0.3">
      <c r="A62" s="18" t="s">
        <v>807</v>
      </c>
      <c r="B62" s="18" t="s">
        <v>2548</v>
      </c>
      <c r="C62" s="18" t="s">
        <v>807</v>
      </c>
      <c r="D62" s="19" t="s">
        <v>504</v>
      </c>
      <c r="E62" s="19" t="s">
        <v>499</v>
      </c>
      <c r="F62" s="19" t="s">
        <v>500</v>
      </c>
      <c r="G62" s="19" t="s">
        <v>806</v>
      </c>
      <c r="H62" s="19" t="s">
        <v>502</v>
      </c>
      <c r="I62" s="19" t="s">
        <v>501</v>
      </c>
      <c r="J62" s="19" t="s">
        <v>503</v>
      </c>
      <c r="K62" s="19">
        <v>0</v>
      </c>
      <c r="L62" s="19" t="s">
        <v>38</v>
      </c>
      <c r="M62" s="18" t="s">
        <v>518</v>
      </c>
      <c r="N62" s="18" t="s">
        <v>519</v>
      </c>
      <c r="O62" s="23">
        <v>2</v>
      </c>
      <c r="P62" s="23">
        <v>40</v>
      </c>
      <c r="Q62" s="18" t="s">
        <v>41</v>
      </c>
      <c r="R62" s="18" t="s">
        <v>2244</v>
      </c>
      <c r="S62" s="18" t="s">
        <v>2245</v>
      </c>
      <c r="T62" s="18" t="s">
        <v>2439</v>
      </c>
      <c r="U62" s="18"/>
      <c r="V62" s="18"/>
      <c r="W62" s="18"/>
      <c r="X62" s="18"/>
      <c r="Y62" s="18"/>
      <c r="Z62" s="18"/>
      <c r="AA62" s="101"/>
      <c r="AB62" s="101" t="s">
        <v>2677</v>
      </c>
      <c r="AC62" s="101"/>
      <c r="AD62" s="49">
        <f>+VLOOKUP(M62,'[1]PA con seg IV Trimestre'!$M$8:$AF$68,18,FALSE)</f>
        <v>38</v>
      </c>
      <c r="AE62" s="49" t="str">
        <f>+VLOOKUP(M62,'[1]PA con seg IV Trimestre'!$M$8:$AF$68,19,FALSE)</f>
        <v>Se dio cumplimiento a las actividades propuestas, quedando pendiente la firma de la resolución de asignación de funciones por cambio de Director de Custodia y Vigilancia</v>
      </c>
      <c r="AF62" s="49" t="str">
        <f>+VLOOKUP(M62,'[1]PA con seg IV Trimestre'!$M$8:$AF$68,20,FALSE)</f>
        <v>C:\Users\YRODRIGUEZB\Desktop\Plan de Acción 2016\Seguimiento PA 2016\Seguimiento II Trimestre</v>
      </c>
      <c r="AG62" s="23">
        <v>1167</v>
      </c>
      <c r="AH62" s="18" t="s">
        <v>2263</v>
      </c>
      <c r="AI62" s="18" t="s">
        <v>937</v>
      </c>
      <c r="AJ62" s="24">
        <v>42444</v>
      </c>
      <c r="AK62" s="24">
        <v>42461</v>
      </c>
      <c r="AL62" s="18">
        <v>40</v>
      </c>
      <c r="AM62" s="18" t="s">
        <v>2258</v>
      </c>
      <c r="AN62" s="18" t="s">
        <v>1193</v>
      </c>
      <c r="AO62" s="18" t="s">
        <v>2439</v>
      </c>
      <c r="AP62" s="23"/>
      <c r="AQ62" s="25"/>
      <c r="AR62" s="25"/>
      <c r="AS62" s="23" t="s">
        <v>990</v>
      </c>
      <c r="AT62" s="25" t="s">
        <v>2264</v>
      </c>
      <c r="AU62" s="25"/>
      <c r="AV62" s="103"/>
      <c r="AW62" s="27">
        <v>1</v>
      </c>
      <c r="AX62" s="104" t="s">
        <v>2677</v>
      </c>
      <c r="AY62" s="105"/>
      <c r="AZ62" s="94">
        <f>+VLOOKUP(AG62,'[1]PA con seg IV Trimestre'!$AG$8:$BF$68,23,FALSE)</f>
        <v>100</v>
      </c>
      <c r="BA62" s="106">
        <f t="shared" si="3"/>
        <v>1</v>
      </c>
      <c r="BB62" s="94" t="str">
        <f>+VLOOKUP(AG62,'[1]PA con seg IV Trimestre'!$AG$8:$BF$68,25,FALSE)</f>
        <v>Se proyecto nuevamente la resolución de asignación de funciones para poderla a consideración del nuevo director de custodia y vigilancia.</v>
      </c>
      <c r="BC62" s="94" t="str">
        <f>+VLOOKUP(AG62,'[1]PA con seg IV Trimestre'!$AG$8:$BF$68,26,FALSE)</f>
        <v>C:\Users\YRODRIGUEZB\Desktop\Plan de Acción 2016\Seguimiento PA 2016\Seguimiento I Trimestre\Evidencias</v>
      </c>
      <c r="BD62" s="107">
        <f t="shared" si="0"/>
        <v>17</v>
      </c>
      <c r="BE62" s="107">
        <f t="shared" si="1"/>
        <v>17</v>
      </c>
      <c r="BF62" s="108">
        <f t="shared" si="2"/>
        <v>1</v>
      </c>
      <c r="BG62" s="381">
        <f t="shared" si="19"/>
        <v>0.95</v>
      </c>
      <c r="BH62" s="381">
        <f t="shared" si="20"/>
        <v>0.95</v>
      </c>
      <c r="BI62" s="382">
        <f t="shared" si="21"/>
        <v>1.9E-2</v>
      </c>
      <c r="BJ62" s="381">
        <f t="shared" si="22"/>
        <v>0.4</v>
      </c>
      <c r="BK62" s="381">
        <f t="shared" si="23"/>
        <v>8.0000000000000002E-3</v>
      </c>
    </row>
    <row r="63" spans="1:63" ht="45" customHeight="1" thickTop="1" thickBot="1" x14ac:dyDescent="0.3">
      <c r="A63" s="18" t="s">
        <v>807</v>
      </c>
      <c r="B63" s="18" t="s">
        <v>2548</v>
      </c>
      <c r="C63" s="18" t="s">
        <v>807</v>
      </c>
      <c r="D63" s="19" t="s">
        <v>504</v>
      </c>
      <c r="E63" s="19" t="s">
        <v>499</v>
      </c>
      <c r="F63" s="19" t="s">
        <v>500</v>
      </c>
      <c r="G63" s="19" t="s">
        <v>806</v>
      </c>
      <c r="H63" s="19" t="s">
        <v>502</v>
      </c>
      <c r="I63" s="19" t="s">
        <v>501</v>
      </c>
      <c r="J63" s="19" t="s">
        <v>503</v>
      </c>
      <c r="K63" s="19">
        <v>0</v>
      </c>
      <c r="L63" s="19" t="s">
        <v>38</v>
      </c>
      <c r="M63" s="19" t="s">
        <v>520</v>
      </c>
      <c r="N63" s="18" t="s">
        <v>521</v>
      </c>
      <c r="O63" s="23">
        <v>1</v>
      </c>
      <c r="P63" s="23">
        <v>100</v>
      </c>
      <c r="Q63" s="18" t="s">
        <v>38</v>
      </c>
      <c r="R63" s="18" t="s">
        <v>2244</v>
      </c>
      <c r="S63" s="18" t="s">
        <v>2245</v>
      </c>
      <c r="T63" s="18" t="s">
        <v>2439</v>
      </c>
      <c r="U63" s="18"/>
      <c r="V63" s="18"/>
      <c r="W63" s="18"/>
      <c r="X63" s="18"/>
      <c r="Y63" s="18"/>
      <c r="Z63" s="18"/>
      <c r="AA63" s="102">
        <v>80</v>
      </c>
      <c r="AB63" s="102" t="s">
        <v>2831</v>
      </c>
      <c r="AC63" s="102" t="s">
        <v>2827</v>
      </c>
      <c r="AD63" s="49">
        <f>+VLOOKUP(M63,'[1]PA con seg IV Trimestre'!$M$8:$AF$68,18,FALSE)</f>
        <v>80</v>
      </c>
      <c r="AE63" s="49" t="str">
        <f>+VLOOKUP(M63,'[1]PA con seg IV Trimestre'!$M$8:$AF$68,19,FALSE)</f>
        <v>De acuerdo a cada una de las actividades dispuestas para el cumplimiento de este producto, se ha realizado un avance con unas reuniones y unos compromisos adquiridos por los directivos de los establecimientos de Bogotá</v>
      </c>
      <c r="AF63" s="49" t="str">
        <f>+VLOOKUP(M63,'[1]PA con seg IV Trimestre'!$M$8:$AF$68,20,FALSE)</f>
        <v>:\Users\JPBARRERAM\Desktop\PLANES DICUV\Plan de Acción 2016\Seguimiento PA 2016\Seguimiento III Trimestre</v>
      </c>
      <c r="AG63" s="23">
        <v>1168</v>
      </c>
      <c r="AH63" s="18" t="s">
        <v>2265</v>
      </c>
      <c r="AI63" s="18" t="s">
        <v>2266</v>
      </c>
      <c r="AJ63" s="24">
        <v>42401</v>
      </c>
      <c r="AK63" s="24">
        <v>42551</v>
      </c>
      <c r="AL63" s="18">
        <v>30</v>
      </c>
      <c r="AM63" s="18" t="s">
        <v>2267</v>
      </c>
      <c r="AN63" s="18"/>
      <c r="AO63" s="18" t="s">
        <v>2439</v>
      </c>
      <c r="AP63" s="23"/>
      <c r="AQ63" s="25"/>
      <c r="AR63" s="25"/>
      <c r="AS63" s="23" t="s">
        <v>1021</v>
      </c>
      <c r="AT63" s="25" t="s">
        <v>2268</v>
      </c>
      <c r="AU63" s="25" t="s">
        <v>2269</v>
      </c>
      <c r="AV63" s="103"/>
      <c r="AW63" s="27">
        <v>1</v>
      </c>
      <c r="AX63" s="104" t="s">
        <v>2677</v>
      </c>
      <c r="AY63" s="105"/>
      <c r="AZ63" s="94">
        <f>+VLOOKUP(AG63,'[1]PA con seg IV Trimestre'!$AG$8:$BF$68,23,FALSE)</f>
        <v>100</v>
      </c>
      <c r="BA63" s="106">
        <f t="shared" si="3"/>
        <v>1</v>
      </c>
      <c r="BB63" s="94" t="str">
        <f>+VLOOKUP(AG63,'[1]PA con seg IV Trimestre'!$AG$8:$BF$68,25,FALSE)</f>
        <v>Mediante correo electrónico de 07 de Julio de 2016 se remite la depuración realizada al personal de internos</v>
      </c>
      <c r="BC63" s="94" t="str">
        <f>+VLOOKUP(AG63,'[1]PA con seg IV Trimestre'!$AG$8:$BF$68,26,FALSE)</f>
        <v>C:\Users\YRODRIGUEZB\Desktop\Plan de Acción 2016\Seguimiento PA 2016\Seguimiento II Trimestre\Evidencias</v>
      </c>
      <c r="BD63" s="107">
        <f t="shared" si="0"/>
        <v>150</v>
      </c>
      <c r="BE63" s="107">
        <f t="shared" si="1"/>
        <v>150</v>
      </c>
      <c r="BF63" s="108">
        <f t="shared" si="2"/>
        <v>1</v>
      </c>
      <c r="BG63" s="381">
        <f t="shared" si="19"/>
        <v>0.8</v>
      </c>
      <c r="BH63" s="381">
        <f t="shared" si="20"/>
        <v>0.8</v>
      </c>
      <c r="BI63" s="382">
        <f t="shared" si="21"/>
        <v>8.0000000000000002E-3</v>
      </c>
      <c r="BJ63" s="381">
        <f t="shared" si="22"/>
        <v>0.3</v>
      </c>
      <c r="BK63" s="381">
        <f t="shared" si="23"/>
        <v>3.0000000000000001E-3</v>
      </c>
    </row>
    <row r="64" spans="1:63" ht="75" customHeight="1" thickTop="1" thickBot="1" x14ac:dyDescent="0.3">
      <c r="A64" s="18" t="s">
        <v>807</v>
      </c>
      <c r="B64" s="18" t="s">
        <v>2548</v>
      </c>
      <c r="C64" s="18" t="s">
        <v>807</v>
      </c>
      <c r="D64" s="19" t="s">
        <v>504</v>
      </c>
      <c r="E64" s="19" t="s">
        <v>499</v>
      </c>
      <c r="F64" s="19" t="s">
        <v>500</v>
      </c>
      <c r="G64" s="19" t="s">
        <v>806</v>
      </c>
      <c r="H64" s="19" t="s">
        <v>502</v>
      </c>
      <c r="I64" s="19" t="s">
        <v>501</v>
      </c>
      <c r="J64" s="19" t="s">
        <v>503</v>
      </c>
      <c r="K64" s="19">
        <v>0</v>
      </c>
      <c r="L64" s="19" t="s">
        <v>38</v>
      </c>
      <c r="M64" s="18" t="s">
        <v>520</v>
      </c>
      <c r="N64" s="18" t="s">
        <v>521</v>
      </c>
      <c r="O64" s="23">
        <v>1</v>
      </c>
      <c r="P64" s="23">
        <v>100</v>
      </c>
      <c r="Q64" s="18" t="s">
        <v>38</v>
      </c>
      <c r="R64" s="18" t="s">
        <v>2244</v>
      </c>
      <c r="S64" s="18" t="s">
        <v>2245</v>
      </c>
      <c r="T64" s="18" t="s">
        <v>2439</v>
      </c>
      <c r="U64" s="18"/>
      <c r="V64" s="18"/>
      <c r="W64" s="18"/>
      <c r="X64" s="18"/>
      <c r="Y64" s="18"/>
      <c r="Z64" s="18"/>
      <c r="AA64" s="102">
        <v>80</v>
      </c>
      <c r="AB64" s="102" t="s">
        <v>2831</v>
      </c>
      <c r="AC64" s="102" t="s">
        <v>2827</v>
      </c>
      <c r="AD64" s="49">
        <f>+VLOOKUP(M64,'[1]PA con seg IV Trimestre'!$M$8:$AF$68,18,FALSE)</f>
        <v>80</v>
      </c>
      <c r="AE64" s="49" t="str">
        <f>+VLOOKUP(M64,'[1]PA con seg IV Trimestre'!$M$8:$AF$68,19,FALSE)</f>
        <v>De acuerdo a cada una de las actividades dispuestas para el cumplimiento de este producto, se ha realizado un avance con unas reuniones y unos compromisos adquiridos por los directivos de los establecimientos de Bogotá</v>
      </c>
      <c r="AF64" s="49" t="str">
        <f>+VLOOKUP(M64,'[1]PA con seg IV Trimestre'!$M$8:$AF$68,20,FALSE)</f>
        <v>:\Users\JPBARRERAM\Desktop\PLANES DICUV\Plan de Acción 2016\Seguimiento PA 2016\Seguimiento III Trimestre</v>
      </c>
      <c r="AG64" s="23">
        <v>1169</v>
      </c>
      <c r="AH64" s="18" t="s">
        <v>2270</v>
      </c>
      <c r="AI64" s="18" t="s">
        <v>2266</v>
      </c>
      <c r="AJ64" s="24">
        <v>42461</v>
      </c>
      <c r="AK64" s="24">
        <v>42674</v>
      </c>
      <c r="AL64" s="18">
        <v>30</v>
      </c>
      <c r="AM64" s="18" t="s">
        <v>2271</v>
      </c>
      <c r="AN64" s="18"/>
      <c r="AO64" s="18" t="s">
        <v>2439</v>
      </c>
      <c r="AP64" s="23"/>
      <c r="AQ64" s="25"/>
      <c r="AR64" s="25"/>
      <c r="AS64" s="23"/>
      <c r="AT64" s="25"/>
      <c r="AU64" s="25"/>
      <c r="AV64" s="109">
        <v>30</v>
      </c>
      <c r="AW64" s="27">
        <v>0.85446009389671362</v>
      </c>
      <c r="AX64" s="18" t="s">
        <v>2847</v>
      </c>
      <c r="AY64" s="110" t="s">
        <v>2827</v>
      </c>
      <c r="AZ64" s="94">
        <f>+VLOOKUP(AG64,'[1]PA con seg IV Trimestre'!$AG$8:$BF$68,23,FALSE)</f>
        <v>100</v>
      </c>
      <c r="BA64" s="106">
        <f t="shared" si="3"/>
        <v>1</v>
      </c>
      <c r="BB64" s="94" t="str">
        <f>+VLOOKUP(AG64,'[1]PA con seg IV Trimestre'!$AG$8:$BF$68,25,FALSE)</f>
        <v>Mediante Oficio 9027-CERVI-DIR-4282 se informa acerca de la jornada de reseña del personal de internos y se presenta el consolidado arrojado por SISIPEC</v>
      </c>
      <c r="BC64" s="94" t="str">
        <f>+VLOOKUP(AG64,'[1]PA con seg IV Trimestre'!$AG$8:$BF$68,26,FALSE)</f>
        <v>C:\Users\JPBARRERAM\Desktop\PLANES DICUV\Plan de Acción 2016\Seguimiento PA 2016\Seguimiento IV Trimestre\Evidencias</v>
      </c>
      <c r="BD64" s="107">
        <f t="shared" si="0"/>
        <v>213</v>
      </c>
      <c r="BE64" s="107">
        <f t="shared" si="1"/>
        <v>213</v>
      </c>
      <c r="BF64" s="108">
        <f t="shared" si="2"/>
        <v>1</v>
      </c>
      <c r="BG64" s="381">
        <f t="shared" si="19"/>
        <v>0.8</v>
      </c>
      <c r="BH64" s="381">
        <f t="shared" si="20"/>
        <v>0.8</v>
      </c>
      <c r="BI64" s="382">
        <f t="shared" si="21"/>
        <v>8.0000000000000002E-3</v>
      </c>
      <c r="BJ64" s="381">
        <f t="shared" si="22"/>
        <v>0.3</v>
      </c>
      <c r="BK64" s="381">
        <f t="shared" si="23"/>
        <v>3.0000000000000001E-3</v>
      </c>
    </row>
    <row r="65" spans="1:63" ht="75" customHeight="1" thickTop="1" thickBot="1" x14ac:dyDescent="0.3">
      <c r="A65" s="18" t="s">
        <v>807</v>
      </c>
      <c r="B65" s="18" t="s">
        <v>2548</v>
      </c>
      <c r="C65" s="18" t="s">
        <v>807</v>
      </c>
      <c r="D65" s="19" t="s">
        <v>504</v>
      </c>
      <c r="E65" s="19" t="s">
        <v>499</v>
      </c>
      <c r="F65" s="19" t="s">
        <v>500</v>
      </c>
      <c r="G65" s="19" t="s">
        <v>806</v>
      </c>
      <c r="H65" s="19" t="s">
        <v>502</v>
      </c>
      <c r="I65" s="19" t="s">
        <v>501</v>
      </c>
      <c r="J65" s="19" t="s">
        <v>503</v>
      </c>
      <c r="K65" s="19">
        <v>0</v>
      </c>
      <c r="L65" s="19" t="s">
        <v>38</v>
      </c>
      <c r="M65" s="18" t="s">
        <v>520</v>
      </c>
      <c r="N65" s="18" t="s">
        <v>521</v>
      </c>
      <c r="O65" s="23">
        <v>1</v>
      </c>
      <c r="P65" s="23">
        <v>100</v>
      </c>
      <c r="Q65" s="18" t="s">
        <v>38</v>
      </c>
      <c r="R65" s="18" t="s">
        <v>2244</v>
      </c>
      <c r="S65" s="18" t="s">
        <v>2245</v>
      </c>
      <c r="T65" s="18" t="s">
        <v>2439</v>
      </c>
      <c r="U65" s="18"/>
      <c r="V65" s="18"/>
      <c r="W65" s="18"/>
      <c r="X65" s="18"/>
      <c r="Y65" s="18"/>
      <c r="Z65" s="18"/>
      <c r="AA65" s="102">
        <v>80</v>
      </c>
      <c r="AB65" s="102" t="s">
        <v>2831</v>
      </c>
      <c r="AC65" s="102" t="s">
        <v>2827</v>
      </c>
      <c r="AD65" s="49">
        <f>+VLOOKUP(M65,'[1]PA con seg IV Trimestre'!$M$8:$AF$68,18,FALSE)</f>
        <v>80</v>
      </c>
      <c r="AE65" s="49" t="str">
        <f>+VLOOKUP(M65,'[1]PA con seg IV Trimestre'!$M$8:$AF$68,19,FALSE)</f>
        <v>De acuerdo a cada una de las actividades dispuestas para el cumplimiento de este producto, se ha realizado un avance con unas reuniones y unos compromisos adquiridos por los directivos de los establecimientos de Bogotá</v>
      </c>
      <c r="AF65" s="49" t="str">
        <f>+VLOOKUP(M65,'[1]PA con seg IV Trimestre'!$M$8:$AF$68,20,FALSE)</f>
        <v>:\Users\JPBARRERAM\Desktop\PLANES DICUV\Plan de Acción 2016\Seguimiento PA 2016\Seguimiento III Trimestre</v>
      </c>
      <c r="AG65" s="23">
        <v>1170</v>
      </c>
      <c r="AH65" s="18" t="s">
        <v>2272</v>
      </c>
      <c r="AI65" s="18" t="s">
        <v>2266</v>
      </c>
      <c r="AJ65" s="24">
        <v>42461</v>
      </c>
      <c r="AK65" s="24">
        <v>42674</v>
      </c>
      <c r="AL65" s="18">
        <v>25</v>
      </c>
      <c r="AM65" s="18" t="s">
        <v>2273</v>
      </c>
      <c r="AN65" s="18"/>
      <c r="AO65" s="18" t="s">
        <v>2439</v>
      </c>
      <c r="AP65" s="23"/>
      <c r="AQ65" s="25"/>
      <c r="AR65" s="25"/>
      <c r="AS65" s="23"/>
      <c r="AT65" s="25"/>
      <c r="AU65" s="25"/>
      <c r="AV65" s="109">
        <v>25</v>
      </c>
      <c r="AW65" s="27">
        <v>0.85446009389671362</v>
      </c>
      <c r="AX65" s="18" t="s">
        <v>2847</v>
      </c>
      <c r="AY65" s="110" t="s">
        <v>2827</v>
      </c>
      <c r="AZ65" s="94">
        <f>+VLOOKUP(AG65,'[1]PA con seg IV Trimestre'!$AG$8:$BF$68,23,FALSE)</f>
        <v>100</v>
      </c>
      <c r="BA65" s="106">
        <f t="shared" si="3"/>
        <v>1</v>
      </c>
      <c r="BB65" s="94" t="str">
        <f>+VLOOKUP(AG65,'[1]PA con seg IV Trimestre'!$AG$8:$BF$68,25,FALSE)</f>
        <v>Mediante Oficio 9027-CERVI-DIR-4282 se informa acerca de la jornada de reseña del personal de internos y se presenta el consolidado arrojado por SISIPEC</v>
      </c>
      <c r="BC65" s="94" t="str">
        <f>+VLOOKUP(AG65,'[1]PA con seg IV Trimestre'!$AG$8:$BF$68,26,FALSE)</f>
        <v>C:\Users\JPBARRERAM\Desktop\PLANES DICUV\Plan de Acción 2016\Seguimiento PA 2016\Seguimiento IV Trimestre\Evidencias</v>
      </c>
      <c r="BD65" s="107">
        <f t="shared" si="0"/>
        <v>213</v>
      </c>
      <c r="BE65" s="107">
        <f t="shared" si="1"/>
        <v>213</v>
      </c>
      <c r="BF65" s="108">
        <f t="shared" si="2"/>
        <v>1</v>
      </c>
      <c r="BG65" s="381">
        <f t="shared" si="19"/>
        <v>0.8</v>
      </c>
      <c r="BH65" s="381">
        <f t="shared" si="20"/>
        <v>0.8</v>
      </c>
      <c r="BI65" s="382">
        <f t="shared" si="21"/>
        <v>8.0000000000000002E-3</v>
      </c>
      <c r="BJ65" s="381">
        <f t="shared" si="22"/>
        <v>0.25</v>
      </c>
      <c r="BK65" s="381">
        <f t="shared" si="23"/>
        <v>2.5000000000000001E-3</v>
      </c>
    </row>
    <row r="66" spans="1:63" ht="75" customHeight="1" thickTop="1" thickBot="1" x14ac:dyDescent="0.3">
      <c r="A66" s="18" t="s">
        <v>807</v>
      </c>
      <c r="B66" s="18" t="s">
        <v>2548</v>
      </c>
      <c r="C66" s="18" t="s">
        <v>807</v>
      </c>
      <c r="D66" s="19" t="s">
        <v>504</v>
      </c>
      <c r="E66" s="19" t="s">
        <v>499</v>
      </c>
      <c r="F66" s="19" t="s">
        <v>500</v>
      </c>
      <c r="G66" s="19" t="s">
        <v>806</v>
      </c>
      <c r="H66" s="19" t="s">
        <v>502</v>
      </c>
      <c r="I66" s="19" t="s">
        <v>501</v>
      </c>
      <c r="J66" s="19" t="s">
        <v>503</v>
      </c>
      <c r="K66" s="19">
        <v>0</v>
      </c>
      <c r="L66" s="19" t="s">
        <v>38</v>
      </c>
      <c r="M66" s="18" t="s">
        <v>520</v>
      </c>
      <c r="N66" s="18" t="s">
        <v>521</v>
      </c>
      <c r="O66" s="23">
        <v>1</v>
      </c>
      <c r="P66" s="23">
        <v>100</v>
      </c>
      <c r="Q66" s="18" t="s">
        <v>38</v>
      </c>
      <c r="R66" s="18" t="s">
        <v>2244</v>
      </c>
      <c r="S66" s="18" t="s">
        <v>2245</v>
      </c>
      <c r="T66" s="18" t="s">
        <v>2439</v>
      </c>
      <c r="U66" s="18"/>
      <c r="V66" s="18"/>
      <c r="W66" s="18"/>
      <c r="X66" s="18"/>
      <c r="Y66" s="18"/>
      <c r="Z66" s="18"/>
      <c r="AA66" s="102">
        <v>80</v>
      </c>
      <c r="AB66" s="102" t="s">
        <v>2831</v>
      </c>
      <c r="AC66" s="102" t="s">
        <v>2827</v>
      </c>
      <c r="AD66" s="49">
        <f>+VLOOKUP(M66,'[1]PA con seg IV Trimestre'!$M$8:$AF$68,18,FALSE)</f>
        <v>80</v>
      </c>
      <c r="AE66" s="49" t="str">
        <f>+VLOOKUP(M66,'[1]PA con seg IV Trimestre'!$M$8:$AF$68,19,FALSE)</f>
        <v>De acuerdo a cada una de las actividades dispuestas para el cumplimiento de este producto, se ha realizado un avance con unas reuniones y unos compromisos adquiridos por los directivos de los establecimientos de Bogotá</v>
      </c>
      <c r="AF66" s="49" t="str">
        <f>+VLOOKUP(M66,'[1]PA con seg IV Trimestre'!$M$8:$AF$68,20,FALSE)</f>
        <v>:\Users\JPBARRERAM\Desktop\PLANES DICUV\Plan de Acción 2016\Seguimiento PA 2016\Seguimiento III Trimestre</v>
      </c>
      <c r="AG66" s="23">
        <v>1171</v>
      </c>
      <c r="AH66" s="18" t="s">
        <v>2274</v>
      </c>
      <c r="AI66" s="18" t="s">
        <v>2266</v>
      </c>
      <c r="AJ66" s="24">
        <v>42674</v>
      </c>
      <c r="AK66" s="24">
        <v>42716</v>
      </c>
      <c r="AL66" s="18">
        <v>15</v>
      </c>
      <c r="AM66" s="18" t="s">
        <v>2248</v>
      </c>
      <c r="AN66" s="18" t="s">
        <v>970</v>
      </c>
      <c r="AO66" s="18" t="s">
        <v>2439</v>
      </c>
      <c r="AP66" s="23"/>
      <c r="AQ66" s="25"/>
      <c r="AR66" s="25"/>
      <c r="AS66" s="23"/>
      <c r="AT66" s="25"/>
      <c r="AU66" s="25"/>
      <c r="AV66" s="109"/>
      <c r="AW66" s="27" t="s">
        <v>3102</v>
      </c>
      <c r="AX66" s="18"/>
      <c r="AY66" s="110"/>
      <c r="AZ66" s="94">
        <f>+VLOOKUP(AG66,'[1]PA con seg IV Trimestre'!$AG$8:$BF$68,23,FALSE)</f>
        <v>100</v>
      </c>
      <c r="BA66" s="106">
        <f t="shared" si="3"/>
        <v>1</v>
      </c>
      <c r="BB66" s="94" t="str">
        <f>+VLOOKUP(AG66,'[1]PA con seg IV Trimestre'!$AG$8:$BF$68,25,FALSE)</f>
        <v>Mediante Oficio 9027-CERVI-DIR-4282 se informa acerca de la jornada de reseña del personal de internos y se presenta el consolidado arrojado por SISIPEC</v>
      </c>
      <c r="BC66" s="94" t="str">
        <f>+VLOOKUP(AG66,'[1]PA con seg IV Trimestre'!$AG$8:$BF$68,26,FALSE)</f>
        <v>C:\Users\JPBARRERAM\Desktop\PLANES DICUV\Plan de Acción 2016\Seguimiento PA 2016\Seguimiento IV Trimestre\Evidencias</v>
      </c>
      <c r="BD66" s="107">
        <f t="shared" si="0"/>
        <v>42</v>
      </c>
      <c r="BE66" s="107">
        <f t="shared" si="1"/>
        <v>42</v>
      </c>
      <c r="BF66" s="108">
        <f t="shared" si="2"/>
        <v>1</v>
      </c>
      <c r="BG66" s="381">
        <f t="shared" si="19"/>
        <v>0.8</v>
      </c>
      <c r="BH66" s="381">
        <f t="shared" si="20"/>
        <v>0.8</v>
      </c>
      <c r="BI66" s="382">
        <f t="shared" si="21"/>
        <v>8.0000000000000002E-3</v>
      </c>
      <c r="BJ66" s="381">
        <f t="shared" si="22"/>
        <v>0.15</v>
      </c>
      <c r="BK66" s="381">
        <f t="shared" si="23"/>
        <v>1.5E-3</v>
      </c>
    </row>
    <row r="67" spans="1:63" ht="75" customHeight="1" thickTop="1" thickBot="1" x14ac:dyDescent="0.3">
      <c r="A67" s="18" t="s">
        <v>807</v>
      </c>
      <c r="B67" s="18" t="s">
        <v>2548</v>
      </c>
      <c r="C67" s="18" t="s">
        <v>807</v>
      </c>
      <c r="D67" s="19" t="s">
        <v>504</v>
      </c>
      <c r="E67" s="19" t="s">
        <v>499</v>
      </c>
      <c r="F67" s="19" t="s">
        <v>500</v>
      </c>
      <c r="G67" s="19" t="s">
        <v>806</v>
      </c>
      <c r="H67" s="19" t="s">
        <v>502</v>
      </c>
      <c r="I67" s="19" t="s">
        <v>505</v>
      </c>
      <c r="J67" s="19" t="s">
        <v>506</v>
      </c>
      <c r="K67" s="19">
        <v>0</v>
      </c>
      <c r="L67" s="19" t="s">
        <v>38</v>
      </c>
      <c r="M67" s="19" t="s">
        <v>509</v>
      </c>
      <c r="N67" s="18" t="s">
        <v>2275</v>
      </c>
      <c r="O67" s="23">
        <v>5</v>
      </c>
      <c r="P67" s="23">
        <v>30</v>
      </c>
      <c r="Q67" s="18" t="s">
        <v>41</v>
      </c>
      <c r="R67" s="18" t="s">
        <v>2185</v>
      </c>
      <c r="S67" s="18" t="s">
        <v>404</v>
      </c>
      <c r="T67" s="18" t="s">
        <v>2439</v>
      </c>
      <c r="U67" s="18"/>
      <c r="V67" s="18"/>
      <c r="W67" s="18"/>
      <c r="X67" s="18">
        <v>15</v>
      </c>
      <c r="Y67" s="18" t="s">
        <v>2276</v>
      </c>
      <c r="Z67" s="22" t="s">
        <v>2125</v>
      </c>
      <c r="AA67" s="102">
        <v>10</v>
      </c>
      <c r="AB67" s="102" t="s">
        <v>2832</v>
      </c>
      <c r="AC67" s="102" t="s">
        <v>2827</v>
      </c>
      <c r="AD67" s="49">
        <f>+VLOOKUP(M67,'[1]PA con seg IV Trimestre'!$M$8:$AF$68,18,FALSE)</f>
        <v>30</v>
      </c>
      <c r="AE67" s="49" t="str">
        <f>+VLOOKUP(M67,'[1]PA con seg IV Trimestre'!$M$8:$AF$68,19,FALSE)</f>
        <v>Se realizó reunion con la Unidad Nacional para la Gestión del Riesgo de Desastres</v>
      </c>
      <c r="AF67" s="49" t="str">
        <f>+VLOOKUP(M67,'[1]PA con seg IV Trimestre'!$M$8:$AF$68,20,FALSE)</f>
        <v>C:\Users\JPBARRERAM\Desktop\PLANES DICUV\Plan de Acción 2016\Seguimiento PA 2016\Seguimiento IV Trimestre\Evidencias</v>
      </c>
      <c r="AG67" s="23">
        <v>741</v>
      </c>
      <c r="AH67" s="18" t="s">
        <v>2277</v>
      </c>
      <c r="AI67" s="22" t="s">
        <v>47</v>
      </c>
      <c r="AJ67" s="24">
        <v>42522</v>
      </c>
      <c r="AK67" s="24">
        <v>42551</v>
      </c>
      <c r="AL67" s="18">
        <v>30</v>
      </c>
      <c r="AM67" s="18" t="s">
        <v>2237</v>
      </c>
      <c r="AN67" s="18" t="s">
        <v>1193</v>
      </c>
      <c r="AO67" s="18" t="s">
        <v>2439</v>
      </c>
      <c r="AP67" s="23"/>
      <c r="AQ67" s="25"/>
      <c r="AR67" s="25"/>
      <c r="AS67" s="23" t="s">
        <v>1021</v>
      </c>
      <c r="AT67" s="25" t="s">
        <v>2278</v>
      </c>
      <c r="AU67" s="25" t="s">
        <v>2269</v>
      </c>
      <c r="AV67" s="103"/>
      <c r="AW67" s="27">
        <v>1</v>
      </c>
      <c r="AX67" s="104" t="s">
        <v>2677</v>
      </c>
      <c r="AY67" s="105"/>
      <c r="AZ67" s="94">
        <f>+VLOOKUP(AG67,'[1]PA con seg IV Trimestre'!$AG$8:$BF$68,23,FALSE)</f>
        <v>100</v>
      </c>
      <c r="BA67" s="106">
        <f t="shared" si="3"/>
        <v>1</v>
      </c>
      <c r="BB67" s="94" t="str">
        <f>+VLOOKUP(AG67,'[1]PA con seg IV Trimestre'!$AG$8:$BF$68,25,FALSE)</f>
        <v>Mediante correo electronico de 07 dejulio se remite la matriz trabajada con el ministerio de justicia.</v>
      </c>
      <c r="BC67" s="94" t="str">
        <f>+VLOOKUP(AG67,'[1]PA con seg IV Trimestre'!$AG$8:$BF$68,26,FALSE)</f>
        <v>C:\Users\YRODRIGUEZB\Desktop\Plan de Acción 2016\Seguimiento PA 2016\Seguimiento II Trimestre\Evidencias</v>
      </c>
      <c r="BD67" s="107">
        <f t="shared" si="0"/>
        <v>29</v>
      </c>
      <c r="BE67" s="107">
        <f t="shared" si="1"/>
        <v>29</v>
      </c>
      <c r="BF67" s="108">
        <f t="shared" si="2"/>
        <v>1</v>
      </c>
      <c r="BG67" s="381">
        <f t="shared" si="19"/>
        <v>1</v>
      </c>
      <c r="BH67" s="381">
        <f t="shared" si="20"/>
        <v>1</v>
      </c>
      <c r="BI67" s="382">
        <f t="shared" si="21"/>
        <v>0.05</v>
      </c>
      <c r="BJ67" s="381">
        <f t="shared" si="22"/>
        <v>0.3</v>
      </c>
      <c r="BK67" s="381">
        <f t="shared" si="23"/>
        <v>1.4999999999999999E-2</v>
      </c>
    </row>
    <row r="68" spans="1:63" ht="75" customHeight="1" thickTop="1" thickBot="1" x14ac:dyDescent="0.3">
      <c r="A68" s="18" t="s">
        <v>807</v>
      </c>
      <c r="B68" s="18" t="s">
        <v>2548</v>
      </c>
      <c r="C68" s="18" t="s">
        <v>807</v>
      </c>
      <c r="D68" s="19" t="s">
        <v>504</v>
      </c>
      <c r="E68" s="19" t="s">
        <v>499</v>
      </c>
      <c r="F68" s="19" t="s">
        <v>500</v>
      </c>
      <c r="G68" s="19" t="s">
        <v>806</v>
      </c>
      <c r="H68" s="19" t="s">
        <v>502</v>
      </c>
      <c r="I68" s="19" t="s">
        <v>505</v>
      </c>
      <c r="J68" s="19" t="s">
        <v>506</v>
      </c>
      <c r="K68" s="19">
        <v>0</v>
      </c>
      <c r="L68" s="19" t="s">
        <v>38</v>
      </c>
      <c r="M68" s="18" t="s">
        <v>509</v>
      </c>
      <c r="N68" s="18" t="s">
        <v>2275</v>
      </c>
      <c r="O68" s="23">
        <v>5</v>
      </c>
      <c r="P68" s="23">
        <v>30</v>
      </c>
      <c r="Q68" s="18" t="s">
        <v>41</v>
      </c>
      <c r="R68" s="18" t="s">
        <v>2185</v>
      </c>
      <c r="S68" s="18" t="s">
        <v>404</v>
      </c>
      <c r="T68" s="18" t="s">
        <v>2439</v>
      </c>
      <c r="U68" s="18"/>
      <c r="V68" s="18"/>
      <c r="W68" s="18"/>
      <c r="X68" s="18"/>
      <c r="Y68" s="18"/>
      <c r="Z68" s="18"/>
      <c r="AA68" s="102">
        <v>10</v>
      </c>
      <c r="AB68" s="102" t="s">
        <v>2832</v>
      </c>
      <c r="AC68" s="102" t="s">
        <v>2827</v>
      </c>
      <c r="AD68" s="49">
        <f>+VLOOKUP(M68,'[1]PA con seg IV Trimestre'!$M$8:$AF$68,18,FALSE)</f>
        <v>30</v>
      </c>
      <c r="AE68" s="49" t="str">
        <f>+VLOOKUP(M68,'[1]PA con seg IV Trimestre'!$M$8:$AF$68,19,FALSE)</f>
        <v>Se realizó reunion con la Unidad Nacional para la Gestión del Riesgo de Desastres</v>
      </c>
      <c r="AF68" s="49" t="str">
        <f>+VLOOKUP(M68,'[1]PA con seg IV Trimestre'!$M$8:$AF$68,20,FALSE)</f>
        <v>C:\Users\JPBARRERAM\Desktop\PLANES DICUV\Plan de Acción 2016\Seguimiento PA 2016\Seguimiento IV Trimestre\Evidencias</v>
      </c>
      <c r="AG68" s="23">
        <v>742</v>
      </c>
      <c r="AH68" s="18" t="s">
        <v>2279</v>
      </c>
      <c r="AI68" s="22" t="s">
        <v>47</v>
      </c>
      <c r="AJ68" s="24">
        <v>42552</v>
      </c>
      <c r="AK68" s="24">
        <v>42582</v>
      </c>
      <c r="AL68" s="18">
        <v>30</v>
      </c>
      <c r="AM68" s="18" t="s">
        <v>2237</v>
      </c>
      <c r="AN68" s="18" t="s">
        <v>1193</v>
      </c>
      <c r="AO68" s="18" t="s">
        <v>2439</v>
      </c>
      <c r="AP68" s="23"/>
      <c r="AQ68" s="25"/>
      <c r="AR68" s="25"/>
      <c r="AS68" s="23"/>
      <c r="AT68" s="25"/>
      <c r="AU68" s="25"/>
      <c r="AV68" s="109">
        <v>30</v>
      </c>
      <c r="AW68" s="27">
        <v>1</v>
      </c>
      <c r="AX68" s="18" t="s">
        <v>2848</v>
      </c>
      <c r="AY68" s="110" t="s">
        <v>2827</v>
      </c>
      <c r="AZ68" s="94">
        <f>+VLOOKUP(AG68,'[1]PA con seg IV Trimestre'!$AG$8:$BF$68,23,FALSE)</f>
        <v>100</v>
      </c>
      <c r="BA68" s="106">
        <f t="shared" si="3"/>
        <v>1</v>
      </c>
      <c r="BB68" s="94" t="str">
        <f>+VLOOKUP(AG68,'[1]PA con seg IV Trimestre'!$AG$8:$BF$68,25,FALSE)</f>
        <v>Mediante correo elecrronico se remite la matriz de la clasificación de los ERON, de acuerdo al trabajo realizado con la Unidad de Gestión del Riesgo</v>
      </c>
      <c r="BC68" s="94" t="str">
        <f>+VLOOKUP(AG68,'[1]PA con seg IV Trimestre'!$AG$8:$BF$68,26,FALSE)</f>
        <v>:\Users\JPBARRERAM\Desktop\PLANES DICUV\Plan de Acción 2016\Seguimiento PA 2016\Seguimiento III Trimestre</v>
      </c>
      <c r="BD68" s="107">
        <f t="shared" si="0"/>
        <v>30</v>
      </c>
      <c r="BE68" s="107">
        <f t="shared" si="1"/>
        <v>30</v>
      </c>
      <c r="BF68" s="108">
        <f t="shared" si="2"/>
        <v>1</v>
      </c>
      <c r="BG68" s="381">
        <f t="shared" si="19"/>
        <v>1</v>
      </c>
      <c r="BH68" s="381">
        <f t="shared" si="20"/>
        <v>1</v>
      </c>
      <c r="BI68" s="382">
        <f t="shared" si="21"/>
        <v>0.05</v>
      </c>
      <c r="BJ68" s="381">
        <f t="shared" si="22"/>
        <v>0.3</v>
      </c>
      <c r="BK68" s="381">
        <f t="shared" si="23"/>
        <v>1.4999999999999999E-2</v>
      </c>
    </row>
    <row r="69" spans="1:63" ht="75" customHeight="1" thickTop="1" thickBot="1" x14ac:dyDescent="0.3">
      <c r="A69" s="18" t="s">
        <v>807</v>
      </c>
      <c r="B69" s="18" t="s">
        <v>2548</v>
      </c>
      <c r="C69" s="18" t="s">
        <v>807</v>
      </c>
      <c r="D69" s="19" t="s">
        <v>504</v>
      </c>
      <c r="E69" s="19" t="s">
        <v>499</v>
      </c>
      <c r="F69" s="19" t="s">
        <v>500</v>
      </c>
      <c r="G69" s="19" t="s">
        <v>806</v>
      </c>
      <c r="H69" s="19" t="s">
        <v>502</v>
      </c>
      <c r="I69" s="19" t="s">
        <v>505</v>
      </c>
      <c r="J69" s="19" t="s">
        <v>506</v>
      </c>
      <c r="K69" s="19">
        <v>0</v>
      </c>
      <c r="L69" s="19" t="s">
        <v>38</v>
      </c>
      <c r="M69" s="18" t="s">
        <v>509</v>
      </c>
      <c r="N69" s="18" t="s">
        <v>2275</v>
      </c>
      <c r="O69" s="23">
        <v>5</v>
      </c>
      <c r="P69" s="23">
        <v>30</v>
      </c>
      <c r="Q69" s="18" t="s">
        <v>41</v>
      </c>
      <c r="R69" s="18" t="s">
        <v>2185</v>
      </c>
      <c r="S69" s="18" t="s">
        <v>404</v>
      </c>
      <c r="T69" s="18" t="s">
        <v>2439</v>
      </c>
      <c r="U69" s="18"/>
      <c r="V69" s="18"/>
      <c r="W69" s="18"/>
      <c r="X69" s="18"/>
      <c r="Y69" s="18"/>
      <c r="Z69" s="18"/>
      <c r="AA69" s="102">
        <v>10</v>
      </c>
      <c r="AB69" s="102" t="s">
        <v>2832</v>
      </c>
      <c r="AC69" s="102" t="s">
        <v>2827</v>
      </c>
      <c r="AD69" s="49">
        <f>+VLOOKUP(M69,'[1]PA con seg IV Trimestre'!$M$8:$AF$68,18,FALSE)</f>
        <v>30</v>
      </c>
      <c r="AE69" s="49" t="str">
        <f>+VLOOKUP(M69,'[1]PA con seg IV Trimestre'!$M$8:$AF$68,19,FALSE)</f>
        <v>Se realizó reunion con la Unidad Nacional para la Gestión del Riesgo de Desastres</v>
      </c>
      <c r="AF69" s="49" t="str">
        <f>+VLOOKUP(M69,'[1]PA con seg IV Trimestre'!$M$8:$AF$68,20,FALSE)</f>
        <v>C:\Users\JPBARRERAM\Desktop\PLANES DICUV\Plan de Acción 2016\Seguimiento PA 2016\Seguimiento IV Trimestre\Evidencias</v>
      </c>
      <c r="AG69" s="23">
        <v>743</v>
      </c>
      <c r="AH69" s="18" t="s">
        <v>2280</v>
      </c>
      <c r="AI69" s="22" t="s">
        <v>47</v>
      </c>
      <c r="AJ69" s="24">
        <v>42583</v>
      </c>
      <c r="AK69" s="24">
        <v>42716</v>
      </c>
      <c r="AL69" s="18">
        <v>40</v>
      </c>
      <c r="AM69" s="18" t="s">
        <v>2237</v>
      </c>
      <c r="AN69" s="18" t="s">
        <v>1193</v>
      </c>
      <c r="AO69" s="18" t="s">
        <v>2439</v>
      </c>
      <c r="AP69" s="23"/>
      <c r="AQ69" s="25"/>
      <c r="AR69" s="25"/>
      <c r="AS69" s="23"/>
      <c r="AT69" s="25"/>
      <c r="AU69" s="25"/>
      <c r="AV69" s="109">
        <v>20</v>
      </c>
      <c r="AW69" s="27">
        <v>0.45112781954887216</v>
      </c>
      <c r="AX69" s="18" t="s">
        <v>2849</v>
      </c>
      <c r="AY69" s="110" t="s">
        <v>2827</v>
      </c>
      <c r="AZ69" s="94">
        <f>+VLOOKUP(AG69,'[1]PA con seg IV Trimestre'!$AG$8:$BF$68,23,FALSE)</f>
        <v>100</v>
      </c>
      <c r="BA69" s="106">
        <f t="shared" si="3"/>
        <v>1</v>
      </c>
      <c r="BB69" s="94" t="str">
        <f>+VLOOKUP(AG69,'[1]PA con seg IV Trimestre'!$AG$8:$BF$68,25,FALSE)</f>
        <v>Mediante correo electronico se remite acta de asistencia del trabajo realizado para la elaboración de la matriz, reunión realizada en la Unidad Nacional para la Gestión del Riesgo de Desastres</v>
      </c>
      <c r="BC69" s="94" t="str">
        <f>+VLOOKUP(AG69,'[1]PA con seg IV Trimestre'!$AG$8:$BF$68,26,FALSE)</f>
        <v>C:\Users\JPBARRERAM\Desktop\PLANES DICUV\Plan de Acción 2016\Seguimiento PA 2016\Seguimiento IV Trimestre\Evidencias</v>
      </c>
      <c r="BD69" s="107">
        <f t="shared" si="0"/>
        <v>133</v>
      </c>
      <c r="BE69" s="107">
        <f t="shared" si="1"/>
        <v>133</v>
      </c>
      <c r="BF69" s="108">
        <f t="shared" si="2"/>
        <v>1</v>
      </c>
      <c r="BG69" s="381">
        <f t="shared" si="19"/>
        <v>1</v>
      </c>
      <c r="BH69" s="381">
        <f t="shared" si="20"/>
        <v>1</v>
      </c>
      <c r="BI69" s="382">
        <f t="shared" si="21"/>
        <v>0.05</v>
      </c>
      <c r="BJ69" s="381">
        <f t="shared" si="22"/>
        <v>0.4</v>
      </c>
      <c r="BK69" s="381">
        <f t="shared" si="23"/>
        <v>0.02</v>
      </c>
    </row>
    <row r="70" spans="1:63" ht="75" customHeight="1" thickTop="1" thickBot="1" x14ac:dyDescent="0.3">
      <c r="A70" s="18" t="s">
        <v>32</v>
      </c>
      <c r="B70" s="18" t="s">
        <v>51</v>
      </c>
      <c r="C70" s="18" t="s">
        <v>32</v>
      </c>
      <c r="D70" s="19" t="s">
        <v>51</v>
      </c>
      <c r="E70" s="19" t="s">
        <v>11</v>
      </c>
      <c r="F70" s="19" t="s">
        <v>74</v>
      </c>
      <c r="G70" s="19" t="s">
        <v>20</v>
      </c>
      <c r="H70" s="19" t="s">
        <v>96</v>
      </c>
      <c r="I70" s="19" t="s">
        <v>21</v>
      </c>
      <c r="J70" s="19" t="s">
        <v>97</v>
      </c>
      <c r="K70" s="19">
        <v>4</v>
      </c>
      <c r="L70" s="19" t="s">
        <v>41</v>
      </c>
      <c r="M70" s="19" t="s">
        <v>86</v>
      </c>
      <c r="N70" s="19" t="s">
        <v>163</v>
      </c>
      <c r="O70" s="20">
        <v>3</v>
      </c>
      <c r="P70" s="20">
        <v>6</v>
      </c>
      <c r="Q70" s="18" t="s">
        <v>41</v>
      </c>
      <c r="R70" s="21" t="s">
        <v>1686</v>
      </c>
      <c r="S70" s="21" t="s">
        <v>142</v>
      </c>
      <c r="T70" s="21" t="s">
        <v>2439</v>
      </c>
      <c r="U70" s="21"/>
      <c r="V70" s="21"/>
      <c r="W70" s="21"/>
      <c r="X70" s="21">
        <v>2</v>
      </c>
      <c r="Y70" s="139" t="s">
        <v>2557</v>
      </c>
      <c r="Z70" s="22" t="s">
        <v>1688</v>
      </c>
      <c r="AA70" s="143" t="s">
        <v>2904</v>
      </c>
      <c r="AB70" s="143" t="s">
        <v>2905</v>
      </c>
      <c r="AC70" s="144" t="s">
        <v>2906</v>
      </c>
      <c r="AD70" s="49">
        <f>+VLOOKUP(M70,'[2]PA con seg III Trimestre'!$M$70:$AF$186,18,FALSE)</f>
        <v>6</v>
      </c>
      <c r="AE70" s="49" t="str">
        <f>+VLOOKUP(M70,'[2]PA con seg III Trimestre'!$M$70:$AF$186,19,FALSE)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AF70" s="49" t="str">
        <f>+VLOOKUP(M70,'[2]PA con seg III Trimestre'!$M$70:$AF$186,20,FALSE)</f>
        <v>Drive- P256- Actividad 763</v>
      </c>
      <c r="AG70" s="23">
        <v>763</v>
      </c>
      <c r="AH70" s="22" t="s">
        <v>1689</v>
      </c>
      <c r="AI70" s="22" t="s">
        <v>47</v>
      </c>
      <c r="AJ70" s="24">
        <v>42370</v>
      </c>
      <c r="AK70" s="24">
        <v>42716</v>
      </c>
      <c r="AL70" s="21">
        <v>25</v>
      </c>
      <c r="AM70" s="21" t="s">
        <v>1690</v>
      </c>
      <c r="AN70" s="21" t="s">
        <v>142</v>
      </c>
      <c r="AO70" s="21" t="s">
        <v>2439</v>
      </c>
      <c r="AP70" s="20"/>
      <c r="AQ70" s="139"/>
      <c r="AR70" s="139"/>
      <c r="AS70" s="20" t="s">
        <v>1355</v>
      </c>
      <c r="AT70" s="139" t="s">
        <v>2557</v>
      </c>
      <c r="AU70" s="139" t="s">
        <v>1688</v>
      </c>
      <c r="AV70" s="145">
        <v>67</v>
      </c>
      <c r="AW70" s="27">
        <v>0.78901734104046239</v>
      </c>
      <c r="AX70" s="146" t="s">
        <v>2957</v>
      </c>
      <c r="AY70" s="147" t="s">
        <v>2906</v>
      </c>
      <c r="AZ70" s="94">
        <f>+VLOOKUP(AG70,'[2]PA con seg III Trimestre'!$AG$70:$BC$186,20,FALSE)</f>
        <v>100</v>
      </c>
      <c r="BA70" s="106">
        <f t="shared" si="3"/>
        <v>1</v>
      </c>
      <c r="BB70" s="94" t="str">
        <f>+VLOOKUP(AG70,'[2]PA con seg III Trimestre'!$AG$70:$BC$186,22,FALSE)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BC70" s="94" t="str">
        <f>+VLOOKUP(AG70,'[2]PA con seg III Trimestre'!$AG$70:$BC$186,23,FALSE)</f>
        <v>Drive- P256- Actividad 763</v>
      </c>
      <c r="BD70" s="107">
        <f t="shared" si="0"/>
        <v>346</v>
      </c>
      <c r="BE70" s="107">
        <f t="shared" si="1"/>
        <v>346</v>
      </c>
      <c r="BF70" s="108">
        <f t="shared" si="2"/>
        <v>1</v>
      </c>
      <c r="BG70" s="381">
        <f t="shared" si="19"/>
        <v>1</v>
      </c>
      <c r="BH70" s="381">
        <f t="shared" si="20"/>
        <v>1</v>
      </c>
      <c r="BI70" s="382">
        <f t="shared" si="21"/>
        <v>0.03</v>
      </c>
      <c r="BJ70" s="381">
        <f t="shared" si="22"/>
        <v>0.25</v>
      </c>
      <c r="BK70" s="381">
        <f t="shared" si="23"/>
        <v>7.4999999999999997E-3</v>
      </c>
    </row>
    <row r="71" spans="1:63" ht="105" customHeight="1" thickTop="1" thickBot="1" x14ac:dyDescent="0.3">
      <c r="A71" s="18" t="s">
        <v>32</v>
      </c>
      <c r="B71" s="18" t="s">
        <v>51</v>
      </c>
      <c r="C71" s="18" t="s">
        <v>32</v>
      </c>
      <c r="D71" s="19" t="s">
        <v>51</v>
      </c>
      <c r="E71" s="19" t="s">
        <v>11</v>
      </c>
      <c r="F71" s="19" t="s">
        <v>74</v>
      </c>
      <c r="G71" s="19" t="s">
        <v>20</v>
      </c>
      <c r="H71" s="19" t="s">
        <v>96</v>
      </c>
      <c r="I71" s="19" t="s">
        <v>21</v>
      </c>
      <c r="J71" s="19" t="s">
        <v>97</v>
      </c>
      <c r="K71" s="19">
        <v>4</v>
      </c>
      <c r="L71" s="19" t="s">
        <v>41</v>
      </c>
      <c r="M71" s="19" t="s">
        <v>86</v>
      </c>
      <c r="N71" s="19" t="s">
        <v>163</v>
      </c>
      <c r="O71" s="20">
        <v>3</v>
      </c>
      <c r="P71" s="20">
        <v>6</v>
      </c>
      <c r="Q71" s="18" t="s">
        <v>41</v>
      </c>
      <c r="R71" s="21" t="s">
        <v>1686</v>
      </c>
      <c r="S71" s="21" t="s">
        <v>142</v>
      </c>
      <c r="T71" s="21" t="s">
        <v>2439</v>
      </c>
      <c r="U71" s="21"/>
      <c r="V71" s="21"/>
      <c r="W71" s="21"/>
      <c r="X71" s="21"/>
      <c r="Y71" s="139"/>
      <c r="Z71" s="21"/>
      <c r="AA71" s="143" t="s">
        <v>2904</v>
      </c>
      <c r="AB71" s="143" t="s">
        <v>2905</v>
      </c>
      <c r="AC71" s="144" t="s">
        <v>2906</v>
      </c>
      <c r="AD71" s="49">
        <f>+VLOOKUP(M71,'[2]PA con seg III Trimestre'!$M$70:$AF$186,18,FALSE)</f>
        <v>6</v>
      </c>
      <c r="AE71" s="49" t="str">
        <f>+VLOOKUP(M71,'[2]PA con seg III Trimestre'!$M$70:$AF$186,19,FALSE)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AF71" s="49" t="str">
        <f>+VLOOKUP(M71,'[2]PA con seg III Trimestre'!$M$70:$AF$186,20,FALSE)</f>
        <v>Drive- P256- Actividad 763</v>
      </c>
      <c r="AG71" s="23">
        <v>1153</v>
      </c>
      <c r="AH71" s="22" t="s">
        <v>1691</v>
      </c>
      <c r="AI71" s="22" t="s">
        <v>47</v>
      </c>
      <c r="AJ71" s="24">
        <v>42401</v>
      </c>
      <c r="AK71" s="24">
        <v>42716</v>
      </c>
      <c r="AL71" s="21">
        <v>25</v>
      </c>
      <c r="AM71" s="21" t="s">
        <v>1692</v>
      </c>
      <c r="AN71" s="21" t="s">
        <v>142</v>
      </c>
      <c r="AO71" s="21" t="s">
        <v>2439</v>
      </c>
      <c r="AP71" s="20"/>
      <c r="AQ71" s="139"/>
      <c r="AR71" s="139"/>
      <c r="AS71" s="20"/>
      <c r="AT71" s="139"/>
      <c r="AU71" s="139"/>
      <c r="AV71" s="145">
        <v>100</v>
      </c>
      <c r="AW71" s="27">
        <v>0.7682539682539683</v>
      </c>
      <c r="AX71" s="146" t="s">
        <v>2958</v>
      </c>
      <c r="AY71" s="147" t="s">
        <v>2959</v>
      </c>
      <c r="AZ71" s="94">
        <f>+VLOOKUP(AG71,'[2]PA con seg III Trimestre'!$AG$70:$BC$186,20,FALSE)</f>
        <v>100</v>
      </c>
      <c r="BA71" s="106">
        <f t="shared" si="3"/>
        <v>1</v>
      </c>
      <c r="BB71" s="94" t="str">
        <f>+VLOOKUP(AG71,'[2]PA con seg III Trimestre'!$AG$70:$BC$186,22,FALSE)</f>
        <v>El 28/04/2016 se capacitó a funcionarios de Regional Occidente quedando registrada esta actividad en acta de la fecha en mención.
Capacitación Regional Norte Acta No. 89 de fecha 22 de abril de 2016. 
Se anexa acta 187 28/04/2016 capacitación Regional Noroeste. Se anexa acta 292 de fecha 31/03/2016 capacitación Regional Oriente. 
El 30 de Junio se realizó videoconferencia a las Regionales Central y Viejo Caldas junto con sus establecimientos, se anexan los pantallazos.</v>
      </c>
      <c r="BC71" s="94" t="str">
        <f>+VLOOKUP(AG71,'[2]PA con seg III Trimestre'!$AG$70:$BC$186,23,FALSE)</f>
        <v>Drive- P256- Actividad 1153</v>
      </c>
      <c r="BD71" s="107">
        <f t="shared" si="0"/>
        <v>315</v>
      </c>
      <c r="BE71" s="107">
        <f t="shared" si="1"/>
        <v>315</v>
      </c>
      <c r="BF71" s="108">
        <f t="shared" si="2"/>
        <v>1</v>
      </c>
      <c r="BG71" s="381">
        <f t="shared" si="19"/>
        <v>1</v>
      </c>
      <c r="BH71" s="381">
        <f t="shared" si="20"/>
        <v>1</v>
      </c>
      <c r="BI71" s="382">
        <f t="shared" si="21"/>
        <v>0.03</v>
      </c>
      <c r="BJ71" s="381">
        <f t="shared" si="22"/>
        <v>0.25</v>
      </c>
      <c r="BK71" s="381">
        <f t="shared" si="23"/>
        <v>7.4999999999999997E-3</v>
      </c>
    </row>
    <row r="72" spans="1:63" ht="75" customHeight="1" thickTop="1" thickBot="1" x14ac:dyDescent="0.3">
      <c r="A72" s="18" t="s">
        <v>32</v>
      </c>
      <c r="B72" s="18" t="s">
        <v>51</v>
      </c>
      <c r="C72" s="18" t="s">
        <v>32</v>
      </c>
      <c r="D72" s="19" t="s">
        <v>51</v>
      </c>
      <c r="E72" s="19" t="s">
        <v>11</v>
      </c>
      <c r="F72" s="19" t="s">
        <v>74</v>
      </c>
      <c r="G72" s="19" t="s">
        <v>20</v>
      </c>
      <c r="H72" s="19" t="s">
        <v>96</v>
      </c>
      <c r="I72" s="19" t="s">
        <v>21</v>
      </c>
      <c r="J72" s="19" t="s">
        <v>97</v>
      </c>
      <c r="K72" s="19">
        <v>4</v>
      </c>
      <c r="L72" s="19" t="s">
        <v>41</v>
      </c>
      <c r="M72" s="19" t="s">
        <v>86</v>
      </c>
      <c r="N72" s="19" t="s">
        <v>163</v>
      </c>
      <c r="O72" s="20">
        <v>3</v>
      </c>
      <c r="P72" s="20">
        <v>6</v>
      </c>
      <c r="Q72" s="18" t="s">
        <v>41</v>
      </c>
      <c r="R72" s="21" t="s">
        <v>1686</v>
      </c>
      <c r="S72" s="21" t="s">
        <v>142</v>
      </c>
      <c r="T72" s="21" t="s">
        <v>2439</v>
      </c>
      <c r="U72" s="21"/>
      <c r="V72" s="21"/>
      <c r="W72" s="21"/>
      <c r="X72" s="21"/>
      <c r="Y72" s="139" t="s">
        <v>1693</v>
      </c>
      <c r="Z72" s="21"/>
      <c r="AA72" s="143" t="s">
        <v>2904</v>
      </c>
      <c r="AB72" s="143" t="s">
        <v>2905</v>
      </c>
      <c r="AC72" s="144" t="s">
        <v>2906</v>
      </c>
      <c r="AD72" s="49">
        <f>+VLOOKUP(M72,'[2]PA con seg III Trimestre'!$M$70:$AF$186,18,FALSE)</f>
        <v>6</v>
      </c>
      <c r="AE72" s="49" t="str">
        <f>+VLOOKUP(M72,'[2]PA con seg III Trimestre'!$M$70:$AF$186,19,FALSE)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AF72" s="49" t="str">
        <f>+VLOOKUP(M72,'[2]PA con seg III Trimestre'!$M$70:$AF$186,20,FALSE)</f>
        <v>Drive- P256- Actividad 763</v>
      </c>
      <c r="AG72" s="23">
        <v>1154</v>
      </c>
      <c r="AH72" s="22" t="s">
        <v>1694</v>
      </c>
      <c r="AI72" s="22" t="s">
        <v>47</v>
      </c>
      <c r="AJ72" s="24">
        <v>42401</v>
      </c>
      <c r="AK72" s="24">
        <v>42716</v>
      </c>
      <c r="AL72" s="21">
        <v>25</v>
      </c>
      <c r="AM72" s="21" t="s">
        <v>1692</v>
      </c>
      <c r="AN72" s="21" t="s">
        <v>142</v>
      </c>
      <c r="AO72" s="21" t="s">
        <v>2439</v>
      </c>
      <c r="AP72" s="20"/>
      <c r="AQ72" s="139"/>
      <c r="AR72" s="139"/>
      <c r="AS72" s="20" t="s">
        <v>1695</v>
      </c>
      <c r="AT72" s="139" t="s">
        <v>1696</v>
      </c>
      <c r="AU72" s="139" t="s">
        <v>1697</v>
      </c>
      <c r="AV72" s="145">
        <v>70</v>
      </c>
      <c r="AW72" s="27">
        <v>0.7682539682539683</v>
      </c>
      <c r="AX72" s="146" t="s">
        <v>2960</v>
      </c>
      <c r="AY72" s="147" t="s">
        <v>2961</v>
      </c>
      <c r="AZ72" s="94">
        <f>+VLOOKUP(AG72,'[2]PA con seg III Trimestre'!$AG$70:$BC$186,20,FALSE)</f>
        <v>100</v>
      </c>
      <c r="BA72" s="106">
        <f t="shared" si="3"/>
        <v>1</v>
      </c>
      <c r="BB72" s="94" t="str">
        <f>+VLOOKUP(AG72,'[2]PA con seg III Trimestre'!$AG$70:$BC$186,22,FALSE)</f>
        <v xml:space="preserve">Mes de octubre: Se anexa acta No. 0990 de capacitación del 19 de octubre de 2016 a internos representantes del COMEB, sobre generalidades del manejo de dietas según lo establecido en  los contratos de alimentación.
Noviembre: Se anexa acta de capacitación del 24 de noviembre de 2016 a los internos del EPMSC Villavicencio, sobre generalidades del manejo de dietas según lo establecido en  los contratos de alimentación. 
</v>
      </c>
      <c r="BC72" s="94" t="str">
        <f>+VLOOKUP(AG72,'[2]PA con seg III Trimestre'!$AG$70:$BC$186,23,FALSE)</f>
        <v>Drive- P256- Actividad 1154</v>
      </c>
      <c r="BD72" s="107">
        <f t="shared" ref="BD72:BD135" si="24">+AK72-AJ72</f>
        <v>315</v>
      </c>
      <c r="BE72" s="107">
        <f t="shared" ref="BE72:BE135" si="25">IF($BE$6-AJ72&gt;BD72,BD72,IF($BE$6-AJ72&lt;=0,"Actividad no ha iniciado",$BE$6-AJ72))</f>
        <v>315</v>
      </c>
      <c r="BF72" s="108">
        <f t="shared" ref="BF72:BF135" si="26">IF(BE72="Actividad no ha iniciado","Actividad no ha iniciado",IF(AO72="Inactivo","Actividad inactiva",BE72/BD72))</f>
        <v>1</v>
      </c>
      <c r="BG72" s="381">
        <f t="shared" si="19"/>
        <v>1</v>
      </c>
      <c r="BH72" s="381">
        <f t="shared" si="20"/>
        <v>1</v>
      </c>
      <c r="BI72" s="382">
        <f t="shared" si="21"/>
        <v>0.03</v>
      </c>
      <c r="BJ72" s="381">
        <f t="shared" si="22"/>
        <v>0.25</v>
      </c>
      <c r="BK72" s="381">
        <f t="shared" si="23"/>
        <v>7.4999999999999997E-3</v>
      </c>
    </row>
    <row r="73" spans="1:63" ht="36.75" customHeight="1" thickTop="1" thickBot="1" x14ac:dyDescent="0.3">
      <c r="A73" s="18" t="s">
        <v>32</v>
      </c>
      <c r="B73" s="18" t="s">
        <v>51</v>
      </c>
      <c r="C73" s="18" t="s">
        <v>32</v>
      </c>
      <c r="D73" s="19" t="s">
        <v>51</v>
      </c>
      <c r="E73" s="19" t="s">
        <v>11</v>
      </c>
      <c r="F73" s="19" t="s">
        <v>74</v>
      </c>
      <c r="G73" s="19" t="s">
        <v>20</v>
      </c>
      <c r="H73" s="19" t="s">
        <v>96</v>
      </c>
      <c r="I73" s="19" t="s">
        <v>21</v>
      </c>
      <c r="J73" s="19" t="s">
        <v>97</v>
      </c>
      <c r="K73" s="19">
        <v>4</v>
      </c>
      <c r="L73" s="19" t="s">
        <v>41</v>
      </c>
      <c r="M73" s="19" t="s">
        <v>86</v>
      </c>
      <c r="N73" s="19" t="s">
        <v>163</v>
      </c>
      <c r="O73" s="20">
        <v>3</v>
      </c>
      <c r="P73" s="20">
        <v>6</v>
      </c>
      <c r="Q73" s="21" t="s">
        <v>41</v>
      </c>
      <c r="R73" s="21" t="s">
        <v>1686</v>
      </c>
      <c r="S73" s="21" t="s">
        <v>142</v>
      </c>
      <c r="T73" s="21" t="s">
        <v>2439</v>
      </c>
      <c r="U73" s="21"/>
      <c r="V73" s="21"/>
      <c r="W73" s="21"/>
      <c r="X73" s="21"/>
      <c r="Y73" s="139"/>
      <c r="Z73" s="21"/>
      <c r="AA73" s="143" t="s">
        <v>2904</v>
      </c>
      <c r="AB73" s="143" t="s">
        <v>2905</v>
      </c>
      <c r="AC73" s="144" t="s">
        <v>2906</v>
      </c>
      <c r="AD73" s="49">
        <f>+VLOOKUP(M73,'[2]PA con seg III Trimestre'!$M$70:$AF$186,18,FALSE)</f>
        <v>6</v>
      </c>
      <c r="AE73" s="49" t="str">
        <f>+VLOOKUP(M73,'[2]PA con seg III Trimestre'!$M$70:$AF$186,19,FALSE)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AF73" s="49" t="str">
        <f>+VLOOKUP(M73,'[2]PA con seg III Trimestre'!$M$70:$AF$186,20,FALSE)</f>
        <v>Drive- P256- Actividad 763</v>
      </c>
      <c r="AG73" s="23">
        <v>764</v>
      </c>
      <c r="AH73" s="22" t="s">
        <v>1698</v>
      </c>
      <c r="AI73" s="22" t="s">
        <v>47</v>
      </c>
      <c r="AJ73" s="24">
        <v>42370</v>
      </c>
      <c r="AK73" s="24">
        <v>42716</v>
      </c>
      <c r="AL73" s="21">
        <v>25</v>
      </c>
      <c r="AM73" s="21" t="s">
        <v>1699</v>
      </c>
      <c r="AN73" s="21" t="s">
        <v>142</v>
      </c>
      <c r="AO73" s="21" t="s">
        <v>2439</v>
      </c>
      <c r="AP73" s="20"/>
      <c r="AQ73" s="139"/>
      <c r="AR73" s="139"/>
      <c r="AS73" s="20" t="s">
        <v>1355</v>
      </c>
      <c r="AT73" s="139" t="s">
        <v>1687</v>
      </c>
      <c r="AU73" s="139" t="s">
        <v>1700</v>
      </c>
      <c r="AV73" s="145">
        <v>67</v>
      </c>
      <c r="AW73" s="27">
        <v>0.78901734104046239</v>
      </c>
      <c r="AX73" s="146" t="s">
        <v>2957</v>
      </c>
      <c r="AY73" s="147" t="s">
        <v>2962</v>
      </c>
      <c r="AZ73" s="94">
        <f>+VLOOKUP(AG73,'[2]PA con seg III Trimestre'!$AG$70:$BC$186,20,FALSE)</f>
        <v>100</v>
      </c>
      <c r="BA73" s="106">
        <f t="shared" ref="BA73:BA136" si="27">+BF73</f>
        <v>1</v>
      </c>
      <c r="BB73" s="94" t="str">
        <f>+VLOOKUP(AG73,'[2]PA con seg III Trimestre'!$AG$70:$BC$186,22,FALSE)</f>
        <v xml:space="preserve">Mes de septiembre: Se realizó seguimiento mensual a la alimentación de los 137 ERON, Estaciones de Policía y Centros de Reclusión Militar, junto con el resultado de las visitas de los meses de septiembre – octubre.  
Se presenta informe N° 8310-SUBAS-14982 del 26 de noviembre de 2016. 
Mes de octubre: Se realizó seguimiento mensual a la alimentación de los 137 ERON, Estaciones de Policía y Centros de Reclusión Militar, junto con el resultado de las visitas de los meses de septiembre – octubre.  
Se presenta informe N° 8310-SUBAS-14982 del 26 de noviembre de 2016. 
Mes de noviembre: Se realizó seguimiento mensual a la alimentación de los 137 ERON, Estaciones de Policía y Centros de Reclusión Militar, junto con el resultado de las visitas de los meses de noviembre- diciembre.   
Se presentó informe N° 8310-SUBAS-19881 del 15 de diciembre de 2016. 
Mes de diciembre: Se realizó seguimiento mensual a la alimentación de los 137 ERON, Estaciones de Policía y Centros de Reclusión Militar, junto con el resultado de las visitas de los meses de noviembre- diciembre.   
Se presentó informe N° 8310-SUBAS-19881 del 15 de diciembre de 2016. 
</v>
      </c>
      <c r="BC73" s="94" t="str">
        <f>+VLOOKUP(AG73,'[2]PA con seg III Trimestre'!$AG$70:$BC$186,23,FALSE)</f>
        <v>Drive- P256- Actividad 764</v>
      </c>
      <c r="BD73" s="107">
        <f t="shared" si="24"/>
        <v>346</v>
      </c>
      <c r="BE73" s="107">
        <f t="shared" si="25"/>
        <v>346</v>
      </c>
      <c r="BF73" s="108">
        <f t="shared" si="26"/>
        <v>1</v>
      </c>
      <c r="BG73" s="381">
        <f t="shared" si="19"/>
        <v>1</v>
      </c>
      <c r="BH73" s="381">
        <f t="shared" si="20"/>
        <v>1</v>
      </c>
      <c r="BI73" s="382">
        <f t="shared" si="21"/>
        <v>0.03</v>
      </c>
      <c r="BJ73" s="381">
        <f t="shared" si="22"/>
        <v>0.25</v>
      </c>
      <c r="BK73" s="381">
        <f t="shared" si="23"/>
        <v>7.4999999999999997E-3</v>
      </c>
    </row>
    <row r="74" spans="1:63" ht="75" customHeight="1" thickTop="1" thickBot="1" x14ac:dyDescent="0.3">
      <c r="A74" s="18" t="s">
        <v>32</v>
      </c>
      <c r="B74" s="18" t="s">
        <v>51</v>
      </c>
      <c r="C74" s="18" t="s">
        <v>32</v>
      </c>
      <c r="D74" s="19" t="s">
        <v>51</v>
      </c>
      <c r="E74" s="19" t="s">
        <v>416</v>
      </c>
      <c r="F74" s="19" t="s">
        <v>418</v>
      </c>
      <c r="G74" s="19" t="s">
        <v>804</v>
      </c>
      <c r="H74" s="19" t="s">
        <v>489</v>
      </c>
      <c r="I74" s="19" t="s">
        <v>488</v>
      </c>
      <c r="J74" s="19" t="s">
        <v>490</v>
      </c>
      <c r="K74" s="19">
        <v>50</v>
      </c>
      <c r="L74" s="19" t="s">
        <v>38</v>
      </c>
      <c r="M74" s="19" t="s">
        <v>491</v>
      </c>
      <c r="N74" s="19" t="s">
        <v>492</v>
      </c>
      <c r="O74" s="20">
        <v>3</v>
      </c>
      <c r="P74" s="20">
        <v>10</v>
      </c>
      <c r="Q74" s="18" t="s">
        <v>41</v>
      </c>
      <c r="R74" s="21" t="s">
        <v>1701</v>
      </c>
      <c r="S74" s="21" t="s">
        <v>142</v>
      </c>
      <c r="T74" s="21" t="s">
        <v>2439</v>
      </c>
      <c r="U74" s="21"/>
      <c r="V74" s="21"/>
      <c r="W74" s="21"/>
      <c r="X74" s="21">
        <v>8</v>
      </c>
      <c r="Y74" s="139" t="s">
        <v>1702</v>
      </c>
      <c r="Z74" s="22" t="s">
        <v>1703</v>
      </c>
      <c r="AA74" s="143" t="s">
        <v>1093</v>
      </c>
      <c r="AB74" s="143" t="s">
        <v>2907</v>
      </c>
      <c r="AC74" s="144" t="s">
        <v>1703</v>
      </c>
      <c r="AD74" s="49" t="str">
        <f>+VLOOKUP(M74,'[2]PA con seg III Trimestre'!$M$70:$AF$186,18,FALSE)</f>
        <v>10</v>
      </c>
      <c r="AE74" s="49" t="str">
        <f>+VLOOKUP(M74,'[2]PA con seg III Trimestre'!$M$70:$AF$186,19,FALSE)</f>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
      <c r="AF74" s="49" t="str">
        <f>+VLOOKUP(M74,'[2]PA con seg III Trimestre'!$M$70:$AF$186,20,FALSE)</f>
        <v>Drive- P4- Actividad 766</v>
      </c>
      <c r="AG74" s="23">
        <v>765</v>
      </c>
      <c r="AH74" s="22" t="s">
        <v>1704</v>
      </c>
      <c r="AI74" s="22" t="s">
        <v>70</v>
      </c>
      <c r="AJ74" s="24">
        <v>42536</v>
      </c>
      <c r="AK74" s="24">
        <v>42716</v>
      </c>
      <c r="AL74" s="21">
        <v>20</v>
      </c>
      <c r="AM74" s="21" t="s">
        <v>1705</v>
      </c>
      <c r="AN74" s="21" t="s">
        <v>142</v>
      </c>
      <c r="AO74" s="21" t="s">
        <v>2439</v>
      </c>
      <c r="AP74" s="23"/>
      <c r="AQ74" s="25"/>
      <c r="AR74" s="25"/>
      <c r="AS74" s="23" t="s">
        <v>982</v>
      </c>
      <c r="AT74" s="25" t="s">
        <v>1706</v>
      </c>
      <c r="AU74" s="25" t="s">
        <v>1707</v>
      </c>
      <c r="AV74" s="145">
        <v>50</v>
      </c>
      <c r="AW74" s="27">
        <v>0.59444444444444444</v>
      </c>
      <c r="AX74" s="146" t="s">
        <v>2963</v>
      </c>
      <c r="AY74" s="147" t="s">
        <v>2964</v>
      </c>
      <c r="AZ74" s="94">
        <f>+VLOOKUP(AG74,'[2]PA con seg III Trimestre'!$AG$70:$BC$186,20,FALSE)</f>
        <v>100</v>
      </c>
      <c r="BA74" s="106">
        <f t="shared" si="27"/>
        <v>1</v>
      </c>
      <c r="BB74" s="94" t="str">
        <f>+VLOOKUP(AG74,'[2]PA con seg III Trimestre'!$AG$70:$BC$186,22,FALSE)</f>
        <v xml:space="preserve">Mes de noviembre: Se recibieron informes de seguimiento del III trimestre -2016 y los mismos se retroalimentaron mediante oficios:
- Oficio No. 8300 DIRAT- 83001- GRURE- 14178 del 11 de noviembre de 2016. EPMSC Espinal. 
- Oficio No. 8300 DIRAT- 83001- GRURE- 14179 del 11 de noviembre de 2016. COMEB.
- Oficio No. 8300 DIRAT- 83001- GRURE- 14180 del 11 de noviembre de 2016. EPAMSCAS Palmira.
- Oficio No. 8300 DIRAT- 83001- GRURE- 14181 del 11 de noviembre de 2016. EPC Itagüí.  
- Oficio No. 8300 DIRAT- 83001- GRURE- 14182 del 11 de noviembre de 2016. RM Bogotá.   
- Oficio No. 8300 DIRAT- 83001- GRURE- 14183 del 11 de noviembre de 2016. RM Bucaramanga.   
- Oficio No. 8300 DIRAT- 83001- GRURE- 14184 del 11 de noviembre de 2016. COCUC.   
- Oficio No. 8300 DIRAT- 83001- GRURE- 14185 del 11 de noviembre de 2016. EPC Montería.  
- Oficio No. 8300 DIRAT- 83001- GRURE- 14186 del 11 de noviembre de 2016. EC Barranquilla.   
- Oficio No. 8300 DIRAT- 83001- GRURE- 14187 del 11 de noviembre de 2016. EPMSC Bucaramanga. 
- Oficio No. 8300 DIRAT- 83001- GRURE- 14196 del 11 de noviembre de 2016. EPMSC Chiquinquirá.   
Mes de diciembre: Se realizó seguimiento trimestral a los programas de tratamiento especial para internos de Justicia y Paz , mediante los siguientes oficios: 
- Oficio No. 8300 DIRAT- 83001- GRURE- 18453 12 de diciembre de 2016. EPMSC Espinal. 
- Oficio No. 8300 DIRAT- 83001- GRURE- 18449 11 de diciembre de 2016. COMEB.
- Oficio No. 8300 DIRAT- 83001- GRURE- 18450 12 de diciembre de 2016. EPAMSCAS Palmira.
- Oficio No. 8300 DIRAT- 83001- GRURE- 18445 12 de diciembre de 2016. EPC Itagüí.  
- Oficio No. 8300 DIRAT- 83001- GRURE- 18446 12 de diciembre de 2016. RM Bucaramanga.   
- Oficio No. 8300 DIRAT- 83001- GRURE- 18448 12 de diciembre de 2016. COCUC.   
- Oficio No. 8300 DIRAT- 83001- GRURE- 18444 12 de diciembre de 2016. EPC Montería.  
- Oficio No. 8300 DIRAT- 83001- GRURE- 18565 12 de diciembre de 2016. EC Barranquilla.   
- Oficio No. 8300 DIRAT- 83001- GRURE- 18444 12 de diciembre de 2016. EPMSC Bucaramanga.    
- Oficio No. 8300 DIRAT- 83001- GRURE- 18447 12 de diciembre de 2016.RM Bogotá.   
- Oficio No. 8300 DIRAT- 83001- GRURE- 18452 12 de diciembre de 2016. EPMSC Chiquinquirá.   
</v>
      </c>
      <c r="BC74" s="94" t="str">
        <f>+VLOOKUP(AG74,'[2]PA con seg III Trimestre'!$AG$70:$BC$186,23,FALSE)</f>
        <v>Drive- P4- Actividad 765</v>
      </c>
      <c r="BD74" s="107">
        <f t="shared" si="24"/>
        <v>180</v>
      </c>
      <c r="BE74" s="107">
        <f t="shared" si="25"/>
        <v>180</v>
      </c>
      <c r="BF74" s="108">
        <f t="shared" si="26"/>
        <v>1</v>
      </c>
      <c r="BG74" s="381">
        <f t="shared" si="19"/>
        <v>1</v>
      </c>
      <c r="BH74" s="381">
        <f t="shared" si="20"/>
        <v>1</v>
      </c>
      <c r="BI74" s="382">
        <f t="shared" si="21"/>
        <v>0.03</v>
      </c>
      <c r="BJ74" s="381">
        <f t="shared" si="22"/>
        <v>0.2</v>
      </c>
      <c r="BK74" s="381">
        <f t="shared" si="23"/>
        <v>6.000000000000001E-3</v>
      </c>
    </row>
    <row r="75" spans="1:63" ht="39" customHeight="1" thickTop="1" thickBot="1" x14ac:dyDescent="0.3">
      <c r="A75" s="18" t="s">
        <v>32</v>
      </c>
      <c r="B75" s="18" t="s">
        <v>51</v>
      </c>
      <c r="C75" s="18" t="s">
        <v>32</v>
      </c>
      <c r="D75" s="19" t="s">
        <v>51</v>
      </c>
      <c r="E75" s="19" t="s">
        <v>416</v>
      </c>
      <c r="F75" s="19" t="s">
        <v>418</v>
      </c>
      <c r="G75" s="19" t="s">
        <v>804</v>
      </c>
      <c r="H75" s="19" t="s">
        <v>489</v>
      </c>
      <c r="I75" s="19" t="s">
        <v>488</v>
      </c>
      <c r="J75" s="19" t="s">
        <v>490</v>
      </c>
      <c r="K75" s="19">
        <v>50</v>
      </c>
      <c r="L75" s="19" t="s">
        <v>38</v>
      </c>
      <c r="M75" s="19" t="s">
        <v>491</v>
      </c>
      <c r="N75" s="19" t="s">
        <v>492</v>
      </c>
      <c r="O75" s="20">
        <v>3</v>
      </c>
      <c r="P75" s="20">
        <v>10</v>
      </c>
      <c r="Q75" s="21" t="s">
        <v>41</v>
      </c>
      <c r="R75" s="21" t="s">
        <v>1701</v>
      </c>
      <c r="S75" s="21" t="s">
        <v>142</v>
      </c>
      <c r="T75" s="21" t="s">
        <v>2439</v>
      </c>
      <c r="U75" s="21"/>
      <c r="V75" s="21"/>
      <c r="W75" s="21"/>
      <c r="X75" s="21"/>
      <c r="Y75" s="139"/>
      <c r="Z75" s="21"/>
      <c r="AA75" s="143" t="s">
        <v>1093</v>
      </c>
      <c r="AB75" s="143" t="s">
        <v>2907</v>
      </c>
      <c r="AC75" s="144" t="s">
        <v>1703</v>
      </c>
      <c r="AD75" s="49" t="str">
        <f>+VLOOKUP(M75,'[2]PA con seg III Trimestre'!$M$70:$AF$186,18,FALSE)</f>
        <v>10</v>
      </c>
      <c r="AE75" s="49" t="str">
        <f>+VLOOKUP(M75,'[2]PA con seg III Trimestre'!$M$70:$AF$186,19,FALSE)</f>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
      <c r="AF75" s="49" t="str">
        <f>+VLOOKUP(M75,'[2]PA con seg III Trimestre'!$M$70:$AF$186,20,FALSE)</f>
        <v>Drive- P4- Actividad 766</v>
      </c>
      <c r="AG75" s="23">
        <v>766</v>
      </c>
      <c r="AH75" s="22" t="s">
        <v>1708</v>
      </c>
      <c r="AI75" s="22" t="s">
        <v>47</v>
      </c>
      <c r="AJ75" s="24">
        <v>42401</v>
      </c>
      <c r="AK75" s="24">
        <v>42716</v>
      </c>
      <c r="AL75" s="21">
        <v>20</v>
      </c>
      <c r="AM75" s="21" t="s">
        <v>1705</v>
      </c>
      <c r="AN75" s="22" t="s">
        <v>104</v>
      </c>
      <c r="AO75" s="21" t="s">
        <v>2439</v>
      </c>
      <c r="AP75" s="20"/>
      <c r="AQ75" s="139"/>
      <c r="AR75" s="139"/>
      <c r="AS75" s="20" t="s">
        <v>1571</v>
      </c>
      <c r="AT75" s="139" t="s">
        <v>1709</v>
      </c>
      <c r="AU75" s="139" t="s">
        <v>1703</v>
      </c>
      <c r="AV75" s="145">
        <v>100</v>
      </c>
      <c r="AW75" s="27">
        <v>0.7682539682539683</v>
      </c>
      <c r="AX75" s="146" t="s">
        <v>2965</v>
      </c>
      <c r="AY75" s="147" t="s">
        <v>1703</v>
      </c>
      <c r="AZ75" s="94">
        <f>+VLOOKUP(AG75,'[2]PA con seg III Trimestre'!$AG$70:$BC$186,20,FALSE)</f>
        <v>100</v>
      </c>
      <c r="BA75" s="106">
        <f t="shared" si="27"/>
        <v>1</v>
      </c>
      <c r="BB75" s="94" t="str">
        <f>+VLOOKUP(AG75,'[2]PA con seg III Trimestre'!$AG$70:$BC$186,22,FALSE)</f>
        <v>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v>
      </c>
      <c r="BC75" s="94" t="str">
        <f>+VLOOKUP(AG75,'[2]PA con seg III Trimestre'!$AG$70:$BC$186,23,FALSE)</f>
        <v>Drive- P4- Actividad 766</v>
      </c>
      <c r="BD75" s="107">
        <f t="shared" si="24"/>
        <v>315</v>
      </c>
      <c r="BE75" s="107">
        <f t="shared" si="25"/>
        <v>315</v>
      </c>
      <c r="BF75" s="108">
        <f t="shared" si="26"/>
        <v>1</v>
      </c>
      <c r="BG75" s="381">
        <f t="shared" si="19"/>
        <v>1</v>
      </c>
      <c r="BH75" s="381">
        <f t="shared" si="20"/>
        <v>1</v>
      </c>
      <c r="BI75" s="382">
        <f t="shared" si="21"/>
        <v>0.03</v>
      </c>
      <c r="BJ75" s="381">
        <f t="shared" si="22"/>
        <v>0.2</v>
      </c>
      <c r="BK75" s="381">
        <f t="shared" si="23"/>
        <v>6.000000000000001E-3</v>
      </c>
    </row>
    <row r="76" spans="1:63" ht="68.25" customHeight="1" thickTop="1" thickBot="1" x14ac:dyDescent="0.3">
      <c r="A76" s="18" t="s">
        <v>32</v>
      </c>
      <c r="B76" s="18" t="s">
        <v>51</v>
      </c>
      <c r="C76" s="18" t="s">
        <v>32</v>
      </c>
      <c r="D76" s="19" t="s">
        <v>51</v>
      </c>
      <c r="E76" s="19" t="s">
        <v>416</v>
      </c>
      <c r="F76" s="19" t="s">
        <v>418</v>
      </c>
      <c r="G76" s="19" t="s">
        <v>804</v>
      </c>
      <c r="H76" s="19" t="s">
        <v>489</v>
      </c>
      <c r="I76" s="19" t="s">
        <v>488</v>
      </c>
      <c r="J76" s="19" t="s">
        <v>490</v>
      </c>
      <c r="K76" s="19">
        <v>50</v>
      </c>
      <c r="L76" s="19" t="s">
        <v>38</v>
      </c>
      <c r="M76" s="19" t="s">
        <v>491</v>
      </c>
      <c r="N76" s="19" t="s">
        <v>492</v>
      </c>
      <c r="O76" s="20">
        <v>3</v>
      </c>
      <c r="P76" s="20">
        <v>10</v>
      </c>
      <c r="Q76" s="21" t="s">
        <v>41</v>
      </c>
      <c r="R76" s="21" t="s">
        <v>1701</v>
      </c>
      <c r="S76" s="21" t="s">
        <v>142</v>
      </c>
      <c r="T76" s="21" t="s">
        <v>2439</v>
      </c>
      <c r="U76" s="21"/>
      <c r="V76" s="21"/>
      <c r="W76" s="21"/>
      <c r="X76" s="21"/>
      <c r="Y76" s="139" t="s">
        <v>1710</v>
      </c>
      <c r="Z76" s="21"/>
      <c r="AA76" s="143" t="s">
        <v>1093</v>
      </c>
      <c r="AB76" s="143" t="s">
        <v>2907</v>
      </c>
      <c r="AC76" s="144" t="s">
        <v>1703</v>
      </c>
      <c r="AD76" s="49" t="str">
        <f>+VLOOKUP(M76,'[2]PA con seg III Trimestre'!$M$70:$AF$186,18,FALSE)</f>
        <v>10</v>
      </c>
      <c r="AE76" s="49" t="str">
        <f>+VLOOKUP(M76,'[2]PA con seg III Trimestre'!$M$70:$AF$186,19,FALSE)</f>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
      <c r="AF76" s="49" t="str">
        <f>+VLOOKUP(M76,'[2]PA con seg III Trimestre'!$M$70:$AF$186,20,FALSE)</f>
        <v>Drive- P4- Actividad 766</v>
      </c>
      <c r="AG76" s="23">
        <v>767</v>
      </c>
      <c r="AH76" s="22" t="s">
        <v>1711</v>
      </c>
      <c r="AI76" s="22" t="s">
        <v>47</v>
      </c>
      <c r="AJ76" s="24">
        <v>42401</v>
      </c>
      <c r="AK76" s="24">
        <v>42716</v>
      </c>
      <c r="AL76" s="21">
        <v>20</v>
      </c>
      <c r="AM76" s="21" t="s">
        <v>1712</v>
      </c>
      <c r="AN76" s="21" t="s">
        <v>142</v>
      </c>
      <c r="AO76" s="21" t="s">
        <v>2439</v>
      </c>
      <c r="AP76" s="20"/>
      <c r="AQ76" s="139"/>
      <c r="AR76" s="139"/>
      <c r="AS76" s="20" t="s">
        <v>1043</v>
      </c>
      <c r="AT76" s="139" t="s">
        <v>1713</v>
      </c>
      <c r="AU76" s="139" t="s">
        <v>1714</v>
      </c>
      <c r="AV76" s="148">
        <v>100</v>
      </c>
      <c r="AW76" s="27">
        <v>0.7682539682539683</v>
      </c>
      <c r="AX76" s="146" t="s">
        <v>1713</v>
      </c>
      <c r="AY76" s="147" t="s">
        <v>1714</v>
      </c>
      <c r="AZ76" s="94">
        <f>+VLOOKUP(AG76,'[2]PA con seg III Trimestre'!$AG$70:$BC$186,20,FALSE)</f>
        <v>100</v>
      </c>
      <c r="BA76" s="106">
        <f t="shared" si="27"/>
        <v>1</v>
      </c>
      <c r="BB76" s="94" t="str">
        <f>+VLOOKUP(AG76,'[2]PA con seg III Trimestre'!$AG$70:$BC$186,22,FALSE)</f>
        <v>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v>
      </c>
      <c r="BC76" s="94" t="str">
        <f>+VLOOKUP(AG76,'[2]PA con seg III Trimestre'!$AG$70:$BC$186,23,FALSE)</f>
        <v>Drive- P4- 767</v>
      </c>
      <c r="BD76" s="107">
        <f t="shared" si="24"/>
        <v>315</v>
      </c>
      <c r="BE76" s="107">
        <f t="shared" si="25"/>
        <v>315</v>
      </c>
      <c r="BF76" s="108">
        <f t="shared" si="26"/>
        <v>1</v>
      </c>
      <c r="BG76" s="381">
        <f t="shared" si="19"/>
        <v>1</v>
      </c>
      <c r="BH76" s="381">
        <f t="shared" si="20"/>
        <v>1</v>
      </c>
      <c r="BI76" s="382">
        <f t="shared" si="21"/>
        <v>0.03</v>
      </c>
      <c r="BJ76" s="381">
        <f t="shared" si="22"/>
        <v>0.2</v>
      </c>
      <c r="BK76" s="381">
        <f t="shared" si="23"/>
        <v>6.000000000000001E-3</v>
      </c>
    </row>
    <row r="77" spans="1:63" ht="75" customHeight="1" thickTop="1" thickBot="1" x14ac:dyDescent="0.3">
      <c r="A77" s="18" t="s">
        <v>32</v>
      </c>
      <c r="B77" s="18" t="s">
        <v>51</v>
      </c>
      <c r="C77" s="18" t="s">
        <v>32</v>
      </c>
      <c r="D77" s="19" t="s">
        <v>51</v>
      </c>
      <c r="E77" s="19" t="s">
        <v>416</v>
      </c>
      <c r="F77" s="19" t="s">
        <v>418</v>
      </c>
      <c r="G77" s="19" t="s">
        <v>804</v>
      </c>
      <c r="H77" s="19" t="s">
        <v>489</v>
      </c>
      <c r="I77" s="19" t="s">
        <v>488</v>
      </c>
      <c r="J77" s="19" t="s">
        <v>490</v>
      </c>
      <c r="K77" s="19">
        <v>50</v>
      </c>
      <c r="L77" s="19" t="s">
        <v>38</v>
      </c>
      <c r="M77" s="19" t="s">
        <v>491</v>
      </c>
      <c r="N77" s="19" t="s">
        <v>492</v>
      </c>
      <c r="O77" s="20">
        <v>3</v>
      </c>
      <c r="P77" s="20">
        <v>10</v>
      </c>
      <c r="Q77" s="21" t="s">
        <v>41</v>
      </c>
      <c r="R77" s="21" t="s">
        <v>1701</v>
      </c>
      <c r="S77" s="21" t="s">
        <v>142</v>
      </c>
      <c r="T77" s="21" t="s">
        <v>2439</v>
      </c>
      <c r="U77" s="21"/>
      <c r="V77" s="21"/>
      <c r="W77" s="21"/>
      <c r="X77" s="21"/>
      <c r="Y77" s="139"/>
      <c r="Z77" s="21"/>
      <c r="AA77" s="143" t="s">
        <v>1093</v>
      </c>
      <c r="AB77" s="143" t="s">
        <v>2907</v>
      </c>
      <c r="AC77" s="144" t="s">
        <v>1703</v>
      </c>
      <c r="AD77" s="49" t="str">
        <f>+VLOOKUP(M77,'[2]PA con seg III Trimestre'!$M$70:$AF$186,18,FALSE)</f>
        <v>10</v>
      </c>
      <c r="AE77" s="49" t="str">
        <f>+VLOOKUP(M77,'[2]PA con seg III Trimestre'!$M$70:$AF$186,19,FALSE)</f>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
      <c r="AF77" s="49" t="str">
        <f>+VLOOKUP(M77,'[2]PA con seg III Trimestre'!$M$70:$AF$186,20,FALSE)</f>
        <v>Drive- P4- Actividad 766</v>
      </c>
      <c r="AG77" s="23">
        <v>768</v>
      </c>
      <c r="AH77" s="22" t="s">
        <v>1715</v>
      </c>
      <c r="AI77" s="22" t="s">
        <v>47</v>
      </c>
      <c r="AJ77" s="149">
        <v>42430</v>
      </c>
      <c r="AK77" s="24">
        <v>42716</v>
      </c>
      <c r="AL77" s="21">
        <v>20</v>
      </c>
      <c r="AM77" s="21" t="s">
        <v>1716</v>
      </c>
      <c r="AN77" s="22" t="s">
        <v>104</v>
      </c>
      <c r="AO77" s="21" t="s">
        <v>2439</v>
      </c>
      <c r="AP77" s="20"/>
      <c r="AQ77" s="139"/>
      <c r="AR77" s="139"/>
      <c r="AS77" s="20" t="s">
        <v>982</v>
      </c>
      <c r="AT77" s="139" t="s">
        <v>1717</v>
      </c>
      <c r="AU77" s="139" t="s">
        <v>1718</v>
      </c>
      <c r="AV77" s="145">
        <v>83</v>
      </c>
      <c r="AW77" s="27">
        <v>0.74475524475524479</v>
      </c>
      <c r="AX77" s="146" t="s">
        <v>2966</v>
      </c>
      <c r="AY77" s="147" t="s">
        <v>1718</v>
      </c>
      <c r="AZ77" s="94">
        <f>+VLOOKUP(AG77,'[2]PA con seg III Trimestre'!$AG$70:$BC$186,20,FALSE)</f>
        <v>100</v>
      </c>
      <c r="BA77" s="106">
        <f t="shared" si="27"/>
        <v>1</v>
      </c>
      <c r="BB77" s="94" t="str">
        <f>+VLOOKUP(AG77,'[2]PA con seg III Trimestre'!$AG$70:$BC$186,22,FALSE)</f>
        <v>Mes de noviembre: Mediante acta No. 0989 del 19 de octubre de 2016, se realizó capacitación a los responsables del desarrollo de los programas especiales para internos de justicia y Paz a través de videoconferencia.</v>
      </c>
      <c r="BC77" s="94" t="str">
        <f>+VLOOKUP(AG77,'[2]PA con seg III Trimestre'!$AG$70:$BC$186,23,FALSE)</f>
        <v>Drive- P4- Actividad 768</v>
      </c>
      <c r="BD77" s="107">
        <f t="shared" si="24"/>
        <v>286</v>
      </c>
      <c r="BE77" s="107">
        <f t="shared" si="25"/>
        <v>286</v>
      </c>
      <c r="BF77" s="108">
        <f t="shared" si="26"/>
        <v>1</v>
      </c>
      <c r="BG77" s="381">
        <f t="shared" si="19"/>
        <v>1</v>
      </c>
      <c r="BH77" s="381">
        <f t="shared" si="20"/>
        <v>1</v>
      </c>
      <c r="BI77" s="382">
        <f t="shared" si="21"/>
        <v>0.03</v>
      </c>
      <c r="BJ77" s="381">
        <f t="shared" si="22"/>
        <v>0.2</v>
      </c>
      <c r="BK77" s="381">
        <f t="shared" si="23"/>
        <v>6.000000000000001E-3</v>
      </c>
    </row>
    <row r="78" spans="1:63" ht="75" customHeight="1" thickTop="1" thickBot="1" x14ac:dyDescent="0.3">
      <c r="A78" s="18" t="s">
        <v>32</v>
      </c>
      <c r="B78" s="18" t="s">
        <v>51</v>
      </c>
      <c r="C78" s="18" t="s">
        <v>32</v>
      </c>
      <c r="D78" s="19" t="s">
        <v>51</v>
      </c>
      <c r="E78" s="19" t="s">
        <v>416</v>
      </c>
      <c r="F78" s="19" t="s">
        <v>418</v>
      </c>
      <c r="G78" s="19" t="s">
        <v>804</v>
      </c>
      <c r="H78" s="19" t="s">
        <v>489</v>
      </c>
      <c r="I78" s="19" t="s">
        <v>488</v>
      </c>
      <c r="J78" s="19" t="s">
        <v>490</v>
      </c>
      <c r="K78" s="19">
        <v>50</v>
      </c>
      <c r="L78" s="19" t="s">
        <v>38</v>
      </c>
      <c r="M78" s="19" t="s">
        <v>491</v>
      </c>
      <c r="N78" s="19" t="s">
        <v>492</v>
      </c>
      <c r="O78" s="20">
        <v>3</v>
      </c>
      <c r="P78" s="20">
        <v>10</v>
      </c>
      <c r="Q78" s="21" t="s">
        <v>41</v>
      </c>
      <c r="R78" s="21" t="s">
        <v>1701</v>
      </c>
      <c r="S78" s="21" t="s">
        <v>142</v>
      </c>
      <c r="T78" s="21" t="s">
        <v>2439</v>
      </c>
      <c r="U78" s="21"/>
      <c r="V78" s="21"/>
      <c r="W78" s="21"/>
      <c r="X78" s="21"/>
      <c r="Y78" s="139"/>
      <c r="Z78" s="21"/>
      <c r="AA78" s="143" t="s">
        <v>1093</v>
      </c>
      <c r="AB78" s="143" t="s">
        <v>2907</v>
      </c>
      <c r="AC78" s="144" t="s">
        <v>1703</v>
      </c>
      <c r="AD78" s="49" t="str">
        <f>+VLOOKUP(M78,'[2]PA con seg III Trimestre'!$M$70:$AF$186,18,FALSE)</f>
        <v>10</v>
      </c>
      <c r="AE78" s="49" t="str">
        <f>+VLOOKUP(M78,'[2]PA con seg III Trimestre'!$M$70:$AF$186,19,FALSE)</f>
        <v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v>
      </c>
      <c r="AF78" s="49" t="str">
        <f>+VLOOKUP(M78,'[2]PA con seg III Trimestre'!$M$70:$AF$186,20,FALSE)</f>
        <v>Drive- P4- Actividad 766</v>
      </c>
      <c r="AG78" s="23">
        <v>769</v>
      </c>
      <c r="AH78" s="22" t="s">
        <v>1719</v>
      </c>
      <c r="AI78" s="22" t="s">
        <v>70</v>
      </c>
      <c r="AJ78" s="24">
        <v>42401</v>
      </c>
      <c r="AK78" s="24">
        <v>42716</v>
      </c>
      <c r="AL78" s="21">
        <v>20</v>
      </c>
      <c r="AM78" s="21" t="s">
        <v>1720</v>
      </c>
      <c r="AN78" s="22" t="s">
        <v>104</v>
      </c>
      <c r="AO78" s="21" t="s">
        <v>2439</v>
      </c>
      <c r="AP78" s="23"/>
      <c r="AQ78" s="25"/>
      <c r="AR78" s="25"/>
      <c r="AS78" s="23" t="s">
        <v>1103</v>
      </c>
      <c r="AT78" s="25" t="s">
        <v>1721</v>
      </c>
      <c r="AU78" s="25"/>
      <c r="AV78" s="145">
        <v>80</v>
      </c>
      <c r="AW78" s="27">
        <v>0.7682539682539683</v>
      </c>
      <c r="AX78" s="146" t="s">
        <v>2967</v>
      </c>
      <c r="AY78" s="147" t="s">
        <v>2968</v>
      </c>
      <c r="AZ78" s="94">
        <f>+VLOOKUP(AG78,'[2]PA con seg III Trimestre'!$AG$70:$BC$186,20,FALSE)</f>
        <v>100</v>
      </c>
      <c r="BA78" s="106">
        <f t="shared" si="27"/>
        <v>1</v>
      </c>
      <c r="BB78" s="94" t="str">
        <f>+VLOOKUP(AG78,'[2]PA con seg III Trimestre'!$AG$70:$BC$186,22,FALSE)</f>
        <v xml:space="preserve">Se realizó último seguimiento a la ejecución de recursos asignados para los programas de tratamiento especial, mediante Resolución 0680 de 2016. 
Se adjunta oficio No. 8300- DIRAT- 83001 GRURE- 13693 del 25 de octubre de 2016. 
</v>
      </c>
      <c r="BC78" s="94" t="str">
        <f>+VLOOKUP(AG78,'[2]PA con seg III Trimestre'!$AG$70:$BC$186,23,FALSE)</f>
        <v>Drive- P4- Actividad 769</v>
      </c>
      <c r="BD78" s="107">
        <f t="shared" si="24"/>
        <v>315</v>
      </c>
      <c r="BE78" s="107">
        <f t="shared" si="25"/>
        <v>315</v>
      </c>
      <c r="BF78" s="108">
        <f t="shared" si="26"/>
        <v>1</v>
      </c>
      <c r="BG78" s="381">
        <f t="shared" si="19"/>
        <v>1</v>
      </c>
      <c r="BH78" s="381">
        <f t="shared" si="20"/>
        <v>1</v>
      </c>
      <c r="BI78" s="382">
        <f t="shared" si="21"/>
        <v>0.03</v>
      </c>
      <c r="BJ78" s="381">
        <f t="shared" si="22"/>
        <v>0.2</v>
      </c>
      <c r="BK78" s="381">
        <f t="shared" si="23"/>
        <v>6.000000000000001E-3</v>
      </c>
    </row>
    <row r="79" spans="1:63" ht="75" customHeight="1" thickTop="1" thickBot="1" x14ac:dyDescent="0.3">
      <c r="A79" s="18" t="s">
        <v>32</v>
      </c>
      <c r="B79" s="18" t="s">
        <v>51</v>
      </c>
      <c r="C79" s="18" t="s">
        <v>32</v>
      </c>
      <c r="D79" s="19" t="s">
        <v>51</v>
      </c>
      <c r="E79" s="19" t="s">
        <v>416</v>
      </c>
      <c r="F79" s="19" t="s">
        <v>418</v>
      </c>
      <c r="G79" s="19" t="s">
        <v>542</v>
      </c>
      <c r="H79" s="19" t="s">
        <v>421</v>
      </c>
      <c r="I79" s="19" t="s">
        <v>420</v>
      </c>
      <c r="J79" s="19" t="s">
        <v>422</v>
      </c>
      <c r="K79" s="19">
        <v>1387</v>
      </c>
      <c r="L79" s="19" t="s">
        <v>41</v>
      </c>
      <c r="M79" s="19" t="s">
        <v>433</v>
      </c>
      <c r="N79" s="19" t="s">
        <v>434</v>
      </c>
      <c r="O79" s="20">
        <v>4</v>
      </c>
      <c r="P79" s="20">
        <v>4</v>
      </c>
      <c r="Q79" s="18" t="s">
        <v>41</v>
      </c>
      <c r="R79" s="21" t="s">
        <v>1722</v>
      </c>
      <c r="S79" s="21" t="s">
        <v>404</v>
      </c>
      <c r="T79" s="21" t="s">
        <v>2439</v>
      </c>
      <c r="U79" s="21"/>
      <c r="V79" s="21"/>
      <c r="W79" s="21"/>
      <c r="X79" s="21">
        <v>1</v>
      </c>
      <c r="Y79" s="139" t="s">
        <v>1723</v>
      </c>
      <c r="Z79" s="22" t="s">
        <v>1724</v>
      </c>
      <c r="AA79" s="143" t="s">
        <v>2908</v>
      </c>
      <c r="AB79" s="143" t="s">
        <v>2909</v>
      </c>
      <c r="AC79" s="150" t="s">
        <v>1724</v>
      </c>
      <c r="AD79" s="49">
        <f>+VLOOKUP(M79,'[2]PA con seg III Trimestre'!$M$70:$AF$186,18,FALSE)</f>
        <v>4</v>
      </c>
      <c r="AE79" s="49" t="str">
        <f>+VLOOKUP(M79,'[2]PA con seg III Trimestre'!$M$70:$AF$186,19,FALSE)</f>
        <v xml:space="preserve">Mes de diciembre: Mediante oficio No. 8300 DIRAT- 8320 SUBAP- 83202 GRUTA- 19203, del 14 de diciembre de 2016, se realizó informe de retroalimentación a las Direcciones Regionales y la Directora de Atención y Tratamiento. </v>
      </c>
      <c r="AF79" s="49" t="str">
        <f>+VLOOKUP(M79,'[2]PA con seg III Trimestre'!$M$70:$AF$186,20,FALSE)</f>
        <v>P109- Actividad 771</v>
      </c>
      <c r="AG79" s="23">
        <v>770</v>
      </c>
      <c r="AH79" s="18" t="s">
        <v>1725</v>
      </c>
      <c r="AI79" s="22" t="s">
        <v>47</v>
      </c>
      <c r="AJ79" s="24">
        <v>42371</v>
      </c>
      <c r="AK79" s="24">
        <v>42716</v>
      </c>
      <c r="AL79" s="21">
        <v>20</v>
      </c>
      <c r="AM79" s="21" t="s">
        <v>1726</v>
      </c>
      <c r="AN79" s="21" t="s">
        <v>404</v>
      </c>
      <c r="AO79" s="21" t="s">
        <v>2439</v>
      </c>
      <c r="AP79" s="20"/>
      <c r="AQ79" s="139"/>
      <c r="AR79" s="139"/>
      <c r="AS79" s="20" t="s">
        <v>1015</v>
      </c>
      <c r="AT79" s="151" t="s">
        <v>1727</v>
      </c>
      <c r="AU79" s="139" t="s">
        <v>1728</v>
      </c>
      <c r="AV79" s="145">
        <v>75</v>
      </c>
      <c r="AW79" s="27">
        <v>0.78840579710144931</v>
      </c>
      <c r="AX79" s="146" t="s">
        <v>2969</v>
      </c>
      <c r="AY79" s="147" t="s">
        <v>1728</v>
      </c>
      <c r="AZ79" s="94">
        <f>+VLOOKUP(AG79,'[2]PA con seg III Trimestre'!$AG$70:$BC$186,20,FALSE)</f>
        <v>100</v>
      </c>
      <c r="BA79" s="106">
        <f t="shared" si="27"/>
        <v>1</v>
      </c>
      <c r="BB79" s="94" t="str">
        <f>+VLOOKUP(AG79,'[2]PA con seg III Trimestre'!$AG$70:$BC$186,22,FALSE)</f>
        <v xml:space="preserve">Mes de diciembre: Se exportaron datos del Consejo de Evaluación y Tratamiento del aplicativo SISIPEC, cuarto trimestre. </v>
      </c>
      <c r="BC79" s="94" t="str">
        <f>+VLOOKUP(AG79,'[2]PA con seg III Trimestre'!$AG$70:$BC$186,23,FALSE)</f>
        <v>Drive- P109- Actividad 770</v>
      </c>
      <c r="BD79" s="107">
        <f t="shared" si="24"/>
        <v>345</v>
      </c>
      <c r="BE79" s="107">
        <f t="shared" si="25"/>
        <v>345</v>
      </c>
      <c r="BF79" s="108">
        <f t="shared" si="26"/>
        <v>1</v>
      </c>
      <c r="BG79" s="381">
        <f t="shared" si="19"/>
        <v>1</v>
      </c>
      <c r="BH79" s="381">
        <f t="shared" si="20"/>
        <v>1</v>
      </c>
      <c r="BI79" s="382">
        <f t="shared" si="21"/>
        <v>0.04</v>
      </c>
      <c r="BJ79" s="381">
        <f t="shared" si="22"/>
        <v>0.2</v>
      </c>
      <c r="BK79" s="381">
        <f t="shared" si="23"/>
        <v>8.0000000000000002E-3</v>
      </c>
    </row>
    <row r="80" spans="1:63" ht="75" customHeight="1" thickTop="1" thickBot="1" x14ac:dyDescent="0.3">
      <c r="A80" s="18" t="s">
        <v>32</v>
      </c>
      <c r="B80" s="18" t="s">
        <v>51</v>
      </c>
      <c r="C80" s="18" t="s">
        <v>32</v>
      </c>
      <c r="D80" s="19" t="s">
        <v>51</v>
      </c>
      <c r="E80" s="19" t="s">
        <v>416</v>
      </c>
      <c r="F80" s="19" t="s">
        <v>418</v>
      </c>
      <c r="G80" s="19" t="s">
        <v>542</v>
      </c>
      <c r="H80" s="19" t="s">
        <v>421</v>
      </c>
      <c r="I80" s="19" t="s">
        <v>420</v>
      </c>
      <c r="J80" s="19" t="s">
        <v>422</v>
      </c>
      <c r="K80" s="19">
        <v>1387</v>
      </c>
      <c r="L80" s="19" t="s">
        <v>41</v>
      </c>
      <c r="M80" s="19" t="s">
        <v>433</v>
      </c>
      <c r="N80" s="19" t="s">
        <v>434</v>
      </c>
      <c r="O80" s="20">
        <v>4</v>
      </c>
      <c r="P80" s="20">
        <v>4</v>
      </c>
      <c r="Q80" s="21" t="s">
        <v>41</v>
      </c>
      <c r="R80" s="21" t="s">
        <v>1722</v>
      </c>
      <c r="S80" s="21" t="s">
        <v>404</v>
      </c>
      <c r="T80" s="21" t="s">
        <v>2439</v>
      </c>
      <c r="U80" s="21"/>
      <c r="V80" s="21"/>
      <c r="W80" s="21"/>
      <c r="X80" s="21"/>
      <c r="Y80" s="139"/>
      <c r="Z80" s="21"/>
      <c r="AA80" s="143" t="s">
        <v>2908</v>
      </c>
      <c r="AB80" s="143" t="s">
        <v>2909</v>
      </c>
      <c r="AC80" s="150" t="s">
        <v>1724</v>
      </c>
      <c r="AD80" s="49">
        <f>+VLOOKUP(M80,'[2]PA con seg III Trimestre'!$M$70:$AF$186,18,FALSE)</f>
        <v>4</v>
      </c>
      <c r="AE80" s="49" t="str">
        <f>+VLOOKUP(M80,'[2]PA con seg III Trimestre'!$M$70:$AF$186,19,FALSE)</f>
        <v xml:space="preserve">Mes de diciembre: Mediante oficio No. 8300 DIRAT- 8320 SUBAP- 83202 GRUTA- 19203, del 14 de diciembre de 2016, se realizó informe de retroalimentación a las Direcciones Regionales y la Directora de Atención y Tratamiento. </v>
      </c>
      <c r="AF80" s="49" t="str">
        <f>+VLOOKUP(M80,'[2]PA con seg III Trimestre'!$M$70:$AF$186,20,FALSE)</f>
        <v>P109- Actividad 771</v>
      </c>
      <c r="AG80" s="23">
        <v>771</v>
      </c>
      <c r="AH80" s="18" t="s">
        <v>1729</v>
      </c>
      <c r="AI80" s="22" t="s">
        <v>47</v>
      </c>
      <c r="AJ80" s="24">
        <v>42371</v>
      </c>
      <c r="AK80" s="24">
        <v>42716</v>
      </c>
      <c r="AL80" s="21">
        <v>80</v>
      </c>
      <c r="AM80" s="21" t="s">
        <v>1726</v>
      </c>
      <c r="AN80" s="21" t="s">
        <v>404</v>
      </c>
      <c r="AO80" s="21" t="s">
        <v>2439</v>
      </c>
      <c r="AP80" s="20"/>
      <c r="AQ80" s="139"/>
      <c r="AR80" s="139"/>
      <c r="AS80" s="20" t="s">
        <v>1015</v>
      </c>
      <c r="AT80" s="139" t="s">
        <v>1723</v>
      </c>
      <c r="AU80" s="139" t="s">
        <v>1724</v>
      </c>
      <c r="AV80" s="145">
        <v>50</v>
      </c>
      <c r="AW80" s="27">
        <v>0.78840579710144931</v>
      </c>
      <c r="AX80" s="146" t="s">
        <v>2970</v>
      </c>
      <c r="AY80" s="147" t="s">
        <v>2971</v>
      </c>
      <c r="AZ80" s="94">
        <f>+VLOOKUP(AG80,'[2]PA con seg III Trimestre'!$AG$70:$BC$186,20,FALSE)</f>
        <v>100</v>
      </c>
      <c r="BA80" s="106">
        <f t="shared" si="27"/>
        <v>1</v>
      </c>
      <c r="BB80" s="94" t="str">
        <f>+VLOOKUP(AG80,'[2]PA con seg III Trimestre'!$AG$70:$BC$186,22,FALSE)</f>
        <v xml:space="preserve">Mes de diciembre: Mediante oficio No. 8300 DIRAT- 8320 SUBAP- 83202 GRUTA- 19203, del 14 de diciembre de 2016, se realizó informe de retroalimentación a las Direcciones Regionales y la Directora de Atención y Tratamiento. </v>
      </c>
      <c r="BC80" s="94" t="str">
        <f>+VLOOKUP(AG80,'[2]PA con seg III Trimestre'!$AG$70:$BC$186,23,FALSE)</f>
        <v>P109- Actividad 771</v>
      </c>
      <c r="BD80" s="107">
        <f t="shared" si="24"/>
        <v>345</v>
      </c>
      <c r="BE80" s="107">
        <f t="shared" si="25"/>
        <v>345</v>
      </c>
      <c r="BF80" s="108">
        <f t="shared" si="26"/>
        <v>1</v>
      </c>
      <c r="BG80" s="381">
        <f t="shared" si="19"/>
        <v>1</v>
      </c>
      <c r="BH80" s="381">
        <f t="shared" si="20"/>
        <v>1</v>
      </c>
      <c r="BI80" s="382">
        <f t="shared" si="21"/>
        <v>0.04</v>
      </c>
      <c r="BJ80" s="381">
        <f t="shared" si="22"/>
        <v>0.8</v>
      </c>
      <c r="BK80" s="381">
        <f t="shared" si="23"/>
        <v>3.2000000000000001E-2</v>
      </c>
    </row>
    <row r="81" spans="1:63" ht="135" customHeight="1" thickTop="1" thickBot="1" x14ac:dyDescent="0.3">
      <c r="A81" s="18" t="s">
        <v>32</v>
      </c>
      <c r="B81" s="18" t="s">
        <v>51</v>
      </c>
      <c r="C81" s="18" t="s">
        <v>32</v>
      </c>
      <c r="D81" s="19" t="s">
        <v>51</v>
      </c>
      <c r="E81" s="19" t="s">
        <v>416</v>
      </c>
      <c r="F81" s="19" t="s">
        <v>418</v>
      </c>
      <c r="G81" s="19" t="s">
        <v>542</v>
      </c>
      <c r="H81" s="19" t="s">
        <v>421</v>
      </c>
      <c r="I81" s="19" t="s">
        <v>429</v>
      </c>
      <c r="J81" s="19" t="s">
        <v>2554</v>
      </c>
      <c r="K81" s="19">
        <v>4</v>
      </c>
      <c r="L81" s="19" t="s">
        <v>41</v>
      </c>
      <c r="M81" s="19" t="s">
        <v>442</v>
      </c>
      <c r="N81" s="19" t="s">
        <v>443</v>
      </c>
      <c r="O81" s="20">
        <v>4</v>
      </c>
      <c r="P81" s="20">
        <v>4</v>
      </c>
      <c r="Q81" s="18" t="s">
        <v>2546</v>
      </c>
      <c r="R81" s="21" t="s">
        <v>1722</v>
      </c>
      <c r="S81" s="21" t="s">
        <v>404</v>
      </c>
      <c r="T81" s="21" t="s">
        <v>2439</v>
      </c>
      <c r="U81" s="21"/>
      <c r="V81" s="21"/>
      <c r="W81" s="21"/>
      <c r="X81" s="21">
        <v>1</v>
      </c>
      <c r="Y81" s="139" t="s">
        <v>1730</v>
      </c>
      <c r="Z81" s="21"/>
      <c r="AA81" s="143" t="s">
        <v>2908</v>
      </c>
      <c r="AB81" s="152" t="s">
        <v>2910</v>
      </c>
      <c r="AC81" s="150" t="s">
        <v>2911</v>
      </c>
      <c r="AD81" s="49">
        <f>+VLOOKUP(M81,'[2]PA con seg III Trimestre'!$M$70:$AF$186,18,FALSE)</f>
        <v>4</v>
      </c>
      <c r="AE81" s="49" t="str">
        <f>+VLOOKUP(M81,'[2]PA con seg III Trimestre'!$M$70:$AF$186,19,FALSE)</f>
        <v xml:space="preserve">Mes de diciembre: Mediante oficio No. 8300 DIRAT- 8320 SUBAP- 83202 GRUTA- 19911 del 15 de diciembre de 2016, se realizó informe de retroalimentación a las Direcciones Regionales y la Directora de Atención y Tratamiento. </v>
      </c>
      <c r="AF81" s="49" t="str">
        <f>+VLOOKUP(M81,'[2]PA con seg III Trimestre'!$M$70:$AF$186,20,FALSE)</f>
        <v>Drive- P110- Actividad 773</v>
      </c>
      <c r="AG81" s="23">
        <v>772</v>
      </c>
      <c r="AH81" s="18" t="s">
        <v>1731</v>
      </c>
      <c r="AI81" s="22" t="s">
        <v>47</v>
      </c>
      <c r="AJ81" s="24">
        <v>42371</v>
      </c>
      <c r="AK81" s="24">
        <v>42716</v>
      </c>
      <c r="AL81" s="19">
        <v>20</v>
      </c>
      <c r="AM81" s="21" t="s">
        <v>1726</v>
      </c>
      <c r="AN81" s="21" t="s">
        <v>404</v>
      </c>
      <c r="AO81" s="21" t="s">
        <v>2439</v>
      </c>
      <c r="AP81" s="20"/>
      <c r="AQ81" s="139"/>
      <c r="AR81" s="139"/>
      <c r="AS81" s="20" t="s">
        <v>1015</v>
      </c>
      <c r="AT81" s="139" t="s">
        <v>1732</v>
      </c>
      <c r="AU81" s="139" t="s">
        <v>1733</v>
      </c>
      <c r="AV81" s="145">
        <v>75</v>
      </c>
      <c r="AW81" s="27">
        <v>0.78840579710144931</v>
      </c>
      <c r="AX81" s="146" t="s">
        <v>2972</v>
      </c>
      <c r="AY81" s="147" t="s">
        <v>2973</v>
      </c>
      <c r="AZ81" s="94">
        <f>+VLOOKUP(AG81,'[2]PA con seg III Trimestre'!$AG$70:$BC$186,20,FALSE)</f>
        <v>100</v>
      </c>
      <c r="BA81" s="106">
        <f t="shared" si="27"/>
        <v>1</v>
      </c>
      <c r="BB81" s="94" t="str">
        <f>+VLOOKUP(AG81,'[2]PA con seg III Trimestre'!$AG$70:$BC$186,22,FALSE)</f>
        <v>Mes de diciembre: Se exportaron datos de la junta de evaluación de trabajo, estudio y enseñanza del aplicativo SISIPEC, cuarto trimestre.</v>
      </c>
      <c r="BC81" s="94" t="str">
        <f>+VLOOKUP(AG81,'[2]PA con seg III Trimestre'!$AG$70:$BC$186,23,FALSE)</f>
        <v>Drive- P110- Actividad 772</v>
      </c>
      <c r="BD81" s="107">
        <f t="shared" si="24"/>
        <v>345</v>
      </c>
      <c r="BE81" s="107">
        <f t="shared" si="25"/>
        <v>345</v>
      </c>
      <c r="BF81" s="108">
        <f t="shared" si="26"/>
        <v>1</v>
      </c>
      <c r="BG81" s="381">
        <f t="shared" si="19"/>
        <v>1</v>
      </c>
      <c r="BH81" s="381">
        <f t="shared" si="20"/>
        <v>1</v>
      </c>
      <c r="BI81" s="382">
        <f t="shared" si="21"/>
        <v>0.04</v>
      </c>
      <c r="BJ81" s="381">
        <f t="shared" si="22"/>
        <v>0.2</v>
      </c>
      <c r="BK81" s="381">
        <f t="shared" si="23"/>
        <v>8.0000000000000002E-3</v>
      </c>
    </row>
    <row r="82" spans="1:63" ht="409.6" thickTop="1" thickBot="1" x14ac:dyDescent="0.3">
      <c r="A82" s="18" t="s">
        <v>32</v>
      </c>
      <c r="B82" s="18" t="s">
        <v>51</v>
      </c>
      <c r="C82" s="18" t="s">
        <v>32</v>
      </c>
      <c r="D82" s="19" t="s">
        <v>51</v>
      </c>
      <c r="E82" s="19" t="s">
        <v>416</v>
      </c>
      <c r="F82" s="19" t="s">
        <v>418</v>
      </c>
      <c r="G82" s="19" t="s">
        <v>542</v>
      </c>
      <c r="H82" s="19" t="s">
        <v>421</v>
      </c>
      <c r="I82" s="19" t="s">
        <v>429</v>
      </c>
      <c r="J82" s="19" t="s">
        <v>2554</v>
      </c>
      <c r="K82" s="19">
        <v>4</v>
      </c>
      <c r="L82" s="19" t="s">
        <v>41</v>
      </c>
      <c r="M82" s="19" t="s">
        <v>442</v>
      </c>
      <c r="N82" s="19" t="s">
        <v>443</v>
      </c>
      <c r="O82" s="20">
        <v>4</v>
      </c>
      <c r="P82" s="20">
        <v>4</v>
      </c>
      <c r="Q82" s="18" t="s">
        <v>2546</v>
      </c>
      <c r="R82" s="21" t="s">
        <v>1722</v>
      </c>
      <c r="S82" s="21" t="s">
        <v>404</v>
      </c>
      <c r="T82" s="21" t="s">
        <v>2439</v>
      </c>
      <c r="U82" s="21"/>
      <c r="V82" s="21"/>
      <c r="W82" s="21"/>
      <c r="X82" s="21"/>
      <c r="Y82" s="139"/>
      <c r="Z82" s="21"/>
      <c r="AA82" s="143" t="s">
        <v>2908</v>
      </c>
      <c r="AB82" s="152" t="s">
        <v>2910</v>
      </c>
      <c r="AC82" s="150" t="s">
        <v>2911</v>
      </c>
      <c r="AD82" s="49">
        <f>+VLOOKUP(M82,'[2]PA con seg III Trimestre'!$M$70:$AF$186,18,FALSE)</f>
        <v>4</v>
      </c>
      <c r="AE82" s="49" t="str">
        <f>+VLOOKUP(M82,'[2]PA con seg III Trimestre'!$M$70:$AF$186,19,FALSE)</f>
        <v xml:space="preserve">Mes de diciembre: Mediante oficio No. 8300 DIRAT- 8320 SUBAP- 83202 GRUTA- 19911 del 15 de diciembre de 2016, se realizó informe de retroalimentación a las Direcciones Regionales y la Directora de Atención y Tratamiento. </v>
      </c>
      <c r="AF82" s="49" t="str">
        <f>+VLOOKUP(M82,'[2]PA con seg III Trimestre'!$M$70:$AF$186,20,FALSE)</f>
        <v>Drive- P110- Actividad 773</v>
      </c>
      <c r="AG82" s="23">
        <v>773</v>
      </c>
      <c r="AH82" s="18" t="s">
        <v>1729</v>
      </c>
      <c r="AI82" s="22" t="s">
        <v>47</v>
      </c>
      <c r="AJ82" s="24">
        <v>42371</v>
      </c>
      <c r="AK82" s="24">
        <v>42716</v>
      </c>
      <c r="AL82" s="19">
        <v>80</v>
      </c>
      <c r="AM82" s="21" t="s">
        <v>1726</v>
      </c>
      <c r="AN82" s="21" t="s">
        <v>404</v>
      </c>
      <c r="AO82" s="21" t="s">
        <v>2439</v>
      </c>
      <c r="AP82" s="20"/>
      <c r="AQ82" s="139"/>
      <c r="AR82" s="139"/>
      <c r="AS82" s="20" t="s">
        <v>1015</v>
      </c>
      <c r="AT82" s="139" t="s">
        <v>1730</v>
      </c>
      <c r="AU82" s="139" t="s">
        <v>1734</v>
      </c>
      <c r="AV82" s="145">
        <v>50</v>
      </c>
      <c r="AW82" s="27">
        <v>0.78840579710144931</v>
      </c>
      <c r="AX82" s="146" t="s">
        <v>2974</v>
      </c>
      <c r="AY82" s="147" t="s">
        <v>2911</v>
      </c>
      <c r="AZ82" s="94">
        <f>+VLOOKUP(AG82,'[2]PA con seg III Trimestre'!$AG$70:$BC$186,20,FALSE)</f>
        <v>100</v>
      </c>
      <c r="BA82" s="106">
        <f t="shared" si="27"/>
        <v>1</v>
      </c>
      <c r="BB82" s="94" t="str">
        <f>+VLOOKUP(AG82,'[2]PA con seg III Trimestre'!$AG$70:$BC$186,22,FALSE)</f>
        <v xml:space="preserve">Mes de diciembre: Mediante oficio No. 8300 DIRAT- 8320 SUBAP- 83202 GRUTA- 19911 del 15 de diciembre de 2016, se realizó informe de retroalimentación a las Direcciones Regionales y la Directora de Atención y Tratamiento. </v>
      </c>
      <c r="BC82" s="94" t="str">
        <f>+VLOOKUP(AG82,'[2]PA con seg III Trimestre'!$AG$70:$BC$186,23,FALSE)</f>
        <v>Drive- P110- Actividad 773</v>
      </c>
      <c r="BD82" s="107">
        <f t="shared" si="24"/>
        <v>345</v>
      </c>
      <c r="BE82" s="107">
        <f t="shared" si="25"/>
        <v>345</v>
      </c>
      <c r="BF82" s="108">
        <f t="shared" si="26"/>
        <v>1</v>
      </c>
      <c r="BG82" s="381">
        <f t="shared" si="19"/>
        <v>1</v>
      </c>
      <c r="BH82" s="381">
        <f t="shared" si="20"/>
        <v>1</v>
      </c>
      <c r="BI82" s="382">
        <f t="shared" si="21"/>
        <v>0.04</v>
      </c>
      <c r="BJ82" s="381">
        <f t="shared" si="22"/>
        <v>0.8</v>
      </c>
      <c r="BK82" s="381">
        <f t="shared" si="23"/>
        <v>3.2000000000000001E-2</v>
      </c>
    </row>
    <row r="83" spans="1:63" ht="409.6" thickTop="1" thickBot="1" x14ac:dyDescent="0.3">
      <c r="A83" s="18" t="s">
        <v>32</v>
      </c>
      <c r="B83" s="18" t="s">
        <v>51</v>
      </c>
      <c r="C83" s="18" t="s">
        <v>32</v>
      </c>
      <c r="D83" s="19" t="s">
        <v>51</v>
      </c>
      <c r="E83" s="19" t="s">
        <v>416</v>
      </c>
      <c r="F83" s="19" t="s">
        <v>418</v>
      </c>
      <c r="G83" s="19" t="s">
        <v>542</v>
      </c>
      <c r="H83" s="19" t="s">
        <v>421</v>
      </c>
      <c r="I83" s="19" t="s">
        <v>420</v>
      </c>
      <c r="J83" s="19" t="s">
        <v>422</v>
      </c>
      <c r="K83" s="19">
        <v>1387</v>
      </c>
      <c r="L83" s="19" t="s">
        <v>41</v>
      </c>
      <c r="M83" s="19" t="s">
        <v>437</v>
      </c>
      <c r="N83" s="19" t="s">
        <v>438</v>
      </c>
      <c r="O83" s="20">
        <v>2</v>
      </c>
      <c r="P83" s="20">
        <v>25</v>
      </c>
      <c r="Q83" s="18" t="s">
        <v>41</v>
      </c>
      <c r="R83" s="21" t="s">
        <v>1722</v>
      </c>
      <c r="S83" s="21" t="s">
        <v>404</v>
      </c>
      <c r="T83" s="21" t="s">
        <v>2439</v>
      </c>
      <c r="U83" s="21"/>
      <c r="V83" s="21"/>
      <c r="W83" s="21"/>
      <c r="X83" s="21">
        <v>23</v>
      </c>
      <c r="Y83" s="139" t="s">
        <v>1735</v>
      </c>
      <c r="Z83" s="21" t="s">
        <v>433</v>
      </c>
      <c r="AA83" s="143">
        <v>25</v>
      </c>
      <c r="AB83" s="152" t="s">
        <v>2912</v>
      </c>
      <c r="AC83" s="150" t="s">
        <v>2913</v>
      </c>
      <c r="AD83" s="49">
        <f>+VLOOKUP(M83,'[2]PA con seg III Trimestre'!$M$70:$AF$186,18,FALSE)</f>
        <v>25</v>
      </c>
      <c r="AE83" s="49" t="str">
        <f>+VLOOKUP(M83,'[2]PA con seg III Trimestre'!$M$70:$AF$186,19,FALSE)</f>
        <v>Mes de octubre: Mediante oficio No. 8300- DIRAT- 83200 SUBAP- 83202 GRUTA- 13003, del 15 de octubre de 2016, se presentó a la Dirección de Atención y Tratamiento informe de avance a la implementación de programas psicosociales con fines de tratamiento, mes de septiembre de 2016, el cual está siendo implementado en 34  ERON.</v>
      </c>
      <c r="AF83" s="49" t="str">
        <f>+VLOOKUP(M83,'[2]PA con seg III Trimestre'!$M$70:$AF$186,20,FALSE)</f>
        <v>Drive- P33</v>
      </c>
      <c r="AG83" s="23">
        <v>774</v>
      </c>
      <c r="AH83" s="22" t="s">
        <v>1736</v>
      </c>
      <c r="AI83" s="22" t="s">
        <v>47</v>
      </c>
      <c r="AJ83" s="24">
        <v>42371</v>
      </c>
      <c r="AK83" s="24">
        <v>42716</v>
      </c>
      <c r="AL83" s="19">
        <v>100</v>
      </c>
      <c r="AM83" s="21" t="s">
        <v>1726</v>
      </c>
      <c r="AN83" s="21" t="s">
        <v>404</v>
      </c>
      <c r="AO83" s="21" t="s">
        <v>2439</v>
      </c>
      <c r="AP83" s="20"/>
      <c r="AQ83" s="139"/>
      <c r="AR83" s="139"/>
      <c r="AS83" s="20" t="s">
        <v>1737</v>
      </c>
      <c r="AT83" s="139" t="s">
        <v>1738</v>
      </c>
      <c r="AU83" s="139" t="s">
        <v>1739</v>
      </c>
      <c r="AV83" s="145">
        <v>55</v>
      </c>
      <c r="AW83" s="27">
        <v>0.78840579710144931</v>
      </c>
      <c r="AX83" s="146" t="s">
        <v>2975</v>
      </c>
      <c r="AY83" s="147" t="s">
        <v>2976</v>
      </c>
      <c r="AZ83" s="94">
        <f>+VLOOKUP(AG83,'[2]PA con seg III Trimestre'!$AG$70:$BC$186,20,FALSE)</f>
        <v>100</v>
      </c>
      <c r="BA83" s="106">
        <f t="shared" si="27"/>
        <v>1</v>
      </c>
      <c r="BB83" s="94" t="str">
        <f>+VLOOKUP(AG83,'[2]PA con seg III Trimestre'!$AG$70:$BC$186,22,FALSE)</f>
        <v xml:space="preserve">Mes de octubre: Mediante oficio No. 8300 DIRAT- 83200 SUBAP- 83202 GRUTA- 14473  del 01 de diciembre de 2016, se realizó informe de retroalimentación a las Direcciones Regionales respecto a la implementación de programas de tratamiento penitenciario. 
Mes de noviembre: Mediante oficio No. 8300 DIRAT- 83200 SUBAP- 83202 GRUTA- 18587  del 13 de diciembre de 2016, se realizó informe de retroalimentación a las Direcciones Regionales respecto a la implementación de programas de tratamiento penitenciario. 
</v>
      </c>
      <c r="BC83" s="94" t="str">
        <f>+VLOOKUP(AG83,'[2]PA con seg III Trimestre'!$AG$70:$BC$186,23,FALSE)</f>
        <v>Drive- P33- Actividad 774</v>
      </c>
      <c r="BD83" s="107">
        <f t="shared" si="24"/>
        <v>345</v>
      </c>
      <c r="BE83" s="107">
        <f t="shared" si="25"/>
        <v>345</v>
      </c>
      <c r="BF83" s="108">
        <f t="shared" si="26"/>
        <v>1</v>
      </c>
      <c r="BG83" s="381">
        <f t="shared" si="19"/>
        <v>1</v>
      </c>
      <c r="BH83" s="381">
        <f t="shared" si="20"/>
        <v>1</v>
      </c>
      <c r="BI83" s="382">
        <f t="shared" si="21"/>
        <v>0.02</v>
      </c>
      <c r="BJ83" s="381">
        <f t="shared" si="22"/>
        <v>1</v>
      </c>
      <c r="BK83" s="381">
        <f t="shared" si="23"/>
        <v>0.02</v>
      </c>
    </row>
    <row r="84" spans="1:63" ht="123" thickTop="1" thickBot="1" x14ac:dyDescent="0.3">
      <c r="A84" s="18" t="s">
        <v>32</v>
      </c>
      <c r="B84" s="18" t="s">
        <v>51</v>
      </c>
      <c r="C84" s="18" t="s">
        <v>32</v>
      </c>
      <c r="D84" s="19" t="s">
        <v>51</v>
      </c>
      <c r="E84" s="19" t="s">
        <v>416</v>
      </c>
      <c r="F84" s="19" t="s">
        <v>418</v>
      </c>
      <c r="G84" s="19" t="s">
        <v>803</v>
      </c>
      <c r="H84" s="19" t="s">
        <v>472</v>
      </c>
      <c r="I84" s="19" t="s">
        <v>471</v>
      </c>
      <c r="J84" s="19" t="s">
        <v>2547</v>
      </c>
      <c r="K84" s="19">
        <v>5</v>
      </c>
      <c r="L84" s="19" t="s">
        <v>38</v>
      </c>
      <c r="M84" s="19" t="s">
        <v>473</v>
      </c>
      <c r="N84" s="19" t="s">
        <v>474</v>
      </c>
      <c r="O84" s="20">
        <v>2</v>
      </c>
      <c r="P84" s="20">
        <v>40</v>
      </c>
      <c r="Q84" s="18" t="s">
        <v>41</v>
      </c>
      <c r="R84" s="21" t="s">
        <v>1740</v>
      </c>
      <c r="S84" s="21" t="s">
        <v>404</v>
      </c>
      <c r="T84" s="21" t="s">
        <v>2439</v>
      </c>
      <c r="U84" s="21"/>
      <c r="V84" s="21"/>
      <c r="W84" s="21"/>
      <c r="X84" s="21">
        <v>40</v>
      </c>
      <c r="Y84" s="139" t="s">
        <v>1741</v>
      </c>
      <c r="Z84" s="21" t="s">
        <v>1742</v>
      </c>
      <c r="AA84" s="101"/>
      <c r="AB84" s="153" t="s">
        <v>2677</v>
      </c>
      <c r="AC84" s="154"/>
      <c r="AD84" s="49">
        <f>+VLOOKUP(M84,'[2]PA con seg III Trimestre'!$M$70:$AF$186,18,FALSE)</f>
        <v>40</v>
      </c>
      <c r="AE84" s="49" t="str">
        <f>+VLOOKUP(M84,'[2]PA con seg III Trimestre'!$M$70:$AF$186,19,FALSE)</f>
        <v xml:space="preserve">Mes de febrero: Mediante Acta N° 0081 de fecha 01 de febrero de 2016 se determinan las actividades productivas a intervenir con recursos nación en la vigencia fiscal 2016. </v>
      </c>
      <c r="AF84" s="49" t="str">
        <f>+VLOOKUP(M84,'[2]PA con seg III Trimestre'!$M$70:$AF$186,20,FALSE)</f>
        <v>Drive- P8</v>
      </c>
      <c r="AG84" s="23">
        <v>775</v>
      </c>
      <c r="AH84" s="18" t="s">
        <v>1743</v>
      </c>
      <c r="AI84" s="22" t="s">
        <v>47</v>
      </c>
      <c r="AJ84" s="24">
        <v>42384</v>
      </c>
      <c r="AK84" s="24">
        <v>42415</v>
      </c>
      <c r="AL84" s="21">
        <v>10</v>
      </c>
      <c r="AM84" s="21" t="s">
        <v>1744</v>
      </c>
      <c r="AN84" s="21" t="s">
        <v>142</v>
      </c>
      <c r="AO84" s="21" t="s">
        <v>2439</v>
      </c>
      <c r="AP84" s="20">
        <v>100</v>
      </c>
      <c r="AQ84" s="139" t="s">
        <v>1745</v>
      </c>
      <c r="AR84" s="139" t="s">
        <v>1746</v>
      </c>
      <c r="AS84" s="20">
        <v>100</v>
      </c>
      <c r="AT84" s="139" t="s">
        <v>1745</v>
      </c>
      <c r="AU84" s="20" t="s">
        <v>1746</v>
      </c>
      <c r="AV84" s="148">
        <v>100</v>
      </c>
      <c r="AW84" s="27">
        <v>1</v>
      </c>
      <c r="AX84" s="146" t="s">
        <v>1745</v>
      </c>
      <c r="AY84" s="147" t="s">
        <v>1746</v>
      </c>
      <c r="AZ84" s="94">
        <f>+VLOOKUP(AG84,'[2]PA con seg III Trimestre'!$AG$70:$BC$186,20,FALSE)</f>
        <v>100</v>
      </c>
      <c r="BA84" s="106">
        <f t="shared" si="27"/>
        <v>1</v>
      </c>
      <c r="BB84" s="94" t="str">
        <f>+VLOOKUP(AG84,'[2]PA con seg III Trimestre'!$AG$70:$BC$186,22,FALSE)</f>
        <v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v>
      </c>
      <c r="BC84" s="94" t="str">
        <f>+VLOOKUP(AG84,'[2]PA con seg III Trimestre'!$AG$70:$BC$186,23,FALSE)</f>
        <v>Escritorio/Plan de acción/ 2016/ soportes/ productivas/ actividades productivas/ producto 1/ actividad 1</v>
      </c>
      <c r="BD84" s="107">
        <f t="shared" si="24"/>
        <v>31</v>
      </c>
      <c r="BE84" s="107">
        <f t="shared" si="25"/>
        <v>31</v>
      </c>
      <c r="BF84" s="108">
        <f t="shared" si="26"/>
        <v>1</v>
      </c>
      <c r="BG84" s="381">
        <f t="shared" si="19"/>
        <v>1</v>
      </c>
      <c r="BH84" s="381">
        <f t="shared" si="20"/>
        <v>1</v>
      </c>
      <c r="BI84" s="382">
        <f t="shared" si="21"/>
        <v>0.02</v>
      </c>
      <c r="BJ84" s="381">
        <f t="shared" si="22"/>
        <v>0.1</v>
      </c>
      <c r="BK84" s="381">
        <f t="shared" si="23"/>
        <v>2E-3</v>
      </c>
    </row>
    <row r="85" spans="1:63" ht="123" thickTop="1" thickBot="1" x14ac:dyDescent="0.3">
      <c r="A85" s="18" t="s">
        <v>32</v>
      </c>
      <c r="B85" s="18" t="s">
        <v>51</v>
      </c>
      <c r="C85" s="18" t="s">
        <v>32</v>
      </c>
      <c r="D85" s="19" t="s">
        <v>51</v>
      </c>
      <c r="E85" s="19" t="s">
        <v>416</v>
      </c>
      <c r="F85" s="19" t="s">
        <v>418</v>
      </c>
      <c r="G85" s="19" t="s">
        <v>803</v>
      </c>
      <c r="H85" s="19" t="s">
        <v>472</v>
      </c>
      <c r="I85" s="19" t="s">
        <v>471</v>
      </c>
      <c r="J85" s="19" t="s">
        <v>2547</v>
      </c>
      <c r="K85" s="19">
        <v>5</v>
      </c>
      <c r="L85" s="19" t="s">
        <v>38</v>
      </c>
      <c r="M85" s="19" t="s">
        <v>473</v>
      </c>
      <c r="N85" s="19" t="s">
        <v>474</v>
      </c>
      <c r="O85" s="20">
        <v>2</v>
      </c>
      <c r="P85" s="20">
        <v>40</v>
      </c>
      <c r="Q85" s="21" t="s">
        <v>41</v>
      </c>
      <c r="R85" s="21" t="s">
        <v>1740</v>
      </c>
      <c r="S85" s="21" t="s">
        <v>404</v>
      </c>
      <c r="T85" s="21" t="s">
        <v>2439</v>
      </c>
      <c r="U85" s="21"/>
      <c r="V85" s="21"/>
      <c r="W85" s="21"/>
      <c r="X85" s="21"/>
      <c r="Y85" s="139"/>
      <c r="Z85" s="21"/>
      <c r="AA85" s="101"/>
      <c r="AB85" s="153" t="s">
        <v>2677</v>
      </c>
      <c r="AC85" s="154"/>
      <c r="AD85" s="49">
        <f>+VLOOKUP(M85,'[2]PA con seg III Trimestre'!$M$70:$AF$186,18,FALSE)</f>
        <v>40</v>
      </c>
      <c r="AE85" s="49" t="str">
        <f>+VLOOKUP(M85,'[2]PA con seg III Trimestre'!$M$70:$AF$186,19,FALSE)</f>
        <v xml:space="preserve">Mes de febrero: Mediante Acta N° 0081 de fecha 01 de febrero de 2016 se determinan las actividades productivas a intervenir con recursos nación en la vigencia fiscal 2016. </v>
      </c>
      <c r="AF85" s="49" t="str">
        <f>+VLOOKUP(M85,'[2]PA con seg III Trimestre'!$M$70:$AF$186,20,FALSE)</f>
        <v>Drive- P8</v>
      </c>
      <c r="AG85" s="23">
        <v>776</v>
      </c>
      <c r="AH85" s="18" t="s">
        <v>1747</v>
      </c>
      <c r="AI85" s="22" t="s">
        <v>47</v>
      </c>
      <c r="AJ85" s="24">
        <v>42415</v>
      </c>
      <c r="AK85" s="24">
        <v>42428</v>
      </c>
      <c r="AL85" s="21">
        <v>10</v>
      </c>
      <c r="AM85" s="21" t="s">
        <v>1744</v>
      </c>
      <c r="AN85" s="21" t="s">
        <v>142</v>
      </c>
      <c r="AO85" s="21" t="s">
        <v>2439</v>
      </c>
      <c r="AP85" s="20">
        <v>100</v>
      </c>
      <c r="AQ85" s="139" t="s">
        <v>1748</v>
      </c>
      <c r="AR85" s="139" t="s">
        <v>1749</v>
      </c>
      <c r="AS85" s="20">
        <v>100</v>
      </c>
      <c r="AT85" s="139" t="s">
        <v>1748</v>
      </c>
      <c r="AU85" s="20" t="s">
        <v>1749</v>
      </c>
      <c r="AV85" s="148">
        <v>100</v>
      </c>
      <c r="AW85" s="27">
        <v>1</v>
      </c>
      <c r="AX85" s="146" t="s">
        <v>1748</v>
      </c>
      <c r="AY85" s="147" t="s">
        <v>1749</v>
      </c>
      <c r="AZ85" s="94">
        <f>+VLOOKUP(AG85,'[2]PA con seg III Trimestre'!$AG$70:$BC$186,20,FALSE)</f>
        <v>100</v>
      </c>
      <c r="BA85" s="106">
        <f t="shared" si="27"/>
        <v>1</v>
      </c>
      <c r="BB85" s="94" t="str">
        <f>+VLOOKUP(AG85,'[2]PA con seg III Trimestre'!$AG$70:$BC$186,22,FALSE)</f>
        <v xml:space="preserve">Mes de noviembre: Mediante oficio No. 8300 DIRAT- 83200 SUBAP- 83202 GRUTA- 18587  del 13 de diciembre de 2016, se realizó informe de retroalimentación a las Direcciones Regionales respecto a la implementación de programas de tratamiento penitenciario. </v>
      </c>
      <c r="BC85" s="94" t="str">
        <f>+VLOOKUP(AG85,'[2]PA con seg III Trimestre'!$AG$70:$BC$186,23,FALSE)</f>
        <v>Escritorio/Plan de acción/ 2016/ soportes/ productivas/ actividades productivas/ producto 1/ actividad 2</v>
      </c>
      <c r="BD85" s="107">
        <f t="shared" si="24"/>
        <v>13</v>
      </c>
      <c r="BE85" s="107">
        <f t="shared" si="25"/>
        <v>13</v>
      </c>
      <c r="BF85" s="108">
        <f t="shared" si="26"/>
        <v>1</v>
      </c>
      <c r="BG85" s="381">
        <f t="shared" si="19"/>
        <v>1</v>
      </c>
      <c r="BH85" s="381">
        <f t="shared" si="20"/>
        <v>1</v>
      </c>
      <c r="BI85" s="382">
        <f t="shared" si="21"/>
        <v>0.02</v>
      </c>
      <c r="BJ85" s="381">
        <f t="shared" si="22"/>
        <v>0.1</v>
      </c>
      <c r="BK85" s="381">
        <f t="shared" si="23"/>
        <v>2E-3</v>
      </c>
    </row>
    <row r="86" spans="1:63" ht="123" thickTop="1" thickBot="1" x14ac:dyDescent="0.3">
      <c r="A86" s="18" t="s">
        <v>32</v>
      </c>
      <c r="B86" s="18" t="s">
        <v>51</v>
      </c>
      <c r="C86" s="18" t="s">
        <v>32</v>
      </c>
      <c r="D86" s="19" t="s">
        <v>51</v>
      </c>
      <c r="E86" s="19" t="s">
        <v>416</v>
      </c>
      <c r="F86" s="19" t="s">
        <v>418</v>
      </c>
      <c r="G86" s="19" t="s">
        <v>803</v>
      </c>
      <c r="H86" s="19" t="s">
        <v>472</v>
      </c>
      <c r="I86" s="19" t="s">
        <v>471</v>
      </c>
      <c r="J86" s="19" t="s">
        <v>2547</v>
      </c>
      <c r="K86" s="19">
        <v>5</v>
      </c>
      <c r="L86" s="19" t="s">
        <v>38</v>
      </c>
      <c r="M86" s="19" t="s">
        <v>473</v>
      </c>
      <c r="N86" s="19" t="s">
        <v>474</v>
      </c>
      <c r="O86" s="20">
        <v>2</v>
      </c>
      <c r="P86" s="20">
        <v>40</v>
      </c>
      <c r="Q86" s="21" t="s">
        <v>41</v>
      </c>
      <c r="R86" s="21" t="s">
        <v>1740</v>
      </c>
      <c r="S86" s="21" t="s">
        <v>404</v>
      </c>
      <c r="T86" s="21" t="s">
        <v>2439</v>
      </c>
      <c r="U86" s="21"/>
      <c r="V86" s="21"/>
      <c r="W86" s="21"/>
      <c r="X86" s="21"/>
      <c r="Y86" s="139"/>
      <c r="Z86" s="21"/>
      <c r="AA86" s="101"/>
      <c r="AB86" s="153" t="s">
        <v>2677</v>
      </c>
      <c r="AC86" s="154"/>
      <c r="AD86" s="49">
        <f>+VLOOKUP(M86,'[2]PA con seg III Trimestre'!$M$70:$AF$186,18,FALSE)</f>
        <v>40</v>
      </c>
      <c r="AE86" s="49" t="str">
        <f>+VLOOKUP(M86,'[2]PA con seg III Trimestre'!$M$70:$AF$186,19,FALSE)</f>
        <v xml:space="preserve">Mes de febrero: Mediante Acta N° 0081 de fecha 01 de febrero de 2016 se determinan las actividades productivas a intervenir con recursos nación en la vigencia fiscal 2016. </v>
      </c>
      <c r="AF86" s="49" t="str">
        <f>+VLOOKUP(M86,'[2]PA con seg III Trimestre'!$M$70:$AF$186,20,FALSE)</f>
        <v>Drive- P8</v>
      </c>
      <c r="AG86" s="23">
        <v>777</v>
      </c>
      <c r="AH86" s="18" t="s">
        <v>1750</v>
      </c>
      <c r="AI86" s="22" t="s">
        <v>47</v>
      </c>
      <c r="AJ86" s="24">
        <v>42430</v>
      </c>
      <c r="AK86" s="24">
        <v>42444</v>
      </c>
      <c r="AL86" s="21">
        <v>5</v>
      </c>
      <c r="AM86" s="21" t="s">
        <v>1744</v>
      </c>
      <c r="AN86" s="21" t="s">
        <v>142</v>
      </c>
      <c r="AO86" s="21" t="s">
        <v>2439</v>
      </c>
      <c r="AP86" s="20">
        <v>100</v>
      </c>
      <c r="AQ86" s="25" t="s">
        <v>1751</v>
      </c>
      <c r="AR86" s="139" t="s">
        <v>1752</v>
      </c>
      <c r="AS86" s="20">
        <v>100</v>
      </c>
      <c r="AT86" s="139" t="s">
        <v>1751</v>
      </c>
      <c r="AU86" s="20" t="s">
        <v>1752</v>
      </c>
      <c r="AV86" s="148">
        <v>100</v>
      </c>
      <c r="AW86" s="27">
        <v>1</v>
      </c>
      <c r="AX86" s="146" t="s">
        <v>1751</v>
      </c>
      <c r="AY86" s="147" t="s">
        <v>1752</v>
      </c>
      <c r="AZ86" s="94">
        <f>+VLOOKUP(AG86,'[2]PA con seg III Trimestre'!$AG$70:$BC$186,20,FALSE)</f>
        <v>100</v>
      </c>
      <c r="BA86" s="106">
        <f t="shared" si="27"/>
        <v>1</v>
      </c>
      <c r="BB86" s="94" t="str">
        <f>+VLOOKUP(AG86,'[2]PA con seg III Trimestre'!$AG$70:$BC$186,22,FALSE)</f>
        <v>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v>
      </c>
      <c r="BC86" s="94" t="str">
        <f>+VLOOKUP(AG86,'[2]PA con seg III Trimestre'!$AG$70:$BC$186,23,FALSE)</f>
        <v>Escritorio/Plan de acción/ 2016/ soportes/ productivas/ actividades productivas/ producto 1/ actividad 3</v>
      </c>
      <c r="BD86" s="107">
        <f t="shared" si="24"/>
        <v>14</v>
      </c>
      <c r="BE86" s="107">
        <f t="shared" si="25"/>
        <v>14</v>
      </c>
      <c r="BF86" s="108">
        <f t="shared" si="26"/>
        <v>1</v>
      </c>
      <c r="BG86" s="381">
        <f t="shared" si="19"/>
        <v>1</v>
      </c>
      <c r="BH86" s="381">
        <f t="shared" si="20"/>
        <v>1</v>
      </c>
      <c r="BI86" s="382">
        <f t="shared" si="21"/>
        <v>0.02</v>
      </c>
      <c r="BJ86" s="381">
        <f t="shared" si="22"/>
        <v>0.05</v>
      </c>
      <c r="BK86" s="381">
        <f t="shared" si="23"/>
        <v>1E-3</v>
      </c>
    </row>
    <row r="87" spans="1:63" ht="409.6" thickTop="1" thickBot="1" x14ac:dyDescent="0.3">
      <c r="A87" s="18" t="s">
        <v>32</v>
      </c>
      <c r="B87" s="18" t="s">
        <v>51</v>
      </c>
      <c r="C87" s="18" t="s">
        <v>32</v>
      </c>
      <c r="D87" s="19" t="s">
        <v>51</v>
      </c>
      <c r="E87" s="19" t="s">
        <v>416</v>
      </c>
      <c r="F87" s="19" t="s">
        <v>418</v>
      </c>
      <c r="G87" s="19" t="s">
        <v>803</v>
      </c>
      <c r="H87" s="19" t="s">
        <v>472</v>
      </c>
      <c r="I87" s="19" t="s">
        <v>471</v>
      </c>
      <c r="J87" s="19" t="s">
        <v>2547</v>
      </c>
      <c r="K87" s="19">
        <v>5</v>
      </c>
      <c r="L87" s="19" t="s">
        <v>38</v>
      </c>
      <c r="M87" s="19" t="s">
        <v>473</v>
      </c>
      <c r="N87" s="19" t="s">
        <v>474</v>
      </c>
      <c r="O87" s="20">
        <v>2</v>
      </c>
      <c r="P87" s="20">
        <v>40</v>
      </c>
      <c r="Q87" s="21" t="s">
        <v>41</v>
      </c>
      <c r="R87" s="21" t="s">
        <v>1740</v>
      </c>
      <c r="S87" s="21" t="s">
        <v>404</v>
      </c>
      <c r="T87" s="21" t="s">
        <v>2439</v>
      </c>
      <c r="U87" s="21"/>
      <c r="V87" s="21"/>
      <c r="W87" s="21"/>
      <c r="X87" s="21"/>
      <c r="Y87" s="139"/>
      <c r="Z87" s="21"/>
      <c r="AA87" s="101"/>
      <c r="AB87" s="153" t="s">
        <v>2677</v>
      </c>
      <c r="AC87" s="154"/>
      <c r="AD87" s="49">
        <f>+VLOOKUP(M87,'[2]PA con seg III Trimestre'!$M$70:$AF$186,18,FALSE)</f>
        <v>40</v>
      </c>
      <c r="AE87" s="49" t="str">
        <f>+VLOOKUP(M87,'[2]PA con seg III Trimestre'!$M$70:$AF$186,19,FALSE)</f>
        <v xml:space="preserve">Mes de febrero: Mediante Acta N° 0081 de fecha 01 de febrero de 2016 se determinan las actividades productivas a intervenir con recursos nación en la vigencia fiscal 2016. </v>
      </c>
      <c r="AF87" s="49" t="str">
        <f>+VLOOKUP(M87,'[2]PA con seg III Trimestre'!$M$70:$AF$186,20,FALSE)</f>
        <v>Drive- P8</v>
      </c>
      <c r="AG87" s="23">
        <v>778</v>
      </c>
      <c r="AH87" s="18" t="s">
        <v>1753</v>
      </c>
      <c r="AI87" s="22" t="s">
        <v>70</v>
      </c>
      <c r="AJ87" s="24">
        <v>42444</v>
      </c>
      <c r="AK87" s="24">
        <v>42581</v>
      </c>
      <c r="AL87" s="21">
        <v>25</v>
      </c>
      <c r="AM87" s="21" t="s">
        <v>1744</v>
      </c>
      <c r="AN87" s="21" t="s">
        <v>142</v>
      </c>
      <c r="AO87" s="21" t="s">
        <v>2439</v>
      </c>
      <c r="AP87" s="20"/>
      <c r="AQ87" s="139"/>
      <c r="AR87" s="139"/>
      <c r="AS87" s="20" t="s">
        <v>1754</v>
      </c>
      <c r="AT87" s="139" t="s">
        <v>1755</v>
      </c>
      <c r="AU87" s="139" t="s">
        <v>1756</v>
      </c>
      <c r="AV87" s="145">
        <v>100</v>
      </c>
      <c r="AW87" s="27">
        <v>1</v>
      </c>
      <c r="AX87" s="146" t="s">
        <v>2977</v>
      </c>
      <c r="AY87" s="147" t="s">
        <v>1756</v>
      </c>
      <c r="AZ87" s="94">
        <f>+VLOOKUP(AG87,'[2]PA con seg III Trimestre'!$AG$70:$BC$186,20,FALSE)</f>
        <v>100</v>
      </c>
      <c r="BA87" s="106">
        <f t="shared" si="27"/>
        <v>1</v>
      </c>
      <c r="BB87" s="94" t="str">
        <f>+VLOOKUP(AG87,'[2]PA con seg III Trimestre'!$AG$70:$BC$186,22,FALSE)</f>
        <v>Mes de julio: Se realizó visita a las actividades productivas del EPMSC Pasto, brosterizado y panadería.
 Se realizó visita a las actividades productivas del EPAMSCAS Popayán, asadero de carnes y panadería. 
 Se realizó visita a las actividades productivas de la RM Popayán, panadería.</v>
      </c>
      <c r="BC87" s="94" t="str">
        <f>+VLOOKUP(AG87,'[2]PA con seg III Trimestre'!$AG$70:$BC$186,23,FALSE)</f>
        <v>Drive- P8- Actividad 778</v>
      </c>
      <c r="BD87" s="107">
        <f t="shared" si="24"/>
        <v>137</v>
      </c>
      <c r="BE87" s="107">
        <f t="shared" si="25"/>
        <v>137</v>
      </c>
      <c r="BF87" s="108">
        <f t="shared" si="26"/>
        <v>1</v>
      </c>
      <c r="BG87" s="381">
        <f t="shared" si="19"/>
        <v>1</v>
      </c>
      <c r="BH87" s="381">
        <f t="shared" si="20"/>
        <v>1</v>
      </c>
      <c r="BI87" s="382">
        <f t="shared" si="21"/>
        <v>0.02</v>
      </c>
      <c r="BJ87" s="381">
        <f t="shared" si="22"/>
        <v>0.25</v>
      </c>
      <c r="BK87" s="381">
        <f t="shared" si="23"/>
        <v>5.0000000000000001E-3</v>
      </c>
    </row>
    <row r="88" spans="1:63" ht="409.6" thickTop="1" thickBot="1" x14ac:dyDescent="0.3">
      <c r="A88" s="18" t="s">
        <v>32</v>
      </c>
      <c r="B88" s="18" t="s">
        <v>51</v>
      </c>
      <c r="C88" s="18" t="s">
        <v>32</v>
      </c>
      <c r="D88" s="19" t="s">
        <v>51</v>
      </c>
      <c r="E88" s="19" t="s">
        <v>416</v>
      </c>
      <c r="F88" s="19" t="s">
        <v>418</v>
      </c>
      <c r="G88" s="19" t="s">
        <v>803</v>
      </c>
      <c r="H88" s="19" t="s">
        <v>472</v>
      </c>
      <c r="I88" s="19" t="s">
        <v>471</v>
      </c>
      <c r="J88" s="19" t="s">
        <v>2547</v>
      </c>
      <c r="K88" s="19">
        <v>5</v>
      </c>
      <c r="L88" s="19" t="s">
        <v>38</v>
      </c>
      <c r="M88" s="19" t="s">
        <v>473</v>
      </c>
      <c r="N88" s="19" t="s">
        <v>474</v>
      </c>
      <c r="O88" s="20">
        <v>2</v>
      </c>
      <c r="P88" s="20">
        <v>40</v>
      </c>
      <c r="Q88" s="21" t="s">
        <v>41</v>
      </c>
      <c r="R88" s="21" t="s">
        <v>1740</v>
      </c>
      <c r="S88" s="21" t="s">
        <v>404</v>
      </c>
      <c r="T88" s="21" t="s">
        <v>2439</v>
      </c>
      <c r="U88" s="21"/>
      <c r="V88" s="21"/>
      <c r="W88" s="21"/>
      <c r="X88" s="21"/>
      <c r="Y88" s="139"/>
      <c r="Z88" s="21"/>
      <c r="AA88" s="101"/>
      <c r="AB88" s="153" t="s">
        <v>2677</v>
      </c>
      <c r="AC88" s="154"/>
      <c r="AD88" s="49">
        <f>+VLOOKUP(M88,'[2]PA con seg III Trimestre'!$M$70:$AF$186,18,FALSE)</f>
        <v>40</v>
      </c>
      <c r="AE88" s="49" t="str">
        <f>+VLOOKUP(M88,'[2]PA con seg III Trimestre'!$M$70:$AF$186,19,FALSE)</f>
        <v xml:space="preserve">Mes de febrero: Mediante Acta N° 0081 de fecha 01 de febrero de 2016 se determinan las actividades productivas a intervenir con recursos nación en la vigencia fiscal 2016. </v>
      </c>
      <c r="AF88" s="49" t="str">
        <f>+VLOOKUP(M88,'[2]PA con seg III Trimestre'!$M$70:$AF$186,20,FALSE)</f>
        <v>Drive- P8</v>
      </c>
      <c r="AG88" s="23">
        <v>779</v>
      </c>
      <c r="AH88" s="18" t="s">
        <v>1757</v>
      </c>
      <c r="AI88" s="22" t="s">
        <v>47</v>
      </c>
      <c r="AJ88" s="24">
        <v>42459</v>
      </c>
      <c r="AK88" s="24">
        <v>42612</v>
      </c>
      <c r="AL88" s="21">
        <v>20</v>
      </c>
      <c r="AM88" s="21" t="s">
        <v>1744</v>
      </c>
      <c r="AN88" s="21" t="s">
        <v>142</v>
      </c>
      <c r="AO88" s="21" t="s">
        <v>2439</v>
      </c>
      <c r="AP88" s="20"/>
      <c r="AQ88" s="139"/>
      <c r="AR88" s="139"/>
      <c r="AS88" s="20" t="s">
        <v>1571</v>
      </c>
      <c r="AT88" s="139" t="s">
        <v>1758</v>
      </c>
      <c r="AU88" s="139" t="s">
        <v>1759</v>
      </c>
      <c r="AV88" s="145">
        <v>100</v>
      </c>
      <c r="AW88" s="27">
        <v>1</v>
      </c>
      <c r="AX88" s="146" t="s">
        <v>2978</v>
      </c>
      <c r="AY88" s="147" t="s">
        <v>2979</v>
      </c>
      <c r="AZ88" s="94">
        <f>+VLOOKUP(AG88,'[2]PA con seg III Trimestre'!$AG$70:$BC$186,20,FALSE)</f>
        <v>100</v>
      </c>
      <c r="BA88" s="106">
        <f t="shared" si="27"/>
        <v>1</v>
      </c>
      <c r="BB88" s="94" t="str">
        <f>+VLOOKUP(AG88,'[2]PA con seg III Trimestre'!$AG$70:$BC$186,22,FALSE)</f>
        <v>Mes de julio: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
  3. Se revisó y evaluó documentos de solicitud de recursos del EPMSC Neiva para fortalecimiento de las actividades productivas asadero y panadería con sus respectivas cotizaciones, asimismo se revisó oficio de aval remitido por la Regional Central a la SUBDA.
  4. Se solicita vía correo electrónico(21-07-16) a la Dirección Regional Norte avalar requerimientos de actividades productivas que manipulan alimentos de los ERON EPMSC y EPAMSCAS Valledupar solicitados con oficios 8340-SUBDA-5300 y 5301 del 13 de mayo de 2016.
  5. Revisión requerimiento necesidades actividades productivas del EPMSC Yopal por valor $2.785.000 el cual cuenta con aval de la Regional Central
  Mes de agosto:Se evaluó documentación soporte allegada por los siguientes ERON: EPMSC Neiva, EPMSC Puerto Berrío, EP Puerto Triunfo y EPAMS Dorada para el fortalecimiento de actividades productivas. Aprobación de recursos que costa en acta N° 0813 del 07-08-16.
  Adicionalmente se envió correos electrónicos a los siguientes Establecimientos para que remitieran necesidades: EP Heliconias (23-08-16), EPMSC Pitalito, EP La Esperanza y EPMSC Florencia (29-08-16).
  Se evaluó solicitud y documentación soporte allegada por los siguientes ERON: EP Heliconias (oficio N° 157-EPHELIC-DIR-1550 del 24-08-16) y EPMSC Florencia (oficio N° 143-AFINEPMSCFLO del 31-08-16).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
  Se evalúa los requerimientos de necesidades de los siguientes ERON: EPAMSCAS Valledupar ($11.400.000), EPMSC Valledupar ($29.472.295) y EPC Yopal ($2.800.000).</v>
      </c>
      <c r="BC88" s="94" t="str">
        <f>+VLOOKUP(AG88,'[2]PA con seg III Trimestre'!$AG$70:$BC$186,23,FALSE)</f>
        <v>Drive- P8- Actividad 779</v>
      </c>
      <c r="BD88" s="107">
        <f t="shared" si="24"/>
        <v>153</v>
      </c>
      <c r="BE88" s="107">
        <f t="shared" si="25"/>
        <v>153</v>
      </c>
      <c r="BF88" s="108">
        <f t="shared" si="26"/>
        <v>1</v>
      </c>
      <c r="BG88" s="381">
        <f t="shared" si="19"/>
        <v>1</v>
      </c>
      <c r="BH88" s="381">
        <f t="shared" si="20"/>
        <v>1</v>
      </c>
      <c r="BI88" s="382">
        <f t="shared" si="21"/>
        <v>0.02</v>
      </c>
      <c r="BJ88" s="381">
        <f t="shared" si="22"/>
        <v>0.2</v>
      </c>
      <c r="BK88" s="381">
        <f t="shared" si="23"/>
        <v>4.0000000000000001E-3</v>
      </c>
    </row>
    <row r="89" spans="1:63" ht="379.5" thickTop="1" thickBot="1" x14ac:dyDescent="0.3">
      <c r="A89" s="18" t="s">
        <v>32</v>
      </c>
      <c r="B89" s="18" t="s">
        <v>51</v>
      </c>
      <c r="C89" s="18" t="s">
        <v>32</v>
      </c>
      <c r="D89" s="19" t="s">
        <v>51</v>
      </c>
      <c r="E89" s="19" t="s">
        <v>416</v>
      </c>
      <c r="F89" s="19" t="s">
        <v>418</v>
      </c>
      <c r="G89" s="19" t="s">
        <v>803</v>
      </c>
      <c r="H89" s="19" t="s">
        <v>472</v>
      </c>
      <c r="I89" s="19" t="s">
        <v>471</v>
      </c>
      <c r="J89" s="19" t="s">
        <v>2547</v>
      </c>
      <c r="K89" s="19">
        <v>5</v>
      </c>
      <c r="L89" s="19" t="s">
        <v>38</v>
      </c>
      <c r="M89" s="19" t="s">
        <v>473</v>
      </c>
      <c r="N89" s="19" t="s">
        <v>474</v>
      </c>
      <c r="O89" s="20">
        <v>2</v>
      </c>
      <c r="P89" s="20">
        <v>40</v>
      </c>
      <c r="Q89" s="21" t="s">
        <v>41</v>
      </c>
      <c r="R89" s="21" t="s">
        <v>1740</v>
      </c>
      <c r="S89" s="21" t="s">
        <v>404</v>
      </c>
      <c r="T89" s="21" t="s">
        <v>2439</v>
      </c>
      <c r="U89" s="21"/>
      <c r="V89" s="21"/>
      <c r="W89" s="21"/>
      <c r="X89" s="21"/>
      <c r="Y89" s="139"/>
      <c r="Z89" s="21"/>
      <c r="AA89" s="101"/>
      <c r="AB89" s="153" t="s">
        <v>2677</v>
      </c>
      <c r="AC89" s="154"/>
      <c r="AD89" s="49">
        <f>+VLOOKUP(M89,'[2]PA con seg III Trimestre'!$M$70:$AF$186,18,FALSE)</f>
        <v>40</v>
      </c>
      <c r="AE89" s="49" t="str">
        <f>+VLOOKUP(M89,'[2]PA con seg III Trimestre'!$M$70:$AF$186,19,FALSE)</f>
        <v xml:space="preserve">Mes de febrero: Mediante Acta N° 0081 de fecha 01 de febrero de 2016 se determinan las actividades productivas a intervenir con recursos nación en la vigencia fiscal 2016. </v>
      </c>
      <c r="AF89" s="49" t="str">
        <f>+VLOOKUP(M89,'[2]PA con seg III Trimestre'!$M$70:$AF$186,20,FALSE)</f>
        <v>Drive- P8</v>
      </c>
      <c r="AG89" s="23">
        <v>780</v>
      </c>
      <c r="AH89" s="18" t="s">
        <v>1760</v>
      </c>
      <c r="AI89" s="22" t="s">
        <v>47</v>
      </c>
      <c r="AJ89" s="24">
        <v>42459</v>
      </c>
      <c r="AK89" s="24">
        <v>42643</v>
      </c>
      <c r="AL89" s="21">
        <v>10</v>
      </c>
      <c r="AM89" s="21" t="s">
        <v>1744</v>
      </c>
      <c r="AN89" s="21" t="s">
        <v>142</v>
      </c>
      <c r="AO89" s="21" t="s">
        <v>2439</v>
      </c>
      <c r="AP89" s="20"/>
      <c r="AQ89" s="139"/>
      <c r="AR89" s="139"/>
      <c r="AS89" s="20"/>
      <c r="AT89" s="139" t="s">
        <v>1761</v>
      </c>
      <c r="AU89" s="139"/>
      <c r="AV89" s="145">
        <v>100</v>
      </c>
      <c r="AW89" s="27">
        <v>1</v>
      </c>
      <c r="AX89" s="146" t="s">
        <v>2980</v>
      </c>
      <c r="AY89" s="147" t="s">
        <v>2981</v>
      </c>
      <c r="AZ89" s="94">
        <f>+VLOOKUP(AG89,'[2]PA con seg III Trimestre'!$AG$70:$BC$186,20,FALSE)</f>
        <v>100</v>
      </c>
      <c r="BA89" s="106">
        <f t="shared" si="27"/>
        <v>1</v>
      </c>
      <c r="BB89" s="94" t="str">
        <f>+VLOOKUP(AG89,'[2]PA con seg III Trimestre'!$AG$70:$BC$186,22,FALSE)</f>
        <v>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
  Mes de septiembre:Mediante Resolución No. 004341 del 01 de septiembre de 2016, la Dirección General aprueba los recursos viabilizados según acta No. 0813 del 17 de agosto de 2016.
  Mediante oficios 8340-DIRAT-SUBDA-11368 , 11369, 11370 y 11371 del 02 de septiembre de 2016; se emiten las pautas de ejecución de la Resolución No. 004341 del 01 de septiembre de 2016.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v>
      </c>
      <c r="BC89" s="94" t="str">
        <f>+VLOOKUP(AG89,'[2]PA con seg III Trimestre'!$AG$70:$BC$186,23,FALSE)</f>
        <v>Drive- P8- Actividad 780</v>
      </c>
      <c r="BD89" s="107">
        <f t="shared" si="24"/>
        <v>184</v>
      </c>
      <c r="BE89" s="107">
        <f t="shared" si="25"/>
        <v>184</v>
      </c>
      <c r="BF89" s="108">
        <f t="shared" si="26"/>
        <v>1</v>
      </c>
      <c r="BG89" s="381">
        <f t="shared" si="19"/>
        <v>1</v>
      </c>
      <c r="BH89" s="381">
        <f t="shared" si="20"/>
        <v>1</v>
      </c>
      <c r="BI89" s="382">
        <f t="shared" si="21"/>
        <v>0.02</v>
      </c>
      <c r="BJ89" s="381">
        <f t="shared" si="22"/>
        <v>0.1</v>
      </c>
      <c r="BK89" s="381">
        <f t="shared" si="23"/>
        <v>2E-3</v>
      </c>
    </row>
    <row r="90" spans="1:63" ht="409.6" thickTop="1" thickBot="1" x14ac:dyDescent="0.3">
      <c r="A90" s="18" t="s">
        <v>32</v>
      </c>
      <c r="B90" s="18" t="s">
        <v>51</v>
      </c>
      <c r="C90" s="18" t="s">
        <v>32</v>
      </c>
      <c r="D90" s="19" t="s">
        <v>51</v>
      </c>
      <c r="E90" s="19" t="s">
        <v>416</v>
      </c>
      <c r="F90" s="19" t="s">
        <v>418</v>
      </c>
      <c r="G90" s="19" t="s">
        <v>803</v>
      </c>
      <c r="H90" s="19" t="s">
        <v>472</v>
      </c>
      <c r="I90" s="19" t="s">
        <v>471</v>
      </c>
      <c r="J90" s="19" t="s">
        <v>2547</v>
      </c>
      <c r="K90" s="19">
        <v>5</v>
      </c>
      <c r="L90" s="19" t="s">
        <v>38</v>
      </c>
      <c r="M90" s="19" t="s">
        <v>473</v>
      </c>
      <c r="N90" s="19" t="s">
        <v>474</v>
      </c>
      <c r="O90" s="20">
        <v>2</v>
      </c>
      <c r="P90" s="20">
        <v>40</v>
      </c>
      <c r="Q90" s="21" t="s">
        <v>41</v>
      </c>
      <c r="R90" s="21" t="s">
        <v>1740</v>
      </c>
      <c r="S90" s="21" t="s">
        <v>404</v>
      </c>
      <c r="T90" s="21" t="s">
        <v>2439</v>
      </c>
      <c r="U90" s="21"/>
      <c r="V90" s="21"/>
      <c r="W90" s="21"/>
      <c r="X90" s="21"/>
      <c r="Y90" s="139"/>
      <c r="Z90" s="21"/>
      <c r="AA90" s="101"/>
      <c r="AB90" s="153" t="s">
        <v>2677</v>
      </c>
      <c r="AC90" s="154"/>
      <c r="AD90" s="49">
        <f>+VLOOKUP(M90,'[2]PA con seg III Trimestre'!$M$70:$AF$186,18,FALSE)</f>
        <v>40</v>
      </c>
      <c r="AE90" s="49" t="str">
        <f>+VLOOKUP(M90,'[2]PA con seg III Trimestre'!$M$70:$AF$186,19,FALSE)</f>
        <v xml:space="preserve">Mes de febrero: Mediante Acta N° 0081 de fecha 01 de febrero de 2016 se determinan las actividades productivas a intervenir con recursos nación en la vigencia fiscal 2016. </v>
      </c>
      <c r="AF90" s="49" t="str">
        <f>+VLOOKUP(M90,'[2]PA con seg III Trimestre'!$M$70:$AF$186,20,FALSE)</f>
        <v>Drive- P8</v>
      </c>
      <c r="AG90" s="23">
        <v>781</v>
      </c>
      <c r="AH90" s="18" t="s">
        <v>1762</v>
      </c>
      <c r="AI90" s="22" t="s">
        <v>47</v>
      </c>
      <c r="AJ90" s="24">
        <v>42505</v>
      </c>
      <c r="AK90" s="24">
        <v>42704</v>
      </c>
      <c r="AL90" s="21">
        <v>20</v>
      </c>
      <c r="AM90" s="21" t="s">
        <v>1744</v>
      </c>
      <c r="AN90" s="21" t="s">
        <v>142</v>
      </c>
      <c r="AO90" s="21" t="s">
        <v>2439</v>
      </c>
      <c r="AP90" s="20"/>
      <c r="AQ90" s="139"/>
      <c r="AR90" s="139"/>
      <c r="AS90" s="20"/>
      <c r="AT90" s="139" t="s">
        <v>1763</v>
      </c>
      <c r="AU90" s="139"/>
      <c r="AV90" s="145">
        <v>33</v>
      </c>
      <c r="AW90" s="27">
        <v>0.69346733668341709</v>
      </c>
      <c r="AX90" s="146" t="s">
        <v>2982</v>
      </c>
      <c r="AY90" s="147" t="s">
        <v>2983</v>
      </c>
      <c r="AZ90" s="94">
        <f>+VLOOKUP(AG90,'[2]PA con seg III Trimestre'!$AG$70:$BC$186,20,FALSE)</f>
        <v>100</v>
      </c>
      <c r="BA90" s="106">
        <f t="shared" si="27"/>
        <v>1</v>
      </c>
      <c r="BB90" s="94" t="str">
        <f>+VLOOKUP(AG90,'[2]PA con seg III Trimestre'!$AG$70:$BC$186,22,FALSE)</f>
        <v xml:space="preserve">Mes de octubre: Se realizó seguimiento a la ejecución presupuestal y se presenta consolidada en archivo Excel.
Mes de noviembre: Se realizó seguimiento a la ejecución presupuestal, se consolidó en archivo Excel y reporte de SIIF Nación con corte  30 de noviembre de 2016. 
</v>
      </c>
      <c r="BC90" s="94" t="str">
        <f>+VLOOKUP(AG90,'[2]PA con seg III Trimestre'!$AG$70:$BC$186,23,FALSE)</f>
        <v>Drive- P8- Actividad 781</v>
      </c>
      <c r="BD90" s="107">
        <f t="shared" si="24"/>
        <v>199</v>
      </c>
      <c r="BE90" s="107">
        <f t="shared" si="25"/>
        <v>199</v>
      </c>
      <c r="BF90" s="108">
        <f t="shared" si="26"/>
        <v>1</v>
      </c>
      <c r="BG90" s="381">
        <f t="shared" si="19"/>
        <v>1</v>
      </c>
      <c r="BH90" s="381">
        <f t="shared" si="20"/>
        <v>1</v>
      </c>
      <c r="BI90" s="382">
        <f t="shared" si="21"/>
        <v>0.02</v>
      </c>
      <c r="BJ90" s="381">
        <f t="shared" si="22"/>
        <v>0.2</v>
      </c>
      <c r="BK90" s="381">
        <f t="shared" si="23"/>
        <v>4.0000000000000001E-3</v>
      </c>
    </row>
    <row r="91" spans="1:63" ht="55.5" thickTop="1" thickBot="1" x14ac:dyDescent="0.3">
      <c r="A91" s="18" t="s">
        <v>32</v>
      </c>
      <c r="B91" s="18" t="s">
        <v>51</v>
      </c>
      <c r="C91" s="18" t="s">
        <v>32</v>
      </c>
      <c r="D91" s="19" t="s">
        <v>51</v>
      </c>
      <c r="E91" s="19" t="s">
        <v>416</v>
      </c>
      <c r="F91" s="19" t="s">
        <v>418</v>
      </c>
      <c r="G91" s="19" t="s">
        <v>803</v>
      </c>
      <c r="H91" s="19" t="s">
        <v>472</v>
      </c>
      <c r="I91" s="19" t="s">
        <v>471</v>
      </c>
      <c r="J91" s="19" t="s">
        <v>2547</v>
      </c>
      <c r="K91" s="19">
        <v>5</v>
      </c>
      <c r="L91" s="19" t="s">
        <v>38</v>
      </c>
      <c r="M91" s="19" t="s">
        <v>475</v>
      </c>
      <c r="N91" s="19" t="s">
        <v>1764</v>
      </c>
      <c r="O91" s="20">
        <v>1</v>
      </c>
      <c r="P91" s="20">
        <v>100</v>
      </c>
      <c r="Q91" s="18" t="s">
        <v>38</v>
      </c>
      <c r="R91" s="21" t="s">
        <v>1740</v>
      </c>
      <c r="S91" s="21" t="s">
        <v>404</v>
      </c>
      <c r="T91" s="21" t="s">
        <v>2439</v>
      </c>
      <c r="U91" s="21"/>
      <c r="V91" s="21"/>
      <c r="W91" s="21"/>
      <c r="X91" s="21"/>
      <c r="Y91" s="139" t="s">
        <v>1765</v>
      </c>
      <c r="Z91" s="21"/>
      <c r="AA91" s="101"/>
      <c r="AB91" s="152" t="s">
        <v>2914</v>
      </c>
      <c r="AC91" s="154"/>
      <c r="AD91" s="49">
        <f>+VLOOKUP(M91,'[2]PA con seg III Trimestre'!$M$70:$AF$186,18,FALSE)</f>
        <v>100</v>
      </c>
      <c r="AE91" s="49" t="str">
        <f>+VLOOKUP(M91,'[2]PA con seg III Trimestre'!$M$70:$AF$186,19,FALSE)</f>
        <v xml:space="preserve">Mes de noviembre: Se elaboraron la totalidad de uniformes para el 100% de las internas condenadas de los ERON, los mismos se remitieron para su distribución a las Regionales  Central, Occidente, Norte, Viejo Caldas, Oriente y Noroeste. </v>
      </c>
      <c r="AF91" s="49" t="str">
        <f>+VLOOKUP(M91,'[2]PA con seg III Trimestre'!$M$70:$AF$186,20,FALSE)</f>
        <v>Drive- P120- Actividad 782</v>
      </c>
      <c r="AG91" s="23">
        <v>782</v>
      </c>
      <c r="AH91" s="22" t="s">
        <v>1766</v>
      </c>
      <c r="AI91" s="22" t="s">
        <v>47</v>
      </c>
      <c r="AJ91" s="24">
        <v>42374</v>
      </c>
      <c r="AK91" s="24">
        <v>42704</v>
      </c>
      <c r="AL91" s="21">
        <v>25</v>
      </c>
      <c r="AM91" s="21" t="s">
        <v>2575</v>
      </c>
      <c r="AN91" s="21" t="s">
        <v>142</v>
      </c>
      <c r="AO91" s="21" t="s">
        <v>2439</v>
      </c>
      <c r="AP91" s="20"/>
      <c r="AQ91" s="139"/>
      <c r="AR91" s="139"/>
      <c r="AS91" s="20"/>
      <c r="AT91" s="139" t="s">
        <v>1767</v>
      </c>
      <c r="AU91" s="139"/>
      <c r="AV91" s="103"/>
      <c r="AW91" s="27">
        <v>0.81515151515151518</v>
      </c>
      <c r="AX91" s="146" t="s">
        <v>2984</v>
      </c>
      <c r="AY91" s="105"/>
      <c r="AZ91" s="94">
        <f>+VLOOKUP(AG91,'[2]PA con seg III Trimestre'!$AG$70:$BC$186,20,FALSE)</f>
        <v>100</v>
      </c>
      <c r="BA91" s="106">
        <f t="shared" si="27"/>
        <v>1</v>
      </c>
      <c r="BB91" s="94" t="str">
        <f>+VLOOKUP(AG91,'[2]PA con seg III Trimestre'!$AG$70:$BC$186,22,FALSE)</f>
        <v xml:space="preserve">Mes de noviembre: Se elaboraron la totalidad de uniformes para el 100% de las internas condenadas de los ERON, los mismos se remitieron para su distribución a las Regionales  Central, Occidente, Norte, Viejo Caldas, Oriente y Noroeste. </v>
      </c>
      <c r="BC91" s="94" t="str">
        <f>+VLOOKUP(AG91,'[2]PA con seg III Trimestre'!$AG$70:$BC$186,23,FALSE)</f>
        <v>Drive- P120- Actividad 782</v>
      </c>
      <c r="BD91" s="107">
        <f t="shared" si="24"/>
        <v>330</v>
      </c>
      <c r="BE91" s="107">
        <f t="shared" si="25"/>
        <v>330</v>
      </c>
      <c r="BF91" s="108">
        <f t="shared" si="26"/>
        <v>1</v>
      </c>
      <c r="BG91" s="381">
        <f t="shared" si="19"/>
        <v>1</v>
      </c>
      <c r="BH91" s="381">
        <f t="shared" si="20"/>
        <v>1</v>
      </c>
      <c r="BI91" s="382">
        <f t="shared" si="21"/>
        <v>0.01</v>
      </c>
      <c r="BJ91" s="381">
        <f t="shared" si="22"/>
        <v>0.25</v>
      </c>
      <c r="BK91" s="381">
        <f t="shared" si="23"/>
        <v>2.5000000000000001E-3</v>
      </c>
    </row>
    <row r="92" spans="1:63" ht="69" thickTop="1" thickBot="1" x14ac:dyDescent="0.3">
      <c r="A92" s="18" t="s">
        <v>32</v>
      </c>
      <c r="B92" s="18" t="s">
        <v>51</v>
      </c>
      <c r="C92" s="18" t="s">
        <v>32</v>
      </c>
      <c r="D92" s="19" t="s">
        <v>51</v>
      </c>
      <c r="E92" s="19" t="s">
        <v>416</v>
      </c>
      <c r="F92" s="19" t="s">
        <v>418</v>
      </c>
      <c r="G92" s="19" t="s">
        <v>803</v>
      </c>
      <c r="H92" s="19" t="s">
        <v>472</v>
      </c>
      <c r="I92" s="19" t="s">
        <v>471</v>
      </c>
      <c r="J92" s="19" t="s">
        <v>2547</v>
      </c>
      <c r="K92" s="19">
        <v>5</v>
      </c>
      <c r="L92" s="19" t="s">
        <v>38</v>
      </c>
      <c r="M92" s="19" t="s">
        <v>475</v>
      </c>
      <c r="N92" s="19" t="s">
        <v>1764</v>
      </c>
      <c r="O92" s="20">
        <v>1</v>
      </c>
      <c r="P92" s="20">
        <v>100</v>
      </c>
      <c r="Q92" s="18" t="s">
        <v>38</v>
      </c>
      <c r="R92" s="21" t="s">
        <v>1740</v>
      </c>
      <c r="S92" s="21" t="s">
        <v>404</v>
      </c>
      <c r="T92" s="21" t="s">
        <v>2439</v>
      </c>
      <c r="U92" s="21"/>
      <c r="V92" s="21"/>
      <c r="W92" s="21"/>
      <c r="X92" s="21"/>
      <c r="Y92" s="139"/>
      <c r="Z92" s="21"/>
      <c r="AA92" s="101"/>
      <c r="AB92" s="152" t="s">
        <v>2914</v>
      </c>
      <c r="AC92" s="154"/>
      <c r="AD92" s="49">
        <f>+VLOOKUP(M92,'[2]PA con seg III Trimestre'!$M$70:$AF$186,18,FALSE)</f>
        <v>100</v>
      </c>
      <c r="AE92" s="49" t="str">
        <f>+VLOOKUP(M92,'[2]PA con seg III Trimestre'!$M$70:$AF$186,19,FALSE)</f>
        <v xml:space="preserve">Mes de noviembre: Se elaboraron la totalidad de uniformes para el 100% de las internas condenadas de los ERON, los mismos se remitieron para su distribución a las Regionales  Central, Occidente, Norte, Viejo Caldas, Oriente y Noroeste. </v>
      </c>
      <c r="AF92" s="49" t="str">
        <f>+VLOOKUP(M92,'[2]PA con seg III Trimestre'!$M$70:$AF$186,20,FALSE)</f>
        <v>Drive- P120- Actividad 782</v>
      </c>
      <c r="AG92" s="23">
        <v>783</v>
      </c>
      <c r="AH92" s="22" t="s">
        <v>1768</v>
      </c>
      <c r="AI92" s="22" t="s">
        <v>47</v>
      </c>
      <c r="AJ92" s="24">
        <v>42374</v>
      </c>
      <c r="AK92" s="24">
        <v>42399</v>
      </c>
      <c r="AL92" s="21">
        <v>25</v>
      </c>
      <c r="AM92" s="21" t="s">
        <v>2576</v>
      </c>
      <c r="AN92" s="21" t="s">
        <v>142</v>
      </c>
      <c r="AO92" s="21" t="s">
        <v>2439</v>
      </c>
      <c r="AP92" s="20">
        <v>100</v>
      </c>
      <c r="AQ92" s="139" t="s">
        <v>1769</v>
      </c>
      <c r="AR92" s="139" t="s">
        <v>1770</v>
      </c>
      <c r="AS92" s="20">
        <v>100</v>
      </c>
      <c r="AT92" s="139" t="s">
        <v>1769</v>
      </c>
      <c r="AU92" s="20" t="s">
        <v>1770</v>
      </c>
      <c r="AV92" s="148">
        <v>100</v>
      </c>
      <c r="AW92" s="27">
        <v>1</v>
      </c>
      <c r="AX92" s="146" t="s">
        <v>1769</v>
      </c>
      <c r="AY92" s="147" t="s">
        <v>1770</v>
      </c>
      <c r="AZ92" s="94">
        <f>+VLOOKUP(AG92,'[2]PA con seg III Trimestre'!$AG$70:$BC$186,20,FALSE)</f>
        <v>100</v>
      </c>
      <c r="BA92" s="106">
        <f t="shared" si="27"/>
        <v>1</v>
      </c>
      <c r="BB92" s="94" t="str">
        <f>+VLOOKUP(AG92,'[2]PA con seg III Trimestre'!$AG$70:$BC$186,22,FALSE)</f>
        <v>Mes de enero: Mediante oficio No 8340  DIRAT - SUBDA 815 de fecha 25 de enero de 2016  el coordinador de actividades ocupacionales presento informe a la Subdirección del análisis de la población femenina a dotar de uniformes y los establecimientos productores que los fabricaran.</v>
      </c>
      <c r="BC92" s="94" t="str">
        <f>+VLOOKUP(AG92,'[2]PA con seg III Trimestre'!$AG$70:$BC$186,23,FALSE)</f>
        <v>Escritorio/Plan de acción/ 2016/ soportes/ productivas/ actividades ocup/ producto 1/ actividad 2</v>
      </c>
      <c r="BD92" s="107">
        <f t="shared" si="24"/>
        <v>25</v>
      </c>
      <c r="BE92" s="107">
        <f t="shared" si="25"/>
        <v>25</v>
      </c>
      <c r="BF92" s="108">
        <f t="shared" si="26"/>
        <v>1</v>
      </c>
      <c r="BG92" s="381">
        <f t="shared" si="19"/>
        <v>1</v>
      </c>
      <c r="BH92" s="381">
        <f t="shared" si="20"/>
        <v>1</v>
      </c>
      <c r="BI92" s="382">
        <f t="shared" si="21"/>
        <v>0.01</v>
      </c>
      <c r="BJ92" s="381">
        <f t="shared" si="22"/>
        <v>0.25</v>
      </c>
      <c r="BK92" s="381">
        <f t="shared" si="23"/>
        <v>2.5000000000000001E-3</v>
      </c>
    </row>
    <row r="93" spans="1:63" ht="190.5" thickTop="1" thickBot="1" x14ac:dyDescent="0.3">
      <c r="A93" s="18" t="s">
        <v>32</v>
      </c>
      <c r="B93" s="18" t="s">
        <v>51</v>
      </c>
      <c r="C93" s="18" t="s">
        <v>32</v>
      </c>
      <c r="D93" s="19" t="s">
        <v>51</v>
      </c>
      <c r="E93" s="19" t="s">
        <v>416</v>
      </c>
      <c r="F93" s="19" t="s">
        <v>418</v>
      </c>
      <c r="G93" s="19" t="s">
        <v>803</v>
      </c>
      <c r="H93" s="19" t="s">
        <v>472</v>
      </c>
      <c r="I93" s="19" t="s">
        <v>471</v>
      </c>
      <c r="J93" s="19" t="s">
        <v>2547</v>
      </c>
      <c r="K93" s="19">
        <v>5</v>
      </c>
      <c r="L93" s="19" t="s">
        <v>38</v>
      </c>
      <c r="M93" s="19" t="s">
        <v>475</v>
      </c>
      <c r="N93" s="19" t="s">
        <v>1764</v>
      </c>
      <c r="O93" s="20">
        <v>1</v>
      </c>
      <c r="P93" s="20">
        <v>100</v>
      </c>
      <c r="Q93" s="18" t="s">
        <v>38</v>
      </c>
      <c r="R93" s="21" t="s">
        <v>1740</v>
      </c>
      <c r="S93" s="21" t="s">
        <v>404</v>
      </c>
      <c r="T93" s="21" t="s">
        <v>2439</v>
      </c>
      <c r="U93" s="21"/>
      <c r="V93" s="21"/>
      <c r="W93" s="21"/>
      <c r="X93" s="21"/>
      <c r="Y93" s="139"/>
      <c r="Z93" s="21"/>
      <c r="AA93" s="101"/>
      <c r="AB93" s="152" t="s">
        <v>2914</v>
      </c>
      <c r="AC93" s="154"/>
      <c r="AD93" s="49">
        <f>+VLOOKUP(M93,'[2]PA con seg III Trimestre'!$M$70:$AF$186,18,FALSE)</f>
        <v>100</v>
      </c>
      <c r="AE93" s="49" t="str">
        <f>+VLOOKUP(M93,'[2]PA con seg III Trimestre'!$M$70:$AF$186,19,FALSE)</f>
        <v xml:space="preserve">Mes de noviembre: Se elaboraron la totalidad de uniformes para el 100% de las internas condenadas de los ERON, los mismos se remitieron para su distribución a las Regionales  Central, Occidente, Norte, Viejo Caldas, Oriente y Noroeste. </v>
      </c>
      <c r="AF93" s="49" t="str">
        <f>+VLOOKUP(M93,'[2]PA con seg III Trimestre'!$M$70:$AF$186,20,FALSE)</f>
        <v>Drive- P120- Actividad 782</v>
      </c>
      <c r="AG93" s="23">
        <v>784</v>
      </c>
      <c r="AH93" s="22" t="s">
        <v>1771</v>
      </c>
      <c r="AI93" s="22" t="s">
        <v>47</v>
      </c>
      <c r="AJ93" s="24">
        <v>42401</v>
      </c>
      <c r="AK93" s="24">
        <v>42704</v>
      </c>
      <c r="AL93" s="21">
        <v>25</v>
      </c>
      <c r="AM93" s="21" t="s">
        <v>2575</v>
      </c>
      <c r="AN93" s="21" t="s">
        <v>142</v>
      </c>
      <c r="AO93" s="21" t="s">
        <v>2439</v>
      </c>
      <c r="AP93" s="20"/>
      <c r="AQ93" s="139"/>
      <c r="AR93" s="139"/>
      <c r="AS93" s="20"/>
      <c r="AT93" s="139" t="s">
        <v>1772</v>
      </c>
      <c r="AU93" s="139"/>
      <c r="AV93" s="103"/>
      <c r="AW93" s="27">
        <v>0.79867986798679869</v>
      </c>
      <c r="AX93" s="146" t="s">
        <v>2985</v>
      </c>
      <c r="AY93" s="105"/>
      <c r="AZ93" s="94">
        <f>+VLOOKUP(AG93,'[2]PA con seg III Trimestre'!$AG$70:$BC$186,20,FALSE)</f>
        <v>100</v>
      </c>
      <c r="BA93" s="106">
        <f t="shared" si="27"/>
        <v>1</v>
      </c>
      <c r="BB93" s="94" t="str">
        <f>+VLOOKUP(AG93,'[2]PA con seg III Trimestre'!$AG$70:$BC$186,22,FALSE)</f>
        <v xml:space="preserve">Mes de noviembre: Se realizaron videoconferencias registradas mediante acta No. 0702 del 08 de julio de 2016, acta No. 890 del 08 de septiembre de 2016 y acta No 1092 del 17 de noviembre de 2016 donde se hizo seguimiento a la elaboración de uniformes.
Se solicitaron informes mensuales de fabricación y distribución. 
Mediante oficio 8340-SUBDA-GACOC No. 14784 del 23 de noviembre de 2016, se solicitó a las Direcciones Regionales de Occidente, Norte y Viejo Caldas, informe de las acciones adelantadas con la entrega de los uniformes femeninos a  los establecimientos de su jurisdicción.
</v>
      </c>
      <c r="BC93" s="94" t="str">
        <f>+VLOOKUP(AG93,'[2]PA con seg III Trimestre'!$AG$70:$BC$186,23,FALSE)</f>
        <v>Drive- P120- Actividad 784</v>
      </c>
      <c r="BD93" s="107">
        <f t="shared" si="24"/>
        <v>303</v>
      </c>
      <c r="BE93" s="107">
        <f t="shared" si="25"/>
        <v>303</v>
      </c>
      <c r="BF93" s="108">
        <f t="shared" si="26"/>
        <v>1</v>
      </c>
      <c r="BG93" s="381">
        <f t="shared" si="19"/>
        <v>1</v>
      </c>
      <c r="BH93" s="381">
        <f t="shared" si="20"/>
        <v>1</v>
      </c>
      <c r="BI93" s="382">
        <f t="shared" si="21"/>
        <v>0.01</v>
      </c>
      <c r="BJ93" s="381">
        <f t="shared" si="22"/>
        <v>0.25</v>
      </c>
      <c r="BK93" s="381">
        <f t="shared" si="23"/>
        <v>2.5000000000000001E-3</v>
      </c>
    </row>
    <row r="94" spans="1:63" ht="271.5" thickTop="1" thickBot="1" x14ac:dyDescent="0.3">
      <c r="A94" s="18" t="s">
        <v>32</v>
      </c>
      <c r="B94" s="18" t="s">
        <v>51</v>
      </c>
      <c r="C94" s="18" t="s">
        <v>32</v>
      </c>
      <c r="D94" s="19" t="s">
        <v>51</v>
      </c>
      <c r="E94" s="19" t="s">
        <v>416</v>
      </c>
      <c r="F94" s="19" t="s">
        <v>418</v>
      </c>
      <c r="G94" s="19" t="s">
        <v>803</v>
      </c>
      <c r="H94" s="19" t="s">
        <v>472</v>
      </c>
      <c r="I94" s="19" t="s">
        <v>471</v>
      </c>
      <c r="J94" s="19" t="s">
        <v>2547</v>
      </c>
      <c r="K94" s="19">
        <v>5</v>
      </c>
      <c r="L94" s="19" t="s">
        <v>38</v>
      </c>
      <c r="M94" s="19" t="s">
        <v>475</v>
      </c>
      <c r="N94" s="19" t="s">
        <v>1764</v>
      </c>
      <c r="O94" s="20">
        <v>1</v>
      </c>
      <c r="P94" s="20">
        <v>100</v>
      </c>
      <c r="Q94" s="18" t="s">
        <v>38</v>
      </c>
      <c r="R94" s="21" t="s">
        <v>1740</v>
      </c>
      <c r="S94" s="21" t="s">
        <v>404</v>
      </c>
      <c r="T94" s="21" t="s">
        <v>2439</v>
      </c>
      <c r="U94" s="21"/>
      <c r="V94" s="21"/>
      <c r="W94" s="21"/>
      <c r="X94" s="21"/>
      <c r="Y94" s="139"/>
      <c r="Z94" s="21"/>
      <c r="AA94" s="101"/>
      <c r="AB94" s="152" t="s">
        <v>2914</v>
      </c>
      <c r="AC94" s="154"/>
      <c r="AD94" s="49">
        <f>+VLOOKUP(M94,'[2]PA con seg III Trimestre'!$M$70:$AF$186,18,FALSE)</f>
        <v>100</v>
      </c>
      <c r="AE94" s="49" t="str">
        <f>+VLOOKUP(M94,'[2]PA con seg III Trimestre'!$M$70:$AF$186,19,FALSE)</f>
        <v xml:space="preserve">Mes de noviembre: Se elaboraron la totalidad de uniformes para el 100% de las internas condenadas de los ERON, los mismos se remitieron para su distribución a las Regionales  Central, Occidente, Norte, Viejo Caldas, Oriente y Noroeste. </v>
      </c>
      <c r="AF94" s="49" t="str">
        <f>+VLOOKUP(M94,'[2]PA con seg III Trimestre'!$M$70:$AF$186,20,FALSE)</f>
        <v>Drive- P120- Actividad 782</v>
      </c>
      <c r="AG94" s="23">
        <v>785</v>
      </c>
      <c r="AH94" s="22" t="s">
        <v>1773</v>
      </c>
      <c r="AI94" s="22" t="s">
        <v>47</v>
      </c>
      <c r="AJ94" s="24">
        <v>42614</v>
      </c>
      <c r="AK94" s="24">
        <v>42704</v>
      </c>
      <c r="AL94" s="21">
        <v>25</v>
      </c>
      <c r="AM94" s="21" t="s">
        <v>2575</v>
      </c>
      <c r="AN94" s="21" t="s">
        <v>142</v>
      </c>
      <c r="AO94" s="21" t="s">
        <v>2439</v>
      </c>
      <c r="AP94" s="20"/>
      <c r="AQ94" s="139"/>
      <c r="AR94" s="139"/>
      <c r="AS94" s="20"/>
      <c r="AT94" s="139"/>
      <c r="AU94" s="139"/>
      <c r="AV94" s="103"/>
      <c r="AW94" s="27">
        <v>0.32222222222222224</v>
      </c>
      <c r="AX94" s="146" t="s">
        <v>2986</v>
      </c>
      <c r="AY94" s="105"/>
      <c r="AZ94" s="94">
        <f>+VLOOKUP(AG94,'[2]PA con seg III Trimestre'!$AG$70:$BC$186,20,FALSE)</f>
        <v>100</v>
      </c>
      <c r="BA94" s="106">
        <f t="shared" si="27"/>
        <v>1</v>
      </c>
      <c r="BB94" s="94" t="str">
        <f>+VLOOKUP(AG94,'[2]PA con seg III Trimestre'!$AG$70:$BC$186,22,FALSE)</f>
        <v xml:space="preserve">Mes de noviembre: Se realizaron videoconferencias registradas mediante acta No. 0702 del 08 de julio de 2016, acta No. 890 del 08 de septiembre de 2016 y acta No 1092 del 17 de noviembre de 2016 donde se hizo seguimiento a la elaboración de uniformes.
Se solicitaron informes mensuales de fabricación y distribución. 
Se reiteró a las Regionales la importancia de realizar el seguimiento a los responsables del autoabastecimiento y se  solicitó a los establecimientos el envío de los uniformes  de producción, para poder retroalimentar los avances del programa. 
Mediante oficio 8340-SUBDA-GACOC No. 14784 del 23 de noviembre de 2016, se solicitó a las Direcciones Regionales de Occidente, Norte y Viejo Caldas, informe de las acciones adelantadas con la entrega de los uniformes femeninos a  los establecimientos de su jurisdicción.
</v>
      </c>
      <c r="BC94" s="94" t="str">
        <f>+VLOOKUP(AG94,'[2]PA con seg III Trimestre'!$AG$70:$BC$186,23,FALSE)</f>
        <v>Drive- P120- Actividad 785</v>
      </c>
      <c r="BD94" s="107">
        <f t="shared" si="24"/>
        <v>90</v>
      </c>
      <c r="BE94" s="107">
        <f t="shared" si="25"/>
        <v>90</v>
      </c>
      <c r="BF94" s="108">
        <f t="shared" si="26"/>
        <v>1</v>
      </c>
      <c r="BG94" s="381">
        <f t="shared" si="19"/>
        <v>1</v>
      </c>
      <c r="BH94" s="381">
        <f t="shared" si="20"/>
        <v>1</v>
      </c>
      <c r="BI94" s="382">
        <f t="shared" si="21"/>
        <v>0.01</v>
      </c>
      <c r="BJ94" s="381">
        <f t="shared" si="22"/>
        <v>0.25</v>
      </c>
      <c r="BK94" s="381">
        <f t="shared" si="23"/>
        <v>2.5000000000000001E-3</v>
      </c>
    </row>
    <row r="95" spans="1:63" ht="150" thickTop="1" thickBot="1" x14ac:dyDescent="0.3">
      <c r="A95" s="18" t="s">
        <v>32</v>
      </c>
      <c r="B95" s="18" t="s">
        <v>51</v>
      </c>
      <c r="C95" s="18" t="s">
        <v>32</v>
      </c>
      <c r="D95" s="19" t="s">
        <v>51</v>
      </c>
      <c r="E95" s="19" t="s">
        <v>416</v>
      </c>
      <c r="F95" s="19" t="s">
        <v>418</v>
      </c>
      <c r="G95" s="19" t="s">
        <v>803</v>
      </c>
      <c r="H95" s="19" t="s">
        <v>472</v>
      </c>
      <c r="I95" s="19" t="s">
        <v>471</v>
      </c>
      <c r="J95" s="19" t="s">
        <v>2547</v>
      </c>
      <c r="K95" s="19">
        <v>5</v>
      </c>
      <c r="L95" s="19" t="s">
        <v>38</v>
      </c>
      <c r="M95" s="19" t="s">
        <v>476</v>
      </c>
      <c r="N95" s="19" t="s">
        <v>477</v>
      </c>
      <c r="O95" s="20">
        <v>4</v>
      </c>
      <c r="P95" s="20">
        <v>1</v>
      </c>
      <c r="Q95" s="18" t="s">
        <v>41</v>
      </c>
      <c r="R95" s="21" t="s">
        <v>1740</v>
      </c>
      <c r="S95" s="21" t="s">
        <v>404</v>
      </c>
      <c r="T95" s="21" t="s">
        <v>2439</v>
      </c>
      <c r="U95" s="21"/>
      <c r="V95" s="21"/>
      <c r="W95" s="21"/>
      <c r="X95" s="21"/>
      <c r="Y95" s="139" t="s">
        <v>1774</v>
      </c>
      <c r="Z95" s="21"/>
      <c r="AA95" s="101"/>
      <c r="AB95" s="152" t="s">
        <v>2915</v>
      </c>
      <c r="AC95" s="154"/>
      <c r="AD95" s="49">
        <f>+VLOOKUP(M95,'[2]PA con seg III Trimestre'!$M$70:$AF$186,18,FALSE)</f>
        <v>1</v>
      </c>
      <c r="AE95" s="49" t="str">
        <f>+VLOOKUP(M95,'[2]PA con seg III Trimestre'!$M$70:$AF$186,19,FALSE)</f>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
      <c r="AF95" s="49" t="str">
        <f>+VLOOKUP(M95,'[2]PA con seg III Trimestre'!$M$70:$AF$186,20,FALSE)</f>
        <v>Drive- P187- Actividad 788</v>
      </c>
      <c r="AG95" s="23">
        <v>786</v>
      </c>
      <c r="AH95" s="22" t="s">
        <v>1775</v>
      </c>
      <c r="AI95" s="22" t="s">
        <v>47</v>
      </c>
      <c r="AJ95" s="24">
        <v>42444</v>
      </c>
      <c r="AK95" s="24">
        <v>42551</v>
      </c>
      <c r="AL95" s="21">
        <v>20</v>
      </c>
      <c r="AM95" s="21" t="s">
        <v>2575</v>
      </c>
      <c r="AN95" s="21" t="s">
        <v>142</v>
      </c>
      <c r="AO95" s="21" t="s">
        <v>2439</v>
      </c>
      <c r="AP95" s="20"/>
      <c r="AQ95" s="139"/>
      <c r="AR95" s="139"/>
      <c r="AS95" s="20">
        <v>100</v>
      </c>
      <c r="AT95" s="139" t="s">
        <v>1776</v>
      </c>
      <c r="AU95" s="20" t="s">
        <v>1777</v>
      </c>
      <c r="AV95" s="148">
        <v>100</v>
      </c>
      <c r="AW95" s="27">
        <v>1</v>
      </c>
      <c r="AX95" s="146" t="s">
        <v>1776</v>
      </c>
      <c r="AY95" s="147" t="s">
        <v>1777</v>
      </c>
      <c r="AZ95" s="94">
        <f>+VLOOKUP(AG95,'[2]PA con seg III Trimestre'!$AG$70:$BC$186,20,FALSE)</f>
        <v>100</v>
      </c>
      <c r="BA95" s="106">
        <f t="shared" si="27"/>
        <v>1</v>
      </c>
      <c r="BB95" s="94" t="str">
        <f>+VLOOKUP(AG95,'[2]PA con seg III Trimestre'!$AG$70:$BC$186,22,FALSE)</f>
        <v>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v>
      </c>
      <c r="BC95" s="94" t="str">
        <f>+VLOOKUP(AG95,'[2]PA con seg III Trimestre'!$AG$70:$BC$186,23,FALSE)</f>
        <v>Drive- P187- Actividad 876</v>
      </c>
      <c r="BD95" s="107">
        <f t="shared" si="24"/>
        <v>107</v>
      </c>
      <c r="BE95" s="107">
        <f t="shared" si="25"/>
        <v>107</v>
      </c>
      <c r="BF95" s="108">
        <f t="shared" si="26"/>
        <v>1</v>
      </c>
      <c r="BG95" s="381">
        <f t="shared" si="19"/>
        <v>1</v>
      </c>
      <c r="BH95" s="381">
        <f t="shared" si="20"/>
        <v>1</v>
      </c>
      <c r="BI95" s="382">
        <f t="shared" si="21"/>
        <v>0.04</v>
      </c>
      <c r="BJ95" s="381">
        <f t="shared" si="22"/>
        <v>0.2</v>
      </c>
      <c r="BK95" s="381">
        <f t="shared" si="23"/>
        <v>8.0000000000000002E-3</v>
      </c>
    </row>
    <row r="96" spans="1:63" ht="123" thickTop="1" thickBot="1" x14ac:dyDescent="0.3">
      <c r="A96" s="18" t="s">
        <v>32</v>
      </c>
      <c r="B96" s="18" t="s">
        <v>51</v>
      </c>
      <c r="C96" s="18" t="s">
        <v>32</v>
      </c>
      <c r="D96" s="19" t="s">
        <v>51</v>
      </c>
      <c r="E96" s="19" t="s">
        <v>416</v>
      </c>
      <c r="F96" s="19" t="s">
        <v>418</v>
      </c>
      <c r="G96" s="19" t="s">
        <v>803</v>
      </c>
      <c r="H96" s="19" t="s">
        <v>472</v>
      </c>
      <c r="I96" s="19" t="s">
        <v>471</v>
      </c>
      <c r="J96" s="19" t="s">
        <v>2547</v>
      </c>
      <c r="K96" s="19">
        <v>5</v>
      </c>
      <c r="L96" s="19" t="s">
        <v>38</v>
      </c>
      <c r="M96" s="19" t="s">
        <v>476</v>
      </c>
      <c r="N96" s="19" t="s">
        <v>477</v>
      </c>
      <c r="O96" s="20">
        <v>4</v>
      </c>
      <c r="P96" s="20">
        <v>1</v>
      </c>
      <c r="Q96" s="18" t="s">
        <v>41</v>
      </c>
      <c r="R96" s="21" t="s">
        <v>1740</v>
      </c>
      <c r="S96" s="21" t="s">
        <v>404</v>
      </c>
      <c r="T96" s="21" t="s">
        <v>2439</v>
      </c>
      <c r="U96" s="21"/>
      <c r="V96" s="21"/>
      <c r="W96" s="21"/>
      <c r="X96" s="21"/>
      <c r="Y96" s="139"/>
      <c r="Z96" s="21"/>
      <c r="AA96" s="101"/>
      <c r="AB96" s="152" t="s">
        <v>2915</v>
      </c>
      <c r="AC96" s="154"/>
      <c r="AD96" s="49">
        <f>+VLOOKUP(M96,'[2]PA con seg III Trimestre'!$M$70:$AF$186,18,FALSE)</f>
        <v>1</v>
      </c>
      <c r="AE96" s="49" t="str">
        <f>+VLOOKUP(M96,'[2]PA con seg III Trimestre'!$M$70:$AF$186,19,FALSE)</f>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
      <c r="AF96" s="49" t="str">
        <f>+VLOOKUP(M96,'[2]PA con seg III Trimestre'!$M$70:$AF$186,20,FALSE)</f>
        <v>Drive- P187- Actividad 788</v>
      </c>
      <c r="AG96" s="23">
        <v>787</v>
      </c>
      <c r="AH96" s="22" t="s">
        <v>1778</v>
      </c>
      <c r="AI96" s="22" t="s">
        <v>47</v>
      </c>
      <c r="AJ96" s="24">
        <v>42552</v>
      </c>
      <c r="AK96" s="24">
        <v>42613</v>
      </c>
      <c r="AL96" s="21">
        <v>60</v>
      </c>
      <c r="AM96" s="21" t="s">
        <v>2575</v>
      </c>
      <c r="AN96" s="21" t="s">
        <v>142</v>
      </c>
      <c r="AO96" s="21" t="s">
        <v>2439</v>
      </c>
      <c r="AP96" s="20"/>
      <c r="AQ96" s="139"/>
      <c r="AR96" s="139"/>
      <c r="AS96" s="20"/>
      <c r="AT96" s="139"/>
      <c r="AU96" s="139"/>
      <c r="AV96" s="145">
        <v>100</v>
      </c>
      <c r="AW96" s="27">
        <v>1</v>
      </c>
      <c r="AX96" s="146" t="s">
        <v>2987</v>
      </c>
      <c r="AY96" s="147" t="s">
        <v>2988</v>
      </c>
      <c r="AZ96" s="94">
        <f>+VLOOKUP(AG96,'[2]PA con seg III Trimestre'!$AG$70:$BC$186,20,FALSE)</f>
        <v>100</v>
      </c>
      <c r="BA96" s="106">
        <f t="shared" si="27"/>
        <v>1</v>
      </c>
      <c r="BB96" s="94" t="str">
        <f>+VLOOKUP(AG96,'[2]PA con seg III Trimestre'!$AG$70:$BC$186,22,FALSE)</f>
        <v>Mes de agosto: Mediante oficio 150 DINFRA 13852 del 22 de julio de 2016 emitido por la USPEC informan del proceso de compra de maquinaria y herramientas para los talleres ya determinados con antelación.</v>
      </c>
      <c r="BC96" s="94" t="str">
        <f>+VLOOKUP(AG96,'[2]PA con seg III Trimestre'!$AG$70:$BC$186,23,FALSE)</f>
        <v>Drive- P187-Actividad 787</v>
      </c>
      <c r="BD96" s="107">
        <f t="shared" si="24"/>
        <v>61</v>
      </c>
      <c r="BE96" s="107">
        <f t="shared" si="25"/>
        <v>61</v>
      </c>
      <c r="BF96" s="108">
        <f t="shared" si="26"/>
        <v>1</v>
      </c>
      <c r="BG96" s="381">
        <f t="shared" si="19"/>
        <v>1</v>
      </c>
      <c r="BH96" s="381">
        <f t="shared" si="20"/>
        <v>1</v>
      </c>
      <c r="BI96" s="382">
        <f t="shared" si="21"/>
        <v>0.04</v>
      </c>
      <c r="BJ96" s="381">
        <f t="shared" si="22"/>
        <v>0.6</v>
      </c>
      <c r="BK96" s="381">
        <f t="shared" si="23"/>
        <v>2.4E-2</v>
      </c>
    </row>
    <row r="97" spans="1:63" ht="123" thickTop="1" thickBot="1" x14ac:dyDescent="0.3">
      <c r="A97" s="18" t="s">
        <v>32</v>
      </c>
      <c r="B97" s="18" t="s">
        <v>51</v>
      </c>
      <c r="C97" s="18" t="s">
        <v>32</v>
      </c>
      <c r="D97" s="19" t="s">
        <v>51</v>
      </c>
      <c r="E97" s="19" t="s">
        <v>416</v>
      </c>
      <c r="F97" s="19" t="s">
        <v>418</v>
      </c>
      <c r="G97" s="19" t="s">
        <v>803</v>
      </c>
      <c r="H97" s="19" t="s">
        <v>472</v>
      </c>
      <c r="I97" s="19" t="s">
        <v>471</v>
      </c>
      <c r="J97" s="19" t="s">
        <v>2547</v>
      </c>
      <c r="K97" s="19">
        <v>5</v>
      </c>
      <c r="L97" s="19" t="s">
        <v>38</v>
      </c>
      <c r="M97" s="19" t="s">
        <v>476</v>
      </c>
      <c r="N97" s="19" t="s">
        <v>477</v>
      </c>
      <c r="O97" s="20">
        <v>4</v>
      </c>
      <c r="P97" s="20">
        <v>1</v>
      </c>
      <c r="Q97" s="18" t="s">
        <v>41</v>
      </c>
      <c r="R97" s="21" t="s">
        <v>1740</v>
      </c>
      <c r="S97" s="21" t="s">
        <v>404</v>
      </c>
      <c r="T97" s="21" t="s">
        <v>2439</v>
      </c>
      <c r="U97" s="21"/>
      <c r="V97" s="21"/>
      <c r="W97" s="21"/>
      <c r="X97" s="21"/>
      <c r="Y97" s="139"/>
      <c r="Z97" s="21"/>
      <c r="AA97" s="101"/>
      <c r="AB97" s="152" t="s">
        <v>2915</v>
      </c>
      <c r="AC97" s="154"/>
      <c r="AD97" s="49">
        <f>+VLOOKUP(M97,'[2]PA con seg III Trimestre'!$M$70:$AF$186,18,FALSE)</f>
        <v>1</v>
      </c>
      <c r="AE97" s="49" t="str">
        <f>+VLOOKUP(M97,'[2]PA con seg III Trimestre'!$M$70:$AF$186,19,FALSE)</f>
        <v xml:space="preserve">Mes de octubre: Mediante oficio No 8340 DIRAT SUBDA 2016IE0026437 del 24 de octubre, se solicitó las caracterizaciones a la Dirección del EPMSC Espinal de las nuevas actividades ocupacionales a implementar.
Mediante acta 1029 del 31 de octubre de 2016 se coadyuvo en la generación del plan ocupacional para el EPMSC Espinal de acuerdo a la población privada de la libertad actual y a las actividades que se desarrollan dentro del establecimiento. 
</v>
      </c>
      <c r="AF97" s="49" t="str">
        <f>+VLOOKUP(M97,'[2]PA con seg III Trimestre'!$M$70:$AF$186,20,FALSE)</f>
        <v>Drive- P187- Actividad 788</v>
      </c>
      <c r="AG97" s="23">
        <v>788</v>
      </c>
      <c r="AH97" s="22" t="s">
        <v>1779</v>
      </c>
      <c r="AI97" s="22" t="s">
        <v>47</v>
      </c>
      <c r="AJ97" s="24">
        <v>42614</v>
      </c>
      <c r="AK97" s="24">
        <v>42674</v>
      </c>
      <c r="AL97" s="21">
        <v>20</v>
      </c>
      <c r="AM97" s="21" t="s">
        <v>2575</v>
      </c>
      <c r="AN97" s="21" t="s">
        <v>142</v>
      </c>
      <c r="AO97" s="21" t="s">
        <v>2439</v>
      </c>
      <c r="AP97" s="20"/>
      <c r="AQ97" s="139"/>
      <c r="AR97" s="139"/>
      <c r="AS97" s="20"/>
      <c r="AT97" s="139"/>
      <c r="AU97" s="139"/>
      <c r="AV97" s="103"/>
      <c r="AW97" s="27">
        <v>0.48333333333333334</v>
      </c>
      <c r="AX97" s="146" t="s">
        <v>2989</v>
      </c>
      <c r="AY97" s="105"/>
      <c r="AZ97" s="94">
        <f>+VLOOKUP(AG97,'[2]PA con seg III Trimestre'!$AG$70:$BC$186,20,FALSE)</f>
        <v>100</v>
      </c>
      <c r="BA97" s="106">
        <f t="shared" si="27"/>
        <v>1</v>
      </c>
      <c r="BB97" s="94" t="str">
        <f>+VLOOKUP(AG97,'[2]PA con seg III Trimestre'!$AG$70:$BC$186,22,FALSE)</f>
        <v xml:space="preserve">Mes de octubre: Mediante oficio No 8340 DIRAT SUBDA 2016IE0026437 del 24 de octubre, se solicitó las caracterizaciones a la Dirección del EPMSC Espinal de las nuevas actividades ocupacionales a implementar.
Mediante acta 1029 del 31 de octubre de 2016 se realizó visita al EPMSC Espinal como apoyo y asesoría en la elaboración de las caracterizaciones conjuntamente con la Regional Central.
</v>
      </c>
      <c r="BC97" s="94" t="str">
        <f>+VLOOKUP(AG97,'[2]PA con seg III Trimestre'!$AG$70:$BC$186,23,FALSE)</f>
        <v>Drive- P187-Actividad 788</v>
      </c>
      <c r="BD97" s="107">
        <f t="shared" si="24"/>
        <v>60</v>
      </c>
      <c r="BE97" s="107">
        <f t="shared" si="25"/>
        <v>60</v>
      </c>
      <c r="BF97" s="108">
        <f t="shared" si="26"/>
        <v>1</v>
      </c>
      <c r="BG97" s="381">
        <f t="shared" si="19"/>
        <v>1</v>
      </c>
      <c r="BH97" s="381">
        <f t="shared" si="20"/>
        <v>1</v>
      </c>
      <c r="BI97" s="382">
        <f t="shared" si="21"/>
        <v>0.04</v>
      </c>
      <c r="BJ97" s="381">
        <f t="shared" si="22"/>
        <v>0.2</v>
      </c>
      <c r="BK97" s="381">
        <f t="shared" si="23"/>
        <v>8.0000000000000002E-3</v>
      </c>
    </row>
    <row r="98" spans="1:63" ht="366" thickTop="1" thickBot="1" x14ac:dyDescent="0.3">
      <c r="A98" s="18" t="s">
        <v>32</v>
      </c>
      <c r="B98" s="18" t="s">
        <v>51</v>
      </c>
      <c r="C98" s="18" t="s">
        <v>32</v>
      </c>
      <c r="D98" s="19" t="s">
        <v>51</v>
      </c>
      <c r="E98" s="19" t="s">
        <v>416</v>
      </c>
      <c r="F98" s="19" t="s">
        <v>418</v>
      </c>
      <c r="G98" s="19" t="s">
        <v>803</v>
      </c>
      <c r="H98" s="19" t="s">
        <v>472</v>
      </c>
      <c r="I98" s="19" t="s">
        <v>471</v>
      </c>
      <c r="J98" s="19" t="s">
        <v>2547</v>
      </c>
      <c r="K98" s="19">
        <v>5</v>
      </c>
      <c r="L98" s="19" t="s">
        <v>38</v>
      </c>
      <c r="M98" s="19" t="s">
        <v>478</v>
      </c>
      <c r="N98" s="19" t="s">
        <v>479</v>
      </c>
      <c r="O98" s="20">
        <v>2</v>
      </c>
      <c r="P98" s="20">
        <v>50</v>
      </c>
      <c r="Q98" s="18" t="s">
        <v>38</v>
      </c>
      <c r="R98" s="21" t="s">
        <v>1740</v>
      </c>
      <c r="S98" s="21" t="s">
        <v>404</v>
      </c>
      <c r="T98" s="21" t="s">
        <v>2439</v>
      </c>
      <c r="U98" s="21"/>
      <c r="V98" s="21"/>
      <c r="W98" s="21"/>
      <c r="X98" s="21">
        <v>35</v>
      </c>
      <c r="Y98" s="139" t="s">
        <v>1780</v>
      </c>
      <c r="Z98" s="21" t="s">
        <v>1781</v>
      </c>
      <c r="AA98" s="101"/>
      <c r="AB98" s="153" t="s">
        <v>2677</v>
      </c>
      <c r="AC98" s="154"/>
      <c r="AD98" s="49">
        <f>+VLOOKUP(M98,'[2]PA con seg III Trimestre'!$M$70:$AF$186,18,FALSE)</f>
        <v>50</v>
      </c>
      <c r="AE98" s="49" t="str">
        <f>+VLOOKUP(M98,'[2]PA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98" s="49" t="str">
        <f>+VLOOKUP(M98,'[2]PA con seg III Trimestre'!$M$70:$AF$186,20,FALSE)</f>
        <v>Drive - P121 - Actividad</v>
      </c>
      <c r="AG98" s="23">
        <v>789</v>
      </c>
      <c r="AH98" s="18" t="s">
        <v>1782</v>
      </c>
      <c r="AI98" s="22" t="s">
        <v>47</v>
      </c>
      <c r="AJ98" s="24">
        <v>42384</v>
      </c>
      <c r="AK98" s="24">
        <v>42415</v>
      </c>
      <c r="AL98" s="21">
        <v>15</v>
      </c>
      <c r="AM98" s="21" t="s">
        <v>2575</v>
      </c>
      <c r="AN98" s="21" t="s">
        <v>142</v>
      </c>
      <c r="AO98" s="21" t="s">
        <v>2439</v>
      </c>
      <c r="AP98" s="20">
        <v>100</v>
      </c>
      <c r="AQ98" s="139" t="s">
        <v>1783</v>
      </c>
      <c r="AR98" s="139" t="s">
        <v>1784</v>
      </c>
      <c r="AS98" s="20">
        <v>100</v>
      </c>
      <c r="AT98" s="139" t="s">
        <v>1783</v>
      </c>
      <c r="AU98" s="20" t="s">
        <v>1784</v>
      </c>
      <c r="AV98" s="148">
        <v>100</v>
      </c>
      <c r="AW98" s="27">
        <v>1</v>
      </c>
      <c r="AX98" s="146" t="s">
        <v>1783</v>
      </c>
      <c r="AY98" s="147" t="s">
        <v>1784</v>
      </c>
      <c r="AZ98" s="94">
        <f>+VLOOKUP(AG98,'[2]PA con seg III Trimestre'!$AG$70:$BC$186,20,FALSE)</f>
        <v>100</v>
      </c>
      <c r="BA98" s="106">
        <f t="shared" si="27"/>
        <v>1</v>
      </c>
      <c r="BB98" s="94" t="str">
        <f>+VLOOKUP(AG98,'[2]PA con seg III Trimestre'!$AG$70:$BC$186,22,FALSE)</f>
        <v>Mes de febrero: Mediante Acta N° 0137 de fecha 11 de febrero de 2016 se determinaron los criterios de actualización y optimización de los planes ocupacionales en los Establecimientos de Reclusión.</v>
      </c>
      <c r="BC98" s="94" t="str">
        <f>+VLOOKUP(AG98,'[2]PA con seg III Trimestre'!$AG$70:$BC$186,23,FALSE)</f>
        <v>Escritorio/Plan de acción/ 2016/ soportes/ productivas/ actividades ocup/ producto 3/ actividad 1</v>
      </c>
      <c r="BD98" s="107">
        <f t="shared" si="24"/>
        <v>31</v>
      </c>
      <c r="BE98" s="107">
        <f t="shared" si="25"/>
        <v>31</v>
      </c>
      <c r="BF98" s="108">
        <f t="shared" si="26"/>
        <v>1</v>
      </c>
      <c r="BG98" s="381">
        <f t="shared" si="19"/>
        <v>1</v>
      </c>
      <c r="BH98" s="381">
        <f t="shared" si="20"/>
        <v>1</v>
      </c>
      <c r="BI98" s="382">
        <f t="shared" si="21"/>
        <v>0.02</v>
      </c>
      <c r="BJ98" s="381">
        <f t="shared" si="22"/>
        <v>0.15</v>
      </c>
      <c r="BK98" s="381">
        <f t="shared" si="23"/>
        <v>3.0000000000000001E-3</v>
      </c>
    </row>
    <row r="99" spans="1:63" ht="366" thickTop="1" thickBot="1" x14ac:dyDescent="0.3">
      <c r="A99" s="18" t="s">
        <v>32</v>
      </c>
      <c r="B99" s="18" t="s">
        <v>51</v>
      </c>
      <c r="C99" s="18" t="s">
        <v>32</v>
      </c>
      <c r="D99" s="19" t="s">
        <v>51</v>
      </c>
      <c r="E99" s="19" t="s">
        <v>416</v>
      </c>
      <c r="F99" s="19" t="s">
        <v>418</v>
      </c>
      <c r="G99" s="19" t="s">
        <v>803</v>
      </c>
      <c r="H99" s="19" t="s">
        <v>472</v>
      </c>
      <c r="I99" s="19" t="s">
        <v>471</v>
      </c>
      <c r="J99" s="19" t="s">
        <v>2547</v>
      </c>
      <c r="K99" s="19">
        <v>5</v>
      </c>
      <c r="L99" s="19" t="s">
        <v>38</v>
      </c>
      <c r="M99" s="19" t="s">
        <v>478</v>
      </c>
      <c r="N99" s="19" t="s">
        <v>479</v>
      </c>
      <c r="O99" s="20">
        <v>2</v>
      </c>
      <c r="P99" s="20">
        <v>50</v>
      </c>
      <c r="Q99" s="18" t="s">
        <v>38</v>
      </c>
      <c r="R99" s="21" t="s">
        <v>1740</v>
      </c>
      <c r="S99" s="21" t="s">
        <v>404</v>
      </c>
      <c r="T99" s="21" t="s">
        <v>2439</v>
      </c>
      <c r="U99" s="21"/>
      <c r="V99" s="21"/>
      <c r="W99" s="21"/>
      <c r="X99" s="21"/>
      <c r="Y99" s="139"/>
      <c r="Z99" s="21"/>
      <c r="AA99" s="101"/>
      <c r="AB99" s="153" t="s">
        <v>2677</v>
      </c>
      <c r="AC99" s="154"/>
      <c r="AD99" s="49">
        <f>+VLOOKUP(M99,'[2]PA con seg III Trimestre'!$M$70:$AF$186,18,FALSE)</f>
        <v>50</v>
      </c>
      <c r="AE99" s="49" t="str">
        <f>+VLOOKUP(M99,'[2]PA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99" s="49" t="str">
        <f>+VLOOKUP(M99,'[2]PA con seg III Trimestre'!$M$70:$AF$186,20,FALSE)</f>
        <v>Drive - P121 - Actividad</v>
      </c>
      <c r="AG99" s="23">
        <v>790</v>
      </c>
      <c r="AH99" s="18" t="s">
        <v>1785</v>
      </c>
      <c r="AI99" s="22" t="s">
        <v>47</v>
      </c>
      <c r="AJ99" s="24">
        <v>42415</v>
      </c>
      <c r="AK99" s="24">
        <v>42428</v>
      </c>
      <c r="AL99" s="21">
        <v>15</v>
      </c>
      <c r="AM99" s="21" t="s">
        <v>2575</v>
      </c>
      <c r="AN99" s="21" t="s">
        <v>142</v>
      </c>
      <c r="AO99" s="21" t="s">
        <v>2439</v>
      </c>
      <c r="AP99" s="20">
        <v>100</v>
      </c>
      <c r="AQ99" s="139" t="s">
        <v>1786</v>
      </c>
      <c r="AR99" s="139" t="s">
        <v>1787</v>
      </c>
      <c r="AS99" s="20">
        <v>100</v>
      </c>
      <c r="AT99" s="139" t="s">
        <v>1786</v>
      </c>
      <c r="AU99" s="20" t="s">
        <v>1787</v>
      </c>
      <c r="AV99" s="148">
        <v>100</v>
      </c>
      <c r="AW99" s="27">
        <v>1</v>
      </c>
      <c r="AX99" s="146" t="s">
        <v>1786</v>
      </c>
      <c r="AY99" s="147" t="s">
        <v>1787</v>
      </c>
      <c r="AZ99" s="94">
        <f>+VLOOKUP(AG99,'[2]PA con seg III Trimestre'!$AG$70:$BC$186,20,FALSE)</f>
        <v>100</v>
      </c>
      <c r="BA99" s="106">
        <f t="shared" si="27"/>
        <v>1</v>
      </c>
      <c r="BB99" s="94" t="str">
        <f>+VLOOKUP(AG99,'[2]PA con seg III Trimestre'!$AG$70:$BC$186,22,FALSE)</f>
        <v>Mes de febrero: Mediante Acta N° 0179 de fecha 24 de febrero de 2016 se seleccionaron los 35 establecimientos de reclusión a evaluar de acuerdo a los criterios definidos.</v>
      </c>
      <c r="BC99" s="94" t="str">
        <f>+VLOOKUP(AG99,'[2]PA con seg III Trimestre'!$AG$70:$BC$186,23,FALSE)</f>
        <v>Escritorio/Plan de acción/ 2016/ soportes/ productivas/ actividades ocup/ producto 3/ actividad 2</v>
      </c>
      <c r="BD99" s="107">
        <f t="shared" si="24"/>
        <v>13</v>
      </c>
      <c r="BE99" s="107">
        <f t="shared" si="25"/>
        <v>13</v>
      </c>
      <c r="BF99" s="108">
        <f t="shared" si="26"/>
        <v>1</v>
      </c>
      <c r="BG99" s="381">
        <f t="shared" si="19"/>
        <v>1</v>
      </c>
      <c r="BH99" s="381">
        <f t="shared" si="20"/>
        <v>1</v>
      </c>
      <c r="BI99" s="382">
        <f t="shared" si="21"/>
        <v>0.02</v>
      </c>
      <c r="BJ99" s="381">
        <f t="shared" si="22"/>
        <v>0.15</v>
      </c>
      <c r="BK99" s="381">
        <f t="shared" si="23"/>
        <v>3.0000000000000001E-3</v>
      </c>
    </row>
    <row r="100" spans="1:63" ht="366" thickTop="1" thickBot="1" x14ac:dyDescent="0.3">
      <c r="A100" s="18" t="s">
        <v>32</v>
      </c>
      <c r="B100" s="18" t="s">
        <v>51</v>
      </c>
      <c r="C100" s="18" t="s">
        <v>32</v>
      </c>
      <c r="D100" s="19" t="s">
        <v>51</v>
      </c>
      <c r="E100" s="19" t="s">
        <v>416</v>
      </c>
      <c r="F100" s="19" t="s">
        <v>418</v>
      </c>
      <c r="G100" s="19" t="s">
        <v>803</v>
      </c>
      <c r="H100" s="19" t="s">
        <v>472</v>
      </c>
      <c r="I100" s="19" t="s">
        <v>471</v>
      </c>
      <c r="J100" s="19" t="s">
        <v>2547</v>
      </c>
      <c r="K100" s="19">
        <v>5</v>
      </c>
      <c r="L100" s="19" t="s">
        <v>38</v>
      </c>
      <c r="M100" s="19" t="s">
        <v>478</v>
      </c>
      <c r="N100" s="19" t="s">
        <v>479</v>
      </c>
      <c r="O100" s="20">
        <v>2</v>
      </c>
      <c r="P100" s="20">
        <v>50</v>
      </c>
      <c r="Q100" s="18" t="s">
        <v>38</v>
      </c>
      <c r="R100" s="21" t="s">
        <v>1740</v>
      </c>
      <c r="S100" s="21" t="s">
        <v>404</v>
      </c>
      <c r="T100" s="21" t="s">
        <v>2439</v>
      </c>
      <c r="U100" s="21"/>
      <c r="V100" s="21"/>
      <c r="W100" s="21"/>
      <c r="X100" s="21"/>
      <c r="Y100" s="139"/>
      <c r="Z100" s="21"/>
      <c r="AA100" s="101"/>
      <c r="AB100" s="153" t="s">
        <v>2677</v>
      </c>
      <c r="AC100" s="154"/>
      <c r="AD100" s="49">
        <f>+VLOOKUP(M100,'[2]PA con seg III Trimestre'!$M$70:$AF$186,18,FALSE)</f>
        <v>50</v>
      </c>
      <c r="AE100" s="49" t="str">
        <f>+VLOOKUP(M100,'[2]PA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100" s="49" t="str">
        <f>+VLOOKUP(M100,'[2]PA con seg III Trimestre'!$M$70:$AF$186,20,FALSE)</f>
        <v>Drive - P121 - Actividad</v>
      </c>
      <c r="AG100" s="23">
        <v>791</v>
      </c>
      <c r="AH100" s="18" t="s">
        <v>1788</v>
      </c>
      <c r="AI100" s="22" t="s">
        <v>47</v>
      </c>
      <c r="AJ100" s="24">
        <v>42430</v>
      </c>
      <c r="AK100" s="24">
        <v>42439</v>
      </c>
      <c r="AL100" s="21">
        <v>15</v>
      </c>
      <c r="AM100" s="21" t="s">
        <v>2575</v>
      </c>
      <c r="AN100" s="21" t="s">
        <v>142</v>
      </c>
      <c r="AO100" s="21" t="s">
        <v>2439</v>
      </c>
      <c r="AP100" s="20">
        <v>100</v>
      </c>
      <c r="AQ100" s="25" t="s">
        <v>1789</v>
      </c>
      <c r="AR100" s="139" t="s">
        <v>1790</v>
      </c>
      <c r="AS100" s="20">
        <v>100</v>
      </c>
      <c r="AT100" s="139" t="s">
        <v>1789</v>
      </c>
      <c r="AU100" s="20" t="s">
        <v>1790</v>
      </c>
      <c r="AV100" s="148">
        <v>100</v>
      </c>
      <c r="AW100" s="27">
        <v>1</v>
      </c>
      <c r="AX100" s="146" t="s">
        <v>1789</v>
      </c>
      <c r="AY100" s="147" t="s">
        <v>1790</v>
      </c>
      <c r="AZ100" s="94">
        <f>+VLOOKUP(AG100,'[2]PA con seg III Trimestre'!$AG$70:$BC$186,20,FALSE)</f>
        <v>100</v>
      </c>
      <c r="BA100" s="106">
        <f t="shared" si="27"/>
        <v>1</v>
      </c>
      <c r="BB100" s="94" t="str">
        <f>+VLOOKUP(AG100,'[2]PA con seg III Trimestre'!$AG$70:$BC$186,22,FALSE)</f>
        <v>Mes de marzo: Mediante acta No 232 de fecha 7 de marzo de 2016 se realizó reunión con el grupo de actividades ocupacionales conjuntamente con la Subdirectora y se determinó el cronograma para el seguimiento a los planes ocupacionales de los 35 Establecimientos de Reclusión.</v>
      </c>
      <c r="BC100" s="94" t="str">
        <f>+VLOOKUP(AG100,'[2]PA con seg III Trimestre'!$AG$70:$BC$186,23,FALSE)</f>
        <v>Escritorio/Plan de acción/ 2016/ soportes/ productivas/ actividades ocupacionales/ producto 3/ actividad 3</v>
      </c>
      <c r="BD100" s="107">
        <f t="shared" si="24"/>
        <v>9</v>
      </c>
      <c r="BE100" s="107">
        <f t="shared" si="25"/>
        <v>9</v>
      </c>
      <c r="BF100" s="108">
        <f t="shared" si="26"/>
        <v>1</v>
      </c>
      <c r="BG100" s="381">
        <f t="shared" si="19"/>
        <v>1</v>
      </c>
      <c r="BH100" s="381">
        <f t="shared" si="20"/>
        <v>1</v>
      </c>
      <c r="BI100" s="382">
        <f t="shared" si="21"/>
        <v>0.02</v>
      </c>
      <c r="BJ100" s="381">
        <f t="shared" si="22"/>
        <v>0.15</v>
      </c>
      <c r="BK100" s="381">
        <f t="shared" si="23"/>
        <v>3.0000000000000001E-3</v>
      </c>
    </row>
    <row r="101" spans="1:63" ht="366" thickTop="1" thickBot="1" x14ac:dyDescent="0.3">
      <c r="A101" s="18" t="s">
        <v>32</v>
      </c>
      <c r="B101" s="18" t="s">
        <v>51</v>
      </c>
      <c r="C101" s="18" t="s">
        <v>32</v>
      </c>
      <c r="D101" s="19" t="s">
        <v>51</v>
      </c>
      <c r="E101" s="19" t="s">
        <v>416</v>
      </c>
      <c r="F101" s="19" t="s">
        <v>418</v>
      </c>
      <c r="G101" s="19" t="s">
        <v>803</v>
      </c>
      <c r="H101" s="19" t="s">
        <v>472</v>
      </c>
      <c r="I101" s="19" t="s">
        <v>471</v>
      </c>
      <c r="J101" s="19" t="s">
        <v>2547</v>
      </c>
      <c r="K101" s="19">
        <v>5</v>
      </c>
      <c r="L101" s="19" t="s">
        <v>38</v>
      </c>
      <c r="M101" s="19" t="s">
        <v>478</v>
      </c>
      <c r="N101" s="19" t="s">
        <v>479</v>
      </c>
      <c r="O101" s="20">
        <v>2</v>
      </c>
      <c r="P101" s="20">
        <v>50</v>
      </c>
      <c r="Q101" s="18" t="s">
        <v>38</v>
      </c>
      <c r="R101" s="21" t="s">
        <v>1740</v>
      </c>
      <c r="S101" s="21" t="s">
        <v>404</v>
      </c>
      <c r="T101" s="21" t="s">
        <v>2439</v>
      </c>
      <c r="U101" s="21"/>
      <c r="V101" s="21"/>
      <c r="W101" s="21"/>
      <c r="X101" s="21"/>
      <c r="Y101" s="139"/>
      <c r="Z101" s="21"/>
      <c r="AA101" s="101"/>
      <c r="AB101" s="153" t="s">
        <v>2677</v>
      </c>
      <c r="AC101" s="154"/>
      <c r="AD101" s="49">
        <f>+VLOOKUP(M101,'[2]PA con seg III Trimestre'!$M$70:$AF$186,18,FALSE)</f>
        <v>50</v>
      </c>
      <c r="AE101" s="49" t="str">
        <f>+VLOOKUP(M101,'[2]PA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101" s="49" t="str">
        <f>+VLOOKUP(M101,'[2]PA con seg III Trimestre'!$M$70:$AF$186,20,FALSE)</f>
        <v>Drive - P121 - Actividad</v>
      </c>
      <c r="AG101" s="23">
        <v>792</v>
      </c>
      <c r="AH101" s="18" t="s">
        <v>1791</v>
      </c>
      <c r="AI101" s="22" t="s">
        <v>47</v>
      </c>
      <c r="AJ101" s="24">
        <v>42439</v>
      </c>
      <c r="AK101" s="24">
        <v>42459</v>
      </c>
      <c r="AL101" s="21">
        <v>15</v>
      </c>
      <c r="AM101" s="21" t="s">
        <v>2575</v>
      </c>
      <c r="AN101" s="21" t="s">
        <v>142</v>
      </c>
      <c r="AO101" s="21" t="s">
        <v>2439</v>
      </c>
      <c r="AP101" s="20">
        <v>100</v>
      </c>
      <c r="AQ101" s="25" t="s">
        <v>1792</v>
      </c>
      <c r="AR101" s="139" t="s">
        <v>1793</v>
      </c>
      <c r="AS101" s="20">
        <v>100</v>
      </c>
      <c r="AT101" s="139" t="s">
        <v>1792</v>
      </c>
      <c r="AU101" s="20" t="s">
        <v>1793</v>
      </c>
      <c r="AV101" s="148">
        <v>100</v>
      </c>
      <c r="AW101" s="27">
        <v>1</v>
      </c>
      <c r="AX101" s="146" t="s">
        <v>1792</v>
      </c>
      <c r="AY101" s="147" t="s">
        <v>1793</v>
      </c>
      <c r="AZ101" s="94">
        <f>+VLOOKUP(AG101,'[2]PA con seg III Trimestre'!$AG$70:$BC$186,20,FALSE)</f>
        <v>100</v>
      </c>
      <c r="BA101" s="106">
        <f t="shared" si="27"/>
        <v>1</v>
      </c>
      <c r="BB101" s="94" t="str">
        <f>+VLOOKUP(AG101,'[2]PA con seg III Trimestre'!$AG$70:$BC$186,22,FALSE)</f>
        <v>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v>
      </c>
      <c r="BC101" s="94" t="str">
        <f>+VLOOKUP(AG101,'[2]PA con seg III Trimestre'!$AG$70:$BC$186,23,FALSE)</f>
        <v>Escritorio/Plan de acción/ 2016/ soportes/ productivas/ actividades ocupacionales/ producto 3/ actividad 4</v>
      </c>
      <c r="BD101" s="107">
        <f t="shared" si="24"/>
        <v>20</v>
      </c>
      <c r="BE101" s="107">
        <f t="shared" si="25"/>
        <v>20</v>
      </c>
      <c r="BF101" s="108">
        <f t="shared" si="26"/>
        <v>1</v>
      </c>
      <c r="BG101" s="381">
        <f t="shared" si="19"/>
        <v>1</v>
      </c>
      <c r="BH101" s="381">
        <f t="shared" si="20"/>
        <v>1</v>
      </c>
      <c r="BI101" s="382">
        <f t="shared" si="21"/>
        <v>0.02</v>
      </c>
      <c r="BJ101" s="381">
        <f t="shared" si="22"/>
        <v>0.15</v>
      </c>
      <c r="BK101" s="381">
        <f t="shared" si="23"/>
        <v>3.0000000000000001E-3</v>
      </c>
    </row>
    <row r="102" spans="1:63" ht="366" thickTop="1" thickBot="1" x14ac:dyDescent="0.3">
      <c r="A102" s="18" t="s">
        <v>32</v>
      </c>
      <c r="B102" s="18" t="s">
        <v>51</v>
      </c>
      <c r="C102" s="18" t="s">
        <v>32</v>
      </c>
      <c r="D102" s="19" t="s">
        <v>51</v>
      </c>
      <c r="E102" s="19" t="s">
        <v>416</v>
      </c>
      <c r="F102" s="19" t="s">
        <v>418</v>
      </c>
      <c r="G102" s="19" t="s">
        <v>803</v>
      </c>
      <c r="H102" s="19" t="s">
        <v>472</v>
      </c>
      <c r="I102" s="19" t="s">
        <v>471</v>
      </c>
      <c r="J102" s="19" t="s">
        <v>2547</v>
      </c>
      <c r="K102" s="19">
        <v>5</v>
      </c>
      <c r="L102" s="19" t="s">
        <v>38</v>
      </c>
      <c r="M102" s="19" t="s">
        <v>478</v>
      </c>
      <c r="N102" s="19" t="s">
        <v>479</v>
      </c>
      <c r="O102" s="20">
        <v>2</v>
      </c>
      <c r="P102" s="20">
        <v>50</v>
      </c>
      <c r="Q102" s="18" t="s">
        <v>38</v>
      </c>
      <c r="R102" s="21" t="s">
        <v>1740</v>
      </c>
      <c r="S102" s="21" t="s">
        <v>404</v>
      </c>
      <c r="T102" s="21" t="s">
        <v>2439</v>
      </c>
      <c r="U102" s="21"/>
      <c r="V102" s="21"/>
      <c r="W102" s="21"/>
      <c r="X102" s="21"/>
      <c r="Y102" s="139"/>
      <c r="Z102" s="21"/>
      <c r="AA102" s="101"/>
      <c r="AB102" s="153" t="s">
        <v>2677</v>
      </c>
      <c r="AC102" s="154"/>
      <c r="AD102" s="49">
        <f>+VLOOKUP(M102,'[2]PA con seg III Trimestre'!$M$70:$AF$186,18,FALSE)</f>
        <v>50</v>
      </c>
      <c r="AE102" s="49" t="str">
        <f>+VLOOKUP(M102,'[2]PA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102" s="49" t="str">
        <f>+VLOOKUP(M102,'[2]PA con seg III Trimestre'!$M$70:$AF$186,20,FALSE)</f>
        <v>Drive - P121 - Actividad</v>
      </c>
      <c r="AG102" s="23">
        <v>793</v>
      </c>
      <c r="AH102" s="18" t="s">
        <v>1794</v>
      </c>
      <c r="AI102" s="22" t="s">
        <v>47</v>
      </c>
      <c r="AJ102" s="24">
        <v>42439</v>
      </c>
      <c r="AK102" s="24">
        <v>42612</v>
      </c>
      <c r="AL102" s="21">
        <v>20</v>
      </c>
      <c r="AM102" s="21" t="s">
        <v>2575</v>
      </c>
      <c r="AN102" s="21" t="s">
        <v>142</v>
      </c>
      <c r="AO102" s="21" t="s">
        <v>2439</v>
      </c>
      <c r="AP102" s="20"/>
      <c r="AQ102" s="139"/>
      <c r="AR102" s="139"/>
      <c r="AS102" s="20"/>
      <c r="AT102" s="139" t="s">
        <v>1795</v>
      </c>
      <c r="AU102" s="139"/>
      <c r="AV102" s="145">
        <v>100</v>
      </c>
      <c r="AW102" s="27">
        <v>1</v>
      </c>
      <c r="AX102" s="146" t="s">
        <v>2990</v>
      </c>
      <c r="AY102" s="147" t="s">
        <v>2991</v>
      </c>
      <c r="AZ102" s="94">
        <f>+VLOOKUP(AG102,'[2]PA con seg III Trimestre'!$AG$70:$BC$186,20,FALSE)</f>
        <v>100</v>
      </c>
      <c r="BA102" s="106">
        <f t="shared" si="27"/>
        <v>1</v>
      </c>
      <c r="BB102" s="94" t="str">
        <f>+VLOOKUP(AG102,'[2]PA con seg III Trimestre'!$AG$70:$BC$186,22,FALSE)</f>
        <v>Mes de agosto: Mediante oficio 8340 SUBDA GACOC 2016IE0020901 de fecha 30 de agosto de 2016 se presentó informe a la Subdirectora de las acciones adelantadas, como de las novedades en el proceso de optimización de los planes ocupacionales de los ERON incluidos en plan de acción.</v>
      </c>
      <c r="BC102" s="94" t="str">
        <f>+VLOOKUP(AG102,'[2]PA con seg III Trimestre'!$AG$70:$BC$186,23,FALSE)</f>
        <v>Drive- P121- Actividad 793</v>
      </c>
      <c r="BD102" s="107">
        <f t="shared" si="24"/>
        <v>173</v>
      </c>
      <c r="BE102" s="107">
        <f t="shared" si="25"/>
        <v>173</v>
      </c>
      <c r="BF102" s="108">
        <f t="shared" si="26"/>
        <v>1</v>
      </c>
      <c r="BG102" s="381">
        <f t="shared" si="19"/>
        <v>1</v>
      </c>
      <c r="BH102" s="381">
        <f t="shared" si="20"/>
        <v>1</v>
      </c>
      <c r="BI102" s="382">
        <f t="shared" si="21"/>
        <v>0.02</v>
      </c>
      <c r="BJ102" s="381">
        <f t="shared" si="22"/>
        <v>0.2</v>
      </c>
      <c r="BK102" s="381">
        <f t="shared" si="23"/>
        <v>4.0000000000000001E-3</v>
      </c>
    </row>
    <row r="103" spans="1:63" ht="366" thickTop="1" thickBot="1" x14ac:dyDescent="0.3">
      <c r="A103" s="18" t="s">
        <v>32</v>
      </c>
      <c r="B103" s="18" t="s">
        <v>51</v>
      </c>
      <c r="C103" s="18" t="s">
        <v>32</v>
      </c>
      <c r="D103" s="19" t="s">
        <v>51</v>
      </c>
      <c r="E103" s="19" t="s">
        <v>416</v>
      </c>
      <c r="F103" s="19" t="s">
        <v>418</v>
      </c>
      <c r="G103" s="19" t="s">
        <v>803</v>
      </c>
      <c r="H103" s="19" t="s">
        <v>472</v>
      </c>
      <c r="I103" s="19" t="s">
        <v>471</v>
      </c>
      <c r="J103" s="19" t="s">
        <v>2547</v>
      </c>
      <c r="K103" s="19">
        <v>5</v>
      </c>
      <c r="L103" s="19" t="s">
        <v>38</v>
      </c>
      <c r="M103" s="19" t="s">
        <v>478</v>
      </c>
      <c r="N103" s="19" t="s">
        <v>479</v>
      </c>
      <c r="O103" s="20">
        <v>2</v>
      </c>
      <c r="P103" s="20">
        <v>50</v>
      </c>
      <c r="Q103" s="18" t="s">
        <v>38</v>
      </c>
      <c r="R103" s="21" t="s">
        <v>1740</v>
      </c>
      <c r="S103" s="21" t="s">
        <v>404</v>
      </c>
      <c r="T103" s="21" t="s">
        <v>2439</v>
      </c>
      <c r="U103" s="21"/>
      <c r="V103" s="21"/>
      <c r="W103" s="21"/>
      <c r="X103" s="21"/>
      <c r="Y103" s="139"/>
      <c r="Z103" s="21"/>
      <c r="AA103" s="101"/>
      <c r="AB103" s="153" t="s">
        <v>2677</v>
      </c>
      <c r="AC103" s="154"/>
      <c r="AD103" s="49">
        <f>+VLOOKUP(M103,'[2]PA con seg III Trimestre'!$M$70:$AF$186,18,FALSE)</f>
        <v>50</v>
      </c>
      <c r="AE103" s="49" t="str">
        <f>+VLOOKUP(M103,'[2]PA con seg III Trimestre'!$M$70:$AF$186,19,FALSE)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AF103" s="49" t="str">
        <f>+VLOOKUP(M103,'[2]PA con seg III Trimestre'!$M$70:$AF$186,20,FALSE)</f>
        <v>Drive - P121 - Actividad</v>
      </c>
      <c r="AG103" s="23">
        <v>794</v>
      </c>
      <c r="AH103" s="18" t="s">
        <v>1796</v>
      </c>
      <c r="AI103" s="22" t="s">
        <v>47</v>
      </c>
      <c r="AJ103" s="24">
        <v>42614</v>
      </c>
      <c r="AK103" s="24">
        <v>42704</v>
      </c>
      <c r="AL103" s="21">
        <v>20</v>
      </c>
      <c r="AM103" s="21" t="s">
        <v>2575</v>
      </c>
      <c r="AN103" s="21" t="s">
        <v>142</v>
      </c>
      <c r="AO103" s="21" t="s">
        <v>2439</v>
      </c>
      <c r="AP103" s="20"/>
      <c r="AQ103" s="139"/>
      <c r="AR103" s="139"/>
      <c r="AS103" s="20"/>
      <c r="AT103" s="139"/>
      <c r="AU103" s="139"/>
      <c r="AV103" s="103"/>
      <c r="AW103" s="27">
        <v>0.32222222222222224</v>
      </c>
      <c r="AX103" s="146" t="s">
        <v>2992</v>
      </c>
      <c r="AY103" s="105"/>
      <c r="AZ103" s="94">
        <f>+VLOOKUP(AG103,'[2]PA con seg III Trimestre'!$AG$70:$BC$186,20,FALSE)</f>
        <v>100</v>
      </c>
      <c r="BA103" s="106">
        <f t="shared" si="27"/>
        <v>1</v>
      </c>
      <c r="BB103" s="94" t="str">
        <f>+VLOOKUP(AG103,'[2]PA con seg III Trimestre'!$AG$70:$BC$186,22,FALSE)</f>
        <v xml:space="preserve">Mes de octubre: Se realizaron videoconferencias registradas mediante acta No. 0702 del 08 de julio de 2016, acta No. 890 del 08 de septiembre de 2016 y acta No 1092 del 17 de noviembre de 2016, donde se impartieron instrucciones a los Directores Regionales sobre la depuración, optimización y modificación a los planes ocupacionales de los ERON, haciendo mayor énfasis en los incluidos en el plan de acción de esta vigencia, de acuerdo a lo establecido en el acta No. 0179 del 24 de febrero de 2016, donde se seleccionaron los establecimientos por regional. 
Se solicitó a los Directores Regionales hacer llegar los respectivos soportes de calidad para aquellos establecimientos que no requieran las modificaciones al plan ocupacional.
Mes de noviembre: Se realizaron las modificaciones a los planes ocupacionales aprobadas por la junta en el Aplicativo SISIPEC y se realizó retroalimentación a los establecimientos de Reclusión por intermedio de las Direcciones Regionales.
Mediante oficio 8340-SUBDA-GACOC No. 14670 del 21 de noviembre de 2016 y oficio No. 14783 del 23 de noviembre de 2016, se remitió informe sobre la depuración y optimización de los planes ocupacionales incluidos los del plan de acción para la presente vigencia a la Subdirectora de Desarrollo de Actividades Productivas y  a la Directora de Atención y Tratamiento. 
</v>
      </c>
      <c r="BC103" s="94" t="str">
        <f>+VLOOKUP(AG103,'[2]PA con seg III Trimestre'!$AG$70:$BC$186,23,FALSE)</f>
        <v>Drive- P121- Actividad 793</v>
      </c>
      <c r="BD103" s="107">
        <f t="shared" si="24"/>
        <v>90</v>
      </c>
      <c r="BE103" s="107">
        <f t="shared" si="25"/>
        <v>90</v>
      </c>
      <c r="BF103" s="108">
        <f t="shared" si="26"/>
        <v>1</v>
      </c>
      <c r="BG103" s="381">
        <f t="shared" si="19"/>
        <v>1</v>
      </c>
      <c r="BH103" s="381">
        <f t="shared" si="20"/>
        <v>1</v>
      </c>
      <c r="BI103" s="382">
        <f t="shared" si="21"/>
        <v>0.02</v>
      </c>
      <c r="BJ103" s="381">
        <f t="shared" si="22"/>
        <v>0.2</v>
      </c>
      <c r="BK103" s="381">
        <f t="shared" si="23"/>
        <v>4.0000000000000001E-3</v>
      </c>
    </row>
    <row r="104" spans="1:63" ht="150" thickTop="1" thickBot="1" x14ac:dyDescent="0.3">
      <c r="A104" s="18" t="s">
        <v>32</v>
      </c>
      <c r="B104" s="18" t="s">
        <v>51</v>
      </c>
      <c r="C104" s="18" t="s">
        <v>32</v>
      </c>
      <c r="D104" s="19" t="s">
        <v>51</v>
      </c>
      <c r="E104" s="19" t="s">
        <v>416</v>
      </c>
      <c r="F104" s="19" t="s">
        <v>418</v>
      </c>
      <c r="G104" s="19" t="s">
        <v>803</v>
      </c>
      <c r="H104" s="19" t="s">
        <v>472</v>
      </c>
      <c r="I104" s="19" t="s">
        <v>471</v>
      </c>
      <c r="J104" s="19" t="s">
        <v>2547</v>
      </c>
      <c r="K104" s="19">
        <v>5</v>
      </c>
      <c r="L104" s="19" t="s">
        <v>38</v>
      </c>
      <c r="M104" s="19" t="s">
        <v>480</v>
      </c>
      <c r="N104" s="19" t="s">
        <v>481</v>
      </c>
      <c r="O104" s="20">
        <v>1</v>
      </c>
      <c r="P104" s="20">
        <v>100</v>
      </c>
      <c r="Q104" s="18" t="s">
        <v>38</v>
      </c>
      <c r="R104" s="21" t="s">
        <v>1740</v>
      </c>
      <c r="S104" s="21" t="s">
        <v>404</v>
      </c>
      <c r="T104" s="21" t="s">
        <v>2439</v>
      </c>
      <c r="U104" s="21"/>
      <c r="V104" s="21"/>
      <c r="W104" s="21"/>
      <c r="X104" s="21"/>
      <c r="Y104" s="139" t="s">
        <v>1797</v>
      </c>
      <c r="Z104" s="21"/>
      <c r="AA104" s="143" t="s">
        <v>1043</v>
      </c>
      <c r="AB104" s="152" t="s">
        <v>2916</v>
      </c>
      <c r="AC104" s="150" t="s">
        <v>2917</v>
      </c>
      <c r="AD104" s="49">
        <f>+VLOOKUP(M104,'[2]PA con seg III Trimestre'!$M$70:$AF$186,18,FALSE)</f>
        <v>100</v>
      </c>
      <c r="AE104" s="49" t="str">
        <f>+VLOOKUP(M104,'[2]PA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4" s="49" t="str">
        <f>+VLOOKUP(M104,'[2]PA con seg III Trimestre'!$M$70:$AF$186,20,FALSE)</f>
        <v>Drive- P122</v>
      </c>
      <c r="AG104" s="23">
        <v>795</v>
      </c>
      <c r="AH104" s="22" t="s">
        <v>1798</v>
      </c>
      <c r="AI104" s="22" t="s">
        <v>47</v>
      </c>
      <c r="AJ104" s="24">
        <v>42401</v>
      </c>
      <c r="AK104" s="24">
        <v>42425</v>
      </c>
      <c r="AL104" s="21">
        <v>10</v>
      </c>
      <c r="AM104" s="21" t="s">
        <v>2575</v>
      </c>
      <c r="AN104" s="21" t="s">
        <v>142</v>
      </c>
      <c r="AO104" s="21" t="s">
        <v>2439</v>
      </c>
      <c r="AP104" s="20">
        <v>100</v>
      </c>
      <c r="AQ104" s="139" t="s">
        <v>1799</v>
      </c>
      <c r="AR104" s="139" t="s">
        <v>1800</v>
      </c>
      <c r="AS104" s="20">
        <v>100</v>
      </c>
      <c r="AT104" s="139" t="s">
        <v>1799</v>
      </c>
      <c r="AU104" s="20" t="s">
        <v>1800</v>
      </c>
      <c r="AV104" s="148">
        <v>100</v>
      </c>
      <c r="AW104" s="27">
        <v>1</v>
      </c>
      <c r="AX104" s="146" t="s">
        <v>1799</v>
      </c>
      <c r="AY104" s="147" t="s">
        <v>1800</v>
      </c>
      <c r="AZ104" s="94">
        <f>+VLOOKUP(AG104,'[2]PA con seg III Trimestre'!$AG$70:$BC$186,20,FALSE)</f>
        <v>100</v>
      </c>
      <c r="BA104" s="106">
        <f t="shared" si="27"/>
        <v>1</v>
      </c>
      <c r="BB104" s="94" t="str">
        <f>+VLOOKUP(AG104,'[2]PA con seg III Trimestre'!$AG$70:$BC$186,22,FALSE)</f>
        <v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v>
      </c>
      <c r="BC104" s="94" t="str">
        <f>+VLOOKUP(AG104,'[2]PA con seg III Trimestre'!$AG$70:$BC$186,23,FALSE)</f>
        <v>Escritorio/Plan de acción/ 2016/ soportes/ productivas/ actividades ocup/ producto 4/ actividad 1</v>
      </c>
      <c r="BD104" s="107">
        <f t="shared" si="24"/>
        <v>24</v>
      </c>
      <c r="BE104" s="107">
        <f t="shared" si="25"/>
        <v>24</v>
      </c>
      <c r="BF104" s="108">
        <f t="shared" si="26"/>
        <v>1</v>
      </c>
      <c r="BG104" s="381">
        <f t="shared" si="19"/>
        <v>1</v>
      </c>
      <c r="BH104" s="381">
        <f t="shared" si="20"/>
        <v>1</v>
      </c>
      <c r="BI104" s="382">
        <f t="shared" si="21"/>
        <v>0.01</v>
      </c>
      <c r="BJ104" s="381">
        <f t="shared" si="22"/>
        <v>0.1</v>
      </c>
      <c r="BK104" s="381">
        <f t="shared" si="23"/>
        <v>1E-3</v>
      </c>
    </row>
    <row r="105" spans="1:63" ht="150" thickTop="1" thickBot="1" x14ac:dyDescent="0.3">
      <c r="A105" s="18" t="s">
        <v>32</v>
      </c>
      <c r="B105" s="18" t="s">
        <v>51</v>
      </c>
      <c r="C105" s="18" t="s">
        <v>32</v>
      </c>
      <c r="D105" s="19" t="s">
        <v>51</v>
      </c>
      <c r="E105" s="19" t="s">
        <v>416</v>
      </c>
      <c r="F105" s="19" t="s">
        <v>418</v>
      </c>
      <c r="G105" s="19" t="s">
        <v>803</v>
      </c>
      <c r="H105" s="19" t="s">
        <v>472</v>
      </c>
      <c r="I105" s="19" t="s">
        <v>471</v>
      </c>
      <c r="J105" s="19" t="s">
        <v>2547</v>
      </c>
      <c r="K105" s="19">
        <v>5</v>
      </c>
      <c r="L105" s="19" t="s">
        <v>38</v>
      </c>
      <c r="M105" s="19" t="s">
        <v>480</v>
      </c>
      <c r="N105" s="19" t="s">
        <v>481</v>
      </c>
      <c r="O105" s="20">
        <v>1</v>
      </c>
      <c r="P105" s="20">
        <v>100</v>
      </c>
      <c r="Q105" s="18" t="s">
        <v>38</v>
      </c>
      <c r="R105" s="21" t="s">
        <v>1740</v>
      </c>
      <c r="S105" s="21" t="s">
        <v>404</v>
      </c>
      <c r="T105" s="21" t="s">
        <v>2439</v>
      </c>
      <c r="U105" s="21"/>
      <c r="V105" s="21"/>
      <c r="W105" s="21"/>
      <c r="X105" s="21"/>
      <c r="Y105" s="139"/>
      <c r="Z105" s="21"/>
      <c r="AA105" s="143" t="s">
        <v>1043</v>
      </c>
      <c r="AB105" s="152" t="s">
        <v>2916</v>
      </c>
      <c r="AC105" s="150" t="s">
        <v>2917</v>
      </c>
      <c r="AD105" s="49">
        <f>+VLOOKUP(M105,'[2]PA con seg III Trimestre'!$M$70:$AF$186,18,FALSE)</f>
        <v>100</v>
      </c>
      <c r="AE105" s="49" t="str">
        <f>+VLOOKUP(M105,'[2]PA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5" s="49" t="str">
        <f>+VLOOKUP(M105,'[2]PA con seg III Trimestre'!$M$70:$AF$186,20,FALSE)</f>
        <v>Drive- P122</v>
      </c>
      <c r="AG105" s="23">
        <v>796</v>
      </c>
      <c r="AH105" s="22" t="s">
        <v>1801</v>
      </c>
      <c r="AI105" s="22" t="s">
        <v>70</v>
      </c>
      <c r="AJ105" s="24">
        <v>42426</v>
      </c>
      <c r="AK105" s="24">
        <v>42490</v>
      </c>
      <c r="AL105" s="21">
        <v>15</v>
      </c>
      <c r="AM105" s="21" t="s">
        <v>2575</v>
      </c>
      <c r="AN105" s="21" t="s">
        <v>142</v>
      </c>
      <c r="AO105" s="21" t="s">
        <v>2439</v>
      </c>
      <c r="AP105" s="20"/>
      <c r="AQ105" s="139"/>
      <c r="AR105" s="139"/>
      <c r="AS105" s="20" t="s">
        <v>1043</v>
      </c>
      <c r="AT105" s="151" t="s">
        <v>1802</v>
      </c>
      <c r="AU105" s="139" t="s">
        <v>1803</v>
      </c>
      <c r="AV105" s="145">
        <v>100</v>
      </c>
      <c r="AW105" s="27">
        <v>1</v>
      </c>
      <c r="AX105" s="146" t="s">
        <v>1802</v>
      </c>
      <c r="AY105" s="147" t="s">
        <v>1803</v>
      </c>
      <c r="AZ105" s="94">
        <f>+VLOOKUP(AG105,'[2]PA con seg III Trimestre'!$AG$70:$BC$186,20,FALSE)</f>
        <v>100</v>
      </c>
      <c r="BA105" s="106">
        <f t="shared" si="27"/>
        <v>1</v>
      </c>
      <c r="BB105" s="94" t="str">
        <f>+VLOOKUP(AG105,'[2]PA con seg III Trimestre'!$AG$70:$BC$186,22,FALSE)</f>
        <v>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v>
      </c>
      <c r="BC105" s="94" t="str">
        <f>+VLOOKUP(AG105,'[2]PA con seg III Trimestre'!$AG$70:$BC$186,23,FALSE)</f>
        <v>Drive- P122- Actividad 796</v>
      </c>
      <c r="BD105" s="107">
        <f t="shared" si="24"/>
        <v>64</v>
      </c>
      <c r="BE105" s="107">
        <f t="shared" si="25"/>
        <v>64</v>
      </c>
      <c r="BF105" s="108">
        <f t="shared" si="26"/>
        <v>1</v>
      </c>
      <c r="BG105" s="381">
        <f t="shared" si="19"/>
        <v>1</v>
      </c>
      <c r="BH105" s="381">
        <f t="shared" si="20"/>
        <v>1</v>
      </c>
      <c r="BI105" s="382">
        <f t="shared" si="21"/>
        <v>0.01</v>
      </c>
      <c r="BJ105" s="381">
        <f t="shared" si="22"/>
        <v>0.15</v>
      </c>
      <c r="BK105" s="381">
        <f t="shared" si="23"/>
        <v>1.5E-3</v>
      </c>
    </row>
    <row r="106" spans="1:63" ht="150" thickTop="1" thickBot="1" x14ac:dyDescent="0.3">
      <c r="A106" s="18" t="s">
        <v>32</v>
      </c>
      <c r="B106" s="18" t="s">
        <v>51</v>
      </c>
      <c r="C106" s="18" t="s">
        <v>32</v>
      </c>
      <c r="D106" s="19" t="s">
        <v>51</v>
      </c>
      <c r="E106" s="19" t="s">
        <v>416</v>
      </c>
      <c r="F106" s="19" t="s">
        <v>418</v>
      </c>
      <c r="G106" s="19" t="s">
        <v>803</v>
      </c>
      <c r="H106" s="19" t="s">
        <v>472</v>
      </c>
      <c r="I106" s="19" t="s">
        <v>471</v>
      </c>
      <c r="J106" s="19" t="s">
        <v>2547</v>
      </c>
      <c r="K106" s="19">
        <v>5</v>
      </c>
      <c r="L106" s="19" t="s">
        <v>38</v>
      </c>
      <c r="M106" s="19" t="s">
        <v>480</v>
      </c>
      <c r="N106" s="19" t="s">
        <v>481</v>
      </c>
      <c r="O106" s="20">
        <v>1</v>
      </c>
      <c r="P106" s="20">
        <v>100</v>
      </c>
      <c r="Q106" s="18" t="s">
        <v>38</v>
      </c>
      <c r="R106" s="21" t="s">
        <v>1740</v>
      </c>
      <c r="S106" s="21" t="s">
        <v>404</v>
      </c>
      <c r="T106" s="21" t="s">
        <v>2439</v>
      </c>
      <c r="U106" s="21"/>
      <c r="V106" s="21"/>
      <c r="W106" s="21"/>
      <c r="X106" s="21"/>
      <c r="Y106" s="139"/>
      <c r="Z106" s="21"/>
      <c r="AA106" s="143" t="s">
        <v>1043</v>
      </c>
      <c r="AB106" s="152" t="s">
        <v>2916</v>
      </c>
      <c r="AC106" s="150" t="s">
        <v>2917</v>
      </c>
      <c r="AD106" s="49">
        <f>+VLOOKUP(M106,'[2]PA con seg III Trimestre'!$M$70:$AF$186,18,FALSE)</f>
        <v>100</v>
      </c>
      <c r="AE106" s="49" t="str">
        <f>+VLOOKUP(M106,'[2]PA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6" s="49" t="str">
        <f>+VLOOKUP(M106,'[2]PA con seg III Trimestre'!$M$70:$AF$186,20,FALSE)</f>
        <v>Drive- P122</v>
      </c>
      <c r="AG106" s="23">
        <v>797</v>
      </c>
      <c r="AH106" s="22" t="s">
        <v>1760</v>
      </c>
      <c r="AI106" s="22" t="s">
        <v>47</v>
      </c>
      <c r="AJ106" s="24">
        <v>42491</v>
      </c>
      <c r="AK106" s="24">
        <v>42505</v>
      </c>
      <c r="AL106" s="21">
        <v>25</v>
      </c>
      <c r="AM106" s="21" t="s">
        <v>2575</v>
      </c>
      <c r="AN106" s="21" t="s">
        <v>142</v>
      </c>
      <c r="AO106" s="21" t="s">
        <v>2439</v>
      </c>
      <c r="AP106" s="20"/>
      <c r="AQ106" s="139"/>
      <c r="AR106" s="139"/>
      <c r="AS106" s="20">
        <v>100</v>
      </c>
      <c r="AT106" s="151" t="s">
        <v>1804</v>
      </c>
      <c r="AU106" s="139" t="s">
        <v>1805</v>
      </c>
      <c r="AV106" s="148">
        <v>100</v>
      </c>
      <c r="AW106" s="27">
        <v>1</v>
      </c>
      <c r="AX106" s="146" t="s">
        <v>1804</v>
      </c>
      <c r="AY106" s="147" t="s">
        <v>1805</v>
      </c>
      <c r="AZ106" s="94">
        <f>+VLOOKUP(AG106,'[2]PA con seg III Trimestre'!$AG$70:$BC$186,20,FALSE)</f>
        <v>100</v>
      </c>
      <c r="BA106" s="106">
        <f t="shared" si="27"/>
        <v>1</v>
      </c>
      <c r="BB106" s="94" t="str">
        <f>+VLOOKUP(AG106,'[2]PA con seg III Trimestre'!$AG$70:$BC$186,22,FALSE)</f>
        <v>Mes de mayo: Mediante Acta No. 481 de fecha 13 de mayo de 2016 se realizó junta de aprobación de necesidades para asignación de recursos y se elaboró el respectivo acto administrativo.</v>
      </c>
      <c r="BC106" s="94" t="str">
        <f>+VLOOKUP(AG106,'[2]PA con seg III Trimestre'!$AG$70:$BC$186,23,FALSE)</f>
        <v>Drive- P122- Actividad 797</v>
      </c>
      <c r="BD106" s="107">
        <f t="shared" si="24"/>
        <v>14</v>
      </c>
      <c r="BE106" s="107">
        <f t="shared" si="25"/>
        <v>14</v>
      </c>
      <c r="BF106" s="108">
        <f t="shared" si="26"/>
        <v>1</v>
      </c>
      <c r="BG106" s="381">
        <f t="shared" si="19"/>
        <v>1</v>
      </c>
      <c r="BH106" s="381">
        <f t="shared" si="20"/>
        <v>1</v>
      </c>
      <c r="BI106" s="382">
        <f t="shared" si="21"/>
        <v>0.01</v>
      </c>
      <c r="BJ106" s="381">
        <f t="shared" si="22"/>
        <v>0.25</v>
      </c>
      <c r="BK106" s="381">
        <f t="shared" si="23"/>
        <v>2.5000000000000001E-3</v>
      </c>
    </row>
    <row r="107" spans="1:63" ht="150" thickTop="1" thickBot="1" x14ac:dyDescent="0.3">
      <c r="A107" s="18" t="s">
        <v>32</v>
      </c>
      <c r="B107" s="18" t="s">
        <v>51</v>
      </c>
      <c r="C107" s="18" t="s">
        <v>32</v>
      </c>
      <c r="D107" s="19" t="s">
        <v>51</v>
      </c>
      <c r="E107" s="19" t="s">
        <v>416</v>
      </c>
      <c r="F107" s="19" t="s">
        <v>418</v>
      </c>
      <c r="G107" s="19" t="s">
        <v>803</v>
      </c>
      <c r="H107" s="19" t="s">
        <v>472</v>
      </c>
      <c r="I107" s="19" t="s">
        <v>471</v>
      </c>
      <c r="J107" s="19" t="s">
        <v>2547</v>
      </c>
      <c r="K107" s="19">
        <v>5</v>
      </c>
      <c r="L107" s="19" t="s">
        <v>38</v>
      </c>
      <c r="M107" s="19" t="s">
        <v>480</v>
      </c>
      <c r="N107" s="19" t="s">
        <v>481</v>
      </c>
      <c r="O107" s="20">
        <v>1</v>
      </c>
      <c r="P107" s="20">
        <v>100</v>
      </c>
      <c r="Q107" s="18" t="s">
        <v>38</v>
      </c>
      <c r="R107" s="21" t="s">
        <v>1740</v>
      </c>
      <c r="S107" s="21" t="s">
        <v>404</v>
      </c>
      <c r="T107" s="21" t="s">
        <v>2439</v>
      </c>
      <c r="U107" s="21"/>
      <c r="V107" s="21"/>
      <c r="W107" s="21"/>
      <c r="X107" s="21"/>
      <c r="Y107" s="139"/>
      <c r="Z107" s="21"/>
      <c r="AA107" s="143" t="s">
        <v>1043</v>
      </c>
      <c r="AB107" s="152" t="s">
        <v>2916</v>
      </c>
      <c r="AC107" s="150" t="s">
        <v>2917</v>
      </c>
      <c r="AD107" s="49">
        <f>+VLOOKUP(M107,'[2]PA con seg III Trimestre'!$M$70:$AF$186,18,FALSE)</f>
        <v>100</v>
      </c>
      <c r="AE107" s="49" t="str">
        <f>+VLOOKUP(M107,'[2]PA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7" s="49" t="str">
        <f>+VLOOKUP(M107,'[2]PA con seg III Trimestre'!$M$70:$AF$186,20,FALSE)</f>
        <v>Drive- P122</v>
      </c>
      <c r="AG107" s="23">
        <v>798</v>
      </c>
      <c r="AH107" s="22" t="s">
        <v>1801</v>
      </c>
      <c r="AI107" s="22" t="s">
        <v>70</v>
      </c>
      <c r="AJ107" s="24">
        <v>42506</v>
      </c>
      <c r="AK107" s="24">
        <v>42613</v>
      </c>
      <c r="AL107" s="21">
        <v>15</v>
      </c>
      <c r="AM107" s="21" t="s">
        <v>2575</v>
      </c>
      <c r="AN107" s="21" t="s">
        <v>142</v>
      </c>
      <c r="AO107" s="21" t="s">
        <v>2439</v>
      </c>
      <c r="AP107" s="23"/>
      <c r="AQ107" s="25"/>
      <c r="AR107" s="25"/>
      <c r="AS107" s="23" t="s">
        <v>1806</v>
      </c>
      <c r="AT107" s="25" t="s">
        <v>1802</v>
      </c>
      <c r="AU107" s="25" t="s">
        <v>1807</v>
      </c>
      <c r="AV107" s="145">
        <v>100</v>
      </c>
      <c r="AW107" s="27">
        <v>1</v>
      </c>
      <c r="AX107" s="146" t="s">
        <v>2993</v>
      </c>
      <c r="AY107" s="147" t="s">
        <v>1807</v>
      </c>
      <c r="AZ107" s="94">
        <f>+VLOOKUP(AG107,'[2]PA con seg III Trimestre'!$AG$70:$BC$186,20,FALSE)</f>
        <v>100</v>
      </c>
      <c r="BA107" s="106">
        <f t="shared" si="27"/>
        <v>1</v>
      </c>
      <c r="BB107" s="94" t="str">
        <f>+VLOOKUP(AG107,'[2]PA con seg III Trimestre'!$AG$70:$BC$186,22,FALSE)</f>
        <v>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v>
      </c>
      <c r="BC107" s="94" t="str">
        <f>+VLOOKUP(AG107,'[2]PA con seg III Trimestre'!$AG$70:$BC$186,23,FALSE)</f>
        <v>Drive- P122- Actividad 798</v>
      </c>
      <c r="BD107" s="107">
        <f t="shared" si="24"/>
        <v>107</v>
      </c>
      <c r="BE107" s="107">
        <f t="shared" si="25"/>
        <v>107</v>
      </c>
      <c r="BF107" s="108">
        <f t="shared" si="26"/>
        <v>1</v>
      </c>
      <c r="BG107" s="381">
        <f t="shared" si="19"/>
        <v>1</v>
      </c>
      <c r="BH107" s="381">
        <f t="shared" si="20"/>
        <v>1</v>
      </c>
      <c r="BI107" s="382">
        <f t="shared" si="21"/>
        <v>0.01</v>
      </c>
      <c r="BJ107" s="381">
        <f t="shared" si="22"/>
        <v>0.15</v>
      </c>
      <c r="BK107" s="381">
        <f t="shared" si="23"/>
        <v>1.5E-3</v>
      </c>
    </row>
    <row r="108" spans="1:63" ht="150" thickTop="1" thickBot="1" x14ac:dyDescent="0.3">
      <c r="A108" s="18" t="s">
        <v>32</v>
      </c>
      <c r="B108" s="18" t="s">
        <v>51</v>
      </c>
      <c r="C108" s="18" t="s">
        <v>32</v>
      </c>
      <c r="D108" s="19" t="s">
        <v>51</v>
      </c>
      <c r="E108" s="19" t="s">
        <v>416</v>
      </c>
      <c r="F108" s="19" t="s">
        <v>418</v>
      </c>
      <c r="G108" s="19" t="s">
        <v>803</v>
      </c>
      <c r="H108" s="19" t="s">
        <v>472</v>
      </c>
      <c r="I108" s="19" t="s">
        <v>471</v>
      </c>
      <c r="J108" s="19" t="s">
        <v>2547</v>
      </c>
      <c r="K108" s="19">
        <v>5</v>
      </c>
      <c r="L108" s="19" t="s">
        <v>38</v>
      </c>
      <c r="M108" s="19" t="s">
        <v>480</v>
      </c>
      <c r="N108" s="19" t="s">
        <v>481</v>
      </c>
      <c r="O108" s="20">
        <v>1</v>
      </c>
      <c r="P108" s="20">
        <v>100</v>
      </c>
      <c r="Q108" s="18" t="s">
        <v>38</v>
      </c>
      <c r="R108" s="21" t="s">
        <v>1740</v>
      </c>
      <c r="S108" s="21" t="s">
        <v>404</v>
      </c>
      <c r="T108" s="21" t="s">
        <v>2439</v>
      </c>
      <c r="U108" s="21"/>
      <c r="V108" s="21"/>
      <c r="W108" s="21"/>
      <c r="X108" s="21"/>
      <c r="Y108" s="139"/>
      <c r="Z108" s="21"/>
      <c r="AA108" s="143" t="s">
        <v>1043</v>
      </c>
      <c r="AB108" s="152" t="s">
        <v>2916</v>
      </c>
      <c r="AC108" s="150" t="s">
        <v>2917</v>
      </c>
      <c r="AD108" s="49">
        <f>+VLOOKUP(M108,'[2]PA con seg III Trimestre'!$M$70:$AF$186,18,FALSE)</f>
        <v>100</v>
      </c>
      <c r="AE108" s="49" t="str">
        <f>+VLOOKUP(M108,'[2]PA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8" s="49" t="str">
        <f>+VLOOKUP(M108,'[2]PA con seg III Trimestre'!$M$70:$AF$186,20,FALSE)</f>
        <v>Drive- P122</v>
      </c>
      <c r="AG108" s="23">
        <v>799</v>
      </c>
      <c r="AH108" s="22" t="s">
        <v>1760</v>
      </c>
      <c r="AI108" s="22" t="s">
        <v>47</v>
      </c>
      <c r="AJ108" s="24">
        <v>42614</v>
      </c>
      <c r="AK108" s="24">
        <v>42628</v>
      </c>
      <c r="AL108" s="21">
        <v>25</v>
      </c>
      <c r="AM108" s="21" t="s">
        <v>2575</v>
      </c>
      <c r="AN108" s="21" t="s">
        <v>142</v>
      </c>
      <c r="AO108" s="21" t="s">
        <v>2439</v>
      </c>
      <c r="AP108" s="20"/>
      <c r="AQ108" s="139"/>
      <c r="AR108" s="139"/>
      <c r="AS108" s="20"/>
      <c r="AT108" s="139"/>
      <c r="AU108" s="139"/>
      <c r="AV108" s="145">
        <v>100</v>
      </c>
      <c r="AW108" s="27">
        <v>1</v>
      </c>
      <c r="AX108" s="146" t="s">
        <v>2994</v>
      </c>
      <c r="AY108" s="147" t="s">
        <v>2995</v>
      </c>
      <c r="AZ108" s="94">
        <f>+VLOOKUP(AG108,'[2]PA con seg III Trimestre'!$AG$70:$BC$186,20,FALSE)</f>
        <v>100</v>
      </c>
      <c r="BA108" s="106">
        <f t="shared" si="27"/>
        <v>1</v>
      </c>
      <c r="BB108" s="94" t="str">
        <f>+VLOOKUP(AG108,'[2]PA con seg III Trimestre'!$AG$70:$BC$186,22,FALSE)</f>
        <v>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v>
      </c>
      <c r="BC108" s="94" t="str">
        <f>+VLOOKUP(AG108,'[2]PA con seg III Trimestre'!$AG$70:$BC$186,23,FALSE)</f>
        <v>Drive- P122- Actividad 799</v>
      </c>
      <c r="BD108" s="107">
        <f t="shared" si="24"/>
        <v>14</v>
      </c>
      <c r="BE108" s="107">
        <f t="shared" si="25"/>
        <v>14</v>
      </c>
      <c r="BF108" s="108">
        <f t="shared" si="26"/>
        <v>1</v>
      </c>
      <c r="BG108" s="381">
        <f t="shared" si="19"/>
        <v>1</v>
      </c>
      <c r="BH108" s="381">
        <f t="shared" si="20"/>
        <v>1</v>
      </c>
      <c r="BI108" s="382">
        <f t="shared" si="21"/>
        <v>0.01</v>
      </c>
      <c r="BJ108" s="381">
        <f t="shared" si="22"/>
        <v>0.25</v>
      </c>
      <c r="BK108" s="381">
        <f t="shared" si="23"/>
        <v>2.5000000000000001E-3</v>
      </c>
    </row>
    <row r="109" spans="1:63" ht="406.5" thickTop="1" thickBot="1" x14ac:dyDescent="0.3">
      <c r="A109" s="18" t="s">
        <v>32</v>
      </c>
      <c r="B109" s="18" t="s">
        <v>51</v>
      </c>
      <c r="C109" s="18" t="s">
        <v>32</v>
      </c>
      <c r="D109" s="19" t="s">
        <v>51</v>
      </c>
      <c r="E109" s="19" t="s">
        <v>416</v>
      </c>
      <c r="F109" s="19" t="s">
        <v>418</v>
      </c>
      <c r="G109" s="19" t="s">
        <v>803</v>
      </c>
      <c r="H109" s="19" t="s">
        <v>472</v>
      </c>
      <c r="I109" s="19" t="s">
        <v>471</v>
      </c>
      <c r="J109" s="19" t="s">
        <v>2547</v>
      </c>
      <c r="K109" s="19">
        <v>5</v>
      </c>
      <c r="L109" s="19" t="s">
        <v>38</v>
      </c>
      <c r="M109" s="19" t="s">
        <v>480</v>
      </c>
      <c r="N109" s="19" t="s">
        <v>481</v>
      </c>
      <c r="O109" s="20">
        <v>1</v>
      </c>
      <c r="P109" s="20">
        <v>100</v>
      </c>
      <c r="Q109" s="18" t="s">
        <v>38</v>
      </c>
      <c r="R109" s="21" t="s">
        <v>1740</v>
      </c>
      <c r="S109" s="21" t="s">
        <v>404</v>
      </c>
      <c r="T109" s="21" t="s">
        <v>2439</v>
      </c>
      <c r="U109" s="21"/>
      <c r="V109" s="21"/>
      <c r="W109" s="21"/>
      <c r="X109" s="21"/>
      <c r="Y109" s="139"/>
      <c r="Z109" s="21"/>
      <c r="AA109" s="143" t="s">
        <v>1043</v>
      </c>
      <c r="AB109" s="152" t="s">
        <v>2916</v>
      </c>
      <c r="AC109" s="150" t="s">
        <v>2917</v>
      </c>
      <c r="AD109" s="49">
        <f>+VLOOKUP(M109,'[2]PA con seg III Trimestre'!$M$70:$AF$186,18,FALSE)</f>
        <v>100</v>
      </c>
      <c r="AE109" s="49" t="str">
        <f>+VLOOKUP(M109,'[2]PA con seg III Trimestre'!$M$70:$AF$186,19,FALSE)</f>
        <v>Mes de septiembre: Mediante acta 819 del 19 de agosto de 2016 se analizaron los requerimientos enviados por las Direcciones Regionales para el fortalecimiento en mantenimiento, reposición, compra de maquinaria y áreas locativas, luego se procedio a su revisión para la posterior aprobación del presupuesto.
Mediante resolución No 4254 del 29 de agosto de 2016 se asignó el presupuesto aprobado en la acta antes mencionada.
Se elaboraron las respectivas pautas de ejecución de la resolución y se notificó a las Direcciones Regionales.</v>
      </c>
      <c r="AF109" s="49" t="str">
        <f>+VLOOKUP(M109,'[2]PA con seg III Trimestre'!$M$70:$AF$186,20,FALSE)</f>
        <v>Drive- P122</v>
      </c>
      <c r="AG109" s="23">
        <v>800</v>
      </c>
      <c r="AH109" s="22" t="s">
        <v>1762</v>
      </c>
      <c r="AI109" s="22" t="s">
        <v>47</v>
      </c>
      <c r="AJ109" s="24">
        <v>42629</v>
      </c>
      <c r="AK109" s="24">
        <v>42716</v>
      </c>
      <c r="AL109" s="21">
        <v>10</v>
      </c>
      <c r="AM109" s="21" t="s">
        <v>2575</v>
      </c>
      <c r="AN109" s="21" t="s">
        <v>142</v>
      </c>
      <c r="AO109" s="21" t="s">
        <v>2439</v>
      </c>
      <c r="AP109" s="20"/>
      <c r="AQ109" s="139"/>
      <c r="AR109" s="139"/>
      <c r="AS109" s="20"/>
      <c r="AT109" s="139"/>
      <c r="AU109" s="139"/>
      <c r="AV109" s="103"/>
      <c r="AW109" s="27">
        <v>0.16091954022988506</v>
      </c>
      <c r="AX109" s="146" t="s">
        <v>2996</v>
      </c>
      <c r="AY109" s="105"/>
      <c r="AZ109" s="94">
        <f>+VLOOKUP(AG109,'[2]PA con seg III Trimestre'!$AG$70:$BC$186,20,FALSE)</f>
        <v>100</v>
      </c>
      <c r="BA109" s="106">
        <f t="shared" si="27"/>
        <v>1</v>
      </c>
      <c r="BB109" s="94" t="str">
        <f>+VLOOKUP(AG109,'[2]PA con seg III Trimestre'!$AG$70:$BC$186,22,FALSE)</f>
        <v xml:space="preserve">Mes de noviembre: Se realizaron videoconferencias registradas mediante acta No. 890 del 08 de septiembre de 2016 y acta No 1092 del 17 de noviembre de 2016 donde se impartieron instrucciones a las Direcciones Regionales, respecto al cumplimiento de las pautas de ejecución de las resoluciones No. 2820 del 02 de junio de 2016, 4254 del 29 de agosto de 2016 y  5800 21 de noviembre de 2016, por medio de la cuales se asignó presupuesto para maquinaria y apoyo a las áreas laborales. 
Mensualmente se realizó un informe de ejecución con base en la información que registra SIIF Nación. 
Mediante correo electrónico se han despejado las dudas y se ha brindado asesoría en la ejecución del presupuesto a los establecimientos que así lo han solicitado. 
Mes de diciembre: Mediante oficio No 8340 DIRAT SUBDA 2016IE0031087 del 6 de diciembre de 2016 se presentó informe a la DIRAT del seguimiento a la ejecución de los recursos asignados a los ERON, por medio del aplicativo SIIF Nación y al reporte emitido por la Coordinación de Presupuesto.   
Mediante correo electrónico del 12 de diciembre de 2016 se recordó a las Direcciones Regionales el cumplimiento a lo establecido en la circular 30 de 2016 y las instrucciones impartidas en las videoconferencias realizadas durante el segundo semestre del año en especial la realizada el 17 de noviembre mediante acta 1092 donde la Coordinadora de Presupuesto aclaró inquietudes y explicó de manera clara precisa y concisa lo establecido en la mencionada circular. 
</v>
      </c>
      <c r="BC109" s="94" t="str">
        <f>+VLOOKUP(AG109,'[2]PA con seg III Trimestre'!$AG$70:$BC$186,23,FALSE)</f>
        <v>Drive- P122-Actividad 800</v>
      </c>
      <c r="BD109" s="107">
        <f t="shared" si="24"/>
        <v>87</v>
      </c>
      <c r="BE109" s="107">
        <f t="shared" si="25"/>
        <v>87</v>
      </c>
      <c r="BF109" s="108">
        <f t="shared" si="26"/>
        <v>1</v>
      </c>
      <c r="BG109" s="381">
        <f t="shared" si="19"/>
        <v>1</v>
      </c>
      <c r="BH109" s="381">
        <f t="shared" si="20"/>
        <v>1</v>
      </c>
      <c r="BI109" s="382">
        <f t="shared" si="21"/>
        <v>0.01</v>
      </c>
      <c r="BJ109" s="381">
        <f t="shared" si="22"/>
        <v>0.1</v>
      </c>
      <c r="BK109" s="381">
        <f t="shared" si="23"/>
        <v>1E-3</v>
      </c>
    </row>
    <row r="110" spans="1:63" ht="69" thickTop="1" thickBot="1" x14ac:dyDescent="0.3">
      <c r="A110" s="18" t="s">
        <v>32</v>
      </c>
      <c r="B110" s="18" t="s">
        <v>51</v>
      </c>
      <c r="C110" s="18" t="s">
        <v>32</v>
      </c>
      <c r="D110" s="19" t="s">
        <v>51</v>
      </c>
      <c r="E110" s="19" t="s">
        <v>416</v>
      </c>
      <c r="F110" s="19" t="s">
        <v>418</v>
      </c>
      <c r="G110" s="19" t="s">
        <v>803</v>
      </c>
      <c r="H110" s="19" t="s">
        <v>472</v>
      </c>
      <c r="I110" s="19" t="s">
        <v>471</v>
      </c>
      <c r="J110" s="19" t="s">
        <v>2547</v>
      </c>
      <c r="K110" s="19">
        <v>5</v>
      </c>
      <c r="L110" s="19" t="s">
        <v>38</v>
      </c>
      <c r="M110" s="19" t="s">
        <v>482</v>
      </c>
      <c r="N110" s="19" t="s">
        <v>483</v>
      </c>
      <c r="O110" s="20">
        <v>1</v>
      </c>
      <c r="P110" s="20">
        <v>25</v>
      </c>
      <c r="Q110" s="18" t="s">
        <v>38</v>
      </c>
      <c r="R110" s="21" t="s">
        <v>1740</v>
      </c>
      <c r="S110" s="21" t="s">
        <v>404</v>
      </c>
      <c r="T110" s="21" t="s">
        <v>2439</v>
      </c>
      <c r="U110" s="21"/>
      <c r="V110" s="21"/>
      <c r="W110" s="21"/>
      <c r="X110" s="21"/>
      <c r="Y110" s="25" t="s">
        <v>1808</v>
      </c>
      <c r="Z110" s="21"/>
      <c r="AA110" s="143" t="s">
        <v>1571</v>
      </c>
      <c r="AB110" s="152" t="s">
        <v>2918</v>
      </c>
      <c r="AC110" s="150" t="s">
        <v>1812</v>
      </c>
      <c r="AD110" s="49">
        <f>+VLOOKUP(M110,'[2]PA con seg III Trimestre'!$M$70:$AF$186,18,FALSE)</f>
        <v>25</v>
      </c>
      <c r="AE110" s="49" t="str">
        <f>+VLOOKUP(M110,'[2]PA con seg III Trimestre'!$M$70:$AF$186,19,FALSE)</f>
        <v xml:space="preserve">Mes de noviembre: Mediante Acta No. 01091 del 17 de noviembre de 2016, se realizó seguimiento al punto de venta identificado con la marca Institucional Libera Colombia dispuesto por la Regional Noroeste. </v>
      </c>
      <c r="AF110" s="49" t="str">
        <f>+VLOOKUP(M110,'[2]PA con seg III Trimestre'!$M$70:$AF$186,20,FALSE)</f>
        <v>Drive- P123- Actividad 801</v>
      </c>
      <c r="AG110" s="23">
        <v>801</v>
      </c>
      <c r="AH110" s="22" t="s">
        <v>1809</v>
      </c>
      <c r="AI110" s="22" t="s">
        <v>47</v>
      </c>
      <c r="AJ110" s="24">
        <v>42399</v>
      </c>
      <c r="AK110" s="24">
        <v>42704</v>
      </c>
      <c r="AL110" s="21">
        <v>100</v>
      </c>
      <c r="AM110" s="21" t="s">
        <v>1810</v>
      </c>
      <c r="AN110" s="22" t="s">
        <v>104</v>
      </c>
      <c r="AO110" s="22" t="s">
        <v>2439</v>
      </c>
      <c r="AP110" s="20"/>
      <c r="AQ110" s="139"/>
      <c r="AR110" s="139"/>
      <c r="AS110" s="20" t="s">
        <v>1571</v>
      </c>
      <c r="AT110" s="139" t="s">
        <v>1811</v>
      </c>
      <c r="AU110" s="139" t="s">
        <v>1812</v>
      </c>
      <c r="AV110" s="145">
        <v>100</v>
      </c>
      <c r="AW110" s="27">
        <v>0.8</v>
      </c>
      <c r="AX110" s="146" t="s">
        <v>2997</v>
      </c>
      <c r="AY110" s="147" t="s">
        <v>1812</v>
      </c>
      <c r="AZ110" s="94">
        <f>+VLOOKUP(AG110,'[2]PA con seg III Trimestre'!$AG$70:$BC$186,20,FALSE)</f>
        <v>100</v>
      </c>
      <c r="BA110" s="106">
        <f t="shared" si="27"/>
        <v>1</v>
      </c>
      <c r="BB110" s="94" t="str">
        <f>+VLOOKUP(AG110,'[2]PA con seg III Trimestre'!$AG$70:$BC$186,22,FALSE)</f>
        <v xml:space="preserve">Mes de noviembre: Mediante Acta No. 01091 del 17 de noviembre de 2016, se realizó seguimiento al punto de venta identificado con la marca Institucional Libera Colombia dispuesto por la Regional Noroeste. 
</v>
      </c>
      <c r="BC110" s="94" t="str">
        <f>+VLOOKUP(AG110,'[2]PA con seg III Trimestre'!$AG$70:$BC$186,23,FALSE)</f>
        <v>Drive- P123- Actividad 801</v>
      </c>
      <c r="BD110" s="107">
        <f t="shared" si="24"/>
        <v>305</v>
      </c>
      <c r="BE110" s="107">
        <f t="shared" si="25"/>
        <v>305</v>
      </c>
      <c r="BF110" s="108">
        <f t="shared" si="26"/>
        <v>1</v>
      </c>
      <c r="BG110" s="381">
        <f t="shared" si="19"/>
        <v>1</v>
      </c>
      <c r="BH110" s="381">
        <f t="shared" si="20"/>
        <v>1</v>
      </c>
      <c r="BI110" s="382">
        <f t="shared" si="21"/>
        <v>0.01</v>
      </c>
      <c r="BJ110" s="381">
        <f t="shared" si="22"/>
        <v>1</v>
      </c>
      <c r="BK110" s="381">
        <f t="shared" si="23"/>
        <v>0.01</v>
      </c>
    </row>
    <row r="111" spans="1:63" ht="244.5" thickTop="1" thickBot="1" x14ac:dyDescent="0.3">
      <c r="A111" s="18" t="s">
        <v>32</v>
      </c>
      <c r="B111" s="18" t="s">
        <v>51</v>
      </c>
      <c r="C111" s="18" t="s">
        <v>32</v>
      </c>
      <c r="D111" s="19" t="s">
        <v>51</v>
      </c>
      <c r="E111" s="19" t="s">
        <v>416</v>
      </c>
      <c r="F111" s="19" t="s">
        <v>418</v>
      </c>
      <c r="G111" s="19" t="s">
        <v>803</v>
      </c>
      <c r="H111" s="19" t="s">
        <v>472</v>
      </c>
      <c r="I111" s="19" t="s">
        <v>471</v>
      </c>
      <c r="J111" s="19" t="s">
        <v>2547</v>
      </c>
      <c r="K111" s="19">
        <v>5</v>
      </c>
      <c r="L111" s="19" t="s">
        <v>38</v>
      </c>
      <c r="M111" s="19" t="s">
        <v>486</v>
      </c>
      <c r="N111" s="19" t="s">
        <v>487</v>
      </c>
      <c r="O111" s="20">
        <v>1</v>
      </c>
      <c r="P111" s="20">
        <v>3</v>
      </c>
      <c r="Q111" s="18" t="s">
        <v>2546</v>
      </c>
      <c r="R111" s="21" t="s">
        <v>1740</v>
      </c>
      <c r="S111" s="21" t="s">
        <v>404</v>
      </c>
      <c r="T111" s="21" t="s">
        <v>2439</v>
      </c>
      <c r="U111" s="21"/>
      <c r="V111" s="21"/>
      <c r="W111" s="21"/>
      <c r="X111" s="21"/>
      <c r="Y111" s="139" t="s">
        <v>1813</v>
      </c>
      <c r="Z111" s="21"/>
      <c r="AA111" s="101"/>
      <c r="AB111" s="152" t="s">
        <v>2919</v>
      </c>
      <c r="AC111" s="150" t="s">
        <v>2920</v>
      </c>
      <c r="AD111" s="49">
        <f>+VLOOKUP(M111,'[2]PA con seg III Trimestre'!$M$70:$AF$186,18,FALSE)</f>
        <v>3</v>
      </c>
      <c r="AE111" s="49" t="str">
        <f>+VLOOKUP(M111,'[2]PA con seg III Trimestre'!$M$70:$AF$186,19,FALSE)</f>
        <v xml:space="preserve">Mediante oficio No. 8340- SUBDA- GUGEC- 9532 del 29 de julio de 2016, se presentó informe a la Subdirectora de Actividades Productivas, sobre la realización de la Feria de las Colonias del 14 al 24 de julio en CORFERIAS. 
Mediante oficio No. 8340- SUBDA- GUGEC- 12392 del 22 de septiembre de 2016, se presentó informe a la Directora de Atención y Tratamiento, sobre la realización de la Feria del Hogar del 01 al 18 de septiembre en CORFERIAS.
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
</v>
      </c>
      <c r="AF111" s="49" t="str">
        <f>+VLOOKUP(M111,'[2]PA con seg III Trimestre'!$M$70:$AF$186,20,FALSE)</f>
        <v>Drive- P125 - Actividad 802</v>
      </c>
      <c r="AG111" s="23">
        <v>802</v>
      </c>
      <c r="AH111" s="22" t="s">
        <v>1814</v>
      </c>
      <c r="AI111" s="22" t="s">
        <v>47</v>
      </c>
      <c r="AJ111" s="24">
        <v>42399</v>
      </c>
      <c r="AK111" s="24">
        <v>42704</v>
      </c>
      <c r="AL111" s="21">
        <v>100</v>
      </c>
      <c r="AM111" s="21" t="s">
        <v>1810</v>
      </c>
      <c r="AN111" s="22" t="s">
        <v>104</v>
      </c>
      <c r="AO111" s="22" t="s">
        <v>2439</v>
      </c>
      <c r="AP111" s="20"/>
      <c r="AQ111" s="139"/>
      <c r="AR111" s="139"/>
      <c r="AS111" s="20" t="s">
        <v>1103</v>
      </c>
      <c r="AT111" s="139" t="s">
        <v>1815</v>
      </c>
      <c r="AU111" s="139"/>
      <c r="AV111" s="145">
        <v>67</v>
      </c>
      <c r="AW111" s="27">
        <v>0.8</v>
      </c>
      <c r="AX111" s="146" t="s">
        <v>2998</v>
      </c>
      <c r="AY111" s="147" t="s">
        <v>2999</v>
      </c>
      <c r="AZ111" s="94">
        <f>+VLOOKUP(AG111,'[2]PA con seg III Trimestre'!$AG$70:$BC$186,20,FALSE)</f>
        <v>100</v>
      </c>
      <c r="BA111" s="106">
        <f t="shared" si="27"/>
        <v>1</v>
      </c>
      <c r="BB111" s="94" t="str">
        <f>+VLOOKUP(AG111,'[2]PA con seg III Trimestre'!$AG$70:$BC$186,22,FALSE)</f>
        <v xml:space="preserve">Mediante oficio No. 8340- SUBDA- GUGEC- 9532 del 29 de julio de 2016, se presentó informe a la Subdirectora de Actividades Productivas, sobre la realización de la Feria de las Colonias del 14 al 24 de julio en CORFERIAS. 
Mediante oficio No. 8340- SUBDA- GUGEC- 12392 del 22 de septiembre de 2016, se presentó informe a la Directora de Atención y Tratamiento, sobre la realización de la Feria del Hogar del 01 al 18 de septiembre en CORFERIAS.
Mes de diciembre: Mediante oficio No. 8340- SUBDA- GUGEC- 19368 del 14 de diciembre de 2016, se presentó a la Subdirectora de Gestión Contractual del Instituto contrato de arrendamiento con CORFERIAS para la participación del INPEC en el evento ferial EXPOARTESANIAS del 05 al 18 de diciembre de la presente vigencia y el cronograma para desarrollar el mismo
</v>
      </c>
      <c r="BC111" s="94" t="str">
        <f>+VLOOKUP(AG111,'[2]PA con seg III Trimestre'!$AG$70:$BC$186,23,FALSE)</f>
        <v>Drive- P125 - Actividad 802</v>
      </c>
      <c r="BD111" s="107">
        <f t="shared" si="24"/>
        <v>305</v>
      </c>
      <c r="BE111" s="107">
        <f t="shared" si="25"/>
        <v>305</v>
      </c>
      <c r="BF111" s="108">
        <f t="shared" si="26"/>
        <v>1</v>
      </c>
      <c r="BG111" s="381">
        <f t="shared" si="19"/>
        <v>1</v>
      </c>
      <c r="BH111" s="381">
        <f t="shared" si="20"/>
        <v>1</v>
      </c>
      <c r="BI111" s="382">
        <f t="shared" si="21"/>
        <v>0.01</v>
      </c>
      <c r="BJ111" s="381">
        <f t="shared" si="22"/>
        <v>1</v>
      </c>
      <c r="BK111" s="381">
        <f t="shared" si="23"/>
        <v>0.01</v>
      </c>
    </row>
    <row r="112" spans="1:63" ht="393" thickTop="1" thickBot="1" x14ac:dyDescent="0.3">
      <c r="A112" s="18" t="s">
        <v>32</v>
      </c>
      <c r="B112" s="18" t="s">
        <v>51</v>
      </c>
      <c r="C112" s="18" t="s">
        <v>32</v>
      </c>
      <c r="D112" s="19" t="s">
        <v>51</v>
      </c>
      <c r="E112" s="19" t="s">
        <v>11</v>
      </c>
      <c r="F112" s="19" t="s">
        <v>74</v>
      </c>
      <c r="G112" s="19" t="s">
        <v>20</v>
      </c>
      <c r="H112" s="19" t="s">
        <v>96</v>
      </c>
      <c r="I112" s="19" t="s">
        <v>21</v>
      </c>
      <c r="J112" s="19" t="s">
        <v>97</v>
      </c>
      <c r="K112" s="19">
        <v>4</v>
      </c>
      <c r="L112" s="19" t="s">
        <v>41</v>
      </c>
      <c r="M112" s="19" t="s">
        <v>64</v>
      </c>
      <c r="N112" s="19" t="s">
        <v>1816</v>
      </c>
      <c r="O112" s="20">
        <v>3</v>
      </c>
      <c r="P112" s="20">
        <v>100</v>
      </c>
      <c r="Q112" s="18" t="s">
        <v>41</v>
      </c>
      <c r="R112" s="21" t="s">
        <v>1686</v>
      </c>
      <c r="S112" s="21" t="s">
        <v>142</v>
      </c>
      <c r="T112" s="21" t="s">
        <v>2439</v>
      </c>
      <c r="U112" s="21"/>
      <c r="V112" s="21"/>
      <c r="W112" s="21"/>
      <c r="X112" s="21"/>
      <c r="Y112" s="139" t="s">
        <v>1817</v>
      </c>
      <c r="Z112" s="21"/>
      <c r="AA112" s="143" t="s">
        <v>982</v>
      </c>
      <c r="AB112" s="152" t="s">
        <v>2921</v>
      </c>
      <c r="AC112" s="150" t="s">
        <v>2922</v>
      </c>
      <c r="AD112" s="49">
        <f>+VLOOKUP(M112,'[2]PA con seg III Trimestre'!$M$70:$AF$186,18,FALSE)</f>
        <v>100</v>
      </c>
      <c r="AE112" s="49" t="str">
        <f>+VLOOKUP(M112,'[2]PA con seg III Trimestre'!$M$70:$AF$186,19,FALSE)</f>
        <v xml:space="preserve">Mes de octubre: Se creó documento con los requisitos higiénico-sanitarios de las actividades productivas relacionadas con alimentos. </v>
      </c>
      <c r="AF112" s="49" t="str">
        <f>+VLOOKUP(M112,'[2]PA con seg III Trimestre'!$M$70:$AF$186,20,FALSE)</f>
        <v>Drive- P179- Actividad 803</v>
      </c>
      <c r="AG112" s="23">
        <v>803</v>
      </c>
      <c r="AH112" s="18" t="s">
        <v>1818</v>
      </c>
      <c r="AI112" s="22" t="s">
        <v>47</v>
      </c>
      <c r="AJ112" s="24">
        <v>42370</v>
      </c>
      <c r="AK112" s="24">
        <v>42716</v>
      </c>
      <c r="AL112" s="19">
        <v>100</v>
      </c>
      <c r="AM112" s="19" t="s">
        <v>1699</v>
      </c>
      <c r="AN112" s="21" t="s">
        <v>142</v>
      </c>
      <c r="AO112" s="21" t="s">
        <v>2439</v>
      </c>
      <c r="AP112" s="20"/>
      <c r="AQ112" s="139"/>
      <c r="AR112" s="139"/>
      <c r="AS112" s="20" t="s">
        <v>1103</v>
      </c>
      <c r="AT112" s="139" t="s">
        <v>1819</v>
      </c>
      <c r="AU112" s="139" t="s">
        <v>1820</v>
      </c>
      <c r="AV112" s="145">
        <v>50</v>
      </c>
      <c r="AW112" s="27">
        <v>0.78901734104046239</v>
      </c>
      <c r="AX112" s="146" t="s">
        <v>3000</v>
      </c>
      <c r="AY112" s="147" t="s">
        <v>2922</v>
      </c>
      <c r="AZ112" s="94">
        <f>+VLOOKUP(AG112,'[2]PA con seg III Trimestre'!$AG$70:$BC$186,20,FALSE)</f>
        <v>100</v>
      </c>
      <c r="BA112" s="106">
        <f t="shared" si="27"/>
        <v>1</v>
      </c>
      <c r="BB112" s="94" t="str">
        <f>+VLOOKUP(AG112,'[2]PA con seg III Trimestre'!$AG$70:$BC$186,22,FALSE)</f>
        <v xml:space="preserve">Mes de octubre: Se creó documento con los requisitos higiénico-sanitarios de las actividades productivas relacionadas con alimentos. </v>
      </c>
      <c r="BC112" s="94" t="str">
        <f>+VLOOKUP(AG112,'[2]PA con seg III Trimestre'!$AG$70:$BC$186,23,FALSE)</f>
        <v>Drive- P179- Actividad 803</v>
      </c>
      <c r="BD112" s="107">
        <f t="shared" si="24"/>
        <v>346</v>
      </c>
      <c r="BE112" s="107">
        <f t="shared" si="25"/>
        <v>346</v>
      </c>
      <c r="BF112" s="108">
        <f t="shared" si="26"/>
        <v>1</v>
      </c>
      <c r="BG112" s="381">
        <f t="shared" si="19"/>
        <v>1</v>
      </c>
      <c r="BH112" s="381">
        <f t="shared" si="20"/>
        <v>1</v>
      </c>
      <c r="BI112" s="382">
        <f t="shared" si="21"/>
        <v>0.03</v>
      </c>
      <c r="BJ112" s="381">
        <f t="shared" si="22"/>
        <v>1</v>
      </c>
      <c r="BK112" s="381">
        <f t="shared" si="23"/>
        <v>0.03</v>
      </c>
    </row>
    <row r="113" spans="1:63" ht="325.5" thickTop="1" thickBot="1" x14ac:dyDescent="0.3">
      <c r="A113" s="18" t="s">
        <v>32</v>
      </c>
      <c r="B113" s="18" t="s">
        <v>51</v>
      </c>
      <c r="C113" s="18" t="s">
        <v>32</v>
      </c>
      <c r="D113" s="19" t="s">
        <v>51</v>
      </c>
      <c r="E113" s="19" t="s">
        <v>11</v>
      </c>
      <c r="F113" s="19" t="s">
        <v>74</v>
      </c>
      <c r="G113" s="19" t="s">
        <v>554</v>
      </c>
      <c r="H113" s="19" t="s">
        <v>276</v>
      </c>
      <c r="I113" s="19" t="s">
        <v>21</v>
      </c>
      <c r="J113" s="19">
        <v>0</v>
      </c>
      <c r="K113" s="19">
        <v>4</v>
      </c>
      <c r="L113" s="19" t="s">
        <v>41</v>
      </c>
      <c r="M113" s="19" t="s">
        <v>333</v>
      </c>
      <c r="N113" s="19" t="s">
        <v>1821</v>
      </c>
      <c r="O113" s="20">
        <v>2</v>
      </c>
      <c r="P113" s="20">
        <v>30</v>
      </c>
      <c r="Q113" s="18" t="s">
        <v>38</v>
      </c>
      <c r="R113" s="21" t="s">
        <v>1722</v>
      </c>
      <c r="S113" s="21" t="s">
        <v>404</v>
      </c>
      <c r="T113" s="21" t="s">
        <v>2439</v>
      </c>
      <c r="U113" s="21"/>
      <c r="V113" s="21"/>
      <c r="W113" s="21"/>
      <c r="X113" s="21"/>
      <c r="Y113" s="139" t="s">
        <v>1822</v>
      </c>
      <c r="Z113" s="21"/>
      <c r="AA113" s="101"/>
      <c r="AB113" s="152" t="s">
        <v>2923</v>
      </c>
      <c r="AC113" s="154"/>
      <c r="AD113" s="49">
        <f>+VLOOKUP(M113,'[2]PA con seg III Trimestre'!$M$70:$AF$186,18,FALSE)</f>
        <v>30</v>
      </c>
      <c r="AE113" s="49" t="str">
        <f>+VLOOKUP(M113,'[2]PA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3" s="49" t="str">
        <f>+VLOOKUP(M113,'[2]PA con seg III Trimestre'!$M$70:$AF$186,20,FALSE)</f>
        <v>Drive - P96</v>
      </c>
      <c r="AG113" s="23">
        <v>804</v>
      </c>
      <c r="AH113" s="18" t="s">
        <v>1823</v>
      </c>
      <c r="AI113" s="22" t="s">
        <v>47</v>
      </c>
      <c r="AJ113" s="24">
        <v>42522</v>
      </c>
      <c r="AK113" s="24">
        <v>42719</v>
      </c>
      <c r="AL113" s="19">
        <v>10</v>
      </c>
      <c r="AM113" s="155" t="s">
        <v>1824</v>
      </c>
      <c r="AN113" s="22" t="s">
        <v>104</v>
      </c>
      <c r="AO113" s="22" t="s">
        <v>2439</v>
      </c>
      <c r="AP113" s="20"/>
      <c r="AQ113" s="139"/>
      <c r="AR113" s="139"/>
      <c r="AS113" s="20"/>
      <c r="AT113" s="139" t="s">
        <v>1825</v>
      </c>
      <c r="AU113" s="139"/>
      <c r="AV113" s="103"/>
      <c r="AW113" s="27">
        <v>0.6142131979695431</v>
      </c>
      <c r="AX113" s="146" t="s">
        <v>3001</v>
      </c>
      <c r="AY113" s="147" t="s">
        <v>3002</v>
      </c>
      <c r="AZ113" s="94">
        <f>+VLOOKUP(AG113,'[2]PA con seg III Trimestre'!$AG$70:$BC$186,20,FALSE)</f>
        <v>100</v>
      </c>
      <c r="BA113" s="106">
        <f t="shared" si="27"/>
        <v>1</v>
      </c>
      <c r="BB113" s="94" t="str">
        <f>+VLOOKUP(AG113,'[2]PA con seg III Trimestre'!$AG$70:$BC$186,22,FALSE)</f>
        <v xml:space="preserve">Mes de octubre: 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Mediante acta No. 1015 del 26 de octubre de 2016, se realizó presentación del contratista a la Dirección de la RM Bogotá y se hizo presentación y aprobación del cronograma  de trabajo (entrega de productos Contrato Interadministrativo 206 del 20 de octubre de 2016).
Mediante acta No. 1061 del 08 de noviembre de 2016, se revisó y aprobó el equipo de trabajo y el cronograma de ejecución del Contrato Interadministrativo 206 del 20 de octubre de 2016. 
La Universidad Nacional realizó diagnóstico sobre los niveles de conflictividad y convivencia en la RM Bogotá.
</v>
      </c>
      <c r="BC113" s="94" t="str">
        <f>+VLOOKUP(AG113,'[2]PA con seg III Trimestre'!$AG$70:$BC$186,23,FALSE)</f>
        <v>Drive- P96- Actividad 804</v>
      </c>
      <c r="BD113" s="107">
        <f t="shared" si="24"/>
        <v>197</v>
      </c>
      <c r="BE113" s="107">
        <f t="shared" si="25"/>
        <v>197</v>
      </c>
      <c r="BF113" s="108">
        <f t="shared" si="26"/>
        <v>1</v>
      </c>
      <c r="BG113" s="381">
        <f t="shared" si="19"/>
        <v>1</v>
      </c>
      <c r="BH113" s="381">
        <f t="shared" si="20"/>
        <v>1</v>
      </c>
      <c r="BI113" s="382">
        <f t="shared" si="21"/>
        <v>0.02</v>
      </c>
      <c r="BJ113" s="381">
        <f t="shared" si="22"/>
        <v>0.1</v>
      </c>
      <c r="BK113" s="381">
        <f t="shared" si="23"/>
        <v>2E-3</v>
      </c>
    </row>
    <row r="114" spans="1:63" ht="163.5" thickTop="1" thickBot="1" x14ac:dyDescent="0.3">
      <c r="A114" s="18" t="s">
        <v>32</v>
      </c>
      <c r="B114" s="18" t="s">
        <v>51</v>
      </c>
      <c r="C114" s="18" t="s">
        <v>32</v>
      </c>
      <c r="D114" s="19" t="s">
        <v>51</v>
      </c>
      <c r="E114" s="19" t="s">
        <v>11</v>
      </c>
      <c r="F114" s="19" t="s">
        <v>74</v>
      </c>
      <c r="G114" s="19" t="s">
        <v>554</v>
      </c>
      <c r="H114" s="19" t="s">
        <v>276</v>
      </c>
      <c r="I114" s="19" t="s">
        <v>21</v>
      </c>
      <c r="J114" s="19">
        <v>0</v>
      </c>
      <c r="K114" s="19">
        <v>4</v>
      </c>
      <c r="L114" s="19" t="s">
        <v>41</v>
      </c>
      <c r="M114" s="19" t="s">
        <v>333</v>
      </c>
      <c r="N114" s="19" t="s">
        <v>1821</v>
      </c>
      <c r="O114" s="20">
        <v>2</v>
      </c>
      <c r="P114" s="20">
        <v>30</v>
      </c>
      <c r="Q114" s="19" t="s">
        <v>38</v>
      </c>
      <c r="R114" s="19" t="s">
        <v>1722</v>
      </c>
      <c r="S114" s="19" t="s">
        <v>404</v>
      </c>
      <c r="T114" s="21" t="s">
        <v>2439</v>
      </c>
      <c r="U114" s="19"/>
      <c r="V114" s="19"/>
      <c r="W114" s="19"/>
      <c r="X114" s="19"/>
      <c r="Y114" s="139"/>
      <c r="Z114" s="19"/>
      <c r="AA114" s="101"/>
      <c r="AB114" s="152" t="s">
        <v>2923</v>
      </c>
      <c r="AC114" s="156"/>
      <c r="AD114" s="49">
        <f>+VLOOKUP(M114,'[2]PA con seg III Trimestre'!$M$70:$AF$186,18,FALSE)</f>
        <v>30</v>
      </c>
      <c r="AE114" s="49" t="str">
        <f>+VLOOKUP(M114,'[2]PA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4" s="49" t="str">
        <f>+VLOOKUP(M114,'[2]PA con seg III Trimestre'!$M$70:$AF$186,20,FALSE)</f>
        <v>Drive - P96</v>
      </c>
      <c r="AG114" s="23">
        <v>805</v>
      </c>
      <c r="AH114" s="18" t="s">
        <v>1826</v>
      </c>
      <c r="AI114" s="22" t="s">
        <v>47</v>
      </c>
      <c r="AJ114" s="24">
        <v>42522</v>
      </c>
      <c r="AK114" s="24">
        <v>42719</v>
      </c>
      <c r="AL114" s="19">
        <v>20</v>
      </c>
      <c r="AM114" s="155" t="s">
        <v>1824</v>
      </c>
      <c r="AN114" s="22" t="s">
        <v>104</v>
      </c>
      <c r="AO114" s="22" t="s">
        <v>2439</v>
      </c>
      <c r="AP114" s="20"/>
      <c r="AQ114" s="139"/>
      <c r="AR114" s="139"/>
      <c r="AS114" s="20"/>
      <c r="AT114" s="139" t="s">
        <v>1827</v>
      </c>
      <c r="AU114" s="139"/>
      <c r="AV114" s="103"/>
      <c r="AW114" s="27">
        <v>0.6142131979695431</v>
      </c>
      <c r="AX114" s="146" t="s">
        <v>3003</v>
      </c>
      <c r="AY114" s="147" t="s">
        <v>3004</v>
      </c>
      <c r="AZ114" s="94">
        <f>+VLOOKUP(AG114,'[2]PA con seg III Trimestre'!$AG$70:$BC$186,20,FALSE)</f>
        <v>100</v>
      </c>
      <c r="BA114" s="106">
        <f t="shared" si="27"/>
        <v>1</v>
      </c>
      <c r="BB114" s="94" t="str">
        <f>+VLOOKUP(AG114,'[2]PA con seg III Trimestre'!$AG$70:$BC$186,22,FALSE)</f>
        <v xml:space="preserve">Mes de octubre: La Universidad Nacional diseñó instrumento pre y post que para medir los niveles de conflictividad al interior de la RM Bogotá. </v>
      </c>
      <c r="BC114" s="94" t="str">
        <f>+VLOOKUP(AG114,'[2]PA con seg III Trimestre'!$AG$70:$BC$186,23,FALSE)</f>
        <v>Drive- P96- Actividad 805</v>
      </c>
      <c r="BD114" s="107">
        <f t="shared" si="24"/>
        <v>197</v>
      </c>
      <c r="BE114" s="107">
        <f t="shared" si="25"/>
        <v>197</v>
      </c>
      <c r="BF114" s="108">
        <f t="shared" si="26"/>
        <v>1</v>
      </c>
      <c r="BG114" s="381">
        <f t="shared" si="19"/>
        <v>1</v>
      </c>
      <c r="BH114" s="381">
        <f t="shared" si="20"/>
        <v>1</v>
      </c>
      <c r="BI114" s="382">
        <f t="shared" si="21"/>
        <v>0.02</v>
      </c>
      <c r="BJ114" s="381">
        <f t="shared" si="22"/>
        <v>0.2</v>
      </c>
      <c r="BK114" s="381">
        <f t="shared" si="23"/>
        <v>4.0000000000000001E-3</v>
      </c>
    </row>
    <row r="115" spans="1:63" ht="163.5" thickTop="1" thickBot="1" x14ac:dyDescent="0.3">
      <c r="A115" s="18" t="s">
        <v>32</v>
      </c>
      <c r="B115" s="18" t="s">
        <v>51</v>
      </c>
      <c r="C115" s="18" t="s">
        <v>32</v>
      </c>
      <c r="D115" s="19" t="s">
        <v>51</v>
      </c>
      <c r="E115" s="19" t="s">
        <v>11</v>
      </c>
      <c r="F115" s="19" t="s">
        <v>74</v>
      </c>
      <c r="G115" s="19" t="s">
        <v>554</v>
      </c>
      <c r="H115" s="19" t="s">
        <v>276</v>
      </c>
      <c r="I115" s="19" t="s">
        <v>21</v>
      </c>
      <c r="J115" s="19">
        <v>0</v>
      </c>
      <c r="K115" s="19">
        <v>4</v>
      </c>
      <c r="L115" s="19" t="s">
        <v>41</v>
      </c>
      <c r="M115" s="19" t="s">
        <v>333</v>
      </c>
      <c r="N115" s="19" t="s">
        <v>1821</v>
      </c>
      <c r="O115" s="20">
        <v>2</v>
      </c>
      <c r="P115" s="20">
        <v>30</v>
      </c>
      <c r="Q115" s="19" t="s">
        <v>38</v>
      </c>
      <c r="R115" s="19" t="s">
        <v>1722</v>
      </c>
      <c r="S115" s="19" t="s">
        <v>404</v>
      </c>
      <c r="T115" s="21" t="s">
        <v>2439</v>
      </c>
      <c r="U115" s="19"/>
      <c r="V115" s="19"/>
      <c r="W115" s="19"/>
      <c r="X115" s="19"/>
      <c r="Y115" s="139"/>
      <c r="Z115" s="19"/>
      <c r="AA115" s="101"/>
      <c r="AB115" s="152" t="s">
        <v>2923</v>
      </c>
      <c r="AC115" s="156"/>
      <c r="AD115" s="49">
        <f>+VLOOKUP(M115,'[2]PA con seg III Trimestre'!$M$70:$AF$186,18,FALSE)</f>
        <v>30</v>
      </c>
      <c r="AE115" s="49" t="str">
        <f>+VLOOKUP(M115,'[2]PA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5" s="49" t="str">
        <f>+VLOOKUP(M115,'[2]PA con seg III Trimestre'!$M$70:$AF$186,20,FALSE)</f>
        <v>Drive - P96</v>
      </c>
      <c r="AG115" s="23">
        <v>806</v>
      </c>
      <c r="AH115" s="18" t="s">
        <v>1828</v>
      </c>
      <c r="AI115" s="22" t="s">
        <v>47</v>
      </c>
      <c r="AJ115" s="24">
        <v>42552</v>
      </c>
      <c r="AK115" s="24">
        <v>42719</v>
      </c>
      <c r="AL115" s="19">
        <v>15</v>
      </c>
      <c r="AM115" s="155" t="s">
        <v>1824</v>
      </c>
      <c r="AN115" s="22" t="s">
        <v>104</v>
      </c>
      <c r="AO115" s="22" t="s">
        <v>2439</v>
      </c>
      <c r="AP115" s="23"/>
      <c r="AQ115" s="25"/>
      <c r="AR115" s="25"/>
      <c r="AS115" s="23"/>
      <c r="AT115" s="25"/>
      <c r="AU115" s="25"/>
      <c r="AV115" s="103"/>
      <c r="AW115" s="27">
        <v>0.54491017964071853</v>
      </c>
      <c r="AX115" s="146" t="s">
        <v>3005</v>
      </c>
      <c r="AY115" s="105"/>
      <c r="AZ115" s="94">
        <f>+VLOOKUP(AG115,'[2]PA con seg III Trimestre'!$AG$70:$BC$186,20,FALSE)</f>
        <v>100</v>
      </c>
      <c r="BA115" s="106">
        <f t="shared" si="27"/>
        <v>1</v>
      </c>
      <c r="BB115" s="94" t="str">
        <f>+VLOOKUP(AG115,'[2]PA con seg III Trimestre'!$AG$70:$BC$186,22,FALSE)</f>
        <v xml:space="preserve">Mes de diciembre: La Universidad Nacional presentó implementación (diplomado) en estrategias de formación en MARC . </v>
      </c>
      <c r="BC115" s="94" t="str">
        <f>+VLOOKUP(AG115,'[2]PA con seg III Trimestre'!$AG$70:$BC$186,23,FALSE)</f>
        <v>Drive- P96- Actividad 806</v>
      </c>
      <c r="BD115" s="107">
        <f t="shared" si="24"/>
        <v>167</v>
      </c>
      <c r="BE115" s="107">
        <f t="shared" si="25"/>
        <v>167</v>
      </c>
      <c r="BF115" s="108">
        <f t="shared" si="26"/>
        <v>1</v>
      </c>
      <c r="BG115" s="381">
        <f t="shared" si="19"/>
        <v>1</v>
      </c>
      <c r="BH115" s="381">
        <f t="shared" si="20"/>
        <v>1</v>
      </c>
      <c r="BI115" s="382">
        <f t="shared" si="21"/>
        <v>0.02</v>
      </c>
      <c r="BJ115" s="381">
        <f t="shared" si="22"/>
        <v>0.15</v>
      </c>
      <c r="BK115" s="381">
        <f t="shared" si="23"/>
        <v>3.0000000000000001E-3</v>
      </c>
    </row>
    <row r="116" spans="1:63" ht="163.5" thickTop="1" thickBot="1" x14ac:dyDescent="0.3">
      <c r="A116" s="18" t="s">
        <v>32</v>
      </c>
      <c r="B116" s="18" t="s">
        <v>51</v>
      </c>
      <c r="C116" s="18" t="s">
        <v>32</v>
      </c>
      <c r="D116" s="19" t="s">
        <v>51</v>
      </c>
      <c r="E116" s="19" t="s">
        <v>11</v>
      </c>
      <c r="F116" s="19" t="s">
        <v>74</v>
      </c>
      <c r="G116" s="19" t="s">
        <v>554</v>
      </c>
      <c r="H116" s="19" t="s">
        <v>276</v>
      </c>
      <c r="I116" s="19" t="s">
        <v>21</v>
      </c>
      <c r="J116" s="19">
        <v>0</v>
      </c>
      <c r="K116" s="19">
        <v>4</v>
      </c>
      <c r="L116" s="19" t="s">
        <v>41</v>
      </c>
      <c r="M116" s="19" t="s">
        <v>333</v>
      </c>
      <c r="N116" s="19" t="s">
        <v>1821</v>
      </c>
      <c r="O116" s="20">
        <v>2</v>
      </c>
      <c r="P116" s="20">
        <v>30</v>
      </c>
      <c r="Q116" s="19" t="s">
        <v>38</v>
      </c>
      <c r="R116" s="19" t="s">
        <v>1722</v>
      </c>
      <c r="S116" s="19" t="s">
        <v>404</v>
      </c>
      <c r="T116" s="21" t="s">
        <v>2439</v>
      </c>
      <c r="U116" s="19"/>
      <c r="V116" s="19"/>
      <c r="W116" s="19"/>
      <c r="X116" s="19"/>
      <c r="Y116" s="139"/>
      <c r="Z116" s="19"/>
      <c r="AA116" s="101"/>
      <c r="AB116" s="152" t="s">
        <v>2923</v>
      </c>
      <c r="AC116" s="156"/>
      <c r="AD116" s="49">
        <f>+VLOOKUP(M116,'[2]PA con seg III Trimestre'!$M$70:$AF$186,18,FALSE)</f>
        <v>30</v>
      </c>
      <c r="AE116" s="49" t="str">
        <f>+VLOOKUP(M116,'[2]PA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6" s="49" t="str">
        <f>+VLOOKUP(M116,'[2]PA con seg III Trimestre'!$M$70:$AF$186,20,FALSE)</f>
        <v>Drive - P96</v>
      </c>
      <c r="AG116" s="23">
        <v>807</v>
      </c>
      <c r="AH116" s="18" t="s">
        <v>1829</v>
      </c>
      <c r="AI116" s="22" t="s">
        <v>47</v>
      </c>
      <c r="AJ116" s="24">
        <v>42552</v>
      </c>
      <c r="AK116" s="24">
        <v>42719</v>
      </c>
      <c r="AL116" s="19">
        <v>15</v>
      </c>
      <c r="AM116" s="155" t="s">
        <v>1824</v>
      </c>
      <c r="AN116" s="22" t="s">
        <v>104</v>
      </c>
      <c r="AO116" s="22" t="s">
        <v>2439</v>
      </c>
      <c r="AP116" s="23"/>
      <c r="AQ116" s="25"/>
      <c r="AR116" s="25"/>
      <c r="AS116" s="23"/>
      <c r="AT116" s="25"/>
      <c r="AU116" s="25"/>
      <c r="AV116" s="103"/>
      <c r="AW116" s="27">
        <v>0.54491017964071853</v>
      </c>
      <c r="AX116" s="146" t="s">
        <v>3006</v>
      </c>
      <c r="AY116" s="105"/>
      <c r="AZ116" s="94">
        <f>+VLOOKUP(AG116,'[2]PA con seg III Trimestre'!$AG$70:$BC$186,20,FALSE)</f>
        <v>100</v>
      </c>
      <c r="BA116" s="106">
        <f t="shared" si="27"/>
        <v>1</v>
      </c>
      <c r="BB116" s="94" t="str">
        <f>+VLOOKUP(AG116,'[2]PA con seg III Trimestre'!$AG$70:$BC$186,22,FALSE)</f>
        <v xml:space="preserve">Mes de diciembre: La Universidad Nacional diseño Sistema de Mediación Penitenciaria. </v>
      </c>
      <c r="BC116" s="94" t="str">
        <f>+VLOOKUP(AG116,'[2]PA con seg III Trimestre'!$AG$70:$BC$186,23,FALSE)</f>
        <v>Drive- P96- Actividad 807</v>
      </c>
      <c r="BD116" s="107">
        <f t="shared" si="24"/>
        <v>167</v>
      </c>
      <c r="BE116" s="107">
        <f t="shared" si="25"/>
        <v>167</v>
      </c>
      <c r="BF116" s="108">
        <f t="shared" si="26"/>
        <v>1</v>
      </c>
      <c r="BG116" s="381">
        <f t="shared" si="19"/>
        <v>1</v>
      </c>
      <c r="BH116" s="381">
        <f t="shared" si="20"/>
        <v>1</v>
      </c>
      <c r="BI116" s="382">
        <f t="shared" si="21"/>
        <v>0.02</v>
      </c>
      <c r="BJ116" s="381">
        <f t="shared" si="22"/>
        <v>0.15</v>
      </c>
      <c r="BK116" s="381">
        <f t="shared" si="23"/>
        <v>3.0000000000000001E-3</v>
      </c>
    </row>
    <row r="117" spans="1:63" ht="163.5" thickTop="1" thickBot="1" x14ac:dyDescent="0.3">
      <c r="A117" s="18" t="s">
        <v>32</v>
      </c>
      <c r="B117" s="18" t="s">
        <v>51</v>
      </c>
      <c r="C117" s="18" t="s">
        <v>32</v>
      </c>
      <c r="D117" s="19" t="s">
        <v>51</v>
      </c>
      <c r="E117" s="19" t="s">
        <v>11</v>
      </c>
      <c r="F117" s="19" t="s">
        <v>74</v>
      </c>
      <c r="G117" s="19" t="s">
        <v>554</v>
      </c>
      <c r="H117" s="19" t="s">
        <v>276</v>
      </c>
      <c r="I117" s="19" t="s">
        <v>21</v>
      </c>
      <c r="J117" s="19">
        <v>0</v>
      </c>
      <c r="K117" s="19">
        <v>4</v>
      </c>
      <c r="L117" s="19" t="s">
        <v>41</v>
      </c>
      <c r="M117" s="19" t="s">
        <v>333</v>
      </c>
      <c r="N117" s="19" t="s">
        <v>1821</v>
      </c>
      <c r="O117" s="20">
        <v>2</v>
      </c>
      <c r="P117" s="20">
        <v>30</v>
      </c>
      <c r="Q117" s="19" t="s">
        <v>38</v>
      </c>
      <c r="R117" s="19" t="s">
        <v>1722</v>
      </c>
      <c r="S117" s="19" t="s">
        <v>404</v>
      </c>
      <c r="T117" s="21" t="s">
        <v>2439</v>
      </c>
      <c r="U117" s="19"/>
      <c r="V117" s="19"/>
      <c r="W117" s="19"/>
      <c r="X117" s="19"/>
      <c r="Y117" s="139"/>
      <c r="Z117" s="19"/>
      <c r="AA117" s="101"/>
      <c r="AB117" s="152" t="s">
        <v>2923</v>
      </c>
      <c r="AC117" s="156"/>
      <c r="AD117" s="49">
        <f>+VLOOKUP(M117,'[2]PA con seg III Trimestre'!$M$70:$AF$186,18,FALSE)</f>
        <v>30</v>
      </c>
      <c r="AE117" s="49" t="str">
        <f>+VLOOKUP(M117,'[2]PA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7" s="49" t="str">
        <f>+VLOOKUP(M117,'[2]PA con seg III Trimestre'!$M$70:$AF$186,20,FALSE)</f>
        <v>Drive - P96</v>
      </c>
      <c r="AG117" s="23">
        <v>808</v>
      </c>
      <c r="AH117" s="18" t="s">
        <v>1830</v>
      </c>
      <c r="AI117" s="22" t="s">
        <v>47</v>
      </c>
      <c r="AJ117" s="24">
        <v>42552</v>
      </c>
      <c r="AK117" s="24">
        <v>42719</v>
      </c>
      <c r="AL117" s="19">
        <v>20</v>
      </c>
      <c r="AM117" s="155" t="s">
        <v>1824</v>
      </c>
      <c r="AN117" s="22" t="s">
        <v>104</v>
      </c>
      <c r="AO117" s="22" t="s">
        <v>2439</v>
      </c>
      <c r="AP117" s="23"/>
      <c r="AQ117" s="25"/>
      <c r="AR117" s="25"/>
      <c r="AS117" s="23"/>
      <c r="AT117" s="25"/>
      <c r="AU117" s="25"/>
      <c r="AV117" s="103"/>
      <c r="AW117" s="27">
        <v>0.54491017964071853</v>
      </c>
      <c r="AX117" s="146" t="s">
        <v>3007</v>
      </c>
      <c r="AY117" s="105"/>
      <c r="AZ117" s="94">
        <f>+VLOOKUP(AG117,'[2]PA con seg III Trimestre'!$AG$70:$BC$186,20,FALSE)</f>
        <v>100</v>
      </c>
      <c r="BA117" s="106">
        <f t="shared" si="27"/>
        <v>1</v>
      </c>
      <c r="BB117" s="94" t="str">
        <f>+VLOOKUP(AG117,'[2]PA con seg III Trimestre'!$AG$70:$BC$186,22,FALSE)</f>
        <v xml:space="preserve">Mes de diciembre: La Universidad Nacional construyó un manual de convivencia para articular las prácticas formales y no formales de Resolución de Conflictos. </v>
      </c>
      <c r="BC117" s="94" t="str">
        <f>+VLOOKUP(AG117,'[2]PA con seg III Trimestre'!$AG$70:$BC$186,23,FALSE)</f>
        <v>Drive- P96- Actividad 808</v>
      </c>
      <c r="BD117" s="107">
        <f t="shared" si="24"/>
        <v>167</v>
      </c>
      <c r="BE117" s="107">
        <f t="shared" si="25"/>
        <v>167</v>
      </c>
      <c r="BF117" s="108">
        <f t="shared" si="26"/>
        <v>1</v>
      </c>
      <c r="BG117" s="381">
        <f t="shared" si="19"/>
        <v>1</v>
      </c>
      <c r="BH117" s="381">
        <f t="shared" si="20"/>
        <v>1</v>
      </c>
      <c r="BI117" s="382">
        <f t="shared" si="21"/>
        <v>0.02</v>
      </c>
      <c r="BJ117" s="381">
        <f t="shared" si="22"/>
        <v>0.2</v>
      </c>
      <c r="BK117" s="381">
        <f t="shared" si="23"/>
        <v>4.0000000000000001E-3</v>
      </c>
    </row>
    <row r="118" spans="1:63" ht="163.5" thickTop="1" thickBot="1" x14ac:dyDescent="0.3">
      <c r="A118" s="18" t="s">
        <v>32</v>
      </c>
      <c r="B118" s="18" t="s">
        <v>51</v>
      </c>
      <c r="C118" s="18" t="s">
        <v>32</v>
      </c>
      <c r="D118" s="19" t="s">
        <v>51</v>
      </c>
      <c r="E118" s="19" t="s">
        <v>11</v>
      </c>
      <c r="F118" s="19" t="s">
        <v>74</v>
      </c>
      <c r="G118" s="19" t="s">
        <v>554</v>
      </c>
      <c r="H118" s="19" t="s">
        <v>276</v>
      </c>
      <c r="I118" s="19" t="s">
        <v>21</v>
      </c>
      <c r="J118" s="19">
        <v>0</v>
      </c>
      <c r="K118" s="19">
        <v>4</v>
      </c>
      <c r="L118" s="19" t="s">
        <v>41</v>
      </c>
      <c r="M118" s="19" t="s">
        <v>333</v>
      </c>
      <c r="N118" s="19" t="s">
        <v>1821</v>
      </c>
      <c r="O118" s="20">
        <v>2</v>
      </c>
      <c r="P118" s="20">
        <v>30</v>
      </c>
      <c r="Q118" s="19" t="s">
        <v>38</v>
      </c>
      <c r="R118" s="19" t="s">
        <v>1722</v>
      </c>
      <c r="S118" s="19" t="s">
        <v>404</v>
      </c>
      <c r="T118" s="21" t="s">
        <v>2439</v>
      </c>
      <c r="U118" s="19"/>
      <c r="V118" s="19"/>
      <c r="W118" s="19"/>
      <c r="X118" s="19"/>
      <c r="Y118" s="139"/>
      <c r="Z118" s="19"/>
      <c r="AA118" s="101"/>
      <c r="AB118" s="152" t="s">
        <v>2923</v>
      </c>
      <c r="AC118" s="156"/>
      <c r="AD118" s="49">
        <f>+VLOOKUP(M118,'[2]PA con seg III Trimestre'!$M$70:$AF$186,18,FALSE)</f>
        <v>30</v>
      </c>
      <c r="AE118" s="49" t="str">
        <f>+VLOOKUP(M118,'[2]PA con seg III Trimestre'!$M$70:$AF$186,19,FALSE)</f>
        <v xml:space="preserve">Se suscribió Contrato Interadministrativo 206 del 20 de octubre de 2016 entre el INPEC y la Universidad Nacional de Colombia, cuyo objeto es “Contratar la implementación del proyecto “Cárceles para la paz nacional” durante la vigencia 2016 en la Reclusión de Mujeres de Bogotá”.  
El 24 de octubre se realizó acta de inició del Contrato Interadministrativo 206 del 20 de octubre de 2016 entre el INPEC  y la Universidad Nacional de Colombia. 
La Universidad Nacional realizó diagnóstico sobre los niveles de conflictividad y convivencia en la RM Bogotá.
</v>
      </c>
      <c r="AF118" s="49" t="str">
        <f>+VLOOKUP(M118,'[2]PA con seg III Trimestre'!$M$70:$AF$186,20,FALSE)</f>
        <v>Drive - P96</v>
      </c>
      <c r="AG118" s="23">
        <v>809</v>
      </c>
      <c r="AH118" s="18" t="s">
        <v>1831</v>
      </c>
      <c r="AI118" s="22" t="s">
        <v>47</v>
      </c>
      <c r="AJ118" s="24">
        <v>42552</v>
      </c>
      <c r="AK118" s="24">
        <v>42716</v>
      </c>
      <c r="AL118" s="19">
        <v>20</v>
      </c>
      <c r="AM118" s="155" t="s">
        <v>1824</v>
      </c>
      <c r="AN118" s="22" t="s">
        <v>104</v>
      </c>
      <c r="AO118" s="22" t="s">
        <v>2439</v>
      </c>
      <c r="AP118" s="23"/>
      <c r="AQ118" s="25"/>
      <c r="AR118" s="25"/>
      <c r="AS118" s="23"/>
      <c r="AT118" s="25"/>
      <c r="AU118" s="25"/>
      <c r="AV118" s="103"/>
      <c r="AW118" s="27">
        <v>0.55487804878048785</v>
      </c>
      <c r="AX118" s="146" t="s">
        <v>3007</v>
      </c>
      <c r="AY118" s="105"/>
      <c r="AZ118" s="94">
        <f>+VLOOKUP(AG118,'[2]PA con seg III Trimestre'!$AG$70:$BC$186,20,FALSE)</f>
        <v>100</v>
      </c>
      <c r="BA118" s="106">
        <f t="shared" si="27"/>
        <v>1</v>
      </c>
      <c r="BB118" s="94" t="str">
        <f>+VLOOKUP(AG118,'[2]PA con seg III Trimestre'!$AG$70:$BC$186,22,FALSE)</f>
        <v>Mes de diciembre: La Universidad Nacional diseño una estrategia de formación en Cultura Ciudadana y Paz</v>
      </c>
      <c r="BC118" s="94" t="str">
        <f>+VLOOKUP(AG118,'[2]PA con seg III Trimestre'!$AG$70:$BC$186,23,FALSE)</f>
        <v>Drive- P96- Actividad 809</v>
      </c>
      <c r="BD118" s="107">
        <f t="shared" si="24"/>
        <v>164</v>
      </c>
      <c r="BE118" s="107">
        <f t="shared" si="25"/>
        <v>164</v>
      </c>
      <c r="BF118" s="108">
        <f t="shared" si="26"/>
        <v>1</v>
      </c>
      <c r="BG118" s="381">
        <f t="shared" si="19"/>
        <v>1</v>
      </c>
      <c r="BH118" s="381">
        <f t="shared" si="20"/>
        <v>1</v>
      </c>
      <c r="BI118" s="382">
        <f t="shared" si="21"/>
        <v>0.02</v>
      </c>
      <c r="BJ118" s="381">
        <f t="shared" si="22"/>
        <v>0.2</v>
      </c>
      <c r="BK118" s="381">
        <f t="shared" si="23"/>
        <v>4.0000000000000001E-3</v>
      </c>
    </row>
    <row r="119" spans="1:63" ht="123" thickTop="1" thickBot="1" x14ac:dyDescent="0.3">
      <c r="A119" s="18" t="s">
        <v>32</v>
      </c>
      <c r="B119" s="18" t="s">
        <v>51</v>
      </c>
      <c r="C119" s="18" t="s">
        <v>32</v>
      </c>
      <c r="D119" s="19" t="s">
        <v>51</v>
      </c>
      <c r="E119" s="19" t="s">
        <v>11</v>
      </c>
      <c r="F119" s="19" t="s">
        <v>74</v>
      </c>
      <c r="G119" s="19" t="s">
        <v>542</v>
      </c>
      <c r="H119" s="19" t="s">
        <v>421</v>
      </c>
      <c r="I119" s="19" t="s">
        <v>21</v>
      </c>
      <c r="J119" s="19">
        <v>0</v>
      </c>
      <c r="K119" s="19">
        <v>4</v>
      </c>
      <c r="L119" s="19" t="s">
        <v>41</v>
      </c>
      <c r="M119" s="19" t="s">
        <v>446</v>
      </c>
      <c r="N119" s="19" t="s">
        <v>447</v>
      </c>
      <c r="O119" s="20">
        <v>2</v>
      </c>
      <c r="P119" s="20">
        <v>40</v>
      </c>
      <c r="Q119" s="18" t="s">
        <v>38</v>
      </c>
      <c r="R119" s="21" t="s">
        <v>1722</v>
      </c>
      <c r="S119" s="21" t="s">
        <v>404</v>
      </c>
      <c r="T119" s="21" t="s">
        <v>2439</v>
      </c>
      <c r="U119" s="21"/>
      <c r="V119" s="21"/>
      <c r="W119" s="21"/>
      <c r="X119" s="21"/>
      <c r="Y119" s="139" t="s">
        <v>1832</v>
      </c>
      <c r="Z119" s="21"/>
      <c r="AA119" s="101"/>
      <c r="AB119" s="152" t="s">
        <v>2924</v>
      </c>
      <c r="AC119" s="154"/>
      <c r="AD119" s="49">
        <f>+VLOOKUP(M119,'[2]PA con seg III Trimestre'!$M$70:$AF$186,18,FALSE)</f>
        <v>40</v>
      </c>
      <c r="AE119" s="49" t="str">
        <f>+VLOOKUP(M119,'[2]PA con seg III Trimestre'!$M$70:$AF$186,19,FALSE)</f>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
      <c r="AF119" s="49" t="str">
        <f>+VLOOKUP(M119,'[2]PA con seg III Trimestre'!$M$70:$AF$186,20,FALSE)</f>
        <v>Drive- P97 - Actividad 812</v>
      </c>
      <c r="AG119" s="23">
        <v>810</v>
      </c>
      <c r="AH119" s="22" t="s">
        <v>1833</v>
      </c>
      <c r="AI119" s="22" t="s">
        <v>47</v>
      </c>
      <c r="AJ119" s="24">
        <v>42401</v>
      </c>
      <c r="AK119" s="24">
        <v>42716</v>
      </c>
      <c r="AL119" s="21">
        <v>33</v>
      </c>
      <c r="AM119" s="21" t="s">
        <v>1834</v>
      </c>
      <c r="AN119" s="21" t="s">
        <v>404</v>
      </c>
      <c r="AO119" s="21" t="s">
        <v>2439</v>
      </c>
      <c r="AP119" s="20"/>
      <c r="AQ119" s="139"/>
      <c r="AR119" s="139"/>
      <c r="AS119" s="20"/>
      <c r="AT119" s="139" t="s">
        <v>1835</v>
      </c>
      <c r="AU119" s="139"/>
      <c r="AV119" s="103"/>
      <c r="AW119" s="27">
        <v>0.7682539682539683</v>
      </c>
      <c r="AX119" s="146" t="s">
        <v>1835</v>
      </c>
      <c r="AY119" s="105"/>
      <c r="AZ119" s="94">
        <f>+VLOOKUP(AG119,'[2]PA con seg III Trimestre'!$AG$70:$BC$186,20,FALSE)</f>
        <v>100</v>
      </c>
      <c r="BA119" s="106">
        <f t="shared" si="27"/>
        <v>1</v>
      </c>
      <c r="BB119" s="94" t="str">
        <f>+VLOOKUP(AG119,'[2]PA con seg III Trimestre'!$AG$70:$BC$186,22,FALSE)</f>
        <v>Mes de diciembre: Mediante oficio No. 8300 DIRAT- 8320 SUBAP- 83202 GRUTA- 17785 del 07 de diciembre de 2016 la Doctora María Inés Guzmán Correa, Subdirectora de Atención Psicosocial y Supervisora del contrato interadministrativo 208 del 20 de octubre de 2016 certificó la entrega del segundo producto “revisión del instrumento actual desde lo teórico y lo psicométrico“, por parte de la Universidad Industrial de Santander- UIS.</v>
      </c>
      <c r="BC119" s="94" t="str">
        <f>+VLOOKUP(AG119,'[2]PA con seg III Trimestre'!$AG$70:$BC$186,23,FALSE)</f>
        <v>Drive- P97 - Actividad 810</v>
      </c>
      <c r="BD119" s="107">
        <f t="shared" si="24"/>
        <v>315</v>
      </c>
      <c r="BE119" s="107">
        <f t="shared" si="25"/>
        <v>315</v>
      </c>
      <c r="BF119" s="108">
        <f t="shared" si="26"/>
        <v>1</v>
      </c>
      <c r="BG119" s="381">
        <f t="shared" ref="BG119:BG146" si="28">+(AD119/P119)</f>
        <v>1</v>
      </c>
      <c r="BH119" s="381">
        <f t="shared" ref="BH119:BH146" si="29">+IF(BG119&gt;100%,100%,BG119)</f>
        <v>1</v>
      </c>
      <c r="BI119" s="382">
        <f t="shared" ref="BI119:BI146" si="30">(BH119*O119)/100</f>
        <v>0.02</v>
      </c>
      <c r="BJ119" s="381">
        <f t="shared" ref="BJ119:BJ146" si="31">+(AZ119*AL119)/10000</f>
        <v>0.33</v>
      </c>
      <c r="BK119" s="381">
        <f t="shared" ref="BK119:BK146" si="32">+(BJ119*O119)/100</f>
        <v>6.6E-3</v>
      </c>
    </row>
    <row r="120" spans="1:63" ht="123" thickTop="1" thickBot="1" x14ac:dyDescent="0.3">
      <c r="A120" s="18" t="s">
        <v>32</v>
      </c>
      <c r="B120" s="18" t="s">
        <v>51</v>
      </c>
      <c r="C120" s="18" t="s">
        <v>32</v>
      </c>
      <c r="D120" s="19" t="s">
        <v>51</v>
      </c>
      <c r="E120" s="19" t="s">
        <v>11</v>
      </c>
      <c r="F120" s="19" t="s">
        <v>74</v>
      </c>
      <c r="G120" s="19" t="s">
        <v>542</v>
      </c>
      <c r="H120" s="19" t="s">
        <v>421</v>
      </c>
      <c r="I120" s="19" t="s">
        <v>21</v>
      </c>
      <c r="J120" s="19">
        <v>0</v>
      </c>
      <c r="K120" s="19">
        <v>4</v>
      </c>
      <c r="L120" s="19" t="s">
        <v>41</v>
      </c>
      <c r="M120" s="19" t="s">
        <v>446</v>
      </c>
      <c r="N120" s="19" t="s">
        <v>447</v>
      </c>
      <c r="O120" s="20">
        <v>2</v>
      </c>
      <c r="P120" s="20">
        <v>40</v>
      </c>
      <c r="Q120" s="19" t="s">
        <v>38</v>
      </c>
      <c r="R120" s="21" t="s">
        <v>1722</v>
      </c>
      <c r="S120" s="21" t="s">
        <v>404</v>
      </c>
      <c r="T120" s="21" t="s">
        <v>2439</v>
      </c>
      <c r="U120" s="21"/>
      <c r="V120" s="21"/>
      <c r="W120" s="21"/>
      <c r="X120" s="21"/>
      <c r="Y120" s="139"/>
      <c r="Z120" s="21"/>
      <c r="AA120" s="101"/>
      <c r="AB120" s="152" t="s">
        <v>2924</v>
      </c>
      <c r="AC120" s="154"/>
      <c r="AD120" s="49">
        <f>+VLOOKUP(M120,'[2]PA con seg III Trimestre'!$M$70:$AF$186,18,FALSE)</f>
        <v>40</v>
      </c>
      <c r="AE120" s="49" t="str">
        <f>+VLOOKUP(M120,'[2]PA con seg III Trimestre'!$M$70:$AF$186,19,FALSE)</f>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
      <c r="AF120" s="49" t="str">
        <f>+VLOOKUP(M120,'[2]PA con seg III Trimestre'!$M$70:$AF$186,20,FALSE)</f>
        <v>Drive- P97 - Actividad 812</v>
      </c>
      <c r="AG120" s="23">
        <v>811</v>
      </c>
      <c r="AH120" s="22" t="s">
        <v>1836</v>
      </c>
      <c r="AI120" s="22" t="s">
        <v>47</v>
      </c>
      <c r="AJ120" s="24">
        <v>42401</v>
      </c>
      <c r="AK120" s="24">
        <v>42716</v>
      </c>
      <c r="AL120" s="21">
        <v>33</v>
      </c>
      <c r="AM120" s="21" t="s">
        <v>1726</v>
      </c>
      <c r="AN120" s="21" t="s">
        <v>404</v>
      </c>
      <c r="AO120" s="21" t="s">
        <v>2439</v>
      </c>
      <c r="AP120" s="20"/>
      <c r="AQ120" s="139"/>
      <c r="AR120" s="139"/>
      <c r="AS120" s="20"/>
      <c r="AT120" s="139" t="s">
        <v>1837</v>
      </c>
      <c r="AU120" s="139"/>
      <c r="AV120" s="103"/>
      <c r="AW120" s="27">
        <v>0.7682539682539683</v>
      </c>
      <c r="AX120" s="146" t="s">
        <v>3008</v>
      </c>
      <c r="AY120" s="105"/>
      <c r="AZ120" s="94">
        <f>+VLOOKUP(AG120,'[2]PA con seg III Trimestre'!$AG$70:$BC$186,20,FALSE)</f>
        <v>100</v>
      </c>
      <c r="BA120" s="106">
        <f t="shared" si="27"/>
        <v>1</v>
      </c>
      <c r="BB120" s="94" t="str">
        <f>+VLOOKUP(AG120,'[2]PA con seg III Trimestre'!$AG$70:$BC$186,22,FALSE)</f>
        <v xml:space="preserve">Mes de diciembre: Mediante oficio No. 8300 DIRAT- 8320 SUBAP- 83202 GRUTA- 17784 del 07 de diciembre de 2016 la Doctora María Inés Guzmán Correa, Subdirectora de Atención Psicosocial y Supervisora del contrato interadministrativo 208 del 20 de octubre de 2016 certificó la entrega del segundo producto “proceso de socialización “, por parte de la Universidad Industrial de Santander- UIS. </v>
      </c>
      <c r="BC120" s="94" t="str">
        <f>+VLOOKUP(AG120,'[2]PA con seg III Trimestre'!$AG$70:$BC$186,23,FALSE)</f>
        <v>Drive- P97 - Actividad 811</v>
      </c>
      <c r="BD120" s="107">
        <f t="shared" si="24"/>
        <v>315</v>
      </c>
      <c r="BE120" s="107">
        <f t="shared" si="25"/>
        <v>315</v>
      </c>
      <c r="BF120" s="108">
        <f t="shared" si="26"/>
        <v>1</v>
      </c>
      <c r="BG120" s="381">
        <f t="shared" si="28"/>
        <v>1</v>
      </c>
      <c r="BH120" s="381">
        <f t="shared" si="29"/>
        <v>1</v>
      </c>
      <c r="BI120" s="382">
        <f t="shared" si="30"/>
        <v>0.02</v>
      </c>
      <c r="BJ120" s="381">
        <f t="shared" si="31"/>
        <v>0.33</v>
      </c>
      <c r="BK120" s="381">
        <f t="shared" si="32"/>
        <v>6.6E-3</v>
      </c>
    </row>
    <row r="121" spans="1:63" ht="123" thickTop="1" thickBot="1" x14ac:dyDescent="0.3">
      <c r="A121" s="18" t="s">
        <v>32</v>
      </c>
      <c r="B121" s="18" t="s">
        <v>51</v>
      </c>
      <c r="C121" s="18" t="s">
        <v>32</v>
      </c>
      <c r="D121" s="19" t="s">
        <v>51</v>
      </c>
      <c r="E121" s="19" t="s">
        <v>11</v>
      </c>
      <c r="F121" s="19" t="s">
        <v>74</v>
      </c>
      <c r="G121" s="19" t="s">
        <v>542</v>
      </c>
      <c r="H121" s="19" t="s">
        <v>421</v>
      </c>
      <c r="I121" s="19" t="s">
        <v>21</v>
      </c>
      <c r="J121" s="19">
        <v>0</v>
      </c>
      <c r="K121" s="19">
        <v>4</v>
      </c>
      <c r="L121" s="19" t="s">
        <v>41</v>
      </c>
      <c r="M121" s="19" t="s">
        <v>446</v>
      </c>
      <c r="N121" s="19" t="s">
        <v>447</v>
      </c>
      <c r="O121" s="20">
        <v>2</v>
      </c>
      <c r="P121" s="20">
        <v>40</v>
      </c>
      <c r="Q121" s="21" t="s">
        <v>38</v>
      </c>
      <c r="R121" s="21" t="s">
        <v>1722</v>
      </c>
      <c r="S121" s="21" t="s">
        <v>404</v>
      </c>
      <c r="T121" s="21" t="s">
        <v>2439</v>
      </c>
      <c r="U121" s="21"/>
      <c r="V121" s="21"/>
      <c r="W121" s="21"/>
      <c r="X121" s="21"/>
      <c r="Y121" s="139"/>
      <c r="Z121" s="21"/>
      <c r="AA121" s="101"/>
      <c r="AB121" s="152" t="s">
        <v>2924</v>
      </c>
      <c r="AC121" s="154"/>
      <c r="AD121" s="49">
        <f>+VLOOKUP(M121,'[2]PA con seg III Trimestre'!$M$70:$AF$186,18,FALSE)</f>
        <v>40</v>
      </c>
      <c r="AE121" s="49" t="str">
        <f>+VLOOKUP(M121,'[2]PA con seg III Trimestre'!$M$70:$AF$186,19,FALSE)</f>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
      <c r="AF121" s="49" t="str">
        <f>+VLOOKUP(M121,'[2]PA con seg III Trimestre'!$M$70:$AF$186,20,FALSE)</f>
        <v>Drive- P97 - Actividad 812</v>
      </c>
      <c r="AG121" s="23">
        <v>812</v>
      </c>
      <c r="AH121" s="22" t="s">
        <v>1838</v>
      </c>
      <c r="AI121" s="22" t="s">
        <v>47</v>
      </c>
      <c r="AJ121" s="24">
        <v>42401</v>
      </c>
      <c r="AK121" s="24">
        <v>42716</v>
      </c>
      <c r="AL121" s="21">
        <v>34</v>
      </c>
      <c r="AM121" s="21" t="s">
        <v>1726</v>
      </c>
      <c r="AN121" s="21" t="s">
        <v>404</v>
      </c>
      <c r="AO121" s="21" t="s">
        <v>2439</v>
      </c>
      <c r="AP121" s="20"/>
      <c r="AQ121" s="139"/>
      <c r="AR121" s="139"/>
      <c r="AS121" s="20"/>
      <c r="AT121" s="139" t="s">
        <v>1839</v>
      </c>
      <c r="AU121" s="139"/>
      <c r="AV121" s="103"/>
      <c r="AW121" s="27">
        <v>0.7682539682539683</v>
      </c>
      <c r="AX121" s="146" t="s">
        <v>1839</v>
      </c>
      <c r="AY121" s="105"/>
      <c r="AZ121" s="94">
        <f>+VLOOKUP(AG121,'[2]PA con seg III Trimestre'!$AG$70:$BC$186,20,FALSE)</f>
        <v>100</v>
      </c>
      <c r="BA121" s="106">
        <f t="shared" si="27"/>
        <v>1</v>
      </c>
      <c r="BB121" s="94" t="str">
        <f>+VLOOKUP(AG121,'[2]PA con seg III Trimestre'!$AG$70:$BC$186,22,FALSE)</f>
        <v xml:space="preserve">Mes de diciembre: Se realizó proceso de actualización del instrumento, por parte de la Universidad Industrial de Santander- UIS.
Mediante oficio No. 8300 DIRAT- 83200 SUBAP- 83202 GRUTA- 21896 del 16 de diciembre de 2016 se solicitó por parte de la Doctora María Inés Guzmán Correa, Subdirectora de Atención Psicosocial y Supervisora del contrato interadministrativo 208 del 20 de octubre de 2016 la entrega formal del producto No. 3. 
</v>
      </c>
      <c r="BC121" s="94" t="str">
        <f>+VLOOKUP(AG121,'[2]PA con seg III Trimestre'!$AG$70:$BC$186,23,FALSE)</f>
        <v>Drive- P97 - Actividad 812</v>
      </c>
      <c r="BD121" s="107">
        <f t="shared" si="24"/>
        <v>315</v>
      </c>
      <c r="BE121" s="107">
        <f t="shared" si="25"/>
        <v>315</v>
      </c>
      <c r="BF121" s="108">
        <f t="shared" si="26"/>
        <v>1</v>
      </c>
      <c r="BG121" s="381">
        <f t="shared" si="28"/>
        <v>1</v>
      </c>
      <c r="BH121" s="381">
        <f t="shared" si="29"/>
        <v>1</v>
      </c>
      <c r="BI121" s="382">
        <f t="shared" si="30"/>
        <v>0.02</v>
      </c>
      <c r="BJ121" s="381">
        <f t="shared" si="31"/>
        <v>0.34</v>
      </c>
      <c r="BK121" s="381">
        <f t="shared" si="32"/>
        <v>6.8000000000000005E-3</v>
      </c>
    </row>
    <row r="122" spans="1:63" ht="190.5" thickTop="1" thickBot="1" x14ac:dyDescent="0.3">
      <c r="A122" s="18" t="s">
        <v>32</v>
      </c>
      <c r="B122" s="18" t="s">
        <v>51</v>
      </c>
      <c r="C122" s="18" t="s">
        <v>32</v>
      </c>
      <c r="D122" s="19" t="s">
        <v>51</v>
      </c>
      <c r="E122" s="19" t="s">
        <v>11</v>
      </c>
      <c r="F122" s="19" t="s">
        <v>74</v>
      </c>
      <c r="G122" s="19" t="s">
        <v>554</v>
      </c>
      <c r="H122" s="19" t="s">
        <v>276</v>
      </c>
      <c r="I122" s="19" t="s">
        <v>274</v>
      </c>
      <c r="J122" s="19" t="s">
        <v>2553</v>
      </c>
      <c r="K122" s="19">
        <v>97</v>
      </c>
      <c r="L122" s="19" t="s">
        <v>38</v>
      </c>
      <c r="M122" s="19" t="s">
        <v>286</v>
      </c>
      <c r="N122" s="19" t="s">
        <v>288</v>
      </c>
      <c r="O122" s="20">
        <v>1</v>
      </c>
      <c r="P122" s="20">
        <v>50</v>
      </c>
      <c r="Q122" s="18" t="s">
        <v>38</v>
      </c>
      <c r="R122" s="21" t="s">
        <v>1722</v>
      </c>
      <c r="S122" s="21" t="s">
        <v>404</v>
      </c>
      <c r="T122" s="21" t="s">
        <v>2439</v>
      </c>
      <c r="U122" s="21"/>
      <c r="V122" s="21"/>
      <c r="W122" s="21"/>
      <c r="X122" s="21"/>
      <c r="Y122" s="139" t="s">
        <v>1840</v>
      </c>
      <c r="Z122" s="21"/>
      <c r="AA122" s="101"/>
      <c r="AB122" s="152" t="s">
        <v>2925</v>
      </c>
      <c r="AC122" s="154"/>
      <c r="AD122" s="49">
        <f>+VLOOKUP(M122,'[2]PA con seg III Trimestre'!$M$70:$AF$186,18,FALSE)</f>
        <v>50</v>
      </c>
      <c r="AE122" s="49" t="str">
        <f>+VLOOKUP(M122,'[2]PA con seg III Trimestre'!$M$70:$AF$186,19,FALSE)</f>
        <v xml:space="preserve">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v>
      </c>
      <c r="AF122" s="49" t="str">
        <f>+VLOOKUP(M122,'[2]PA con seg III Trimestre'!$M$70:$AF$186,20,FALSE)</f>
        <v>Drive-P99- Actividad 813</v>
      </c>
      <c r="AG122" s="23">
        <v>813</v>
      </c>
      <c r="AH122" s="22" t="s">
        <v>1841</v>
      </c>
      <c r="AI122" s="22" t="s">
        <v>47</v>
      </c>
      <c r="AJ122" s="24">
        <v>42401</v>
      </c>
      <c r="AK122" s="24">
        <v>42674</v>
      </c>
      <c r="AL122" s="21">
        <v>100</v>
      </c>
      <c r="AM122" s="21" t="s">
        <v>1726</v>
      </c>
      <c r="AN122" s="21" t="s">
        <v>404</v>
      </c>
      <c r="AO122" s="21" t="s">
        <v>2439</v>
      </c>
      <c r="AP122" s="20"/>
      <c r="AQ122" s="139"/>
      <c r="AR122" s="139"/>
      <c r="AS122" s="20" t="s">
        <v>990</v>
      </c>
      <c r="AT122" s="139" t="s">
        <v>1842</v>
      </c>
      <c r="AU122" s="139" t="s">
        <v>1843</v>
      </c>
      <c r="AV122" s="103"/>
      <c r="AW122" s="27">
        <v>0.88644688644688641</v>
      </c>
      <c r="AX122" s="146" t="s">
        <v>3009</v>
      </c>
      <c r="AY122" s="147" t="s">
        <v>3010</v>
      </c>
      <c r="AZ122" s="94">
        <f>+VLOOKUP(AG122,'[2]PA con seg III Trimestre'!$AG$70:$BC$186,20,FALSE)</f>
        <v>100</v>
      </c>
      <c r="BA122" s="106">
        <f t="shared" si="27"/>
        <v>1</v>
      </c>
      <c r="BB122" s="94" t="str">
        <f>+VLOOKUP(AG122,'[2]PA con seg III Trimestre'!$AG$70:$BC$186,22,FALSE)</f>
        <v xml:space="preserve">Mes de octubre: Mediante oficio No. 8300 DIRAT- 8320 SUBAP- 83201 GATES- 13884 del 31 de octubre de 2016 se presentó el “Curso virtual para servidores penitenciarios sobre prevención del suicidio en población privada de la libertad” a la Doctora Adriana Patricia Hernández Marín, Directora de Penitenciaria Nacional del INPEC. </v>
      </c>
      <c r="BC122" s="94" t="str">
        <f>+VLOOKUP(AG122,'[2]PA con seg III Trimestre'!$AG$70:$BC$186,23,FALSE)</f>
        <v>Drive-P99- Actividad 813</v>
      </c>
      <c r="BD122" s="107">
        <f t="shared" si="24"/>
        <v>273</v>
      </c>
      <c r="BE122" s="107">
        <f t="shared" si="25"/>
        <v>273</v>
      </c>
      <c r="BF122" s="108">
        <f t="shared" si="26"/>
        <v>1</v>
      </c>
      <c r="BG122" s="381">
        <f t="shared" si="28"/>
        <v>1</v>
      </c>
      <c r="BH122" s="381">
        <f t="shared" si="29"/>
        <v>1</v>
      </c>
      <c r="BI122" s="382">
        <f t="shared" si="30"/>
        <v>0.01</v>
      </c>
      <c r="BJ122" s="381">
        <f t="shared" si="31"/>
        <v>1</v>
      </c>
      <c r="BK122" s="381">
        <f t="shared" si="32"/>
        <v>0.01</v>
      </c>
    </row>
    <row r="123" spans="1:63" ht="352.5" thickTop="1" thickBot="1" x14ac:dyDescent="0.3">
      <c r="A123" s="18" t="s">
        <v>32</v>
      </c>
      <c r="B123" s="18" t="s">
        <v>51</v>
      </c>
      <c r="C123" s="18" t="s">
        <v>32</v>
      </c>
      <c r="D123" s="19" t="s">
        <v>51</v>
      </c>
      <c r="E123" s="19" t="s">
        <v>11</v>
      </c>
      <c r="F123" s="19" t="s">
        <v>74</v>
      </c>
      <c r="G123" s="19" t="s">
        <v>554</v>
      </c>
      <c r="H123" s="19" t="s">
        <v>276</v>
      </c>
      <c r="I123" s="19" t="s">
        <v>274</v>
      </c>
      <c r="J123" s="19" t="s">
        <v>2553</v>
      </c>
      <c r="K123" s="19">
        <v>97</v>
      </c>
      <c r="L123" s="19" t="s">
        <v>38</v>
      </c>
      <c r="M123" s="19" t="s">
        <v>298</v>
      </c>
      <c r="N123" s="19" t="s">
        <v>299</v>
      </c>
      <c r="O123" s="20">
        <v>1</v>
      </c>
      <c r="P123" s="20">
        <v>8</v>
      </c>
      <c r="Q123" s="18" t="s">
        <v>41</v>
      </c>
      <c r="R123" s="21" t="s">
        <v>1722</v>
      </c>
      <c r="S123" s="21" t="s">
        <v>404</v>
      </c>
      <c r="T123" s="21" t="s">
        <v>2439</v>
      </c>
      <c r="U123" s="21"/>
      <c r="V123" s="21"/>
      <c r="W123" s="21"/>
      <c r="X123" s="21">
        <v>1</v>
      </c>
      <c r="Y123" s="139" t="s">
        <v>1844</v>
      </c>
      <c r="Z123" s="21" t="s">
        <v>1845</v>
      </c>
      <c r="AA123" s="143" t="s">
        <v>2908</v>
      </c>
      <c r="AB123" s="152" t="s">
        <v>2926</v>
      </c>
      <c r="AC123" s="150" t="s">
        <v>1845</v>
      </c>
      <c r="AD123" s="49">
        <f>+VLOOKUP(M123,'[2]PA con seg III Trimestre'!$M$70:$AF$186,18,FALSE)</f>
        <v>8</v>
      </c>
      <c r="AE123" s="49" t="str">
        <f>+VLOOKUP(M123,'[2]PA con seg III Trimestre'!$M$70:$AF$186,19,FALSE)</f>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
      <c r="AF123" s="49" t="str">
        <f>+VLOOKUP(M123,'[2]PA con seg III Trimestre'!$M$70:$AF$186,20,FALSE)</f>
        <v>Drive- P100 - Actividad 815 y 816</v>
      </c>
      <c r="AG123" s="23">
        <v>814</v>
      </c>
      <c r="AH123" s="18" t="s">
        <v>1846</v>
      </c>
      <c r="AI123" s="22" t="s">
        <v>47</v>
      </c>
      <c r="AJ123" s="24">
        <v>42373</v>
      </c>
      <c r="AK123" s="24">
        <v>42401</v>
      </c>
      <c r="AL123" s="19">
        <v>30</v>
      </c>
      <c r="AM123" s="21" t="s">
        <v>1847</v>
      </c>
      <c r="AN123" s="21" t="s">
        <v>142</v>
      </c>
      <c r="AO123" s="21" t="s">
        <v>2439</v>
      </c>
      <c r="AP123" s="20">
        <v>100</v>
      </c>
      <c r="AQ123" s="139" t="s">
        <v>1848</v>
      </c>
      <c r="AR123" s="139" t="s">
        <v>1849</v>
      </c>
      <c r="AS123" s="20">
        <v>100</v>
      </c>
      <c r="AT123" s="139" t="s">
        <v>1848</v>
      </c>
      <c r="AU123" s="20" t="s">
        <v>1849</v>
      </c>
      <c r="AV123" s="148">
        <v>100</v>
      </c>
      <c r="AW123" s="27">
        <v>1</v>
      </c>
      <c r="AX123" s="146" t="s">
        <v>1848</v>
      </c>
      <c r="AY123" s="147" t="s">
        <v>1849</v>
      </c>
      <c r="AZ123" s="94">
        <f>+VLOOKUP(AG123,'[2]PA con seg III Trimestre'!$AG$70:$BC$186,20,FALSE)</f>
        <v>100</v>
      </c>
      <c r="BA123" s="106">
        <f t="shared" si="27"/>
        <v>1</v>
      </c>
      <c r="BB123" s="94" t="str">
        <f>+VLOOKUP(AG123,'[2]PA con seg III Trimestre'!$AG$70:$BC$186,22,FALSE)</f>
        <v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v>
      </c>
      <c r="BC123" s="94" t="str">
        <f>+VLOOKUP(AG123,'[2]PA con seg III Trimestre'!$AG$70:$BC$186,23,FALSE)</f>
        <v>Escritorio/Plan de acción/ 2016/ soportes/ psicosocial/ atención social/ producto 3/ actividad 1</v>
      </c>
      <c r="BD123" s="107">
        <f t="shared" si="24"/>
        <v>28</v>
      </c>
      <c r="BE123" s="107">
        <f t="shared" si="25"/>
        <v>28</v>
      </c>
      <c r="BF123" s="108">
        <f t="shared" si="26"/>
        <v>1</v>
      </c>
      <c r="BG123" s="381">
        <f t="shared" si="28"/>
        <v>1</v>
      </c>
      <c r="BH123" s="381">
        <f t="shared" si="29"/>
        <v>1</v>
      </c>
      <c r="BI123" s="382">
        <f t="shared" si="30"/>
        <v>0.01</v>
      </c>
      <c r="BJ123" s="381">
        <f t="shared" si="31"/>
        <v>0.3</v>
      </c>
      <c r="BK123" s="381">
        <f t="shared" si="32"/>
        <v>3.0000000000000001E-3</v>
      </c>
    </row>
    <row r="124" spans="1:63" ht="352.5" thickTop="1" thickBot="1" x14ac:dyDescent="0.3">
      <c r="A124" s="18" t="s">
        <v>32</v>
      </c>
      <c r="B124" s="18" t="s">
        <v>51</v>
      </c>
      <c r="C124" s="18" t="s">
        <v>32</v>
      </c>
      <c r="D124" s="19" t="s">
        <v>51</v>
      </c>
      <c r="E124" s="19" t="s">
        <v>11</v>
      </c>
      <c r="F124" s="19" t="s">
        <v>74</v>
      </c>
      <c r="G124" s="19" t="s">
        <v>554</v>
      </c>
      <c r="H124" s="19" t="s">
        <v>276</v>
      </c>
      <c r="I124" s="19" t="s">
        <v>274</v>
      </c>
      <c r="J124" s="19" t="s">
        <v>2553</v>
      </c>
      <c r="K124" s="19">
        <v>97</v>
      </c>
      <c r="L124" s="19" t="s">
        <v>38</v>
      </c>
      <c r="M124" s="19" t="s">
        <v>298</v>
      </c>
      <c r="N124" s="19" t="s">
        <v>299</v>
      </c>
      <c r="O124" s="20">
        <v>1</v>
      </c>
      <c r="P124" s="20">
        <v>8</v>
      </c>
      <c r="Q124" s="21" t="s">
        <v>41</v>
      </c>
      <c r="R124" s="19" t="s">
        <v>1722</v>
      </c>
      <c r="S124" s="21" t="s">
        <v>404</v>
      </c>
      <c r="T124" s="21" t="s">
        <v>2439</v>
      </c>
      <c r="U124" s="21"/>
      <c r="V124" s="21"/>
      <c r="W124" s="21"/>
      <c r="X124" s="21"/>
      <c r="Y124" s="139"/>
      <c r="Z124" s="21"/>
      <c r="AA124" s="143" t="s">
        <v>2908</v>
      </c>
      <c r="AB124" s="152" t="s">
        <v>2926</v>
      </c>
      <c r="AC124" s="150" t="s">
        <v>1845</v>
      </c>
      <c r="AD124" s="49">
        <f>+VLOOKUP(M124,'[2]PA con seg III Trimestre'!$M$70:$AF$186,18,FALSE)</f>
        <v>8</v>
      </c>
      <c r="AE124" s="49" t="str">
        <f>+VLOOKUP(M124,'[2]PA con seg III Trimestre'!$M$70:$AF$186,19,FALSE)</f>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
      <c r="AF124" s="49" t="str">
        <f>+VLOOKUP(M124,'[2]PA con seg III Trimestre'!$M$70:$AF$186,20,FALSE)</f>
        <v>Drive- P100 - Actividad 815 y 816</v>
      </c>
      <c r="AG124" s="23">
        <v>815</v>
      </c>
      <c r="AH124" s="18" t="s">
        <v>1850</v>
      </c>
      <c r="AI124" s="22" t="s">
        <v>47</v>
      </c>
      <c r="AJ124" s="24">
        <v>42461</v>
      </c>
      <c r="AK124" s="24">
        <v>42716</v>
      </c>
      <c r="AL124" s="19">
        <v>35</v>
      </c>
      <c r="AM124" s="21" t="s">
        <v>1847</v>
      </c>
      <c r="AN124" s="21" t="s">
        <v>142</v>
      </c>
      <c r="AO124" s="21" t="s">
        <v>2439</v>
      </c>
      <c r="AP124" s="20"/>
      <c r="AQ124" s="139"/>
      <c r="AR124" s="139"/>
      <c r="AS124" s="20" t="s">
        <v>1015</v>
      </c>
      <c r="AT124" s="139" t="s">
        <v>1844</v>
      </c>
      <c r="AU124" s="139" t="s">
        <v>1851</v>
      </c>
      <c r="AV124" s="145">
        <v>50</v>
      </c>
      <c r="AW124" s="27">
        <v>0.71372549019607845</v>
      </c>
      <c r="AX124" s="146" t="s">
        <v>3011</v>
      </c>
      <c r="AY124" s="147" t="s">
        <v>3012</v>
      </c>
      <c r="AZ124" s="94">
        <f>+VLOOKUP(AG124,'[2]PA con seg III Trimestre'!$AG$70:$BC$186,20,FALSE)</f>
        <v>100</v>
      </c>
      <c r="BA124" s="106">
        <f t="shared" si="27"/>
        <v>1</v>
      </c>
      <c r="BB124" s="94" t="str">
        <f>+VLOOKUP(AG124,'[2]PA con seg III Trimestre'!$AG$70:$BC$186,22,FALSE)</f>
        <v xml:space="preserve">Mes de noviembre: Mediante oficio 8300 DIRAT- 8320 SUBAP- 83201 GATES- 13885 se realizó informe de retroalimentación, para el tercer  trimestre del año, a las Direcciones Regionales de los programas de atención psicosocial. 
Mes de diciembre: Mediante oficio 8300 DIRAT- 8320 SUBAP- 83201 GATES- 21897 del 16 de diciembre de 2016 se realizó informe de retroalimentación, para el cuarto trimestre del año, a las Direcciones Regionales de los programas de atención psicosocial. 
</v>
      </c>
      <c r="BC124" s="94" t="str">
        <f>+VLOOKUP(AG124,'[2]PA con seg III Trimestre'!$AG$70:$BC$186,23,FALSE)</f>
        <v>Drive-P100- Actividad 815</v>
      </c>
      <c r="BD124" s="107">
        <f t="shared" si="24"/>
        <v>255</v>
      </c>
      <c r="BE124" s="107">
        <f t="shared" si="25"/>
        <v>255</v>
      </c>
      <c r="BF124" s="108">
        <f t="shared" si="26"/>
        <v>1</v>
      </c>
      <c r="BG124" s="381">
        <f t="shared" si="28"/>
        <v>1</v>
      </c>
      <c r="BH124" s="381">
        <f t="shared" si="29"/>
        <v>1</v>
      </c>
      <c r="BI124" s="382">
        <f t="shared" si="30"/>
        <v>0.01</v>
      </c>
      <c r="BJ124" s="381">
        <f t="shared" si="31"/>
        <v>0.35</v>
      </c>
      <c r="BK124" s="381">
        <f t="shared" si="32"/>
        <v>3.4999999999999996E-3</v>
      </c>
    </row>
    <row r="125" spans="1:63" ht="352.5" thickTop="1" thickBot="1" x14ac:dyDescent="0.3">
      <c r="A125" s="18" t="s">
        <v>32</v>
      </c>
      <c r="B125" s="18" t="s">
        <v>51</v>
      </c>
      <c r="C125" s="18" t="s">
        <v>32</v>
      </c>
      <c r="D125" s="19" t="s">
        <v>51</v>
      </c>
      <c r="E125" s="19" t="s">
        <v>11</v>
      </c>
      <c r="F125" s="19" t="s">
        <v>74</v>
      </c>
      <c r="G125" s="19" t="s">
        <v>554</v>
      </c>
      <c r="H125" s="19" t="s">
        <v>276</v>
      </c>
      <c r="I125" s="19" t="s">
        <v>274</v>
      </c>
      <c r="J125" s="19" t="s">
        <v>2553</v>
      </c>
      <c r="K125" s="19">
        <v>97</v>
      </c>
      <c r="L125" s="19" t="s">
        <v>38</v>
      </c>
      <c r="M125" s="19" t="s">
        <v>298</v>
      </c>
      <c r="N125" s="19" t="s">
        <v>299</v>
      </c>
      <c r="O125" s="20">
        <v>1</v>
      </c>
      <c r="P125" s="20">
        <v>8</v>
      </c>
      <c r="Q125" s="21" t="s">
        <v>41</v>
      </c>
      <c r="R125" s="19" t="s">
        <v>1722</v>
      </c>
      <c r="S125" s="21" t="s">
        <v>404</v>
      </c>
      <c r="T125" s="21" t="s">
        <v>2439</v>
      </c>
      <c r="U125" s="21"/>
      <c r="V125" s="21"/>
      <c r="W125" s="21"/>
      <c r="X125" s="21"/>
      <c r="Y125" s="139"/>
      <c r="Z125" s="21"/>
      <c r="AA125" s="143" t="s">
        <v>2908</v>
      </c>
      <c r="AB125" s="152" t="s">
        <v>2926</v>
      </c>
      <c r="AC125" s="150" t="s">
        <v>1845</v>
      </c>
      <c r="AD125" s="49">
        <f>+VLOOKUP(M125,'[2]PA con seg III Trimestre'!$M$70:$AF$186,18,FALSE)</f>
        <v>8</v>
      </c>
      <c r="AE125" s="49" t="str">
        <f>+VLOOKUP(M125,'[2]PA con seg III Trimestre'!$M$70:$AF$186,19,FALSE)</f>
        <v xml:space="preserve">Mediante oficio GATES-11032 del 29/08/2016 se realizó retroalimentación para el segundo trimestre del año de los programas de atención psicosocial a las Direcciones Regionales.
Mes de noviembre: Mediante oficio 8300 DIRAT- 8320 SUBAP- 83201 GATES- 13885 se realizó informe de retroalimentación, para el tercer  trimestre del año, a las Direcciones Regionales de los programas de atención psicosocial. 
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Mes de diciembre: Mediante oficio 8300 DIRAT- 8320 SUBAP- 83201 GATES- 21897 del 16 de diciembre de 2016 se realizó informe de retroalimentación, para el cuarto trimestre del año, a las Direcciones Regionales de los programas de atención psicosocial. 
</v>
      </c>
      <c r="AF125" s="49" t="str">
        <f>+VLOOKUP(M125,'[2]PA con seg III Trimestre'!$M$70:$AF$186,20,FALSE)</f>
        <v>Drive- P100 - Actividad 815 y 816</v>
      </c>
      <c r="AG125" s="23">
        <v>816</v>
      </c>
      <c r="AH125" s="18" t="s">
        <v>1852</v>
      </c>
      <c r="AI125" s="22" t="s">
        <v>47</v>
      </c>
      <c r="AJ125" s="24">
        <v>42480</v>
      </c>
      <c r="AK125" s="24">
        <v>42716</v>
      </c>
      <c r="AL125" s="19">
        <v>35</v>
      </c>
      <c r="AM125" s="21" t="s">
        <v>1847</v>
      </c>
      <c r="AN125" s="21" t="s">
        <v>142</v>
      </c>
      <c r="AO125" s="21" t="s">
        <v>2439</v>
      </c>
      <c r="AP125" s="20"/>
      <c r="AQ125" s="139"/>
      <c r="AR125" s="139"/>
      <c r="AS125" s="20" t="s">
        <v>1123</v>
      </c>
      <c r="AT125" s="139" t="s">
        <v>1844</v>
      </c>
      <c r="AU125" s="139" t="s">
        <v>1845</v>
      </c>
      <c r="AV125" s="145">
        <v>40</v>
      </c>
      <c r="AW125" s="27">
        <v>0.69067796610169496</v>
      </c>
      <c r="AX125" s="146" t="s">
        <v>2926</v>
      </c>
      <c r="AY125" s="147" t="s">
        <v>3013</v>
      </c>
      <c r="AZ125" s="94">
        <f>+VLOOKUP(AG125,'[2]PA con seg III Trimestre'!$AG$70:$BC$186,20,FALSE)</f>
        <v>100</v>
      </c>
      <c r="BA125" s="106">
        <f t="shared" si="27"/>
        <v>1</v>
      </c>
      <c r="BB125" s="94" t="str">
        <f>+VLOOKUP(AG125,'[2]PA con seg III Trimestre'!$AG$70:$BC$186,22,FALSE)</f>
        <v xml:space="preserve">Mes de noviembre: Se envió retroalimentación de la ejecución de los programas de atención psicosocial a las Direcciones Regionales  mediante correo electrónico institucional el 02 de diciembre de 2016. 
Mes de noviembre: Se envió retroalimentación de la ejecución de los programas de atención psicosocial a las Direcciones Regionales  mediante correo electrónico institucional el 16 de diciembre de 2016. 
</v>
      </c>
      <c r="BC125" s="94" t="str">
        <f>+VLOOKUP(AG125,'[2]PA con seg III Trimestre'!$AG$70:$BC$186,23,FALSE)</f>
        <v>Drive-P100- Actividad 816</v>
      </c>
      <c r="BD125" s="107">
        <f t="shared" si="24"/>
        <v>236</v>
      </c>
      <c r="BE125" s="107">
        <f t="shared" si="25"/>
        <v>236</v>
      </c>
      <c r="BF125" s="108">
        <f t="shared" si="26"/>
        <v>1</v>
      </c>
      <c r="BG125" s="381">
        <f t="shared" si="28"/>
        <v>1</v>
      </c>
      <c r="BH125" s="381">
        <f t="shared" si="29"/>
        <v>1</v>
      </c>
      <c r="BI125" s="382">
        <f t="shared" si="30"/>
        <v>0.01</v>
      </c>
      <c r="BJ125" s="381">
        <f t="shared" si="31"/>
        <v>0.35</v>
      </c>
      <c r="BK125" s="381">
        <f t="shared" si="32"/>
        <v>3.4999999999999996E-3</v>
      </c>
    </row>
    <row r="126" spans="1:63" ht="55.5" thickTop="1" thickBot="1" x14ac:dyDescent="0.3">
      <c r="A126" s="18" t="s">
        <v>32</v>
      </c>
      <c r="B126" s="18" t="s">
        <v>51</v>
      </c>
      <c r="C126" s="18" t="s">
        <v>32</v>
      </c>
      <c r="D126" s="19" t="s">
        <v>51</v>
      </c>
      <c r="E126" s="19" t="s">
        <v>11</v>
      </c>
      <c r="F126" s="19" t="s">
        <v>74</v>
      </c>
      <c r="G126" s="19" t="s">
        <v>554</v>
      </c>
      <c r="H126" s="19" t="s">
        <v>276</v>
      </c>
      <c r="I126" s="19" t="s">
        <v>274</v>
      </c>
      <c r="J126" s="19" t="s">
        <v>2553</v>
      </c>
      <c r="K126" s="19">
        <v>97</v>
      </c>
      <c r="L126" s="19" t="s">
        <v>38</v>
      </c>
      <c r="M126" s="19" t="s">
        <v>305</v>
      </c>
      <c r="N126" s="19" t="s">
        <v>1853</v>
      </c>
      <c r="O126" s="20">
        <v>1</v>
      </c>
      <c r="P126" s="20">
        <v>100</v>
      </c>
      <c r="Q126" s="18" t="s">
        <v>38</v>
      </c>
      <c r="R126" s="21" t="s">
        <v>1722</v>
      </c>
      <c r="S126" s="21" t="s">
        <v>404</v>
      </c>
      <c r="T126" s="21" t="s">
        <v>2439</v>
      </c>
      <c r="U126" s="21">
        <v>1</v>
      </c>
      <c r="V126" s="21" t="s">
        <v>1854</v>
      </c>
      <c r="W126" s="21" t="s">
        <v>1855</v>
      </c>
      <c r="X126" s="21"/>
      <c r="Y126" s="139"/>
      <c r="Z126" s="21"/>
      <c r="AA126" s="101"/>
      <c r="AB126" s="153" t="s">
        <v>2677</v>
      </c>
      <c r="AC126" s="154"/>
      <c r="AD126" s="49">
        <f>+VLOOKUP(M126,'[2]PA con seg III Trimestre'!$M$70:$AF$186,18,FALSE)</f>
        <v>100</v>
      </c>
      <c r="AE126" s="49" t="str">
        <f>+VLOOKUP(M126,'[2]PA con seg III Trimestre'!$M$70:$AF$186,19,FALSE)</f>
        <v>Se diseñaron lineamientos para la atención e intervención psicológica de la población privada de la libertad en los establecimiento de reclusión del orden nacional- ERON.</v>
      </c>
      <c r="AF126" s="49" t="str">
        <f>+VLOOKUP(M126,'[2]PA con seg III Trimestre'!$M$70:$AF$186,20,FALSE)</f>
        <v>Escritorio/Plan de acción/ 2016/ soportes/ psicosocial/ atención social/ producto 4/ actividad 1/ actividad 2/ actividad 3</v>
      </c>
      <c r="AG126" s="23">
        <v>817</v>
      </c>
      <c r="AH126" s="18" t="s">
        <v>1856</v>
      </c>
      <c r="AI126" s="22" t="s">
        <v>47</v>
      </c>
      <c r="AJ126" s="24">
        <v>42373</v>
      </c>
      <c r="AK126" s="24">
        <v>42401</v>
      </c>
      <c r="AL126" s="19">
        <v>35</v>
      </c>
      <c r="AM126" s="21" t="s">
        <v>2577</v>
      </c>
      <c r="AN126" s="21" t="s">
        <v>142</v>
      </c>
      <c r="AO126" s="22" t="s">
        <v>2439</v>
      </c>
      <c r="AP126" s="23">
        <v>100</v>
      </c>
      <c r="AQ126" s="25" t="s">
        <v>1857</v>
      </c>
      <c r="AR126" s="139" t="s">
        <v>1858</v>
      </c>
      <c r="AS126" s="20">
        <v>100</v>
      </c>
      <c r="AT126" s="139" t="s">
        <v>1857</v>
      </c>
      <c r="AU126" s="20" t="s">
        <v>1858</v>
      </c>
      <c r="AV126" s="148">
        <v>100</v>
      </c>
      <c r="AW126" s="27">
        <v>1</v>
      </c>
      <c r="AX126" s="146" t="s">
        <v>1857</v>
      </c>
      <c r="AY126" s="147" t="s">
        <v>1858</v>
      </c>
      <c r="AZ126" s="94">
        <f>+VLOOKUP(AG126,'[2]PA con seg III Trimestre'!$AG$70:$BC$186,20,FALSE)</f>
        <v>100</v>
      </c>
      <c r="BA126" s="106">
        <f t="shared" si="27"/>
        <v>1</v>
      </c>
      <c r="BB126" s="94" t="str">
        <f>+VLOOKUP(AG126,'[2]PA con seg III Trimestre'!$AG$70:$BC$186,22,FALSE)</f>
        <v>Mes de enero: Elaboración lineamientos Subdirección de Atención Psicosocial- atención e intervención psicológica, vigencia 2016.</v>
      </c>
      <c r="BC126" s="94" t="str">
        <f>+VLOOKUP(AG126,'[2]PA con seg III Trimestre'!$AG$70:$BC$186,23,FALSE)</f>
        <v>Escritorio/Plan de acción/ 2016/ soportes/ psicosocial/ atención social/ producto 4/ actividad 1</v>
      </c>
      <c r="BD126" s="107">
        <f t="shared" si="24"/>
        <v>28</v>
      </c>
      <c r="BE126" s="107">
        <f t="shared" si="25"/>
        <v>28</v>
      </c>
      <c r="BF126" s="108">
        <f t="shared" si="26"/>
        <v>1</v>
      </c>
      <c r="BG126" s="381">
        <f t="shared" si="28"/>
        <v>1</v>
      </c>
      <c r="BH126" s="381">
        <f t="shared" si="29"/>
        <v>1</v>
      </c>
      <c r="BI126" s="382">
        <f t="shared" si="30"/>
        <v>0.01</v>
      </c>
      <c r="BJ126" s="381">
        <f t="shared" si="31"/>
        <v>0.35</v>
      </c>
      <c r="BK126" s="381">
        <f t="shared" si="32"/>
        <v>3.4999999999999996E-3</v>
      </c>
    </row>
    <row r="127" spans="1:63" ht="55.5" thickTop="1" thickBot="1" x14ac:dyDescent="0.3">
      <c r="A127" s="18" t="s">
        <v>32</v>
      </c>
      <c r="B127" s="18" t="s">
        <v>51</v>
      </c>
      <c r="C127" s="18" t="s">
        <v>32</v>
      </c>
      <c r="D127" s="19" t="s">
        <v>51</v>
      </c>
      <c r="E127" s="19" t="s">
        <v>11</v>
      </c>
      <c r="F127" s="19" t="s">
        <v>74</v>
      </c>
      <c r="G127" s="19" t="s">
        <v>554</v>
      </c>
      <c r="H127" s="19" t="s">
        <v>276</v>
      </c>
      <c r="I127" s="19" t="s">
        <v>274</v>
      </c>
      <c r="J127" s="19" t="s">
        <v>2553</v>
      </c>
      <c r="K127" s="19">
        <v>97</v>
      </c>
      <c r="L127" s="19" t="s">
        <v>38</v>
      </c>
      <c r="M127" s="19" t="s">
        <v>305</v>
      </c>
      <c r="N127" s="19" t="s">
        <v>1853</v>
      </c>
      <c r="O127" s="20">
        <v>1</v>
      </c>
      <c r="P127" s="20">
        <v>100</v>
      </c>
      <c r="Q127" s="18" t="s">
        <v>38</v>
      </c>
      <c r="R127" s="21" t="s">
        <v>1722</v>
      </c>
      <c r="S127" s="21" t="s">
        <v>404</v>
      </c>
      <c r="T127" s="21" t="s">
        <v>2439</v>
      </c>
      <c r="U127" s="21"/>
      <c r="V127" s="21"/>
      <c r="W127" s="21"/>
      <c r="X127" s="21"/>
      <c r="Y127" s="139"/>
      <c r="Z127" s="21"/>
      <c r="AA127" s="101"/>
      <c r="AB127" s="153" t="s">
        <v>2677</v>
      </c>
      <c r="AC127" s="154"/>
      <c r="AD127" s="49">
        <f>+VLOOKUP(M127,'[2]PA con seg III Trimestre'!$M$70:$AF$186,18,FALSE)</f>
        <v>100</v>
      </c>
      <c r="AE127" s="49" t="str">
        <f>+VLOOKUP(M127,'[2]PA con seg III Trimestre'!$M$70:$AF$186,19,FALSE)</f>
        <v>Se diseñaron lineamientos para la atención e intervención psicológica de la población privada de la libertad en los establecimiento de reclusión del orden nacional- ERON.</v>
      </c>
      <c r="AF127" s="49" t="str">
        <f>+VLOOKUP(M127,'[2]PA con seg III Trimestre'!$M$70:$AF$186,20,FALSE)</f>
        <v>Escritorio/Plan de acción/ 2016/ soportes/ psicosocial/ atención social/ producto 4/ actividad 1/ actividad 2/ actividad 3</v>
      </c>
      <c r="AG127" s="23">
        <v>818</v>
      </c>
      <c r="AH127" s="18" t="s">
        <v>1859</v>
      </c>
      <c r="AI127" s="22" t="s">
        <v>47</v>
      </c>
      <c r="AJ127" s="24">
        <v>42373</v>
      </c>
      <c r="AK127" s="24">
        <v>42401</v>
      </c>
      <c r="AL127" s="19">
        <v>35</v>
      </c>
      <c r="AM127" s="21" t="s">
        <v>2577</v>
      </c>
      <c r="AN127" s="21" t="s">
        <v>142</v>
      </c>
      <c r="AO127" s="22" t="s">
        <v>2439</v>
      </c>
      <c r="AP127" s="23">
        <v>100</v>
      </c>
      <c r="AQ127" s="25" t="s">
        <v>1857</v>
      </c>
      <c r="AR127" s="139" t="s">
        <v>1860</v>
      </c>
      <c r="AS127" s="20">
        <v>100</v>
      </c>
      <c r="AT127" s="139" t="s">
        <v>1857</v>
      </c>
      <c r="AU127" s="20" t="s">
        <v>1860</v>
      </c>
      <c r="AV127" s="148">
        <v>100</v>
      </c>
      <c r="AW127" s="27">
        <v>1</v>
      </c>
      <c r="AX127" s="146" t="s">
        <v>1857</v>
      </c>
      <c r="AY127" s="147" t="s">
        <v>1860</v>
      </c>
      <c r="AZ127" s="94">
        <f>+VLOOKUP(AG127,'[2]PA con seg III Trimestre'!$AG$70:$BC$186,20,FALSE)</f>
        <v>100</v>
      </c>
      <c r="BA127" s="106">
        <f t="shared" si="27"/>
        <v>1</v>
      </c>
      <c r="BB127" s="94" t="str">
        <f>+VLOOKUP(AG127,'[2]PA con seg III Trimestre'!$AG$70:$BC$186,22,FALSE)</f>
        <v>Mes de enero: Elaboración lineamientos Subdirección de Atención Psicosocial- atención e intervención psicológica, vigencia 2016.</v>
      </c>
      <c r="BC127" s="94" t="str">
        <f>+VLOOKUP(AG127,'[2]PA con seg III Trimestre'!$AG$70:$BC$186,23,FALSE)</f>
        <v>Escritorio/Plan de acción/ 2016/ soportes/ psicosocial/ atención social/ producto 4/ actividad 2</v>
      </c>
      <c r="BD127" s="107">
        <f t="shared" si="24"/>
        <v>28</v>
      </c>
      <c r="BE127" s="107">
        <f t="shared" si="25"/>
        <v>28</v>
      </c>
      <c r="BF127" s="108">
        <f t="shared" si="26"/>
        <v>1</v>
      </c>
      <c r="BG127" s="381">
        <f t="shared" si="28"/>
        <v>1</v>
      </c>
      <c r="BH127" s="381">
        <f t="shared" si="29"/>
        <v>1</v>
      </c>
      <c r="BI127" s="382">
        <f t="shared" si="30"/>
        <v>0.01</v>
      </c>
      <c r="BJ127" s="381">
        <f t="shared" si="31"/>
        <v>0.35</v>
      </c>
      <c r="BK127" s="381">
        <f t="shared" si="32"/>
        <v>3.4999999999999996E-3</v>
      </c>
    </row>
    <row r="128" spans="1:63" ht="82.5" thickTop="1" thickBot="1" x14ac:dyDescent="0.3">
      <c r="A128" s="18" t="s">
        <v>32</v>
      </c>
      <c r="B128" s="18" t="s">
        <v>51</v>
      </c>
      <c r="C128" s="18" t="s">
        <v>32</v>
      </c>
      <c r="D128" s="19" t="s">
        <v>51</v>
      </c>
      <c r="E128" s="19" t="s">
        <v>11</v>
      </c>
      <c r="F128" s="19" t="s">
        <v>74</v>
      </c>
      <c r="G128" s="19" t="s">
        <v>554</v>
      </c>
      <c r="H128" s="19" t="s">
        <v>276</v>
      </c>
      <c r="I128" s="19" t="s">
        <v>274</v>
      </c>
      <c r="J128" s="19" t="s">
        <v>2553</v>
      </c>
      <c r="K128" s="19">
        <v>97</v>
      </c>
      <c r="L128" s="19" t="s">
        <v>38</v>
      </c>
      <c r="M128" s="19" t="s">
        <v>305</v>
      </c>
      <c r="N128" s="19" t="s">
        <v>1853</v>
      </c>
      <c r="O128" s="20">
        <v>1</v>
      </c>
      <c r="P128" s="20">
        <v>100</v>
      </c>
      <c r="Q128" s="18" t="s">
        <v>38</v>
      </c>
      <c r="R128" s="21" t="s">
        <v>1722</v>
      </c>
      <c r="S128" s="21" t="s">
        <v>404</v>
      </c>
      <c r="T128" s="21" t="s">
        <v>2439</v>
      </c>
      <c r="U128" s="21"/>
      <c r="V128" s="21"/>
      <c r="W128" s="21"/>
      <c r="X128" s="21"/>
      <c r="Y128" s="139"/>
      <c r="Z128" s="21"/>
      <c r="AA128" s="101"/>
      <c r="AB128" s="153" t="s">
        <v>2677</v>
      </c>
      <c r="AC128" s="154"/>
      <c r="AD128" s="49">
        <f>+VLOOKUP(M128,'[2]PA con seg III Trimestre'!$M$70:$AF$186,18,FALSE)</f>
        <v>100</v>
      </c>
      <c r="AE128" s="49" t="str">
        <f>+VLOOKUP(M128,'[2]PA con seg III Trimestre'!$M$70:$AF$186,19,FALSE)</f>
        <v>Se diseñaron lineamientos para la atención e intervención psicológica de la población privada de la libertad en los establecimiento de reclusión del orden nacional- ERON.</v>
      </c>
      <c r="AF128" s="49" t="str">
        <f>+VLOOKUP(M128,'[2]PA con seg III Trimestre'!$M$70:$AF$186,20,FALSE)</f>
        <v>Escritorio/Plan de acción/ 2016/ soportes/ psicosocial/ atención social/ producto 4/ actividad 1/ actividad 2/ actividad 3</v>
      </c>
      <c r="AG128" s="23">
        <v>819</v>
      </c>
      <c r="AH128" s="18" t="s">
        <v>1861</v>
      </c>
      <c r="AI128" s="22" t="s">
        <v>47</v>
      </c>
      <c r="AJ128" s="24">
        <v>42373</v>
      </c>
      <c r="AK128" s="24">
        <v>42401</v>
      </c>
      <c r="AL128" s="19">
        <v>30</v>
      </c>
      <c r="AM128" s="21" t="s">
        <v>2577</v>
      </c>
      <c r="AN128" s="21" t="s">
        <v>142</v>
      </c>
      <c r="AO128" s="22" t="s">
        <v>2439</v>
      </c>
      <c r="AP128" s="23">
        <v>100</v>
      </c>
      <c r="AQ128" s="25" t="s">
        <v>1862</v>
      </c>
      <c r="AR128" s="139" t="s">
        <v>1863</v>
      </c>
      <c r="AS128" s="20">
        <v>100</v>
      </c>
      <c r="AT128" s="139" t="s">
        <v>1862</v>
      </c>
      <c r="AU128" s="20" t="s">
        <v>1863</v>
      </c>
      <c r="AV128" s="148">
        <v>100</v>
      </c>
      <c r="AW128" s="27">
        <v>1</v>
      </c>
      <c r="AX128" s="146" t="s">
        <v>1862</v>
      </c>
      <c r="AY128" s="147" t="s">
        <v>1863</v>
      </c>
      <c r="AZ128" s="94">
        <f>+VLOOKUP(AG128,'[2]PA con seg III Trimestre'!$AG$70:$BC$186,20,FALSE)</f>
        <v>100</v>
      </c>
      <c r="BA128" s="106">
        <f t="shared" si="27"/>
        <v>1</v>
      </c>
      <c r="BB128" s="94" t="str">
        <f>+VLOOKUP(AG128,'[2]PA con seg III Trimestre'!$AG$70:$BC$186,22,FALSE)</f>
        <v>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v>
      </c>
      <c r="BC128" s="94" t="str">
        <f>+VLOOKUP(AG128,'[2]PA con seg III Trimestre'!$AG$70:$BC$186,23,FALSE)</f>
        <v>Escritorio/Plan de acción/ 2016/ soportes/ psicosocial/ atención social/ producto 4/ actividad 3</v>
      </c>
      <c r="BD128" s="107">
        <f t="shared" si="24"/>
        <v>28</v>
      </c>
      <c r="BE128" s="107">
        <f t="shared" si="25"/>
        <v>28</v>
      </c>
      <c r="BF128" s="108">
        <f t="shared" si="26"/>
        <v>1</v>
      </c>
      <c r="BG128" s="381">
        <f t="shared" si="28"/>
        <v>1</v>
      </c>
      <c r="BH128" s="381">
        <f t="shared" si="29"/>
        <v>1</v>
      </c>
      <c r="BI128" s="382">
        <f t="shared" si="30"/>
        <v>0.01</v>
      </c>
      <c r="BJ128" s="381">
        <f t="shared" si="31"/>
        <v>0.3</v>
      </c>
      <c r="BK128" s="381">
        <f t="shared" si="32"/>
        <v>3.0000000000000001E-3</v>
      </c>
    </row>
    <row r="129" spans="1:63" ht="177" thickTop="1" thickBot="1" x14ac:dyDescent="0.3">
      <c r="A129" s="18" t="s">
        <v>32</v>
      </c>
      <c r="B129" s="18" t="s">
        <v>51</v>
      </c>
      <c r="C129" s="18" t="s">
        <v>32</v>
      </c>
      <c r="D129" s="19" t="s">
        <v>51</v>
      </c>
      <c r="E129" s="19" t="s">
        <v>11</v>
      </c>
      <c r="F129" s="19" t="s">
        <v>74</v>
      </c>
      <c r="G129" s="19" t="s">
        <v>554</v>
      </c>
      <c r="H129" s="19" t="s">
        <v>276</v>
      </c>
      <c r="I129" s="19" t="s">
        <v>274</v>
      </c>
      <c r="J129" s="19" t="s">
        <v>2553</v>
      </c>
      <c r="K129" s="19">
        <v>97</v>
      </c>
      <c r="L129" s="19" t="s">
        <v>38</v>
      </c>
      <c r="M129" s="19" t="s">
        <v>310</v>
      </c>
      <c r="N129" s="19" t="s">
        <v>1864</v>
      </c>
      <c r="O129" s="20">
        <v>1</v>
      </c>
      <c r="P129" s="20">
        <v>1</v>
      </c>
      <c r="Q129" s="18" t="s">
        <v>41</v>
      </c>
      <c r="R129" s="21" t="s">
        <v>1722</v>
      </c>
      <c r="S129" s="21" t="s">
        <v>404</v>
      </c>
      <c r="T129" s="21" t="s">
        <v>2439</v>
      </c>
      <c r="U129" s="21"/>
      <c r="V129" s="21"/>
      <c r="W129" s="21"/>
      <c r="X129" s="21"/>
      <c r="Y129" s="139" t="s">
        <v>1865</v>
      </c>
      <c r="Z129" s="21"/>
      <c r="AA129" s="101"/>
      <c r="AB129" s="152" t="s">
        <v>2927</v>
      </c>
      <c r="AC129" s="154"/>
      <c r="AD129" s="49">
        <f>+VLOOKUP(M129,'[2]PA con seg III Trimestre'!$M$70:$AF$186,18,FALSE)</f>
        <v>1</v>
      </c>
      <c r="AE129" s="49" t="str">
        <f>+VLOOKUP(M129,'[2]PA con seg III Trimestre'!$M$70:$AF$186,19,FALSE)</f>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
      <c r="AF129" s="49" t="str">
        <f>+VLOOKUP(M129,'[2]PA con seg III Trimestre'!$M$70:$AF$186,20,FALSE)</f>
        <v>Drive- P102- 821</v>
      </c>
      <c r="AG129" s="23">
        <v>820</v>
      </c>
      <c r="AH129" s="22" t="s">
        <v>1866</v>
      </c>
      <c r="AI129" s="22" t="s">
        <v>47</v>
      </c>
      <c r="AJ129" s="24">
        <v>42401</v>
      </c>
      <c r="AK129" s="24">
        <v>42716</v>
      </c>
      <c r="AL129" s="21">
        <v>50</v>
      </c>
      <c r="AM129" s="21" t="s">
        <v>1867</v>
      </c>
      <c r="AN129" s="21" t="s">
        <v>142</v>
      </c>
      <c r="AO129" s="21" t="s">
        <v>2439</v>
      </c>
      <c r="AP129" s="20"/>
      <c r="AQ129" s="139"/>
      <c r="AR129" s="139"/>
      <c r="AS129" s="20" t="s">
        <v>1043</v>
      </c>
      <c r="AT129" s="139" t="s">
        <v>1868</v>
      </c>
      <c r="AU129" s="139" t="s">
        <v>1869</v>
      </c>
      <c r="AV129" s="148" t="s">
        <v>1043</v>
      </c>
      <c r="AW129" s="27">
        <v>0.7682539682539683</v>
      </c>
      <c r="AX129" s="146" t="s">
        <v>1868</v>
      </c>
      <c r="AY129" s="147" t="s">
        <v>1869</v>
      </c>
      <c r="AZ129" s="94">
        <f>+VLOOKUP(AG129,'[2]PA con seg III Trimestre'!$AG$70:$BC$186,20,FALSE)</f>
        <v>100</v>
      </c>
      <c r="BA129" s="106">
        <f t="shared" si="27"/>
        <v>1</v>
      </c>
      <c r="BB129" s="94" t="str">
        <f>+VLOOKUP(AG129,'[2]PA con seg III Trimestre'!$AG$70:$BC$186,22,FALSE)</f>
        <v>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v>
      </c>
      <c r="BC129" s="94" t="str">
        <f>+VLOOKUP(AG129,'[2]PA con seg III Trimestre'!$AG$70:$BC$186,23,FALSE)</f>
        <v>Drive- P102- 820</v>
      </c>
      <c r="BD129" s="107">
        <f t="shared" si="24"/>
        <v>315</v>
      </c>
      <c r="BE129" s="107">
        <f t="shared" si="25"/>
        <v>315</v>
      </c>
      <c r="BF129" s="108">
        <f t="shared" si="26"/>
        <v>1</v>
      </c>
      <c r="BG129" s="381">
        <f t="shared" si="28"/>
        <v>1</v>
      </c>
      <c r="BH129" s="381">
        <f t="shared" si="29"/>
        <v>1</v>
      </c>
      <c r="BI129" s="382">
        <f t="shared" si="30"/>
        <v>0.01</v>
      </c>
      <c r="BJ129" s="381">
        <f t="shared" si="31"/>
        <v>0.5</v>
      </c>
      <c r="BK129" s="381">
        <f t="shared" si="32"/>
        <v>5.0000000000000001E-3</v>
      </c>
    </row>
    <row r="130" spans="1:63" ht="109.5" thickTop="1" thickBot="1" x14ac:dyDescent="0.3">
      <c r="A130" s="18" t="s">
        <v>32</v>
      </c>
      <c r="B130" s="18" t="s">
        <v>51</v>
      </c>
      <c r="C130" s="18" t="s">
        <v>32</v>
      </c>
      <c r="D130" s="19" t="s">
        <v>51</v>
      </c>
      <c r="E130" s="19" t="s">
        <v>11</v>
      </c>
      <c r="F130" s="19" t="s">
        <v>74</v>
      </c>
      <c r="G130" s="19" t="s">
        <v>554</v>
      </c>
      <c r="H130" s="19" t="s">
        <v>276</v>
      </c>
      <c r="I130" s="19" t="s">
        <v>274</v>
      </c>
      <c r="J130" s="19" t="s">
        <v>2553</v>
      </c>
      <c r="K130" s="19">
        <v>97</v>
      </c>
      <c r="L130" s="19" t="s">
        <v>38</v>
      </c>
      <c r="M130" s="19" t="s">
        <v>310</v>
      </c>
      <c r="N130" s="19" t="s">
        <v>1864</v>
      </c>
      <c r="O130" s="20">
        <v>1</v>
      </c>
      <c r="P130" s="20">
        <v>1</v>
      </c>
      <c r="Q130" s="19" t="s">
        <v>41</v>
      </c>
      <c r="R130" s="21" t="s">
        <v>1722</v>
      </c>
      <c r="S130" s="21" t="s">
        <v>404</v>
      </c>
      <c r="T130" s="21" t="s">
        <v>2439</v>
      </c>
      <c r="U130" s="21"/>
      <c r="V130" s="21"/>
      <c r="W130" s="21"/>
      <c r="X130" s="21"/>
      <c r="Y130" s="139"/>
      <c r="Z130" s="21"/>
      <c r="AA130" s="101"/>
      <c r="AB130" s="152" t="s">
        <v>2927</v>
      </c>
      <c r="AC130" s="154"/>
      <c r="AD130" s="49">
        <f>+VLOOKUP(M130,'[2]PA con seg III Trimestre'!$M$70:$AF$186,18,FALSE)</f>
        <v>1</v>
      </c>
      <c r="AE130" s="49" t="str">
        <f>+VLOOKUP(M130,'[2]PA con seg III Trimestre'!$M$70:$AF$186,19,FALSE)</f>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
      <c r="AF130" s="49" t="str">
        <f>+VLOOKUP(M130,'[2]PA con seg III Trimestre'!$M$70:$AF$186,20,FALSE)</f>
        <v>Drive- P102- 821</v>
      </c>
      <c r="AG130" s="23">
        <v>821</v>
      </c>
      <c r="AH130" s="22" t="s">
        <v>1870</v>
      </c>
      <c r="AI130" s="22" t="s">
        <v>47</v>
      </c>
      <c r="AJ130" s="24">
        <v>42401</v>
      </c>
      <c r="AK130" s="24">
        <v>42716</v>
      </c>
      <c r="AL130" s="21">
        <v>50</v>
      </c>
      <c r="AM130" s="21" t="s">
        <v>1867</v>
      </c>
      <c r="AN130" s="21" t="s">
        <v>142</v>
      </c>
      <c r="AO130" s="21" t="s">
        <v>2439</v>
      </c>
      <c r="AP130" s="20"/>
      <c r="AQ130" s="139"/>
      <c r="AR130" s="139"/>
      <c r="AS130" s="20"/>
      <c r="AT130" s="139"/>
      <c r="AU130" s="139"/>
      <c r="AV130" s="103"/>
      <c r="AW130" s="27">
        <v>0.7682539682539683</v>
      </c>
      <c r="AX130" s="146" t="s">
        <v>3014</v>
      </c>
      <c r="AY130" s="105"/>
      <c r="AZ130" s="94">
        <f>+VLOOKUP(AG130,'[2]PA con seg III Trimestre'!$AG$70:$BC$186,20,FALSE)</f>
        <v>100</v>
      </c>
      <c r="BA130" s="106">
        <f t="shared" si="27"/>
        <v>1</v>
      </c>
      <c r="BB130" s="94" t="str">
        <f>+VLOOKUP(AG130,'[2]PA con seg III Trimestre'!$AG$70:$BC$186,22,FALSE)</f>
        <v xml:space="preserve">Mes de diciembre: Se suscribió convenio de asociación 247 de 2016 entre el INPEC y la Universidad Católica de Colombia, con el objeto de aunar esfuerzos para facilitar el desarrollo de la práctica universitaria dirigida y de investigación científica y social en el contexto de los programas de atención social y tratamiento, con las diferentes facultades aprobadas. 
</v>
      </c>
      <c r="BC130" s="94" t="str">
        <f>+VLOOKUP(AG130,'[2]PA con seg III Trimestre'!$AG$70:$BC$186,23,FALSE)</f>
        <v>Drive- P102- 821</v>
      </c>
      <c r="BD130" s="107">
        <f t="shared" si="24"/>
        <v>315</v>
      </c>
      <c r="BE130" s="107">
        <f t="shared" si="25"/>
        <v>315</v>
      </c>
      <c r="BF130" s="108">
        <f t="shared" si="26"/>
        <v>1</v>
      </c>
      <c r="BG130" s="381">
        <f t="shared" si="28"/>
        <v>1</v>
      </c>
      <c r="BH130" s="381">
        <f t="shared" si="29"/>
        <v>1</v>
      </c>
      <c r="BI130" s="382">
        <f t="shared" si="30"/>
        <v>0.01</v>
      </c>
      <c r="BJ130" s="381">
        <f t="shared" si="31"/>
        <v>0.5</v>
      </c>
      <c r="BK130" s="381">
        <f t="shared" si="32"/>
        <v>5.0000000000000001E-3</v>
      </c>
    </row>
    <row r="131" spans="1:63" ht="42" thickTop="1" thickBot="1" x14ac:dyDescent="0.3">
      <c r="A131" s="18" t="s">
        <v>32</v>
      </c>
      <c r="B131" s="18" t="s">
        <v>51</v>
      </c>
      <c r="C131" s="18" t="s">
        <v>32</v>
      </c>
      <c r="D131" s="19" t="s">
        <v>51</v>
      </c>
      <c r="E131" s="19" t="s">
        <v>11</v>
      </c>
      <c r="F131" s="19" t="s">
        <v>74</v>
      </c>
      <c r="G131" s="19" t="s">
        <v>554</v>
      </c>
      <c r="H131" s="19" t="s">
        <v>276</v>
      </c>
      <c r="I131" s="19" t="s">
        <v>274</v>
      </c>
      <c r="J131" s="19" t="s">
        <v>2553</v>
      </c>
      <c r="K131" s="19">
        <v>97</v>
      </c>
      <c r="L131" s="19" t="s">
        <v>38</v>
      </c>
      <c r="M131" s="19" t="s">
        <v>313</v>
      </c>
      <c r="N131" s="19" t="s">
        <v>314</v>
      </c>
      <c r="O131" s="20">
        <v>1</v>
      </c>
      <c r="P131" s="20">
        <v>100</v>
      </c>
      <c r="Q131" s="18" t="s">
        <v>38</v>
      </c>
      <c r="R131" s="21" t="s">
        <v>1722</v>
      </c>
      <c r="S131" s="21" t="s">
        <v>404</v>
      </c>
      <c r="T131" s="21" t="s">
        <v>2439</v>
      </c>
      <c r="U131" s="21">
        <v>1</v>
      </c>
      <c r="V131" s="21" t="s">
        <v>1871</v>
      </c>
      <c r="W131" s="21" t="s">
        <v>1872</v>
      </c>
      <c r="X131" s="21"/>
      <c r="Y131" s="139"/>
      <c r="Z131" s="21"/>
      <c r="AA131" s="101"/>
      <c r="AB131" s="153" t="s">
        <v>2677</v>
      </c>
      <c r="AC131" s="154"/>
      <c r="AD131" s="49">
        <f>+VLOOKUP(M131,'[2]PA con seg III Trimestre'!$M$70:$AF$186,18,FALSE)</f>
        <v>100</v>
      </c>
      <c r="AE131" s="49" t="str">
        <f>+VLOOKUP(M131,'[2]PA con seg III Trimestre'!$M$70:$AF$186,19,FALSE)</f>
        <v>Se diseñaron lineamientos que garanticen la libertad de cultos de la población privada de la libertad en los establecimientos de reclusión del orden nacional- ERON.</v>
      </c>
      <c r="AF131" s="49" t="str">
        <f>+VLOOKUP(M131,'[2]PA con seg III Trimestre'!$M$70:$AF$186,20,FALSE)</f>
        <v>Escritorio/Plan de acción/ 2016/ soportes/ psicosocial/ atención social/ producto 6/ actividad 1/ actividad 2/ actividad 3</v>
      </c>
      <c r="AG131" s="23">
        <v>822</v>
      </c>
      <c r="AH131" s="18" t="s">
        <v>1856</v>
      </c>
      <c r="AI131" s="22" t="s">
        <v>47</v>
      </c>
      <c r="AJ131" s="24">
        <v>42373</v>
      </c>
      <c r="AK131" s="24">
        <v>42401</v>
      </c>
      <c r="AL131" s="19">
        <v>35</v>
      </c>
      <c r="AM131" s="21" t="s">
        <v>2577</v>
      </c>
      <c r="AN131" s="21" t="s">
        <v>142</v>
      </c>
      <c r="AO131" s="22" t="s">
        <v>2439</v>
      </c>
      <c r="AP131" s="23">
        <v>100</v>
      </c>
      <c r="AQ131" s="25" t="s">
        <v>1873</v>
      </c>
      <c r="AR131" s="139" t="s">
        <v>1874</v>
      </c>
      <c r="AS131" s="20">
        <v>100</v>
      </c>
      <c r="AT131" s="139" t="s">
        <v>1873</v>
      </c>
      <c r="AU131" s="20" t="s">
        <v>1874</v>
      </c>
      <c r="AV131" s="148">
        <v>100</v>
      </c>
      <c r="AW131" s="27">
        <v>1</v>
      </c>
      <c r="AX131" s="146" t="s">
        <v>1873</v>
      </c>
      <c r="AY131" s="147" t="s">
        <v>1874</v>
      </c>
      <c r="AZ131" s="94">
        <f>+VLOOKUP(AG131,'[2]PA con seg III Trimestre'!$AG$70:$BC$186,20,FALSE)</f>
        <v>100</v>
      </c>
      <c r="BA131" s="106">
        <f t="shared" si="27"/>
        <v>1</v>
      </c>
      <c r="BB131" s="94" t="str">
        <f>+VLOOKUP(AG131,'[2]PA con seg III Trimestre'!$AG$70:$BC$186,22,FALSE)</f>
        <v>Mes de enero: Elaboración lineamientos Subdirección de Atención Psicosocial- asistencia espiritual y religiosa, vigencia 2016.</v>
      </c>
      <c r="BC131" s="94" t="str">
        <f>+VLOOKUP(AG131,'[2]PA con seg III Trimestre'!$AG$70:$BC$186,23,FALSE)</f>
        <v>Escritorio/Plan de acción/ 2016/ soportes/ psicosocial/ atención social/ producto 6/ actividad 1</v>
      </c>
      <c r="BD131" s="107">
        <f t="shared" si="24"/>
        <v>28</v>
      </c>
      <c r="BE131" s="107">
        <f t="shared" si="25"/>
        <v>28</v>
      </c>
      <c r="BF131" s="108">
        <f t="shared" si="26"/>
        <v>1</v>
      </c>
      <c r="BG131" s="381">
        <f t="shared" si="28"/>
        <v>1</v>
      </c>
      <c r="BH131" s="381">
        <f t="shared" si="29"/>
        <v>1</v>
      </c>
      <c r="BI131" s="382">
        <f t="shared" si="30"/>
        <v>0.01</v>
      </c>
      <c r="BJ131" s="381">
        <f t="shared" si="31"/>
        <v>0.35</v>
      </c>
      <c r="BK131" s="381">
        <f t="shared" si="32"/>
        <v>3.4999999999999996E-3</v>
      </c>
    </row>
    <row r="132" spans="1:63" ht="42" thickTop="1" thickBot="1" x14ac:dyDescent="0.3">
      <c r="A132" s="18" t="s">
        <v>32</v>
      </c>
      <c r="B132" s="18" t="s">
        <v>51</v>
      </c>
      <c r="C132" s="18" t="s">
        <v>32</v>
      </c>
      <c r="D132" s="19" t="s">
        <v>51</v>
      </c>
      <c r="E132" s="19" t="s">
        <v>11</v>
      </c>
      <c r="F132" s="19" t="s">
        <v>74</v>
      </c>
      <c r="G132" s="19" t="s">
        <v>554</v>
      </c>
      <c r="H132" s="19" t="s">
        <v>276</v>
      </c>
      <c r="I132" s="19" t="s">
        <v>274</v>
      </c>
      <c r="J132" s="19" t="s">
        <v>2553</v>
      </c>
      <c r="K132" s="19">
        <v>97</v>
      </c>
      <c r="L132" s="19" t="s">
        <v>38</v>
      </c>
      <c r="M132" s="19" t="s">
        <v>313</v>
      </c>
      <c r="N132" s="19" t="s">
        <v>314</v>
      </c>
      <c r="O132" s="20">
        <v>1</v>
      </c>
      <c r="P132" s="20">
        <v>100</v>
      </c>
      <c r="Q132" s="18" t="s">
        <v>38</v>
      </c>
      <c r="R132" s="21" t="s">
        <v>1722</v>
      </c>
      <c r="S132" s="21" t="s">
        <v>404</v>
      </c>
      <c r="T132" s="21" t="s">
        <v>2439</v>
      </c>
      <c r="U132" s="21"/>
      <c r="V132" s="21"/>
      <c r="W132" s="21"/>
      <c r="X132" s="21"/>
      <c r="Y132" s="139"/>
      <c r="Z132" s="21"/>
      <c r="AA132" s="101"/>
      <c r="AB132" s="153" t="s">
        <v>2677</v>
      </c>
      <c r="AC132" s="154"/>
      <c r="AD132" s="49">
        <f>+VLOOKUP(M132,'[2]PA con seg III Trimestre'!$M$70:$AF$186,18,FALSE)</f>
        <v>100</v>
      </c>
      <c r="AE132" s="49" t="str">
        <f>+VLOOKUP(M132,'[2]PA con seg III Trimestre'!$M$70:$AF$186,19,FALSE)</f>
        <v>Se diseñaron lineamientos que garanticen la libertad de cultos de la población privada de la libertad en los establecimientos de reclusión del orden nacional- ERON.</v>
      </c>
      <c r="AF132" s="49" t="str">
        <f>+VLOOKUP(M132,'[2]PA con seg III Trimestre'!$M$70:$AF$186,20,FALSE)</f>
        <v>Escritorio/Plan de acción/ 2016/ soportes/ psicosocial/ atención social/ producto 6/ actividad 1/ actividad 2/ actividad 3</v>
      </c>
      <c r="AG132" s="23">
        <v>823</v>
      </c>
      <c r="AH132" s="18" t="s">
        <v>1859</v>
      </c>
      <c r="AI132" s="22" t="s">
        <v>47</v>
      </c>
      <c r="AJ132" s="24">
        <v>42373</v>
      </c>
      <c r="AK132" s="24">
        <v>42401</v>
      </c>
      <c r="AL132" s="19">
        <v>35</v>
      </c>
      <c r="AM132" s="21" t="s">
        <v>2577</v>
      </c>
      <c r="AN132" s="21" t="s">
        <v>142</v>
      </c>
      <c r="AO132" s="22" t="s">
        <v>2439</v>
      </c>
      <c r="AP132" s="23">
        <v>100</v>
      </c>
      <c r="AQ132" s="25" t="s">
        <v>1873</v>
      </c>
      <c r="AR132" s="139" t="s">
        <v>1875</v>
      </c>
      <c r="AS132" s="20">
        <v>100</v>
      </c>
      <c r="AT132" s="139" t="s">
        <v>1873</v>
      </c>
      <c r="AU132" s="20" t="s">
        <v>1875</v>
      </c>
      <c r="AV132" s="148">
        <v>100</v>
      </c>
      <c r="AW132" s="27">
        <v>1</v>
      </c>
      <c r="AX132" s="146" t="s">
        <v>1873</v>
      </c>
      <c r="AY132" s="147" t="s">
        <v>1875</v>
      </c>
      <c r="AZ132" s="94">
        <f>+VLOOKUP(AG132,'[2]PA con seg III Trimestre'!$AG$70:$BC$186,20,FALSE)</f>
        <v>100</v>
      </c>
      <c r="BA132" s="106">
        <f t="shared" si="27"/>
        <v>1</v>
      </c>
      <c r="BB132" s="94" t="str">
        <f>+VLOOKUP(AG132,'[2]PA con seg III Trimestre'!$AG$70:$BC$186,22,FALSE)</f>
        <v>Mes de enero: Elaboración lineamientos Subdirección de Atención Psicosocial- asistencia espiritual y religiosa, vigencia 2016.</v>
      </c>
      <c r="BC132" s="94" t="str">
        <f>+VLOOKUP(AG132,'[2]PA con seg III Trimestre'!$AG$70:$BC$186,23,FALSE)</f>
        <v>Escritorio/Plan de acción/ 2016/ soportes/ psicosocial/ atención social/ producto 6/ actividad 2</v>
      </c>
      <c r="BD132" s="107">
        <f t="shared" si="24"/>
        <v>28</v>
      </c>
      <c r="BE132" s="107">
        <f t="shared" si="25"/>
        <v>28</v>
      </c>
      <c r="BF132" s="108">
        <f t="shared" si="26"/>
        <v>1</v>
      </c>
      <c r="BG132" s="381">
        <f t="shared" si="28"/>
        <v>1</v>
      </c>
      <c r="BH132" s="381">
        <f t="shared" si="29"/>
        <v>1</v>
      </c>
      <c r="BI132" s="382">
        <f t="shared" si="30"/>
        <v>0.01</v>
      </c>
      <c r="BJ132" s="381">
        <f t="shared" si="31"/>
        <v>0.35</v>
      </c>
      <c r="BK132" s="381">
        <f t="shared" si="32"/>
        <v>3.4999999999999996E-3</v>
      </c>
    </row>
    <row r="133" spans="1:63" ht="82.5" thickTop="1" thickBot="1" x14ac:dyDescent="0.3">
      <c r="A133" s="18" t="s">
        <v>32</v>
      </c>
      <c r="B133" s="18" t="s">
        <v>51</v>
      </c>
      <c r="C133" s="18" t="s">
        <v>32</v>
      </c>
      <c r="D133" s="19" t="s">
        <v>51</v>
      </c>
      <c r="E133" s="19" t="s">
        <v>11</v>
      </c>
      <c r="F133" s="19" t="s">
        <v>74</v>
      </c>
      <c r="G133" s="19" t="s">
        <v>554</v>
      </c>
      <c r="H133" s="19" t="s">
        <v>276</v>
      </c>
      <c r="I133" s="19" t="s">
        <v>274</v>
      </c>
      <c r="J133" s="19" t="s">
        <v>2553</v>
      </c>
      <c r="K133" s="19">
        <v>97</v>
      </c>
      <c r="L133" s="19" t="s">
        <v>38</v>
      </c>
      <c r="M133" s="19" t="s">
        <v>313</v>
      </c>
      <c r="N133" s="19" t="s">
        <v>314</v>
      </c>
      <c r="O133" s="20">
        <v>1</v>
      </c>
      <c r="P133" s="20">
        <v>100</v>
      </c>
      <c r="Q133" s="18" t="s">
        <v>38</v>
      </c>
      <c r="R133" s="21" t="s">
        <v>1722</v>
      </c>
      <c r="S133" s="21" t="s">
        <v>404</v>
      </c>
      <c r="T133" s="21" t="s">
        <v>2439</v>
      </c>
      <c r="U133" s="21"/>
      <c r="V133" s="21"/>
      <c r="W133" s="21"/>
      <c r="X133" s="21"/>
      <c r="Y133" s="139"/>
      <c r="Z133" s="21"/>
      <c r="AA133" s="101"/>
      <c r="AB133" s="153" t="s">
        <v>2677</v>
      </c>
      <c r="AC133" s="154"/>
      <c r="AD133" s="49">
        <f>+VLOOKUP(M133,'[2]PA con seg III Trimestre'!$M$70:$AF$186,18,FALSE)</f>
        <v>100</v>
      </c>
      <c r="AE133" s="49" t="str">
        <f>+VLOOKUP(M133,'[2]PA con seg III Trimestre'!$M$70:$AF$186,19,FALSE)</f>
        <v>Se diseñaron lineamientos que garanticen la libertad de cultos de la población privada de la libertad en los establecimientos de reclusión del orden nacional- ERON.</v>
      </c>
      <c r="AF133" s="49" t="str">
        <f>+VLOOKUP(M133,'[2]PA con seg III Trimestre'!$M$70:$AF$186,20,FALSE)</f>
        <v>Escritorio/Plan de acción/ 2016/ soportes/ psicosocial/ atención social/ producto 6/ actividad 1/ actividad 2/ actividad 3</v>
      </c>
      <c r="AG133" s="23">
        <v>824</v>
      </c>
      <c r="AH133" s="18" t="s">
        <v>1861</v>
      </c>
      <c r="AI133" s="22" t="s">
        <v>47</v>
      </c>
      <c r="AJ133" s="24">
        <v>42373</v>
      </c>
      <c r="AK133" s="24">
        <v>42401</v>
      </c>
      <c r="AL133" s="19">
        <v>30</v>
      </c>
      <c r="AM133" s="21" t="s">
        <v>2577</v>
      </c>
      <c r="AN133" s="21" t="s">
        <v>142</v>
      </c>
      <c r="AO133" s="22" t="s">
        <v>2439</v>
      </c>
      <c r="AP133" s="23">
        <v>100</v>
      </c>
      <c r="AQ133" s="25" t="s">
        <v>1876</v>
      </c>
      <c r="AR133" s="139" t="s">
        <v>1877</v>
      </c>
      <c r="AS133" s="20">
        <v>100</v>
      </c>
      <c r="AT133" s="139" t="s">
        <v>1876</v>
      </c>
      <c r="AU133" s="20" t="s">
        <v>1877</v>
      </c>
      <c r="AV133" s="148">
        <v>100</v>
      </c>
      <c r="AW133" s="27">
        <v>1</v>
      </c>
      <c r="AX133" s="146" t="s">
        <v>1876</v>
      </c>
      <c r="AY133" s="147" t="s">
        <v>1877</v>
      </c>
      <c r="AZ133" s="94">
        <f>+VLOOKUP(AG133,'[2]PA con seg III Trimestre'!$AG$70:$BC$186,20,FALSE)</f>
        <v>100</v>
      </c>
      <c r="BA133" s="106">
        <f t="shared" si="27"/>
        <v>1</v>
      </c>
      <c r="BB133" s="94" t="str">
        <f>+VLOOKUP(AG133,'[2]PA con seg III Trimestre'!$AG$70:$BC$186,22,FALSE)</f>
        <v>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v>
      </c>
      <c r="BC133" s="94" t="str">
        <f>+VLOOKUP(AG133,'[2]PA con seg III Trimestre'!$AG$70:$BC$186,23,FALSE)</f>
        <v>Escritorio/Plan de acción/ 2016/ soportes/ psicosocial/ atención social/ producto 6/ actividad 3</v>
      </c>
      <c r="BD133" s="107">
        <f t="shared" si="24"/>
        <v>28</v>
      </c>
      <c r="BE133" s="107">
        <f t="shared" si="25"/>
        <v>28</v>
      </c>
      <c r="BF133" s="108">
        <f t="shared" si="26"/>
        <v>1</v>
      </c>
      <c r="BG133" s="381">
        <f t="shared" si="28"/>
        <v>1</v>
      </c>
      <c r="BH133" s="381">
        <f t="shared" si="29"/>
        <v>1</v>
      </c>
      <c r="BI133" s="382">
        <f t="shared" si="30"/>
        <v>0.01</v>
      </c>
      <c r="BJ133" s="381">
        <f t="shared" si="31"/>
        <v>0.3</v>
      </c>
      <c r="BK133" s="381">
        <f t="shared" si="32"/>
        <v>3.0000000000000001E-3</v>
      </c>
    </row>
    <row r="134" spans="1:63" ht="177" thickTop="1" thickBot="1" x14ac:dyDescent="0.3">
      <c r="A134" s="18" t="s">
        <v>32</v>
      </c>
      <c r="B134" s="18" t="s">
        <v>51</v>
      </c>
      <c r="C134" s="18" t="s">
        <v>32</v>
      </c>
      <c r="D134" s="19" t="s">
        <v>51</v>
      </c>
      <c r="E134" s="19" t="s">
        <v>11</v>
      </c>
      <c r="F134" s="19" t="s">
        <v>74</v>
      </c>
      <c r="G134" s="19" t="s">
        <v>554</v>
      </c>
      <c r="H134" s="19" t="s">
        <v>276</v>
      </c>
      <c r="I134" s="19" t="s">
        <v>274</v>
      </c>
      <c r="J134" s="19" t="s">
        <v>2553</v>
      </c>
      <c r="K134" s="19">
        <v>97</v>
      </c>
      <c r="L134" s="19" t="s">
        <v>38</v>
      </c>
      <c r="M134" s="19" t="s">
        <v>324</v>
      </c>
      <c r="N134" s="19" t="s">
        <v>325</v>
      </c>
      <c r="O134" s="20">
        <v>1</v>
      </c>
      <c r="P134" s="20">
        <v>100</v>
      </c>
      <c r="Q134" s="18" t="s">
        <v>38</v>
      </c>
      <c r="R134" s="21" t="s">
        <v>1722</v>
      </c>
      <c r="S134" s="21" t="s">
        <v>404</v>
      </c>
      <c r="T134" s="21" t="s">
        <v>2439</v>
      </c>
      <c r="U134" s="21"/>
      <c r="V134" s="21"/>
      <c r="W134" s="21"/>
      <c r="X134" s="21"/>
      <c r="Y134" s="139" t="s">
        <v>1878</v>
      </c>
      <c r="Z134" s="21"/>
      <c r="AA134" s="143">
        <v>100</v>
      </c>
      <c r="AB134" s="152" t="s">
        <v>1883</v>
      </c>
      <c r="AC134" s="150" t="s">
        <v>2928</v>
      </c>
      <c r="AD134" s="49">
        <f>+VLOOKUP(M134,'[2]PA con seg III Trimestre'!$M$70:$AF$186,18,FALSE)</f>
        <v>100</v>
      </c>
      <c r="AE134" s="49" t="str">
        <f>+VLOOKUP(M134,'[2]PA con seg III Trimestre'!$M$70:$AF$186,19,FALSE)</f>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
      <c r="AF134" s="49" t="str">
        <f>+VLOOKUP(M134,'[2]PA con seg III Trimestre'!$M$70:$AF$186,20,FALSE)</f>
        <v>Drive- P105- Actividad 826</v>
      </c>
      <c r="AG134" s="23">
        <v>825</v>
      </c>
      <c r="AH134" s="18" t="s">
        <v>1879</v>
      </c>
      <c r="AI134" s="22" t="s">
        <v>47</v>
      </c>
      <c r="AJ134" s="24">
        <v>42381</v>
      </c>
      <c r="AK134" s="24">
        <v>42460</v>
      </c>
      <c r="AL134" s="19">
        <v>20</v>
      </c>
      <c r="AM134" s="21" t="s">
        <v>2577</v>
      </c>
      <c r="AN134" s="21" t="s">
        <v>142</v>
      </c>
      <c r="AO134" s="22" t="s">
        <v>2439</v>
      </c>
      <c r="AP134" s="23">
        <v>100</v>
      </c>
      <c r="AQ134" s="25" t="s">
        <v>1880</v>
      </c>
      <c r="AR134" s="139" t="s">
        <v>1881</v>
      </c>
      <c r="AS134" s="20">
        <v>100</v>
      </c>
      <c r="AT134" s="139" t="s">
        <v>1880</v>
      </c>
      <c r="AU134" s="20" t="s">
        <v>1881</v>
      </c>
      <c r="AV134" s="148">
        <v>100</v>
      </c>
      <c r="AW134" s="27">
        <v>1</v>
      </c>
      <c r="AX134" s="146" t="s">
        <v>1880</v>
      </c>
      <c r="AY134" s="147" t="s">
        <v>1881</v>
      </c>
      <c r="AZ134" s="94">
        <f>+VLOOKUP(AG134,'[2]PA con seg III Trimestre'!$AG$70:$BC$186,20,FALSE)</f>
        <v>100</v>
      </c>
      <c r="BA134" s="106">
        <f t="shared" si="27"/>
        <v>1</v>
      </c>
      <c r="BB134" s="94" t="str">
        <f>+VLOOKUP(AG134,'[2]PA con seg III Trimestre'!$AG$70:$BC$186,22,FALSE)</f>
        <v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v>
      </c>
      <c r="BC134" s="94" t="str">
        <f>+VLOOKUP(AG134,'[2]PA con seg III Trimestre'!$AG$70:$BC$186,23,FALSE)</f>
        <v>Escritorio/Plan de acción/ 2016/ soportes/ psicosocial/ atención social/ producto 7/ actividad 1</v>
      </c>
      <c r="BD134" s="107">
        <f t="shared" si="24"/>
        <v>79</v>
      </c>
      <c r="BE134" s="107">
        <f t="shared" si="25"/>
        <v>79</v>
      </c>
      <c r="BF134" s="108">
        <f t="shared" si="26"/>
        <v>1</v>
      </c>
      <c r="BG134" s="381">
        <f t="shared" si="28"/>
        <v>1</v>
      </c>
      <c r="BH134" s="381">
        <f t="shared" si="29"/>
        <v>1</v>
      </c>
      <c r="BI134" s="382">
        <f t="shared" si="30"/>
        <v>0.01</v>
      </c>
      <c r="BJ134" s="381">
        <f t="shared" si="31"/>
        <v>0.2</v>
      </c>
      <c r="BK134" s="381">
        <f t="shared" si="32"/>
        <v>2E-3</v>
      </c>
    </row>
    <row r="135" spans="1:63" ht="82.5" thickTop="1" thickBot="1" x14ac:dyDescent="0.3">
      <c r="A135" s="18" t="s">
        <v>32</v>
      </c>
      <c r="B135" s="18" t="s">
        <v>51</v>
      </c>
      <c r="C135" s="18" t="s">
        <v>32</v>
      </c>
      <c r="D135" s="19" t="s">
        <v>51</v>
      </c>
      <c r="E135" s="19" t="s">
        <v>11</v>
      </c>
      <c r="F135" s="19" t="s">
        <v>74</v>
      </c>
      <c r="G135" s="19" t="s">
        <v>554</v>
      </c>
      <c r="H135" s="19" t="s">
        <v>276</v>
      </c>
      <c r="I135" s="19" t="s">
        <v>274</v>
      </c>
      <c r="J135" s="19" t="s">
        <v>2553</v>
      </c>
      <c r="K135" s="19">
        <v>97</v>
      </c>
      <c r="L135" s="19" t="s">
        <v>38</v>
      </c>
      <c r="M135" s="19" t="s">
        <v>324</v>
      </c>
      <c r="N135" s="19" t="s">
        <v>325</v>
      </c>
      <c r="O135" s="20">
        <v>1</v>
      </c>
      <c r="P135" s="20">
        <v>100</v>
      </c>
      <c r="Q135" s="18" t="s">
        <v>38</v>
      </c>
      <c r="R135" s="21" t="s">
        <v>1722</v>
      </c>
      <c r="S135" s="21" t="s">
        <v>404</v>
      </c>
      <c r="T135" s="21" t="s">
        <v>2439</v>
      </c>
      <c r="U135" s="21"/>
      <c r="V135" s="21"/>
      <c r="W135" s="21"/>
      <c r="X135" s="21"/>
      <c r="Y135" s="139"/>
      <c r="Z135" s="21"/>
      <c r="AA135" s="143">
        <v>100</v>
      </c>
      <c r="AB135" s="152" t="s">
        <v>1883</v>
      </c>
      <c r="AC135" s="150" t="s">
        <v>2928</v>
      </c>
      <c r="AD135" s="49">
        <f>+VLOOKUP(M135,'[2]PA con seg III Trimestre'!$M$70:$AF$186,18,FALSE)</f>
        <v>100</v>
      </c>
      <c r="AE135" s="49" t="str">
        <f>+VLOOKUP(M135,'[2]PA con seg III Trimestre'!$M$70:$AF$186,19,FALSE)</f>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
      <c r="AF135" s="49" t="str">
        <f>+VLOOKUP(M135,'[2]PA con seg III Trimestre'!$M$70:$AF$186,20,FALSE)</f>
        <v>Drive- P105- Actividad 826</v>
      </c>
      <c r="AG135" s="23">
        <v>826</v>
      </c>
      <c r="AH135" s="18" t="s">
        <v>1882</v>
      </c>
      <c r="AI135" s="22" t="s">
        <v>47</v>
      </c>
      <c r="AJ135" s="24">
        <v>42376</v>
      </c>
      <c r="AK135" s="24">
        <v>42401</v>
      </c>
      <c r="AL135" s="19">
        <v>30</v>
      </c>
      <c r="AM135" s="21" t="s">
        <v>2577</v>
      </c>
      <c r="AN135" s="21" t="s">
        <v>142</v>
      </c>
      <c r="AO135" s="22" t="s">
        <v>2439</v>
      </c>
      <c r="AP135" s="23">
        <v>100</v>
      </c>
      <c r="AQ135" s="25" t="s">
        <v>1883</v>
      </c>
      <c r="AR135" s="139" t="s">
        <v>1884</v>
      </c>
      <c r="AS135" s="20">
        <v>100</v>
      </c>
      <c r="AT135" s="139" t="s">
        <v>1883</v>
      </c>
      <c r="AU135" s="20" t="s">
        <v>1884</v>
      </c>
      <c r="AV135" s="148">
        <v>100</v>
      </c>
      <c r="AW135" s="27">
        <v>1</v>
      </c>
      <c r="AX135" s="146" t="s">
        <v>1883</v>
      </c>
      <c r="AY135" s="147" t="s">
        <v>1884</v>
      </c>
      <c r="AZ135" s="94">
        <f>+VLOOKUP(AG135,'[2]PA con seg III Trimestre'!$AG$70:$BC$186,20,FALSE)</f>
        <v>100</v>
      </c>
      <c r="BA135" s="106">
        <f t="shared" si="27"/>
        <v>1</v>
      </c>
      <c r="BB135" s="94" t="str">
        <f>+VLOOKUP(AG135,'[2]PA con seg III Trimestre'!$AG$70:$BC$186,22,FALSE)</f>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
      <c r="BC135" s="94" t="str">
        <f>+VLOOKUP(AG135,'[2]PA con seg III Trimestre'!$AG$70:$BC$186,23,FALSE)</f>
        <v>Escritorio/Plan de acción/ 2016/ soportes/ psicosocial/ atención social/ producto 7/ actividad 2</v>
      </c>
      <c r="BD135" s="107">
        <f t="shared" si="24"/>
        <v>25</v>
      </c>
      <c r="BE135" s="107">
        <f t="shared" si="25"/>
        <v>25</v>
      </c>
      <c r="BF135" s="108">
        <f t="shared" si="26"/>
        <v>1</v>
      </c>
      <c r="BG135" s="381">
        <f t="shared" si="28"/>
        <v>1</v>
      </c>
      <c r="BH135" s="381">
        <f t="shared" si="29"/>
        <v>1</v>
      </c>
      <c r="BI135" s="382">
        <f t="shared" si="30"/>
        <v>0.01</v>
      </c>
      <c r="BJ135" s="381">
        <f t="shared" si="31"/>
        <v>0.3</v>
      </c>
      <c r="BK135" s="381">
        <f t="shared" si="32"/>
        <v>3.0000000000000001E-3</v>
      </c>
    </row>
    <row r="136" spans="1:63" ht="123" thickTop="1" thickBot="1" x14ac:dyDescent="0.3">
      <c r="A136" s="18" t="s">
        <v>32</v>
      </c>
      <c r="B136" s="18" t="s">
        <v>51</v>
      </c>
      <c r="C136" s="18" t="s">
        <v>32</v>
      </c>
      <c r="D136" s="19" t="s">
        <v>51</v>
      </c>
      <c r="E136" s="19" t="s">
        <v>11</v>
      </c>
      <c r="F136" s="19" t="s">
        <v>74</v>
      </c>
      <c r="G136" s="19" t="s">
        <v>554</v>
      </c>
      <c r="H136" s="19" t="s">
        <v>276</v>
      </c>
      <c r="I136" s="19" t="s">
        <v>274</v>
      </c>
      <c r="J136" s="19" t="s">
        <v>2553</v>
      </c>
      <c r="K136" s="19">
        <v>97</v>
      </c>
      <c r="L136" s="19" t="s">
        <v>38</v>
      </c>
      <c r="M136" s="19" t="s">
        <v>324</v>
      </c>
      <c r="N136" s="19" t="s">
        <v>325</v>
      </c>
      <c r="O136" s="20">
        <v>1</v>
      </c>
      <c r="P136" s="20">
        <v>100</v>
      </c>
      <c r="Q136" s="18" t="s">
        <v>38</v>
      </c>
      <c r="R136" s="21" t="s">
        <v>1722</v>
      </c>
      <c r="S136" s="21" t="s">
        <v>404</v>
      </c>
      <c r="T136" s="21" t="s">
        <v>2439</v>
      </c>
      <c r="U136" s="21"/>
      <c r="V136" s="21"/>
      <c r="W136" s="21"/>
      <c r="X136" s="21"/>
      <c r="Y136" s="139"/>
      <c r="Z136" s="21"/>
      <c r="AA136" s="143">
        <v>100</v>
      </c>
      <c r="AB136" s="152" t="s">
        <v>1883</v>
      </c>
      <c r="AC136" s="150" t="s">
        <v>2928</v>
      </c>
      <c r="AD136" s="49">
        <f>+VLOOKUP(M136,'[2]PA con seg III Trimestre'!$M$70:$AF$186,18,FALSE)</f>
        <v>100</v>
      </c>
      <c r="AE136" s="49" t="str">
        <f>+VLOOKUP(M136,'[2]PA con seg III Trimestre'!$M$70:$AF$186,19,FALSE)</f>
        <v>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v>
      </c>
      <c r="AF136" s="49" t="str">
        <f>+VLOOKUP(M136,'[2]PA con seg III Trimestre'!$M$70:$AF$186,20,FALSE)</f>
        <v>Drive- P105- Actividad 826</v>
      </c>
      <c r="AG136" s="23">
        <v>827</v>
      </c>
      <c r="AH136" s="18" t="s">
        <v>1885</v>
      </c>
      <c r="AI136" s="22" t="s">
        <v>47</v>
      </c>
      <c r="AJ136" s="24">
        <v>42384</v>
      </c>
      <c r="AK136" s="24">
        <v>42716</v>
      </c>
      <c r="AL136" s="19">
        <v>50</v>
      </c>
      <c r="AM136" s="21" t="s">
        <v>2577</v>
      </c>
      <c r="AN136" s="21" t="s">
        <v>142</v>
      </c>
      <c r="AO136" s="22" t="s">
        <v>2439</v>
      </c>
      <c r="AP136" s="20"/>
      <c r="AQ136" s="139"/>
      <c r="AR136" s="139"/>
      <c r="AS136" s="20" t="s">
        <v>1015</v>
      </c>
      <c r="AT136" s="139" t="s">
        <v>1886</v>
      </c>
      <c r="AU136" s="139" t="s">
        <v>1887</v>
      </c>
      <c r="AV136" s="145">
        <v>50</v>
      </c>
      <c r="AW136" s="27">
        <v>0.78012048192771088</v>
      </c>
      <c r="AX136" s="146" t="s">
        <v>3015</v>
      </c>
      <c r="AY136" s="147" t="s">
        <v>1887</v>
      </c>
      <c r="AZ136" s="94">
        <f>+VLOOKUP(AG136,'[2]PA con seg III Trimestre'!$AG$70:$BC$186,20,FALSE)</f>
        <v>100</v>
      </c>
      <c r="BA136" s="106">
        <f t="shared" si="27"/>
        <v>1</v>
      </c>
      <c r="BB136" s="94" t="str">
        <f>+VLOOKUP(AG136,'[2]PA con seg III Trimestre'!$AG$70:$BC$186,22,FALSE)</f>
        <v xml:space="preserve">Mes de noviembre: Mediante oficio 8300 DIRAT- 8320 SUBAP- 83201 GATES- 13885 se realizó informe de seguimiento, a la implementación de la estrategia en los ERON.
Mes de diciembre: Mediante oficio 8300 DIRAT- 8320 SUBAP- 83201 GATES- 21188 del 15 de diciembre de 2016 se realizó informe de seguimiento, a la implementación de la estrategia en los ERON.
</v>
      </c>
      <c r="BC136" s="94" t="str">
        <f>+VLOOKUP(AG136,'[2]PA con seg III Trimestre'!$AG$70:$BC$186,23,FALSE)</f>
        <v>Drive- P105- Actividad 827</v>
      </c>
      <c r="BD136" s="107">
        <f t="shared" ref="BD136:BD199" si="33">+AK136-AJ136</f>
        <v>332</v>
      </c>
      <c r="BE136" s="107">
        <f t="shared" ref="BE136:BE199" si="34">IF($BE$6-AJ136&gt;BD136,BD136,IF($BE$6-AJ136&lt;=0,"Actividad no ha iniciado",$BE$6-AJ136))</f>
        <v>332</v>
      </c>
      <c r="BF136" s="108">
        <f t="shared" ref="BF136:BF199" si="35">IF(BE136="Actividad no ha iniciado","Actividad no ha iniciado",IF(AO136="Inactivo","Actividad inactiva",BE136/BD136))</f>
        <v>1</v>
      </c>
      <c r="BG136" s="381">
        <f t="shared" si="28"/>
        <v>1</v>
      </c>
      <c r="BH136" s="381">
        <f t="shared" si="29"/>
        <v>1</v>
      </c>
      <c r="BI136" s="382">
        <f t="shared" si="30"/>
        <v>0.01</v>
      </c>
      <c r="BJ136" s="381">
        <f t="shared" si="31"/>
        <v>0.5</v>
      </c>
      <c r="BK136" s="381">
        <f t="shared" si="32"/>
        <v>5.0000000000000001E-3</v>
      </c>
    </row>
    <row r="137" spans="1:63" ht="285" thickTop="1" thickBot="1" x14ac:dyDescent="0.3">
      <c r="A137" s="18" t="s">
        <v>32</v>
      </c>
      <c r="B137" s="18" t="s">
        <v>51</v>
      </c>
      <c r="C137" s="18" t="s">
        <v>32</v>
      </c>
      <c r="D137" s="19" t="s">
        <v>51</v>
      </c>
      <c r="E137" s="19" t="s">
        <v>416</v>
      </c>
      <c r="F137" s="19" t="s">
        <v>418</v>
      </c>
      <c r="G137" s="19" t="s">
        <v>751</v>
      </c>
      <c r="H137" s="19" t="s">
        <v>452</v>
      </c>
      <c r="I137" s="19" t="s">
        <v>451</v>
      </c>
      <c r="J137" s="19" t="s">
        <v>453</v>
      </c>
      <c r="K137" s="19">
        <v>36</v>
      </c>
      <c r="L137" s="19" t="s">
        <v>38</v>
      </c>
      <c r="M137" s="19" t="s">
        <v>456</v>
      </c>
      <c r="N137" s="19" t="s">
        <v>457</v>
      </c>
      <c r="O137" s="20">
        <v>3</v>
      </c>
      <c r="P137" s="20">
        <v>10</v>
      </c>
      <c r="Q137" s="18" t="s">
        <v>38</v>
      </c>
      <c r="R137" s="21" t="s">
        <v>1888</v>
      </c>
      <c r="S137" s="21" t="s">
        <v>404</v>
      </c>
      <c r="T137" s="21" t="s">
        <v>2439</v>
      </c>
      <c r="U137" s="21"/>
      <c r="V137" s="21"/>
      <c r="W137" s="21"/>
      <c r="X137" s="21"/>
      <c r="Y137" s="139" t="s">
        <v>1889</v>
      </c>
      <c r="Z137" s="21"/>
      <c r="AA137" s="101"/>
      <c r="AB137" s="152" t="s">
        <v>2924</v>
      </c>
      <c r="AC137" s="154"/>
      <c r="AD137" s="49">
        <f>+VLOOKUP(M137,'[2]PA con seg III Trimestre'!$M$70:$AF$186,18,FALSE)</f>
        <v>10</v>
      </c>
      <c r="AE137" s="49" t="str">
        <f>+VLOOKUP(M137,'[2]PA con seg III Trimestre'!$M$70:$AF$186,19,FALSE)</f>
        <v>Mes de noviembre: La Universidad Pedagógica Nacional presentó ajustes (Plan de Mejoramiento) a la estructura del Modelo Educativo del INPEC- MEI.</v>
      </c>
      <c r="AF137" s="49" t="str">
        <f>+VLOOKUP(M137,'[2]PA con seg III Trimestre'!$M$70:$AF$186,20,FALSE)</f>
        <v>Drive- P184- Actividad 830</v>
      </c>
      <c r="AG137" s="23">
        <v>828</v>
      </c>
      <c r="AH137" s="22" t="s">
        <v>1890</v>
      </c>
      <c r="AI137" s="22" t="s">
        <v>47</v>
      </c>
      <c r="AJ137" s="24">
        <v>42370</v>
      </c>
      <c r="AK137" s="24">
        <v>42716</v>
      </c>
      <c r="AL137" s="21">
        <v>60</v>
      </c>
      <c r="AM137" s="21" t="s">
        <v>1891</v>
      </c>
      <c r="AN137" s="22" t="s">
        <v>104</v>
      </c>
      <c r="AO137" s="22" t="s">
        <v>2439</v>
      </c>
      <c r="AP137" s="20"/>
      <c r="AQ137" s="139"/>
      <c r="AR137" s="139"/>
      <c r="AS137" s="20"/>
      <c r="AT137" s="139" t="s">
        <v>1892</v>
      </c>
      <c r="AU137" s="139"/>
      <c r="AV137" s="103"/>
      <c r="AW137" s="27">
        <v>0.78901734104046239</v>
      </c>
      <c r="AX137" s="146" t="s">
        <v>1892</v>
      </c>
      <c r="AY137" s="105"/>
      <c r="AZ137" s="94">
        <f>+VLOOKUP(AG137,'[2]PA con seg III Trimestre'!$AG$70:$BC$186,20,FALSE)</f>
        <v>100</v>
      </c>
      <c r="BA137" s="106">
        <f t="shared" ref="BA137:BA200" si="36">+BF137</f>
        <v>1</v>
      </c>
      <c r="BB137" s="94" t="str">
        <f>+VLOOKUP(AG137,'[2]PA con seg III Trimestre'!$AG$70:$BC$186,22,FALSE)</f>
        <v xml:space="preserve">Mes de octubre: 
Se realizó contrato Interadministrativo No 158 del 11 de julio de 2016.
Acta No 0638 del 19 de julio de 2016, en la cual se llevó a cabo reunión en la Universidad Pedagógica Nacional  
Reunión inicial Equipo asesor UPN y SUBED – INPEC el 28 de julio de 2016.  
Reunión Equipo UPN. Acta 02 del 29 y 30 agosto de 2016.
Reunión Equipo UPN y SUBED – INPEC. Acta 02 del 06 de septiembre de 2016. 
Reunión Equipo UPN y SUBED – INPEC. Acta 03 del 13 de septiembre de 2016.
Se adjunta resumen ejecutivo sobre la evaluación del Modelo Educativo del INPEC- MEI.
</v>
      </c>
      <c r="BC137" s="94" t="str">
        <f>+VLOOKUP(AG137,'[2]PA con seg III Trimestre'!$AG$70:$BC$186,23,FALSE)</f>
        <v>Drive- P184- Actividad 828</v>
      </c>
      <c r="BD137" s="107">
        <f t="shared" si="33"/>
        <v>346</v>
      </c>
      <c r="BE137" s="107">
        <f t="shared" si="34"/>
        <v>346</v>
      </c>
      <c r="BF137" s="108">
        <f t="shared" si="35"/>
        <v>1</v>
      </c>
      <c r="BG137" s="381">
        <f t="shared" si="28"/>
        <v>1</v>
      </c>
      <c r="BH137" s="381">
        <f t="shared" si="29"/>
        <v>1</v>
      </c>
      <c r="BI137" s="382">
        <f t="shared" si="30"/>
        <v>0.03</v>
      </c>
      <c r="BJ137" s="381">
        <f t="shared" si="31"/>
        <v>0.6</v>
      </c>
      <c r="BK137" s="381">
        <f t="shared" si="32"/>
        <v>1.7999999999999999E-2</v>
      </c>
    </row>
    <row r="138" spans="1:63" ht="42" thickTop="1" thickBot="1" x14ac:dyDescent="0.3">
      <c r="A138" s="18" t="s">
        <v>32</v>
      </c>
      <c r="B138" s="18" t="s">
        <v>51</v>
      </c>
      <c r="C138" s="18" t="s">
        <v>32</v>
      </c>
      <c r="D138" s="19" t="s">
        <v>51</v>
      </c>
      <c r="E138" s="19" t="s">
        <v>416</v>
      </c>
      <c r="F138" s="19" t="s">
        <v>418</v>
      </c>
      <c r="G138" s="19" t="s">
        <v>751</v>
      </c>
      <c r="H138" s="19" t="s">
        <v>452</v>
      </c>
      <c r="I138" s="19" t="s">
        <v>451</v>
      </c>
      <c r="J138" s="19" t="s">
        <v>453</v>
      </c>
      <c r="K138" s="19">
        <v>36</v>
      </c>
      <c r="L138" s="19" t="s">
        <v>38</v>
      </c>
      <c r="M138" s="19" t="s">
        <v>456</v>
      </c>
      <c r="N138" s="19" t="s">
        <v>457</v>
      </c>
      <c r="O138" s="20">
        <v>3</v>
      </c>
      <c r="P138" s="20">
        <v>10</v>
      </c>
      <c r="Q138" s="19" t="s">
        <v>38</v>
      </c>
      <c r="R138" s="19" t="s">
        <v>1888</v>
      </c>
      <c r="S138" s="19" t="s">
        <v>404</v>
      </c>
      <c r="T138" s="21" t="s">
        <v>2439</v>
      </c>
      <c r="U138" s="19"/>
      <c r="V138" s="19"/>
      <c r="W138" s="19"/>
      <c r="X138" s="19"/>
      <c r="Y138" s="139"/>
      <c r="Z138" s="19"/>
      <c r="AA138" s="101"/>
      <c r="AB138" s="152" t="s">
        <v>2924</v>
      </c>
      <c r="AC138" s="156"/>
      <c r="AD138" s="49">
        <f>+VLOOKUP(M138,'[2]PA con seg III Trimestre'!$M$70:$AF$186,18,FALSE)</f>
        <v>10</v>
      </c>
      <c r="AE138" s="49" t="str">
        <f>+VLOOKUP(M138,'[2]PA con seg III Trimestre'!$M$70:$AF$186,19,FALSE)</f>
        <v>Mes de noviembre: La Universidad Pedagógica Nacional presentó ajustes (Plan de Mejoramiento) a la estructura del Modelo Educativo del INPEC- MEI.</v>
      </c>
      <c r="AF138" s="49" t="str">
        <f>+VLOOKUP(M138,'[2]PA con seg III Trimestre'!$M$70:$AF$186,20,FALSE)</f>
        <v>Drive- P184- Actividad 830</v>
      </c>
      <c r="AG138" s="23">
        <v>829</v>
      </c>
      <c r="AH138" s="22" t="s">
        <v>1893</v>
      </c>
      <c r="AI138" s="22" t="s">
        <v>47</v>
      </c>
      <c r="AJ138" s="24">
        <v>42552</v>
      </c>
      <c r="AK138" s="24">
        <v>42716</v>
      </c>
      <c r="AL138" s="21">
        <v>10</v>
      </c>
      <c r="AM138" s="21" t="s">
        <v>1891</v>
      </c>
      <c r="AN138" s="22" t="s">
        <v>104</v>
      </c>
      <c r="AO138" s="22" t="s">
        <v>2439</v>
      </c>
      <c r="AP138" s="23"/>
      <c r="AQ138" s="25"/>
      <c r="AR138" s="25"/>
      <c r="AS138" s="23"/>
      <c r="AT138" s="25"/>
      <c r="AU138" s="25"/>
      <c r="AV138" s="103"/>
      <c r="AW138" s="27">
        <v>0.55487804878048785</v>
      </c>
      <c r="AX138" s="146" t="s">
        <v>3016</v>
      </c>
      <c r="AY138" s="105"/>
      <c r="AZ138" s="94">
        <f>+VLOOKUP(AG138,'[2]PA con seg III Trimestre'!$AG$70:$BC$186,20,FALSE)</f>
        <v>100</v>
      </c>
      <c r="BA138" s="106">
        <f t="shared" si="36"/>
        <v>1</v>
      </c>
      <c r="BB138" s="94" t="str">
        <f>+VLOOKUP(AG138,'[2]PA con seg III Trimestre'!$AG$70:$BC$186,22,FALSE)</f>
        <v xml:space="preserve">Mes de noviembre: La Universidad Pedagógica Nacional realizó socialización del estado actual del Modelo Educativo del INPEC- MEI. </v>
      </c>
      <c r="BC138" s="94" t="str">
        <f>+VLOOKUP(AG138,'[2]PA con seg III Trimestre'!$AG$70:$BC$186,23,FALSE)</f>
        <v>Drive- P184- Actividad 829</v>
      </c>
      <c r="BD138" s="107">
        <f t="shared" si="33"/>
        <v>164</v>
      </c>
      <c r="BE138" s="107">
        <f t="shared" si="34"/>
        <v>164</v>
      </c>
      <c r="BF138" s="108">
        <f t="shared" si="35"/>
        <v>1</v>
      </c>
      <c r="BG138" s="381">
        <f t="shared" si="28"/>
        <v>1</v>
      </c>
      <c r="BH138" s="381">
        <f t="shared" si="29"/>
        <v>1</v>
      </c>
      <c r="BI138" s="382">
        <f t="shared" si="30"/>
        <v>0.03</v>
      </c>
      <c r="BJ138" s="381">
        <f t="shared" si="31"/>
        <v>0.1</v>
      </c>
      <c r="BK138" s="381">
        <f t="shared" si="32"/>
        <v>3.0000000000000005E-3</v>
      </c>
    </row>
    <row r="139" spans="1:63" ht="42" thickTop="1" thickBot="1" x14ac:dyDescent="0.3">
      <c r="A139" s="18" t="s">
        <v>32</v>
      </c>
      <c r="B139" s="18" t="s">
        <v>51</v>
      </c>
      <c r="C139" s="18" t="s">
        <v>32</v>
      </c>
      <c r="D139" s="19" t="s">
        <v>51</v>
      </c>
      <c r="E139" s="19" t="s">
        <v>416</v>
      </c>
      <c r="F139" s="19" t="s">
        <v>418</v>
      </c>
      <c r="G139" s="19" t="s">
        <v>751</v>
      </c>
      <c r="H139" s="19" t="s">
        <v>452</v>
      </c>
      <c r="I139" s="19" t="s">
        <v>451</v>
      </c>
      <c r="J139" s="19" t="s">
        <v>453</v>
      </c>
      <c r="K139" s="19">
        <v>36</v>
      </c>
      <c r="L139" s="19" t="s">
        <v>38</v>
      </c>
      <c r="M139" s="19" t="s">
        <v>456</v>
      </c>
      <c r="N139" s="19" t="s">
        <v>457</v>
      </c>
      <c r="O139" s="20">
        <v>3</v>
      </c>
      <c r="P139" s="20">
        <v>10</v>
      </c>
      <c r="Q139" s="19" t="s">
        <v>38</v>
      </c>
      <c r="R139" s="19" t="s">
        <v>1888</v>
      </c>
      <c r="S139" s="19" t="s">
        <v>404</v>
      </c>
      <c r="T139" s="21" t="s">
        <v>2439</v>
      </c>
      <c r="U139" s="19"/>
      <c r="V139" s="19"/>
      <c r="W139" s="19"/>
      <c r="X139" s="19"/>
      <c r="Y139" s="139"/>
      <c r="Z139" s="19"/>
      <c r="AA139" s="101"/>
      <c r="AB139" s="152" t="s">
        <v>2924</v>
      </c>
      <c r="AC139" s="156"/>
      <c r="AD139" s="49">
        <f>+VLOOKUP(M139,'[2]PA con seg III Trimestre'!$M$70:$AF$186,18,FALSE)</f>
        <v>10</v>
      </c>
      <c r="AE139" s="49" t="str">
        <f>+VLOOKUP(M139,'[2]PA con seg III Trimestre'!$M$70:$AF$186,19,FALSE)</f>
        <v>Mes de noviembre: La Universidad Pedagógica Nacional presentó ajustes (Plan de Mejoramiento) a la estructura del Modelo Educativo del INPEC- MEI.</v>
      </c>
      <c r="AF139" s="49" t="str">
        <f>+VLOOKUP(M139,'[2]PA con seg III Trimestre'!$M$70:$AF$186,20,FALSE)</f>
        <v>Drive- P184- Actividad 830</v>
      </c>
      <c r="AG139" s="23">
        <v>830</v>
      </c>
      <c r="AH139" s="22" t="s">
        <v>1894</v>
      </c>
      <c r="AI139" s="22" t="s">
        <v>47</v>
      </c>
      <c r="AJ139" s="24">
        <v>42583</v>
      </c>
      <c r="AK139" s="24">
        <v>42716</v>
      </c>
      <c r="AL139" s="21">
        <v>30</v>
      </c>
      <c r="AM139" s="21" t="s">
        <v>1891</v>
      </c>
      <c r="AN139" s="22" t="s">
        <v>104</v>
      </c>
      <c r="AO139" s="22" t="s">
        <v>2439</v>
      </c>
      <c r="AP139" s="23"/>
      <c r="AQ139" s="25"/>
      <c r="AR139" s="25"/>
      <c r="AS139" s="23"/>
      <c r="AT139" s="25"/>
      <c r="AU139" s="25"/>
      <c r="AV139" s="103"/>
      <c r="AW139" s="27">
        <v>0.45112781954887216</v>
      </c>
      <c r="AX139" s="146" t="s">
        <v>3017</v>
      </c>
      <c r="AY139" s="105"/>
      <c r="AZ139" s="94">
        <f>+VLOOKUP(AG139,'[2]PA con seg III Trimestre'!$AG$70:$BC$186,20,FALSE)</f>
        <v>100</v>
      </c>
      <c r="BA139" s="106">
        <f t="shared" si="36"/>
        <v>1</v>
      </c>
      <c r="BB139" s="94" t="str">
        <f>+VLOOKUP(AG139,'[2]PA con seg III Trimestre'!$AG$70:$BC$186,22,FALSE)</f>
        <v>Mes de noviembre: La Universidad Pedagógica Nacional presentó ajustes (Plan de Mejoramiento) a la estructura del Modelo Educativo del INPEC- MEI.</v>
      </c>
      <c r="BC139" s="94" t="str">
        <f>+VLOOKUP(AG139,'[2]PA con seg III Trimestre'!$AG$70:$BC$186,23,FALSE)</f>
        <v>Drive- P184- Actividad 830</v>
      </c>
      <c r="BD139" s="107">
        <f t="shared" si="33"/>
        <v>133</v>
      </c>
      <c r="BE139" s="107">
        <f t="shared" si="34"/>
        <v>133</v>
      </c>
      <c r="BF139" s="108">
        <f t="shared" si="35"/>
        <v>1</v>
      </c>
      <c r="BG139" s="381">
        <f t="shared" si="28"/>
        <v>1</v>
      </c>
      <c r="BH139" s="381">
        <f t="shared" si="29"/>
        <v>1</v>
      </c>
      <c r="BI139" s="382">
        <f t="shared" si="30"/>
        <v>0.03</v>
      </c>
      <c r="BJ139" s="381">
        <f t="shared" si="31"/>
        <v>0.3</v>
      </c>
      <c r="BK139" s="381">
        <f t="shared" si="32"/>
        <v>8.9999999999999993E-3</v>
      </c>
    </row>
    <row r="140" spans="1:63" ht="163.5" thickTop="1" thickBot="1" x14ac:dyDescent="0.3">
      <c r="A140" s="18" t="s">
        <v>32</v>
      </c>
      <c r="B140" s="18" t="s">
        <v>51</v>
      </c>
      <c r="C140" s="18" t="s">
        <v>32</v>
      </c>
      <c r="D140" s="19" t="s">
        <v>51</v>
      </c>
      <c r="E140" s="19" t="s">
        <v>416</v>
      </c>
      <c r="F140" s="19" t="s">
        <v>418</v>
      </c>
      <c r="G140" s="19" t="s">
        <v>751</v>
      </c>
      <c r="H140" s="19" t="s">
        <v>452</v>
      </c>
      <c r="I140" s="19" t="s">
        <v>454</v>
      </c>
      <c r="J140" s="19" t="s">
        <v>455</v>
      </c>
      <c r="K140" s="19">
        <v>50</v>
      </c>
      <c r="L140" s="19" t="s">
        <v>38</v>
      </c>
      <c r="M140" s="19" t="s">
        <v>469</v>
      </c>
      <c r="N140" s="19" t="s">
        <v>470</v>
      </c>
      <c r="O140" s="20">
        <v>2</v>
      </c>
      <c r="P140" s="20">
        <v>10</v>
      </c>
      <c r="Q140" s="18" t="s">
        <v>38</v>
      </c>
      <c r="R140" s="21" t="s">
        <v>1888</v>
      </c>
      <c r="S140" s="21" t="s">
        <v>404</v>
      </c>
      <c r="T140" s="21" t="s">
        <v>2439</v>
      </c>
      <c r="U140" s="21"/>
      <c r="V140" s="21"/>
      <c r="W140" s="21"/>
      <c r="X140" s="21"/>
      <c r="Y140" s="139" t="s">
        <v>1865</v>
      </c>
      <c r="Z140" s="21"/>
      <c r="AA140" s="101"/>
      <c r="AB140" s="152" t="s">
        <v>2927</v>
      </c>
      <c r="AC140" s="154"/>
      <c r="AD140" s="49">
        <f>+VLOOKUP(M140,'[2]PA con seg III Trimestre'!$M$70:$AF$186,18,FALSE)</f>
        <v>10</v>
      </c>
      <c r="AE140" s="49" t="str">
        <f>+VLOOKUP(M140,'[2]PA con seg III Trimestre'!$M$70:$AF$186,19,FALSE)</f>
        <v xml:space="preserve">Se realizó informe de avance en la implementacion del proyecto para el fortalecimiento de las bibliotecas en los ERON, que contempla: espacio físico, mobiliario, material bibliográfico actualizado y personal capacitado. </v>
      </c>
      <c r="AF140" s="49" t="str">
        <f>+VLOOKUP(M140,'[2]PA con seg III Trimestre'!$M$70:$AF$186,20,FALSE)</f>
        <v xml:space="preserve">Drive- P199- - Actividad 832 </v>
      </c>
      <c r="AG140" s="23">
        <v>831</v>
      </c>
      <c r="AH140" s="22" t="s">
        <v>1895</v>
      </c>
      <c r="AI140" s="22" t="s">
        <v>47</v>
      </c>
      <c r="AJ140" s="24">
        <v>42370</v>
      </c>
      <c r="AK140" s="24">
        <v>42551</v>
      </c>
      <c r="AL140" s="21">
        <v>10</v>
      </c>
      <c r="AM140" s="21" t="s">
        <v>1896</v>
      </c>
      <c r="AN140" s="21" t="s">
        <v>142</v>
      </c>
      <c r="AO140" s="21" t="s">
        <v>2439</v>
      </c>
      <c r="AP140" s="20"/>
      <c r="AQ140" s="139"/>
      <c r="AR140" s="139"/>
      <c r="AS140" s="20">
        <v>100</v>
      </c>
      <c r="AT140" s="139" t="s">
        <v>1897</v>
      </c>
      <c r="AU140" s="20" t="s">
        <v>1898</v>
      </c>
      <c r="AV140" s="148">
        <v>100</v>
      </c>
      <c r="AW140" s="27">
        <v>1</v>
      </c>
      <c r="AX140" s="146" t="s">
        <v>1897</v>
      </c>
      <c r="AY140" s="147" t="s">
        <v>1898</v>
      </c>
      <c r="AZ140" s="94">
        <f>+VLOOKUP(AG140,'[2]PA con seg III Trimestre'!$AG$70:$BC$186,20,FALSE)</f>
        <v>100</v>
      </c>
      <c r="BA140" s="106">
        <f t="shared" si="36"/>
        <v>1</v>
      </c>
      <c r="BB140" s="94" t="str">
        <f>+VLOOKUP(AG140,'[2]PA con seg III Trimestre'!$AG$70:$BC$186,22,FALSE)</f>
        <v>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v>
      </c>
      <c r="BC140" s="94" t="str">
        <f>+VLOOKUP(AG140,'[2]PA con seg III Trimestre'!$AG$70:$BC$186,23,FALSE)</f>
        <v>Drive- P199- Actividad 831</v>
      </c>
      <c r="BD140" s="107">
        <f t="shared" si="33"/>
        <v>181</v>
      </c>
      <c r="BE140" s="107">
        <f t="shared" si="34"/>
        <v>181</v>
      </c>
      <c r="BF140" s="108">
        <f t="shared" si="35"/>
        <v>1</v>
      </c>
      <c r="BG140" s="381">
        <f t="shared" si="28"/>
        <v>1</v>
      </c>
      <c r="BH140" s="381">
        <f t="shared" si="29"/>
        <v>1</v>
      </c>
      <c r="BI140" s="382">
        <f t="shared" si="30"/>
        <v>0.02</v>
      </c>
      <c r="BJ140" s="381">
        <f t="shared" si="31"/>
        <v>0.1</v>
      </c>
      <c r="BK140" s="381">
        <f t="shared" si="32"/>
        <v>2E-3</v>
      </c>
    </row>
    <row r="141" spans="1:63" ht="271.5" thickTop="1" thickBot="1" x14ac:dyDescent="0.3">
      <c r="A141" s="18" t="s">
        <v>32</v>
      </c>
      <c r="B141" s="18" t="s">
        <v>51</v>
      </c>
      <c r="C141" s="18" t="s">
        <v>32</v>
      </c>
      <c r="D141" s="19" t="s">
        <v>51</v>
      </c>
      <c r="E141" s="19" t="s">
        <v>416</v>
      </c>
      <c r="F141" s="19" t="s">
        <v>418</v>
      </c>
      <c r="G141" s="19" t="s">
        <v>751</v>
      </c>
      <c r="H141" s="19" t="s">
        <v>452</v>
      </c>
      <c r="I141" s="19" t="s">
        <v>454</v>
      </c>
      <c r="J141" s="19" t="s">
        <v>455</v>
      </c>
      <c r="K141" s="19">
        <v>50</v>
      </c>
      <c r="L141" s="19" t="s">
        <v>38</v>
      </c>
      <c r="M141" s="19" t="s">
        <v>469</v>
      </c>
      <c r="N141" s="19" t="s">
        <v>470</v>
      </c>
      <c r="O141" s="20">
        <v>2</v>
      </c>
      <c r="P141" s="20">
        <v>10</v>
      </c>
      <c r="Q141" s="21" t="s">
        <v>38</v>
      </c>
      <c r="R141" s="21" t="s">
        <v>1888</v>
      </c>
      <c r="S141" s="21" t="s">
        <v>404</v>
      </c>
      <c r="T141" s="21" t="s">
        <v>2439</v>
      </c>
      <c r="U141" s="21"/>
      <c r="V141" s="21"/>
      <c r="W141" s="21"/>
      <c r="X141" s="21"/>
      <c r="Y141" s="139"/>
      <c r="Z141" s="21"/>
      <c r="AA141" s="101"/>
      <c r="AB141" s="152" t="s">
        <v>2927</v>
      </c>
      <c r="AC141" s="154"/>
      <c r="AD141" s="49">
        <f>+VLOOKUP(M141,'[2]PA con seg III Trimestre'!$M$70:$AF$186,18,FALSE)</f>
        <v>10</v>
      </c>
      <c r="AE141" s="49" t="str">
        <f>+VLOOKUP(M141,'[2]PA con seg III Trimestre'!$M$70:$AF$186,19,FALSE)</f>
        <v xml:space="preserve">Se realizó informe de avance en la implementacion del proyecto para el fortalecimiento de las bibliotecas en los ERON, que contempla: espacio físico, mobiliario, material bibliográfico actualizado y personal capacitado. </v>
      </c>
      <c r="AF141" s="49" t="str">
        <f>+VLOOKUP(M141,'[2]PA con seg III Trimestre'!$M$70:$AF$186,20,FALSE)</f>
        <v xml:space="preserve">Drive- P199- - Actividad 832 </v>
      </c>
      <c r="AG141" s="23">
        <v>832</v>
      </c>
      <c r="AH141" s="22" t="s">
        <v>1899</v>
      </c>
      <c r="AI141" s="22" t="s">
        <v>47</v>
      </c>
      <c r="AJ141" s="24">
        <v>42370</v>
      </c>
      <c r="AK141" s="24">
        <v>42716</v>
      </c>
      <c r="AL141" s="21">
        <v>90</v>
      </c>
      <c r="AM141" s="21" t="s">
        <v>1896</v>
      </c>
      <c r="AN141" s="21" t="s">
        <v>142</v>
      </c>
      <c r="AO141" s="21" t="s">
        <v>2439</v>
      </c>
      <c r="AP141" s="20"/>
      <c r="AQ141" s="139"/>
      <c r="AR141" s="139"/>
      <c r="AS141" s="20" t="s">
        <v>982</v>
      </c>
      <c r="AT141" s="139" t="s">
        <v>1900</v>
      </c>
      <c r="AU141" s="139" t="s">
        <v>1901</v>
      </c>
      <c r="AV141" s="103"/>
      <c r="AW141" s="27">
        <v>0.78901734104046239</v>
      </c>
      <c r="AX141" s="146" t="s">
        <v>3018</v>
      </c>
      <c r="AY141" s="147" t="s">
        <v>3019</v>
      </c>
      <c r="AZ141" s="94">
        <f>+VLOOKUP(AG141,'[2]PA con seg III Trimestre'!$AG$70:$BC$186,20,FALSE)</f>
        <v>100</v>
      </c>
      <c r="BA141" s="106">
        <f t="shared" si="36"/>
        <v>1</v>
      </c>
      <c r="BB141" s="94" t="str">
        <f>+VLOOKUP(AG141,'[2]PA con seg III Trimestre'!$AG$70:$BC$186,22,FALSE)</f>
        <v xml:space="preserve">Mes de noviembre: Se realizó un informe sobre la adquisición y dotación de mobiliario, equipos y material bibliográfico.   </v>
      </c>
      <c r="BC141" s="94" t="str">
        <f>+VLOOKUP(AG141,'[2]PA con seg III Trimestre'!$AG$70:$BC$186,23,FALSE)</f>
        <v xml:space="preserve">Drive- P199- - Actividad 832 </v>
      </c>
      <c r="BD141" s="107">
        <f t="shared" si="33"/>
        <v>346</v>
      </c>
      <c r="BE141" s="107">
        <f t="shared" si="34"/>
        <v>346</v>
      </c>
      <c r="BF141" s="108">
        <f t="shared" si="35"/>
        <v>1</v>
      </c>
      <c r="BG141" s="381">
        <f t="shared" si="28"/>
        <v>1</v>
      </c>
      <c r="BH141" s="381">
        <f t="shared" si="29"/>
        <v>1</v>
      </c>
      <c r="BI141" s="382">
        <f t="shared" si="30"/>
        <v>0.02</v>
      </c>
      <c r="BJ141" s="381">
        <f t="shared" si="31"/>
        <v>0.9</v>
      </c>
      <c r="BK141" s="381">
        <f t="shared" si="32"/>
        <v>1.8000000000000002E-2</v>
      </c>
    </row>
    <row r="142" spans="1:63" ht="55.5" thickTop="1" thickBot="1" x14ac:dyDescent="0.3">
      <c r="A142" s="18" t="s">
        <v>32</v>
      </c>
      <c r="B142" s="18" t="s">
        <v>51</v>
      </c>
      <c r="C142" s="18" t="s">
        <v>32</v>
      </c>
      <c r="D142" s="19" t="s">
        <v>51</v>
      </c>
      <c r="E142" s="19" t="s">
        <v>416</v>
      </c>
      <c r="F142" s="19" t="s">
        <v>418</v>
      </c>
      <c r="G142" s="19" t="s">
        <v>751</v>
      </c>
      <c r="H142" s="19" t="s">
        <v>452</v>
      </c>
      <c r="I142" s="19" t="s">
        <v>451</v>
      </c>
      <c r="J142" s="19" t="s">
        <v>453</v>
      </c>
      <c r="K142" s="19">
        <v>36</v>
      </c>
      <c r="L142" s="19" t="s">
        <v>38</v>
      </c>
      <c r="M142" s="19" t="s">
        <v>458</v>
      </c>
      <c r="N142" s="19" t="s">
        <v>459</v>
      </c>
      <c r="O142" s="20">
        <v>2</v>
      </c>
      <c r="P142" s="20">
        <v>34</v>
      </c>
      <c r="Q142" s="18" t="s">
        <v>41</v>
      </c>
      <c r="R142" s="21" t="s">
        <v>1888</v>
      </c>
      <c r="S142" s="21" t="s">
        <v>404</v>
      </c>
      <c r="T142" s="21" t="s">
        <v>2439</v>
      </c>
      <c r="U142" s="21"/>
      <c r="V142" s="21"/>
      <c r="W142" s="21"/>
      <c r="X142" s="21"/>
      <c r="Y142" s="139" t="s">
        <v>1865</v>
      </c>
      <c r="Z142" s="21"/>
      <c r="AA142" s="101"/>
      <c r="AB142" s="152" t="s">
        <v>2927</v>
      </c>
      <c r="AC142" s="154"/>
      <c r="AD142" s="49">
        <f>+VLOOKUP(M142,'[2]PA con seg III Trimestre'!$M$70:$AF$186,18,FALSE)</f>
        <v>34</v>
      </c>
      <c r="AE142" s="49" t="str">
        <f>+VLOOKUP(M142,'[2]PA con seg III Trimestre'!$M$70:$AF$186,19,FALSE)</f>
        <v xml:space="preserve">Mediante resolución 1340 de 2016, se asignaron recursos a los 136 establecimientos de reclusión adscritos  para para el desarrollo  y fortalecimiento del MEI.  </v>
      </c>
      <c r="AF142" s="49" t="str">
        <f>+VLOOKUP(M142,'[2]PA con seg III Trimestre'!$M$70:$AF$186,20,FALSE)</f>
        <v>Drive- P112 - Actividad 833</v>
      </c>
      <c r="AG142" s="23">
        <v>833</v>
      </c>
      <c r="AH142" s="22" t="s">
        <v>1902</v>
      </c>
      <c r="AI142" s="22" t="s">
        <v>47</v>
      </c>
      <c r="AJ142" s="24">
        <v>42370</v>
      </c>
      <c r="AK142" s="24">
        <v>42704</v>
      </c>
      <c r="AL142" s="21">
        <v>30</v>
      </c>
      <c r="AM142" s="21" t="s">
        <v>1903</v>
      </c>
      <c r="AN142" s="22" t="s">
        <v>104</v>
      </c>
      <c r="AO142" s="22" t="s">
        <v>2439</v>
      </c>
      <c r="AP142" s="20"/>
      <c r="AQ142" s="139"/>
      <c r="AR142" s="139"/>
      <c r="AS142" s="20" t="s">
        <v>1043</v>
      </c>
      <c r="AT142" s="139" t="s">
        <v>1904</v>
      </c>
      <c r="AU142" s="139" t="s">
        <v>1905</v>
      </c>
      <c r="AV142" s="148" t="s">
        <v>1043</v>
      </c>
      <c r="AW142" s="27">
        <v>0.81736526946107779</v>
      </c>
      <c r="AX142" s="146" t="s">
        <v>1904</v>
      </c>
      <c r="AY142" s="147" t="s">
        <v>1905</v>
      </c>
      <c r="AZ142" s="94">
        <f>+VLOOKUP(AG142,'[2]PA con seg III Trimestre'!$AG$70:$BC$186,20,FALSE)</f>
        <v>100</v>
      </c>
      <c r="BA142" s="106">
        <f t="shared" si="36"/>
        <v>1</v>
      </c>
      <c r="BB142" s="94" t="str">
        <f>+VLOOKUP(AG142,'[2]PA con seg III Trimestre'!$AG$70:$BC$186,22,FALSE)</f>
        <v xml:space="preserve">Mes de junio: Se adjunta Resolución 1340 de 2016, mediante la cual se asignaron recursos a los 136 establecimientos de reclusión adscritos  para para el desarrollo  y fortalecimiento del MEI.  </v>
      </c>
      <c r="BC142" s="94" t="str">
        <f>+VLOOKUP(AG142,'[2]PA con seg III Trimestre'!$AG$70:$BC$186,23,FALSE)</f>
        <v>Drive- P112-Actividad 833</v>
      </c>
      <c r="BD142" s="107">
        <f t="shared" si="33"/>
        <v>334</v>
      </c>
      <c r="BE142" s="107">
        <f t="shared" si="34"/>
        <v>334</v>
      </c>
      <c r="BF142" s="108">
        <f t="shared" si="35"/>
        <v>1</v>
      </c>
      <c r="BG142" s="381">
        <f t="shared" si="28"/>
        <v>1</v>
      </c>
      <c r="BH142" s="381">
        <f t="shared" si="29"/>
        <v>1</v>
      </c>
      <c r="BI142" s="382">
        <f t="shared" si="30"/>
        <v>0.02</v>
      </c>
      <c r="BJ142" s="381">
        <f t="shared" si="31"/>
        <v>0.3</v>
      </c>
      <c r="BK142" s="381">
        <f t="shared" si="32"/>
        <v>6.0000000000000001E-3</v>
      </c>
    </row>
    <row r="143" spans="1:63" ht="109.5" thickTop="1" thickBot="1" x14ac:dyDescent="0.3">
      <c r="A143" s="18" t="s">
        <v>32</v>
      </c>
      <c r="B143" s="18" t="s">
        <v>51</v>
      </c>
      <c r="C143" s="18" t="s">
        <v>32</v>
      </c>
      <c r="D143" s="19" t="s">
        <v>51</v>
      </c>
      <c r="E143" s="19" t="s">
        <v>416</v>
      </c>
      <c r="F143" s="19" t="s">
        <v>418</v>
      </c>
      <c r="G143" s="19" t="s">
        <v>751</v>
      </c>
      <c r="H143" s="19" t="s">
        <v>452</v>
      </c>
      <c r="I143" s="19" t="s">
        <v>451</v>
      </c>
      <c r="J143" s="19" t="s">
        <v>453</v>
      </c>
      <c r="K143" s="19">
        <v>36</v>
      </c>
      <c r="L143" s="19" t="s">
        <v>38</v>
      </c>
      <c r="M143" s="19" t="s">
        <v>458</v>
      </c>
      <c r="N143" s="19" t="s">
        <v>459</v>
      </c>
      <c r="O143" s="20">
        <v>2</v>
      </c>
      <c r="P143" s="20">
        <v>34</v>
      </c>
      <c r="Q143" s="21" t="s">
        <v>41</v>
      </c>
      <c r="R143" s="21" t="s">
        <v>1888</v>
      </c>
      <c r="S143" s="21" t="s">
        <v>404</v>
      </c>
      <c r="T143" s="21" t="s">
        <v>2439</v>
      </c>
      <c r="U143" s="21"/>
      <c r="V143" s="21"/>
      <c r="W143" s="21"/>
      <c r="X143" s="21"/>
      <c r="Y143" s="139"/>
      <c r="Z143" s="21"/>
      <c r="AA143" s="101"/>
      <c r="AB143" s="152" t="s">
        <v>2927</v>
      </c>
      <c r="AC143" s="154"/>
      <c r="AD143" s="49">
        <f>+VLOOKUP(M143,'[2]PA con seg III Trimestre'!$M$70:$AF$186,18,FALSE)</f>
        <v>34</v>
      </c>
      <c r="AE143" s="49" t="str">
        <f>+VLOOKUP(M143,'[2]PA con seg III Trimestre'!$M$70:$AF$186,19,FALSE)</f>
        <v xml:space="preserve">Mediante resolución 1340 de 2016, se asignaron recursos a los 136 establecimientos de reclusión adscritos  para para el desarrollo  y fortalecimiento del MEI.  </v>
      </c>
      <c r="AF143" s="49" t="str">
        <f>+VLOOKUP(M143,'[2]PA con seg III Trimestre'!$M$70:$AF$186,20,FALSE)</f>
        <v>Drive- P112 - Actividad 833</v>
      </c>
      <c r="AG143" s="23">
        <v>834</v>
      </c>
      <c r="AH143" s="22" t="s">
        <v>1906</v>
      </c>
      <c r="AI143" s="22" t="s">
        <v>47</v>
      </c>
      <c r="AJ143" s="24">
        <v>42522</v>
      </c>
      <c r="AK143" s="24">
        <v>42716</v>
      </c>
      <c r="AL143" s="21">
        <v>70</v>
      </c>
      <c r="AM143" s="21" t="s">
        <v>1903</v>
      </c>
      <c r="AN143" s="22" t="s">
        <v>104</v>
      </c>
      <c r="AO143" s="22" t="s">
        <v>2439</v>
      </c>
      <c r="AP143" s="20"/>
      <c r="AQ143" s="139"/>
      <c r="AR143" s="139"/>
      <c r="AS143" s="20" t="s">
        <v>982</v>
      </c>
      <c r="AT143" s="139" t="s">
        <v>1907</v>
      </c>
      <c r="AU143" s="139" t="s">
        <v>1908</v>
      </c>
      <c r="AV143" s="145">
        <v>67</v>
      </c>
      <c r="AW143" s="27">
        <v>0.62371134020618557</v>
      </c>
      <c r="AX143" s="146" t="s">
        <v>1907</v>
      </c>
      <c r="AY143" s="147" t="s">
        <v>3020</v>
      </c>
      <c r="AZ143" s="94">
        <f>+VLOOKUP(AG143,'[2]PA con seg III Trimestre'!$AG$70:$BC$186,20,FALSE)</f>
        <v>100</v>
      </c>
      <c r="BA143" s="106">
        <f t="shared" si="36"/>
        <v>1</v>
      </c>
      <c r="BB143" s="94" t="str">
        <f>+VLOOKUP(AG143,'[2]PA con seg III Trimestre'!$AG$70:$BC$186,22,FALSE)</f>
        <v xml:space="preserve">Mes de octubre: Acta No. 0837 del 26 de agosto, en la que se realizó videoconferencia con el área de educación de cada una de las seis (6) regionales, con el fin de hacer seguimiento a la ejecución presupuestal de los recursos asignados a los ERON. 
Mes de noviembre: Se realizó seguimiento a la ejecución presupuestal los recursos asignados a los ERON mediante  Resolución 1340 de 2016, se adjunta matriz. 
</v>
      </c>
      <c r="BC143" s="94" t="str">
        <f>+VLOOKUP(AG143,'[2]PA con seg III Trimestre'!$AG$70:$BC$186,23,FALSE)</f>
        <v>Drive- P112- Actividad 834</v>
      </c>
      <c r="BD143" s="107">
        <f t="shared" si="33"/>
        <v>194</v>
      </c>
      <c r="BE143" s="107">
        <f t="shared" si="34"/>
        <v>194</v>
      </c>
      <c r="BF143" s="108">
        <f t="shared" si="35"/>
        <v>1</v>
      </c>
      <c r="BG143" s="381">
        <f t="shared" si="28"/>
        <v>1</v>
      </c>
      <c r="BH143" s="381">
        <f t="shared" si="29"/>
        <v>1</v>
      </c>
      <c r="BI143" s="382">
        <f t="shared" si="30"/>
        <v>0.02</v>
      </c>
      <c r="BJ143" s="381">
        <f t="shared" si="31"/>
        <v>0.7</v>
      </c>
      <c r="BK143" s="381">
        <f t="shared" si="32"/>
        <v>1.3999999999999999E-2</v>
      </c>
    </row>
    <row r="144" spans="1:63" ht="55.5" thickTop="1" thickBot="1" x14ac:dyDescent="0.3">
      <c r="A144" s="18" t="s">
        <v>32</v>
      </c>
      <c r="B144" s="18" t="s">
        <v>51</v>
      </c>
      <c r="C144" s="18" t="s">
        <v>32</v>
      </c>
      <c r="D144" s="19" t="s">
        <v>51</v>
      </c>
      <c r="E144" s="19" t="s">
        <v>416</v>
      </c>
      <c r="F144" s="19" t="s">
        <v>418</v>
      </c>
      <c r="G144" s="19" t="s">
        <v>751</v>
      </c>
      <c r="H144" s="19" t="s">
        <v>452</v>
      </c>
      <c r="I144" s="19" t="s">
        <v>451</v>
      </c>
      <c r="J144" s="19" t="s">
        <v>453</v>
      </c>
      <c r="K144" s="19">
        <v>36</v>
      </c>
      <c r="L144" s="19" t="s">
        <v>38</v>
      </c>
      <c r="M144" s="19" t="s">
        <v>460</v>
      </c>
      <c r="N144" s="19" t="s">
        <v>1909</v>
      </c>
      <c r="O144" s="20">
        <v>2</v>
      </c>
      <c r="P144" s="20">
        <v>617</v>
      </c>
      <c r="Q144" s="18" t="s">
        <v>41</v>
      </c>
      <c r="R144" s="21" t="s">
        <v>1888</v>
      </c>
      <c r="S144" s="21" t="s">
        <v>404</v>
      </c>
      <c r="T144" s="21" t="s">
        <v>2439</v>
      </c>
      <c r="U144" s="21">
        <v>970</v>
      </c>
      <c r="V144" s="21" t="s">
        <v>1910</v>
      </c>
      <c r="W144" s="21" t="s">
        <v>1911</v>
      </c>
      <c r="X144" s="21"/>
      <c r="Y144" s="139"/>
      <c r="Z144" s="21"/>
      <c r="AA144" s="101"/>
      <c r="AB144" s="153" t="s">
        <v>2677</v>
      </c>
      <c r="AC144" s="154"/>
      <c r="AD144" s="49">
        <f>+VLOOKUP(M144,'[2]PA con seg III Trimestre'!$M$70:$AF$186,18,FALSE)</f>
        <v>970</v>
      </c>
      <c r="AE144" s="49" t="str">
        <f>+VLOOKUP(M144,'[2]PA con seg III Trimestre'!$M$70:$AF$186,19,FALSE)</f>
        <v>Mes de marzo: El numero de internos,  inscritos en programas de educación superior es de 970.</v>
      </c>
      <c r="AF144" s="49" t="str">
        <f>+VLOOKUP(M144,'[2]PA con seg III Trimestre'!$M$70:$AF$186,20,FALSE)</f>
        <v>Escritorio/Plan de acción/ 2016/ soportes/ educación/ educación superior / producto 3/ actividad 1/ actividad 2</v>
      </c>
      <c r="AG144" s="23">
        <v>835</v>
      </c>
      <c r="AH144" s="22" t="s">
        <v>1912</v>
      </c>
      <c r="AI144" s="22" t="s">
        <v>47</v>
      </c>
      <c r="AJ144" s="24">
        <v>42370</v>
      </c>
      <c r="AK144" s="24">
        <v>42430</v>
      </c>
      <c r="AL144" s="21">
        <v>60</v>
      </c>
      <c r="AM144" s="21" t="s">
        <v>1891</v>
      </c>
      <c r="AN144" s="22" t="s">
        <v>104</v>
      </c>
      <c r="AO144" s="22" t="s">
        <v>2439</v>
      </c>
      <c r="AP144" s="23">
        <v>100</v>
      </c>
      <c r="AQ144" s="25" t="s">
        <v>1913</v>
      </c>
      <c r="AR144" s="139" t="s">
        <v>1914</v>
      </c>
      <c r="AS144" s="20">
        <v>100</v>
      </c>
      <c r="AT144" s="139" t="s">
        <v>1913</v>
      </c>
      <c r="AU144" s="20" t="s">
        <v>1914</v>
      </c>
      <c r="AV144" s="148">
        <v>100</v>
      </c>
      <c r="AW144" s="27">
        <v>1</v>
      </c>
      <c r="AX144" s="146" t="s">
        <v>1913</v>
      </c>
      <c r="AY144" s="147" t="s">
        <v>1914</v>
      </c>
      <c r="AZ144" s="94">
        <f>+VLOOKUP(AG144,'[2]PA con seg III Trimestre'!$AG$70:$BC$186,20,FALSE)</f>
        <v>100</v>
      </c>
      <c r="BA144" s="106">
        <f t="shared" si="36"/>
        <v>1</v>
      </c>
      <c r="BB144" s="94" t="str">
        <f>+VLOOKUP(AG144,'[2]PA con seg III Trimestre'!$AG$70:$BC$186,22,FALSE)</f>
        <v>Mes de febrero: Mediante oficio No SUBED 00200, de fecha 08 de enero de 2016, se coordinó con las Direcciones Regionales las actividades de divulgación y socialización sobre educación superior, lineamientos Programas de Educación 2016.</v>
      </c>
      <c r="BC144" s="94" t="str">
        <f>+VLOOKUP(AG144,'[2]PA con seg III Trimestre'!$AG$70:$BC$186,23,FALSE)</f>
        <v>Escritorio/Plan de acción/ 2016/ soportes/ educación/ educación superior / producto 3/ actividad 1</v>
      </c>
      <c r="BD144" s="107">
        <f t="shared" si="33"/>
        <v>60</v>
      </c>
      <c r="BE144" s="107">
        <f t="shared" si="34"/>
        <v>60</v>
      </c>
      <c r="BF144" s="108">
        <f t="shared" si="35"/>
        <v>1</v>
      </c>
      <c r="BG144" s="381">
        <f t="shared" si="28"/>
        <v>1.5721231766612642</v>
      </c>
      <c r="BH144" s="381">
        <f t="shared" si="29"/>
        <v>1</v>
      </c>
      <c r="BI144" s="382">
        <f t="shared" si="30"/>
        <v>0.02</v>
      </c>
      <c r="BJ144" s="381">
        <f t="shared" si="31"/>
        <v>0.6</v>
      </c>
      <c r="BK144" s="381">
        <f t="shared" si="32"/>
        <v>1.2E-2</v>
      </c>
    </row>
    <row r="145" spans="1:63" ht="69" thickTop="1" thickBot="1" x14ac:dyDescent="0.3">
      <c r="A145" s="18" t="s">
        <v>32</v>
      </c>
      <c r="B145" s="18" t="s">
        <v>51</v>
      </c>
      <c r="C145" s="18" t="s">
        <v>32</v>
      </c>
      <c r="D145" s="19" t="s">
        <v>51</v>
      </c>
      <c r="E145" s="19" t="s">
        <v>416</v>
      </c>
      <c r="F145" s="19" t="s">
        <v>418</v>
      </c>
      <c r="G145" s="19" t="s">
        <v>751</v>
      </c>
      <c r="H145" s="19" t="s">
        <v>452</v>
      </c>
      <c r="I145" s="19" t="s">
        <v>451</v>
      </c>
      <c r="J145" s="19" t="s">
        <v>453</v>
      </c>
      <c r="K145" s="19">
        <v>36</v>
      </c>
      <c r="L145" s="19" t="s">
        <v>38</v>
      </c>
      <c r="M145" s="19" t="s">
        <v>460</v>
      </c>
      <c r="N145" s="19" t="s">
        <v>1909</v>
      </c>
      <c r="O145" s="20">
        <v>2</v>
      </c>
      <c r="P145" s="20">
        <v>617</v>
      </c>
      <c r="Q145" s="21" t="s">
        <v>41</v>
      </c>
      <c r="R145" s="21" t="s">
        <v>1888</v>
      </c>
      <c r="S145" s="21" t="s">
        <v>404</v>
      </c>
      <c r="T145" s="21" t="s">
        <v>2439</v>
      </c>
      <c r="U145" s="21"/>
      <c r="V145" s="21"/>
      <c r="W145" s="21"/>
      <c r="X145" s="21"/>
      <c r="Y145" s="139"/>
      <c r="Z145" s="21"/>
      <c r="AA145" s="101"/>
      <c r="AB145" s="153" t="s">
        <v>2677</v>
      </c>
      <c r="AC145" s="154"/>
      <c r="AD145" s="49">
        <f>+VLOOKUP(M145,'[2]PA con seg III Trimestre'!$M$70:$AF$186,18,FALSE)</f>
        <v>970</v>
      </c>
      <c r="AE145" s="49" t="str">
        <f>+VLOOKUP(M145,'[2]PA con seg III Trimestre'!$M$70:$AF$186,19,FALSE)</f>
        <v>Mes de marzo: El numero de internos,  inscritos en programas de educación superior es de 970.</v>
      </c>
      <c r="AF145" s="49" t="str">
        <f>+VLOOKUP(M145,'[2]PA con seg III Trimestre'!$M$70:$AF$186,20,FALSE)</f>
        <v>Escritorio/Plan de acción/ 2016/ soportes/ educación/ educación superior / producto 3/ actividad 1/ actividad 2</v>
      </c>
      <c r="AG145" s="23">
        <v>836</v>
      </c>
      <c r="AH145" s="22" t="s">
        <v>1915</v>
      </c>
      <c r="AI145" s="22" t="s">
        <v>47</v>
      </c>
      <c r="AJ145" s="24">
        <v>42370</v>
      </c>
      <c r="AK145" s="24">
        <v>42430</v>
      </c>
      <c r="AL145" s="21">
        <v>40</v>
      </c>
      <c r="AM145" s="21" t="s">
        <v>1891</v>
      </c>
      <c r="AN145" s="22" t="s">
        <v>104</v>
      </c>
      <c r="AO145" s="22" t="s">
        <v>2439</v>
      </c>
      <c r="AP145" s="23">
        <v>100</v>
      </c>
      <c r="AQ145" s="25" t="s">
        <v>1916</v>
      </c>
      <c r="AR145" s="139" t="s">
        <v>1917</v>
      </c>
      <c r="AS145" s="20">
        <v>100</v>
      </c>
      <c r="AT145" s="139" t="s">
        <v>1916</v>
      </c>
      <c r="AU145" s="20" t="s">
        <v>1917</v>
      </c>
      <c r="AV145" s="148">
        <v>100</v>
      </c>
      <c r="AW145" s="27">
        <v>1</v>
      </c>
      <c r="AX145" s="146" t="s">
        <v>1916</v>
      </c>
      <c r="AY145" s="147" t="s">
        <v>1917</v>
      </c>
      <c r="AZ145" s="94">
        <f>+VLOOKUP(AG145,'[2]PA con seg III Trimestre'!$AG$70:$BC$186,20,FALSE)</f>
        <v>100</v>
      </c>
      <c r="BA145" s="106">
        <f t="shared" si="36"/>
        <v>1</v>
      </c>
      <c r="BB145" s="94" t="str">
        <f>+VLOOKUP(AG145,'[2]PA con seg III Trimestre'!$AG$70:$BC$186,22,FALSE)</f>
        <v>Mes de febrero: Se ajustaron los lineamientos de educación superior vigencia 2016. 
 Mes de febrero: Mediante oficio No. SUBED- 10300, de fecha 17 de noviembre de 2015 se construye mapa de necesidades fortalecimiento programas de educación.</v>
      </c>
      <c r="BC145" s="94" t="str">
        <f>+VLOOKUP(AG145,'[2]PA con seg III Trimestre'!$AG$70:$BC$186,23,FALSE)</f>
        <v>Escritorio/Plan de acción/ 2016/ soportes/ educación/ educación superior/ producto 3/ actividad 2</v>
      </c>
      <c r="BD145" s="107">
        <f t="shared" si="33"/>
        <v>60</v>
      </c>
      <c r="BE145" s="107">
        <f t="shared" si="34"/>
        <v>60</v>
      </c>
      <c r="BF145" s="108">
        <f t="shared" si="35"/>
        <v>1</v>
      </c>
      <c r="BG145" s="381">
        <f t="shared" si="28"/>
        <v>1.5721231766612642</v>
      </c>
      <c r="BH145" s="381">
        <f t="shared" si="29"/>
        <v>1</v>
      </c>
      <c r="BI145" s="382">
        <f t="shared" si="30"/>
        <v>0.02</v>
      </c>
      <c r="BJ145" s="381">
        <f t="shared" si="31"/>
        <v>0.4</v>
      </c>
      <c r="BK145" s="381">
        <f t="shared" si="32"/>
        <v>8.0000000000000002E-3</v>
      </c>
    </row>
    <row r="146" spans="1:63" ht="55.5" thickTop="1" thickBot="1" x14ac:dyDescent="0.3">
      <c r="A146" s="18" t="s">
        <v>32</v>
      </c>
      <c r="B146" s="18" t="s">
        <v>51</v>
      </c>
      <c r="C146" s="18" t="s">
        <v>32</v>
      </c>
      <c r="D146" s="19" t="s">
        <v>51</v>
      </c>
      <c r="E146" s="19" t="s">
        <v>416</v>
      </c>
      <c r="F146" s="19" t="s">
        <v>418</v>
      </c>
      <c r="G146" s="19" t="s">
        <v>751</v>
      </c>
      <c r="H146" s="19" t="s">
        <v>452</v>
      </c>
      <c r="I146" s="19" t="s">
        <v>454</v>
      </c>
      <c r="J146" s="19" t="s">
        <v>455</v>
      </c>
      <c r="K146" s="19">
        <v>50</v>
      </c>
      <c r="L146" s="19" t="s">
        <v>38</v>
      </c>
      <c r="M146" s="19" t="s">
        <v>467</v>
      </c>
      <c r="N146" s="19" t="s">
        <v>468</v>
      </c>
      <c r="O146" s="20">
        <v>2</v>
      </c>
      <c r="P146" s="20">
        <v>100</v>
      </c>
      <c r="Q146" s="18" t="s">
        <v>38</v>
      </c>
      <c r="R146" s="21" t="s">
        <v>1888</v>
      </c>
      <c r="S146" s="21" t="s">
        <v>404</v>
      </c>
      <c r="T146" s="21" t="s">
        <v>2439</v>
      </c>
      <c r="U146" s="21"/>
      <c r="V146" s="21"/>
      <c r="W146" s="21"/>
      <c r="X146" s="21"/>
      <c r="Y146" s="139" t="s">
        <v>1918</v>
      </c>
      <c r="Z146" s="21"/>
      <c r="AA146" s="101"/>
      <c r="AB146" s="152" t="s">
        <v>2929</v>
      </c>
      <c r="AC146" s="154"/>
      <c r="AD146" s="49">
        <f>+VLOOKUP(M146,'[2]PA con seg III Trimestre'!$M$70:$AF$186,18,FALSE)</f>
        <v>100</v>
      </c>
      <c r="AE146" s="49" t="str">
        <f>+VLOOKUP(M146,'[2]PA con seg III Trimestre'!$M$70:$AF$186,19,FALSE)</f>
        <v>Se llevó a cabo la asignación de recursos para la adquisición de elementos para el fortalecimiento de los programas,  mediante Resolución N° 1625 de 2016.</v>
      </c>
      <c r="AF146" s="49" t="str">
        <f>+VLOOKUP(M146,'[2]PA con seg III Trimestre'!$M$70:$AF$186,20,FALSE)</f>
        <v>Drive- P31</v>
      </c>
      <c r="AG146" s="23">
        <v>837</v>
      </c>
      <c r="AH146" s="22" t="s">
        <v>1919</v>
      </c>
      <c r="AI146" s="22" t="s">
        <v>47</v>
      </c>
      <c r="AJ146" s="24">
        <v>42370</v>
      </c>
      <c r="AK146" s="24">
        <v>42716</v>
      </c>
      <c r="AL146" s="21">
        <v>20</v>
      </c>
      <c r="AM146" s="21" t="s">
        <v>1896</v>
      </c>
      <c r="AN146" s="21" t="s">
        <v>142</v>
      </c>
      <c r="AO146" s="21" t="s">
        <v>2439</v>
      </c>
      <c r="AP146" s="20"/>
      <c r="AQ146" s="139"/>
      <c r="AR146" s="139"/>
      <c r="AS146" s="20" t="s">
        <v>982</v>
      </c>
      <c r="AT146" s="139" t="s">
        <v>1920</v>
      </c>
      <c r="AU146" s="139" t="s">
        <v>1921</v>
      </c>
      <c r="AV146" s="145">
        <v>50</v>
      </c>
      <c r="AW146" s="27">
        <v>0.78901734104046239</v>
      </c>
      <c r="AX146" s="146" t="s">
        <v>3021</v>
      </c>
      <c r="AY146" s="147" t="s">
        <v>3022</v>
      </c>
      <c r="AZ146" s="94">
        <f>+VLOOKUP(AG146,'[2]PA con seg III Trimestre'!$AG$70:$BC$186,20,FALSE)</f>
        <v>100</v>
      </c>
      <c r="BA146" s="106">
        <f t="shared" si="36"/>
        <v>1</v>
      </c>
      <c r="BB146" s="94" t="str">
        <f>+VLOOKUP(AG146,'[2]PA con seg III Trimestre'!$AG$70:$BC$186,22,FALSE)</f>
        <v xml:space="preserve">Mes de diciembre: Se presentó informe de ejecución de los juegos penitenciarios carcelarios (vigencia 2016) en los Establecimientos con más de 300 internos, logrando una cobertura de 25.038 PPL. </v>
      </c>
      <c r="BC146" s="94" t="str">
        <f>+VLOOKUP(AG146,'[2]PA con seg III Trimestre'!$AG$70:$BC$186,23,FALSE)</f>
        <v>Drive- P31- Actividad 837</v>
      </c>
      <c r="BD146" s="107">
        <f t="shared" si="33"/>
        <v>346</v>
      </c>
      <c r="BE146" s="107">
        <f t="shared" si="34"/>
        <v>346</v>
      </c>
      <c r="BF146" s="108">
        <f t="shared" si="35"/>
        <v>1</v>
      </c>
      <c r="BG146" s="381">
        <f t="shared" si="28"/>
        <v>1</v>
      </c>
      <c r="BH146" s="381">
        <f t="shared" si="29"/>
        <v>1</v>
      </c>
      <c r="BI146" s="382">
        <f t="shared" si="30"/>
        <v>0.02</v>
      </c>
      <c r="BJ146" s="381">
        <f t="shared" si="31"/>
        <v>0.2</v>
      </c>
      <c r="BK146" s="381">
        <f t="shared" si="32"/>
        <v>4.0000000000000001E-3</v>
      </c>
    </row>
    <row r="147" spans="1:63" s="99" customFormat="1" ht="55.5" hidden="1" thickTop="1" thickBot="1" x14ac:dyDescent="0.3">
      <c r="A147" s="111" t="s">
        <v>32</v>
      </c>
      <c r="B147" s="111" t="s">
        <v>51</v>
      </c>
      <c r="C147" s="111" t="s">
        <v>32</v>
      </c>
      <c r="D147" s="112" t="s">
        <v>51</v>
      </c>
      <c r="E147" s="112" t="s">
        <v>416</v>
      </c>
      <c r="F147" s="112" t="s">
        <v>418</v>
      </c>
      <c r="G147" s="112" t="s">
        <v>751</v>
      </c>
      <c r="H147" s="112" t="s">
        <v>452</v>
      </c>
      <c r="I147" s="112" t="s">
        <v>454</v>
      </c>
      <c r="J147" s="112" t="s">
        <v>455</v>
      </c>
      <c r="K147" s="112">
        <v>50</v>
      </c>
      <c r="L147" s="112" t="s">
        <v>38</v>
      </c>
      <c r="M147" s="112" t="s">
        <v>467</v>
      </c>
      <c r="N147" s="112" t="s">
        <v>468</v>
      </c>
      <c r="O147" s="157">
        <v>2</v>
      </c>
      <c r="P147" s="157">
        <v>100</v>
      </c>
      <c r="Q147" s="158" t="s">
        <v>38</v>
      </c>
      <c r="R147" s="158" t="s">
        <v>1888</v>
      </c>
      <c r="S147" s="158" t="s">
        <v>404</v>
      </c>
      <c r="T147" s="158" t="s">
        <v>2439</v>
      </c>
      <c r="U147" s="158"/>
      <c r="V147" s="158"/>
      <c r="W147" s="158"/>
      <c r="X147" s="158"/>
      <c r="Y147" s="159"/>
      <c r="Z147" s="158"/>
      <c r="AA147" s="158"/>
      <c r="AB147" s="158"/>
      <c r="AC147" s="158"/>
      <c r="AD147" s="362"/>
      <c r="AE147" s="362"/>
      <c r="AF147" s="362"/>
      <c r="AG147" s="117"/>
      <c r="AH147" s="115" t="s">
        <v>1922</v>
      </c>
      <c r="AI147" s="115" t="s">
        <v>47</v>
      </c>
      <c r="AJ147" s="116">
        <v>42370</v>
      </c>
      <c r="AK147" s="160">
        <v>42716</v>
      </c>
      <c r="AL147" s="115"/>
      <c r="AM147" s="115" t="s">
        <v>1896</v>
      </c>
      <c r="AN147" s="115" t="s">
        <v>142</v>
      </c>
      <c r="AO147" s="115" t="s">
        <v>2440</v>
      </c>
      <c r="AP147" s="117"/>
      <c r="AQ147" s="118"/>
      <c r="AR147" s="118"/>
      <c r="AS147" s="117"/>
      <c r="AT147" s="118"/>
      <c r="AU147" s="118"/>
      <c r="AV147" s="119" t="s">
        <v>1043</v>
      </c>
      <c r="AW147" s="120" t="s">
        <v>3118</v>
      </c>
      <c r="AX147" s="119" t="s">
        <v>1924</v>
      </c>
      <c r="AY147" s="121" t="s">
        <v>1925</v>
      </c>
      <c r="AZ147" s="95"/>
      <c r="BA147" s="106" t="str">
        <f t="shared" si="36"/>
        <v>Actividad inactiva</v>
      </c>
      <c r="BB147" s="95"/>
      <c r="BC147" s="95"/>
      <c r="BD147" s="107">
        <f t="shared" si="33"/>
        <v>346</v>
      </c>
      <c r="BE147" s="107">
        <f t="shared" si="34"/>
        <v>346</v>
      </c>
      <c r="BF147" s="108" t="str">
        <f t="shared" si="35"/>
        <v>Actividad inactiva</v>
      </c>
    </row>
    <row r="148" spans="1:63" ht="55.5" thickTop="1" thickBot="1" x14ac:dyDescent="0.3">
      <c r="A148" s="18" t="s">
        <v>32</v>
      </c>
      <c r="B148" s="18" t="s">
        <v>51</v>
      </c>
      <c r="C148" s="18" t="s">
        <v>32</v>
      </c>
      <c r="D148" s="19" t="s">
        <v>51</v>
      </c>
      <c r="E148" s="19" t="s">
        <v>416</v>
      </c>
      <c r="F148" s="19" t="s">
        <v>418</v>
      </c>
      <c r="G148" s="19" t="s">
        <v>751</v>
      </c>
      <c r="H148" s="19" t="s">
        <v>452</v>
      </c>
      <c r="I148" s="19" t="s">
        <v>454</v>
      </c>
      <c r="J148" s="19" t="s">
        <v>455</v>
      </c>
      <c r="K148" s="19">
        <v>50</v>
      </c>
      <c r="L148" s="19" t="s">
        <v>38</v>
      </c>
      <c r="M148" s="19" t="s">
        <v>467</v>
      </c>
      <c r="N148" s="19" t="s">
        <v>468</v>
      </c>
      <c r="O148" s="20">
        <v>2</v>
      </c>
      <c r="P148" s="20">
        <v>100</v>
      </c>
      <c r="Q148" s="21" t="s">
        <v>38</v>
      </c>
      <c r="R148" s="21" t="s">
        <v>1888</v>
      </c>
      <c r="S148" s="21" t="s">
        <v>404</v>
      </c>
      <c r="T148" s="21" t="s">
        <v>2439</v>
      </c>
      <c r="U148" s="21"/>
      <c r="V148" s="21"/>
      <c r="W148" s="21"/>
      <c r="X148" s="21"/>
      <c r="Y148" s="139"/>
      <c r="Z148" s="21"/>
      <c r="AA148" s="101"/>
      <c r="AB148" s="152" t="s">
        <v>2929</v>
      </c>
      <c r="AC148" s="154"/>
      <c r="AD148" s="49">
        <f>+VLOOKUP(M148,'[2]PA con seg III Trimestre'!$M$70:$AF$186,18,FALSE)</f>
        <v>100</v>
      </c>
      <c r="AE148" s="49" t="str">
        <f>+VLOOKUP(M148,'[2]PA con seg III Trimestre'!$M$70:$AF$186,19,FALSE)</f>
        <v>Se llevó a cabo la asignación de recursos para la adquisición de elementos para el fortalecimiento de los programas,  mediante Resolución N° 1625 de 2016.</v>
      </c>
      <c r="AF148" s="49" t="str">
        <f>+VLOOKUP(M148,'[2]PA con seg III Trimestre'!$M$70:$AF$186,20,FALSE)</f>
        <v>Drive- P31</v>
      </c>
      <c r="AG148" s="23">
        <v>839</v>
      </c>
      <c r="AH148" s="22" t="s">
        <v>1923</v>
      </c>
      <c r="AI148" s="22" t="s">
        <v>47</v>
      </c>
      <c r="AJ148" s="24">
        <v>42370</v>
      </c>
      <c r="AK148" s="24">
        <v>42716</v>
      </c>
      <c r="AL148" s="21">
        <v>55</v>
      </c>
      <c r="AM148" s="21" t="s">
        <v>1896</v>
      </c>
      <c r="AN148" s="21" t="s">
        <v>142</v>
      </c>
      <c r="AO148" s="21" t="s">
        <v>2439</v>
      </c>
      <c r="AP148" s="20"/>
      <c r="AQ148" s="139"/>
      <c r="AR148" s="139"/>
      <c r="AS148" s="20" t="s">
        <v>1043</v>
      </c>
      <c r="AT148" s="161" t="s">
        <v>1924</v>
      </c>
      <c r="AU148" s="139" t="s">
        <v>1925</v>
      </c>
      <c r="AV148" s="148" t="s">
        <v>1043</v>
      </c>
      <c r="AW148" s="27">
        <v>0.78901734104046239</v>
      </c>
      <c r="AX148" s="162" t="s">
        <v>1924</v>
      </c>
      <c r="AY148" s="163" t="s">
        <v>1925</v>
      </c>
      <c r="AZ148" s="94" t="str">
        <f>+VLOOKUP(AG148,'[2]PA con seg III Trimestre'!$AG$70:$BC$186,20,FALSE)</f>
        <v>100</v>
      </c>
      <c r="BA148" s="106">
        <f t="shared" si="36"/>
        <v>1</v>
      </c>
      <c r="BB148" s="94" t="str">
        <f>+VLOOKUP(AG148,'[2]PA con seg III Trimestre'!$AG$70:$BC$186,22,FALSE)</f>
        <v>Mes de mayo: Se llevó a cabo la asignación de recursos para la adquisición de elementos para el fortalecimiento de los programas, mediante Resolución N° 1625/2016.</v>
      </c>
      <c r="BC148" s="94" t="str">
        <f>+VLOOKUP(AG148,'[2]PA con seg III Trimestre'!$AG$70:$BC$186,23,FALSE)</f>
        <v>Drive- P31- Actividad 839</v>
      </c>
      <c r="BD148" s="107">
        <f t="shared" si="33"/>
        <v>346</v>
      </c>
      <c r="BE148" s="107">
        <f t="shared" si="34"/>
        <v>346</v>
      </c>
      <c r="BF148" s="108">
        <f t="shared" si="35"/>
        <v>1</v>
      </c>
      <c r="BG148" s="381">
        <f t="shared" ref="BG148:BG171" si="37">+(AD148/P148)</f>
        <v>1</v>
      </c>
      <c r="BH148" s="381">
        <f t="shared" ref="BH148:BH171" si="38">+IF(BG148&gt;100%,100%,BG148)</f>
        <v>1</v>
      </c>
      <c r="BI148" s="382">
        <f t="shared" ref="BI148:BI171" si="39">(BH148*O148)/100</f>
        <v>0.02</v>
      </c>
      <c r="BJ148" s="381">
        <f t="shared" ref="BJ148:BJ171" si="40">+(AZ148*AL148)/10000</f>
        <v>0.55000000000000004</v>
      </c>
      <c r="BK148" s="381">
        <f t="shared" ref="BK148:BK171" si="41">+(BJ148*O148)/100</f>
        <v>1.1000000000000001E-2</v>
      </c>
    </row>
    <row r="149" spans="1:63" ht="55.5" thickTop="1" thickBot="1" x14ac:dyDescent="0.3">
      <c r="A149" s="18" t="s">
        <v>32</v>
      </c>
      <c r="B149" s="18" t="s">
        <v>51</v>
      </c>
      <c r="C149" s="18" t="s">
        <v>32</v>
      </c>
      <c r="D149" s="19" t="s">
        <v>51</v>
      </c>
      <c r="E149" s="19" t="s">
        <v>416</v>
      </c>
      <c r="F149" s="19" t="s">
        <v>418</v>
      </c>
      <c r="G149" s="19" t="s">
        <v>751</v>
      </c>
      <c r="H149" s="19" t="s">
        <v>452</v>
      </c>
      <c r="I149" s="19" t="s">
        <v>454</v>
      </c>
      <c r="J149" s="19" t="s">
        <v>455</v>
      </c>
      <c r="K149" s="19">
        <v>50</v>
      </c>
      <c r="L149" s="19" t="s">
        <v>38</v>
      </c>
      <c r="M149" s="19" t="s">
        <v>467</v>
      </c>
      <c r="N149" s="19" t="s">
        <v>468</v>
      </c>
      <c r="O149" s="20">
        <v>2</v>
      </c>
      <c r="P149" s="20">
        <v>100</v>
      </c>
      <c r="Q149" s="21" t="s">
        <v>38</v>
      </c>
      <c r="R149" s="21" t="s">
        <v>1888</v>
      </c>
      <c r="S149" s="21" t="s">
        <v>404</v>
      </c>
      <c r="T149" s="21" t="s">
        <v>2439</v>
      </c>
      <c r="U149" s="21"/>
      <c r="V149" s="21"/>
      <c r="W149" s="21"/>
      <c r="X149" s="21"/>
      <c r="Y149" s="139"/>
      <c r="Z149" s="21"/>
      <c r="AA149" s="101"/>
      <c r="AB149" s="152" t="s">
        <v>2929</v>
      </c>
      <c r="AC149" s="154"/>
      <c r="AD149" s="49">
        <f>+VLOOKUP(M149,'[2]PA con seg III Trimestre'!$M$70:$AF$186,18,FALSE)</f>
        <v>100</v>
      </c>
      <c r="AE149" s="49" t="str">
        <f>+VLOOKUP(M149,'[2]PA con seg III Trimestre'!$M$70:$AF$186,19,FALSE)</f>
        <v>Se llevó a cabo la asignación de recursos para la adquisición de elementos para el fortalecimiento de los programas,  mediante Resolución N° 1625 de 2016.</v>
      </c>
      <c r="AF149" s="49" t="str">
        <f>+VLOOKUP(M149,'[2]PA con seg III Trimestre'!$M$70:$AF$186,20,FALSE)</f>
        <v>Drive- P31</v>
      </c>
      <c r="AG149" s="23">
        <v>840</v>
      </c>
      <c r="AH149" s="22" t="s">
        <v>1926</v>
      </c>
      <c r="AI149" s="22" t="s">
        <v>47</v>
      </c>
      <c r="AJ149" s="24">
        <v>42370</v>
      </c>
      <c r="AK149" s="24">
        <v>42716</v>
      </c>
      <c r="AL149" s="21">
        <v>25</v>
      </c>
      <c r="AM149" s="21" t="s">
        <v>1896</v>
      </c>
      <c r="AN149" s="21" t="s">
        <v>142</v>
      </c>
      <c r="AO149" s="21" t="s">
        <v>2439</v>
      </c>
      <c r="AP149" s="20"/>
      <c r="AQ149" s="139"/>
      <c r="AR149" s="139"/>
      <c r="AS149" s="20"/>
      <c r="AT149" s="139" t="s">
        <v>1927</v>
      </c>
      <c r="AU149" s="139"/>
      <c r="AV149" s="103"/>
      <c r="AW149" s="27">
        <v>0.78901734104046239</v>
      </c>
      <c r="AX149" s="162" t="s">
        <v>3023</v>
      </c>
      <c r="AY149" s="163" t="s">
        <v>3024</v>
      </c>
      <c r="AZ149" s="94" t="str">
        <f>+VLOOKUP(AG149,'[2]PA con seg III Trimestre'!$AG$70:$BC$186,20,FALSE)</f>
        <v>100</v>
      </c>
      <c r="BA149" s="106">
        <f t="shared" si="36"/>
        <v>1</v>
      </c>
      <c r="BB149" s="94" t="str">
        <f>+VLOOKUP(AG149,'[2]PA con seg III Trimestre'!$AG$70:$BC$186,22,FALSE)</f>
        <v xml:space="preserve">Mes de diciembre: Se generaron los lineamientos conceptuales y metodológicos para la implementación de un programa piloto en el que se articule el arte con el tratamiento penitenciario.   </v>
      </c>
      <c r="BC149" s="94" t="str">
        <f>+VLOOKUP(AG149,'[2]PA con seg III Trimestre'!$AG$70:$BC$186,23,FALSE)</f>
        <v>Drive- P31- Actividad 840</v>
      </c>
      <c r="BD149" s="107">
        <f t="shared" si="33"/>
        <v>346</v>
      </c>
      <c r="BE149" s="107">
        <f t="shared" si="34"/>
        <v>346</v>
      </c>
      <c r="BF149" s="108">
        <f t="shared" si="35"/>
        <v>1</v>
      </c>
      <c r="BG149" s="381">
        <f t="shared" si="37"/>
        <v>1</v>
      </c>
      <c r="BH149" s="381">
        <f t="shared" si="38"/>
        <v>1</v>
      </c>
      <c r="BI149" s="382">
        <f t="shared" si="39"/>
        <v>0.02</v>
      </c>
      <c r="BJ149" s="381">
        <f t="shared" si="40"/>
        <v>0.25</v>
      </c>
      <c r="BK149" s="381">
        <f t="shared" si="41"/>
        <v>5.0000000000000001E-3</v>
      </c>
    </row>
    <row r="150" spans="1:63" ht="285" thickTop="1" thickBot="1" x14ac:dyDescent="0.3">
      <c r="A150" s="18" t="s">
        <v>32</v>
      </c>
      <c r="B150" s="18" t="s">
        <v>51</v>
      </c>
      <c r="C150" s="18" t="s">
        <v>32</v>
      </c>
      <c r="D150" s="19" t="s">
        <v>51</v>
      </c>
      <c r="E150" s="19" t="s">
        <v>416</v>
      </c>
      <c r="F150" s="19" t="s">
        <v>418</v>
      </c>
      <c r="G150" s="19" t="s">
        <v>751</v>
      </c>
      <c r="H150" s="19" t="s">
        <v>452</v>
      </c>
      <c r="I150" s="19" t="s">
        <v>451</v>
      </c>
      <c r="J150" s="19" t="s">
        <v>453</v>
      </c>
      <c r="K150" s="19">
        <v>36</v>
      </c>
      <c r="L150" s="19" t="s">
        <v>38</v>
      </c>
      <c r="M150" s="19" t="s">
        <v>461</v>
      </c>
      <c r="N150" s="19" t="s">
        <v>462</v>
      </c>
      <c r="O150" s="20">
        <v>2</v>
      </c>
      <c r="P150" s="20">
        <v>100</v>
      </c>
      <c r="Q150" s="18" t="s">
        <v>38</v>
      </c>
      <c r="R150" s="21" t="s">
        <v>1888</v>
      </c>
      <c r="S150" s="21" t="s">
        <v>404</v>
      </c>
      <c r="T150" s="21" t="s">
        <v>2439</v>
      </c>
      <c r="U150" s="21"/>
      <c r="V150" s="21"/>
      <c r="W150" s="21"/>
      <c r="X150" s="21"/>
      <c r="Y150" s="139" t="s">
        <v>1928</v>
      </c>
      <c r="Z150" s="21"/>
      <c r="AA150" s="101"/>
      <c r="AB150" s="152" t="s">
        <v>2930</v>
      </c>
      <c r="AC150" s="154"/>
      <c r="AD150" s="49">
        <f>+VLOOKUP(M150,'[2]PA con seg III Trimestre'!$M$70:$AF$186,18,FALSE)</f>
        <v>100</v>
      </c>
      <c r="AE150" s="49" t="str">
        <f>+VLOOKUP(M150,'[2]PA con seg III Trimestre'!$M$70:$AF$186,19,FALSE)</f>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
      <c r="AF150" s="49" t="str">
        <f>+VLOOKUP(M150,'[2]PA con seg III Trimestre'!$M$70:$AF$186,20,FALSE)</f>
        <v xml:space="preserve">Drive- P32 </v>
      </c>
      <c r="AG150" s="23">
        <v>841</v>
      </c>
      <c r="AH150" s="22" t="s">
        <v>1929</v>
      </c>
      <c r="AI150" s="22" t="s">
        <v>47</v>
      </c>
      <c r="AJ150" s="24">
        <v>42370</v>
      </c>
      <c r="AK150" s="24">
        <v>42716</v>
      </c>
      <c r="AL150" s="21">
        <v>30</v>
      </c>
      <c r="AM150" s="21" t="s">
        <v>2578</v>
      </c>
      <c r="AN150" s="21" t="s">
        <v>142</v>
      </c>
      <c r="AO150" s="22" t="s">
        <v>2439</v>
      </c>
      <c r="AP150" s="20"/>
      <c r="AQ150" s="139"/>
      <c r="AR150" s="139"/>
      <c r="AS150" s="20" t="s">
        <v>1043</v>
      </c>
      <c r="AT150" s="139" t="s">
        <v>1930</v>
      </c>
      <c r="AU150" s="139" t="s">
        <v>1931</v>
      </c>
      <c r="AV150" s="148" t="s">
        <v>1043</v>
      </c>
      <c r="AW150" s="27">
        <v>0.78901734104046239</v>
      </c>
      <c r="AX150" s="162" t="str">
        <f t="shared" ref="AX150:AY150" si="42">+AT150</f>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
      <c r="AY150" s="163" t="str">
        <f t="shared" si="42"/>
        <v>Drive- P32- Actividad 841</v>
      </c>
      <c r="AZ150" s="94" t="str">
        <f>+VLOOKUP(AG150,'[2]PA con seg III Trimestre'!$AG$70:$BC$186,20,FALSE)</f>
        <v>100</v>
      </c>
      <c r="BA150" s="106">
        <f t="shared" si="36"/>
        <v>1</v>
      </c>
      <c r="BB150" s="94" t="str">
        <f>+VLOOKUP(AG150,'[2]PA con seg III Trimestre'!$AG$70:$BC$186,22,FALSE)</f>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
      <c r="BC150" s="94" t="str">
        <f>+VLOOKUP(AG150,'[2]PA con seg III Trimestre'!$AG$70:$BC$186,23,FALSE)</f>
        <v>Drive- P32- Actividad 841</v>
      </c>
      <c r="BD150" s="107">
        <f t="shared" si="33"/>
        <v>346</v>
      </c>
      <c r="BE150" s="107">
        <f t="shared" si="34"/>
        <v>346</v>
      </c>
      <c r="BF150" s="108">
        <f t="shared" si="35"/>
        <v>1</v>
      </c>
      <c r="BG150" s="381">
        <f t="shared" si="37"/>
        <v>1</v>
      </c>
      <c r="BH150" s="381">
        <f t="shared" si="38"/>
        <v>1</v>
      </c>
      <c r="BI150" s="382">
        <f t="shared" si="39"/>
        <v>0.02</v>
      </c>
      <c r="BJ150" s="381">
        <f t="shared" si="40"/>
        <v>0.3</v>
      </c>
      <c r="BK150" s="381">
        <f t="shared" si="41"/>
        <v>6.0000000000000001E-3</v>
      </c>
    </row>
    <row r="151" spans="1:63" ht="285" thickTop="1" thickBot="1" x14ac:dyDescent="0.3">
      <c r="A151" s="18" t="s">
        <v>32</v>
      </c>
      <c r="B151" s="18" t="s">
        <v>51</v>
      </c>
      <c r="C151" s="18" t="s">
        <v>32</v>
      </c>
      <c r="D151" s="19" t="s">
        <v>51</v>
      </c>
      <c r="E151" s="19" t="s">
        <v>416</v>
      </c>
      <c r="F151" s="19" t="s">
        <v>418</v>
      </c>
      <c r="G151" s="19" t="s">
        <v>751</v>
      </c>
      <c r="H151" s="19" t="s">
        <v>452</v>
      </c>
      <c r="I151" s="19" t="s">
        <v>451</v>
      </c>
      <c r="J151" s="19" t="s">
        <v>453</v>
      </c>
      <c r="K151" s="19">
        <v>36</v>
      </c>
      <c r="L151" s="19" t="s">
        <v>38</v>
      </c>
      <c r="M151" s="19" t="s">
        <v>461</v>
      </c>
      <c r="N151" s="19" t="s">
        <v>462</v>
      </c>
      <c r="O151" s="20">
        <v>2</v>
      </c>
      <c r="P151" s="20">
        <v>100</v>
      </c>
      <c r="Q151" s="21" t="s">
        <v>38</v>
      </c>
      <c r="R151" s="21" t="s">
        <v>1888</v>
      </c>
      <c r="S151" s="21" t="s">
        <v>404</v>
      </c>
      <c r="T151" s="21" t="s">
        <v>2439</v>
      </c>
      <c r="U151" s="21"/>
      <c r="V151" s="21"/>
      <c r="W151" s="21"/>
      <c r="X151" s="21"/>
      <c r="Y151" s="139"/>
      <c r="Z151" s="21"/>
      <c r="AA151" s="101"/>
      <c r="AB151" s="152" t="s">
        <v>2930</v>
      </c>
      <c r="AC151" s="154"/>
      <c r="AD151" s="49">
        <f>+VLOOKUP(M151,'[2]PA con seg III Trimestre'!$M$70:$AF$186,18,FALSE)</f>
        <v>100</v>
      </c>
      <c r="AE151" s="49" t="str">
        <f>+VLOOKUP(M151,'[2]PA con seg III Trimestre'!$M$70:$AF$186,19,FALSE)</f>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
      <c r="AF151" s="49" t="str">
        <f>+VLOOKUP(M151,'[2]PA con seg III Trimestre'!$M$70:$AF$186,20,FALSE)</f>
        <v xml:space="preserve">Drive- P32 </v>
      </c>
      <c r="AG151" s="23">
        <v>842</v>
      </c>
      <c r="AH151" s="22" t="s">
        <v>1932</v>
      </c>
      <c r="AI151" s="22" t="s">
        <v>47</v>
      </c>
      <c r="AJ151" s="24">
        <v>42370</v>
      </c>
      <c r="AK151" s="24">
        <v>42716</v>
      </c>
      <c r="AL151" s="21">
        <v>30</v>
      </c>
      <c r="AM151" s="21" t="s">
        <v>2578</v>
      </c>
      <c r="AN151" s="21" t="s">
        <v>142</v>
      </c>
      <c r="AO151" s="22" t="s">
        <v>2439</v>
      </c>
      <c r="AP151" s="20"/>
      <c r="AQ151" s="139"/>
      <c r="AR151" s="139"/>
      <c r="AS151" s="20" t="s">
        <v>1043</v>
      </c>
      <c r="AT151" s="161" t="s">
        <v>1933</v>
      </c>
      <c r="AU151" s="139" t="s">
        <v>1934</v>
      </c>
      <c r="AV151" s="148" t="s">
        <v>1043</v>
      </c>
      <c r="AW151" s="27">
        <v>0.78901734104046239</v>
      </c>
      <c r="AX151" s="162" t="s">
        <v>1933</v>
      </c>
      <c r="AY151" s="163" t="s">
        <v>1934</v>
      </c>
      <c r="AZ151" s="94" t="str">
        <f>+VLOOKUP(AG151,'[2]PA con seg III Trimestre'!$AG$70:$BC$186,20,FALSE)</f>
        <v>100</v>
      </c>
      <c r="BA151" s="106">
        <f t="shared" si="36"/>
        <v>1</v>
      </c>
      <c r="BB151" s="94" t="str">
        <f>+VLOOKUP(AG151,'[2]PA con seg III Trimestre'!$AG$70:$BC$186,22,FALSE)</f>
        <v>Mes de mayo: Se llevó a cabo la asignación de recursos para el desarrollo de los cursos de educación informal, mediante la Resolución N° 1626 del 7 de abril del 2016 por un valor de $ 200.000.000 para la totalidad de los establecimientos de reclusión.</v>
      </c>
      <c r="BC151" s="94" t="str">
        <f>+VLOOKUP(AG151,'[2]PA con seg III Trimestre'!$AG$70:$BC$186,23,FALSE)</f>
        <v>Drive- P32- Actividad 842</v>
      </c>
      <c r="BD151" s="107">
        <f t="shared" si="33"/>
        <v>346</v>
      </c>
      <c r="BE151" s="107">
        <f t="shared" si="34"/>
        <v>346</v>
      </c>
      <c r="BF151" s="108">
        <f t="shared" si="35"/>
        <v>1</v>
      </c>
      <c r="BG151" s="381">
        <f t="shared" si="37"/>
        <v>1</v>
      </c>
      <c r="BH151" s="381">
        <f t="shared" si="38"/>
        <v>1</v>
      </c>
      <c r="BI151" s="382">
        <f t="shared" si="39"/>
        <v>0.02</v>
      </c>
      <c r="BJ151" s="381">
        <f t="shared" si="40"/>
        <v>0.3</v>
      </c>
      <c r="BK151" s="381">
        <f t="shared" si="41"/>
        <v>6.0000000000000001E-3</v>
      </c>
    </row>
    <row r="152" spans="1:63" ht="285" thickTop="1" thickBot="1" x14ac:dyDescent="0.3">
      <c r="A152" s="18" t="s">
        <v>32</v>
      </c>
      <c r="B152" s="18" t="s">
        <v>51</v>
      </c>
      <c r="C152" s="18" t="s">
        <v>32</v>
      </c>
      <c r="D152" s="19" t="s">
        <v>51</v>
      </c>
      <c r="E152" s="19" t="s">
        <v>416</v>
      </c>
      <c r="F152" s="19" t="s">
        <v>418</v>
      </c>
      <c r="G152" s="19" t="s">
        <v>751</v>
      </c>
      <c r="H152" s="19" t="s">
        <v>452</v>
      </c>
      <c r="I152" s="19" t="s">
        <v>451</v>
      </c>
      <c r="J152" s="19" t="s">
        <v>453</v>
      </c>
      <c r="K152" s="19">
        <v>36</v>
      </c>
      <c r="L152" s="19" t="s">
        <v>38</v>
      </c>
      <c r="M152" s="19" t="s">
        <v>461</v>
      </c>
      <c r="N152" s="19" t="s">
        <v>462</v>
      </c>
      <c r="O152" s="20">
        <v>2</v>
      </c>
      <c r="P152" s="20">
        <v>100</v>
      </c>
      <c r="Q152" s="21" t="s">
        <v>38</v>
      </c>
      <c r="R152" s="21" t="s">
        <v>1888</v>
      </c>
      <c r="S152" s="21" t="s">
        <v>404</v>
      </c>
      <c r="T152" s="21" t="s">
        <v>2439</v>
      </c>
      <c r="U152" s="21"/>
      <c r="V152" s="21"/>
      <c r="W152" s="21"/>
      <c r="X152" s="21"/>
      <c r="Y152" s="139"/>
      <c r="Z152" s="21"/>
      <c r="AA152" s="101"/>
      <c r="AB152" s="152" t="s">
        <v>2930</v>
      </c>
      <c r="AC152" s="154"/>
      <c r="AD152" s="49">
        <f>+VLOOKUP(M152,'[2]PA con seg III Trimestre'!$M$70:$AF$186,18,FALSE)</f>
        <v>100</v>
      </c>
      <c r="AE152" s="49" t="str">
        <f>+VLOOKUP(M152,'[2]PA con seg III Trimestre'!$M$70:$AF$186,19,FALSE)</f>
        <v xml:space="preserve">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$72,912,500
Resolución N° 003777 de 28 de julio de 2016 por un valor de $ 125,717,135
Resolución N° 003692 de 26 de julio de 2016 por un valor de $ 62,500,000 (Maquinaria)
Resolución N° 003775 del 28 de julio por valor de $ 92,316,400 (Maquinaria)
Se llevó a cabo la asignación de recursos para el desarrollo de los cursos de educación informal, mediante la Resolución N° 1626 del 7 de abril del 2016 por un valor de $ 200.000.000 para la totalidad de los establecimientos de reclusión.
</v>
      </c>
      <c r="AF152" s="49" t="str">
        <f>+VLOOKUP(M152,'[2]PA con seg III Trimestre'!$M$70:$AF$186,20,FALSE)</f>
        <v xml:space="preserve">Drive- P32 </v>
      </c>
      <c r="AG152" s="23">
        <v>843</v>
      </c>
      <c r="AH152" s="22" t="s">
        <v>1906</v>
      </c>
      <c r="AI152" s="22" t="s">
        <v>47</v>
      </c>
      <c r="AJ152" s="24">
        <v>42370</v>
      </c>
      <c r="AK152" s="24">
        <v>42716</v>
      </c>
      <c r="AL152" s="21">
        <v>40</v>
      </c>
      <c r="AM152" s="21" t="s">
        <v>2578</v>
      </c>
      <c r="AN152" s="21" t="s">
        <v>142</v>
      </c>
      <c r="AO152" s="22" t="s">
        <v>2439</v>
      </c>
      <c r="AP152" s="20"/>
      <c r="AQ152" s="139"/>
      <c r="AR152" s="139"/>
      <c r="AS152" s="20" t="s">
        <v>990</v>
      </c>
      <c r="AT152" s="139" t="s">
        <v>1935</v>
      </c>
      <c r="AU152" s="139" t="s">
        <v>1936</v>
      </c>
      <c r="AV152" s="145">
        <v>80</v>
      </c>
      <c r="AW152" s="27">
        <v>0.78901734104046239</v>
      </c>
      <c r="AX152" s="162" t="s">
        <v>3025</v>
      </c>
      <c r="AY152" s="163" t="s">
        <v>2932</v>
      </c>
      <c r="AZ152" s="94" t="str">
        <f>+VLOOKUP(AG152,'[2]PA con seg III Trimestre'!$AG$70:$BC$186,20,FALSE)</f>
        <v>100</v>
      </c>
      <c r="BA152" s="106">
        <f t="shared" si="36"/>
        <v>1</v>
      </c>
      <c r="BB152" s="94" t="str">
        <f>+VLOOKUP(AG152,'[2]PA con seg III Trimestre'!$AG$70:$BC$186,22,FALSE)</f>
        <v xml:space="preserve">Mes de noviembre: Se expidieron las siguientes resoluciones: 
- Resolución N° 004712 del 27 de septiembre de 2016 por valor de $ 4.834.349 (educación para el trabajo y desarrollo humano).  
-Resolución N° 4790 del 30 de septiembre por valor de $ 46,437,749 (educación para el trabajo y el desarrollo Humano) 
Se asignó la totalidad de los $ 500.000.000 del programa. 
Mes de diciembre: Se realizó seguimiento a la ejecución de los recursos asignados a los ERON para los programas  de educación formal, educación para el trabajo y el desarrollo humano y educación informal. 
</v>
      </c>
      <c r="BC152" s="94" t="str">
        <f>+VLOOKUP(AG152,'[2]PA con seg III Trimestre'!$AG$70:$BC$186,23,FALSE)</f>
        <v>Drive- P32- Actividad 843</v>
      </c>
      <c r="BD152" s="107">
        <f t="shared" si="33"/>
        <v>346</v>
      </c>
      <c r="BE152" s="107">
        <f t="shared" si="34"/>
        <v>346</v>
      </c>
      <c r="BF152" s="108">
        <f t="shared" si="35"/>
        <v>1</v>
      </c>
      <c r="BG152" s="381">
        <f t="shared" si="37"/>
        <v>1</v>
      </c>
      <c r="BH152" s="381">
        <f t="shared" si="38"/>
        <v>1</v>
      </c>
      <c r="BI152" s="382">
        <f t="shared" si="39"/>
        <v>0.02</v>
      </c>
      <c r="BJ152" s="381">
        <f t="shared" si="40"/>
        <v>0.4</v>
      </c>
      <c r="BK152" s="381">
        <f t="shared" si="41"/>
        <v>8.0000000000000002E-3</v>
      </c>
    </row>
    <row r="153" spans="1:63" ht="42" thickTop="1" thickBot="1" x14ac:dyDescent="0.3">
      <c r="A153" s="18" t="s">
        <v>32</v>
      </c>
      <c r="B153" s="18" t="s">
        <v>51</v>
      </c>
      <c r="C153" s="18" t="s">
        <v>32</v>
      </c>
      <c r="D153" s="19" t="s">
        <v>51</v>
      </c>
      <c r="E153" s="19" t="s">
        <v>416</v>
      </c>
      <c r="F153" s="19" t="s">
        <v>418</v>
      </c>
      <c r="G153" s="19" t="s">
        <v>751</v>
      </c>
      <c r="H153" s="19" t="s">
        <v>452</v>
      </c>
      <c r="I153" s="19" t="s">
        <v>451</v>
      </c>
      <c r="J153" s="19" t="s">
        <v>453</v>
      </c>
      <c r="K153" s="19">
        <v>36</v>
      </c>
      <c r="L153" s="19" t="s">
        <v>38</v>
      </c>
      <c r="M153" s="19" t="s">
        <v>463</v>
      </c>
      <c r="N153" s="19" t="s">
        <v>464</v>
      </c>
      <c r="O153" s="20">
        <v>4</v>
      </c>
      <c r="P153" s="20">
        <v>3</v>
      </c>
      <c r="Q153" s="18" t="s">
        <v>41</v>
      </c>
      <c r="R153" s="21" t="s">
        <v>1888</v>
      </c>
      <c r="S153" s="21" t="s">
        <v>404</v>
      </c>
      <c r="T153" s="21" t="s">
        <v>2439</v>
      </c>
      <c r="U153" s="21"/>
      <c r="V153" s="21"/>
      <c r="W153" s="21"/>
      <c r="X153" s="21"/>
      <c r="Y153" s="139" t="s">
        <v>1937</v>
      </c>
      <c r="Z153" s="21"/>
      <c r="AA153" s="143" t="s">
        <v>982</v>
      </c>
      <c r="AB153" s="152" t="s">
        <v>2931</v>
      </c>
      <c r="AC153" s="150" t="s">
        <v>2932</v>
      </c>
      <c r="AD153" s="49">
        <f>+VLOOKUP(M153,'[2]PA con seg III Trimestre'!$M$70:$AF$186,18,FALSE)</f>
        <v>3</v>
      </c>
      <c r="AE153" s="49" t="str">
        <f>+VLOOKUP(M153,'[2]PA con seg III Trimestre'!$M$70:$AF$186,19,FALSE)</f>
        <v xml:space="preserve">Se elaboró el segundo informe de seguimiento correspondiente a la aplicación las pruebas para la validación general VG, SABER 11 y SABER PRO. </v>
      </c>
      <c r="AF153" s="49" t="str">
        <f>+VLOOKUP(M153,'[2]PA con seg III Trimestre'!$M$70:$AF$186,20,FALSE)</f>
        <v>Drive- P115- Actividad 845</v>
      </c>
      <c r="AG153" s="23">
        <v>844</v>
      </c>
      <c r="AH153" s="22" t="s">
        <v>1938</v>
      </c>
      <c r="AI153" s="22" t="s">
        <v>47</v>
      </c>
      <c r="AJ153" s="24">
        <v>42370</v>
      </c>
      <c r="AK153" s="24">
        <v>42551</v>
      </c>
      <c r="AL153" s="21">
        <v>70</v>
      </c>
      <c r="AM153" s="21" t="s">
        <v>1888</v>
      </c>
      <c r="AN153" s="22" t="s">
        <v>404</v>
      </c>
      <c r="AO153" s="22" t="s">
        <v>2439</v>
      </c>
      <c r="AP153" s="23"/>
      <c r="AQ153" s="25"/>
      <c r="AR153" s="25"/>
      <c r="AS153" s="20">
        <v>100</v>
      </c>
      <c r="AT153" s="151" t="s">
        <v>1939</v>
      </c>
      <c r="AU153" s="20" t="s">
        <v>1940</v>
      </c>
      <c r="AV153" s="148">
        <v>100</v>
      </c>
      <c r="AW153" s="27">
        <v>1</v>
      </c>
      <c r="AX153" s="162" t="s">
        <v>1939</v>
      </c>
      <c r="AY153" s="163" t="s">
        <v>1940</v>
      </c>
      <c r="AZ153" s="94" t="str">
        <f>+VLOOKUP(AG153,'[2]PA con seg III Trimestre'!$AG$70:$BC$186,20,FALSE)</f>
        <v>100</v>
      </c>
      <c r="BA153" s="106">
        <f t="shared" si="36"/>
        <v>1</v>
      </c>
      <c r="BB153" s="94" t="str">
        <f>+VLOOKUP(AG153,'[2]PA con seg III Trimestre'!$AG$70:$BC$186,22,FALSE)</f>
        <v>Mes de abril: El contrato entre el ICFES y el INPEC fue celebrado el 19 de Abril bajo el N° 015 de 2016.</v>
      </c>
      <c r="BC153" s="94" t="str">
        <f>+VLOOKUP(AG153,'[2]PA con seg III Trimestre'!$AG$70:$BC$186,23,FALSE)</f>
        <v xml:space="preserve">Drive- P115- 844 </v>
      </c>
      <c r="BD153" s="107">
        <f t="shared" si="33"/>
        <v>181</v>
      </c>
      <c r="BE153" s="107">
        <f t="shared" si="34"/>
        <v>181</v>
      </c>
      <c r="BF153" s="108">
        <f t="shared" si="35"/>
        <v>1</v>
      </c>
      <c r="BG153" s="381">
        <f t="shared" si="37"/>
        <v>1</v>
      </c>
      <c r="BH153" s="381">
        <f t="shared" si="38"/>
        <v>1</v>
      </c>
      <c r="BI153" s="382">
        <f t="shared" si="39"/>
        <v>0.04</v>
      </c>
      <c r="BJ153" s="381">
        <f t="shared" si="40"/>
        <v>0.7</v>
      </c>
      <c r="BK153" s="381">
        <f t="shared" si="41"/>
        <v>2.7999999999999997E-2</v>
      </c>
    </row>
    <row r="154" spans="1:63" ht="298.5" thickTop="1" thickBot="1" x14ac:dyDescent="0.3">
      <c r="A154" s="18" t="s">
        <v>32</v>
      </c>
      <c r="B154" s="18" t="s">
        <v>51</v>
      </c>
      <c r="C154" s="18" t="s">
        <v>32</v>
      </c>
      <c r="D154" s="19" t="s">
        <v>51</v>
      </c>
      <c r="E154" s="19" t="s">
        <v>416</v>
      </c>
      <c r="F154" s="19" t="s">
        <v>418</v>
      </c>
      <c r="G154" s="19" t="s">
        <v>751</v>
      </c>
      <c r="H154" s="19" t="s">
        <v>452</v>
      </c>
      <c r="I154" s="19" t="s">
        <v>451</v>
      </c>
      <c r="J154" s="19" t="s">
        <v>453</v>
      </c>
      <c r="K154" s="19">
        <v>36</v>
      </c>
      <c r="L154" s="19" t="s">
        <v>38</v>
      </c>
      <c r="M154" s="19" t="s">
        <v>463</v>
      </c>
      <c r="N154" s="19" t="s">
        <v>464</v>
      </c>
      <c r="O154" s="20">
        <v>4</v>
      </c>
      <c r="P154" s="20">
        <v>3</v>
      </c>
      <c r="Q154" s="21" t="s">
        <v>41</v>
      </c>
      <c r="R154" s="21" t="s">
        <v>1888</v>
      </c>
      <c r="S154" s="21" t="s">
        <v>404</v>
      </c>
      <c r="T154" s="21" t="s">
        <v>2439</v>
      </c>
      <c r="U154" s="21"/>
      <c r="V154" s="21"/>
      <c r="W154" s="21"/>
      <c r="X154" s="21"/>
      <c r="Y154" s="139"/>
      <c r="Z154" s="21"/>
      <c r="AA154" s="143" t="s">
        <v>982</v>
      </c>
      <c r="AB154" s="152" t="s">
        <v>2931</v>
      </c>
      <c r="AC154" s="150" t="s">
        <v>2932</v>
      </c>
      <c r="AD154" s="49">
        <f>+VLOOKUP(M154,'[2]PA con seg III Trimestre'!$M$70:$AF$186,18,FALSE)</f>
        <v>3</v>
      </c>
      <c r="AE154" s="49" t="str">
        <f>+VLOOKUP(M154,'[2]PA con seg III Trimestre'!$M$70:$AF$186,19,FALSE)</f>
        <v xml:space="preserve">Se elaboró el segundo informe de seguimiento correspondiente a la aplicación las pruebas para la validación general VG, SABER 11 y SABER PRO. </v>
      </c>
      <c r="AF154" s="49" t="str">
        <f>+VLOOKUP(M154,'[2]PA con seg III Trimestre'!$M$70:$AF$186,20,FALSE)</f>
        <v>Drive- P115- Actividad 845</v>
      </c>
      <c r="AG154" s="23">
        <v>845</v>
      </c>
      <c r="AH154" s="22" t="s">
        <v>1941</v>
      </c>
      <c r="AI154" s="22" t="s">
        <v>47</v>
      </c>
      <c r="AJ154" s="24">
        <v>42552</v>
      </c>
      <c r="AK154" s="24">
        <v>42704</v>
      </c>
      <c r="AL154" s="21">
        <v>30</v>
      </c>
      <c r="AM154" s="21" t="s">
        <v>1888</v>
      </c>
      <c r="AN154" s="22" t="s">
        <v>404</v>
      </c>
      <c r="AO154" s="22" t="s">
        <v>2439</v>
      </c>
      <c r="AP154" s="23"/>
      <c r="AQ154" s="25"/>
      <c r="AR154" s="25"/>
      <c r="AS154" s="23"/>
      <c r="AT154" s="25"/>
      <c r="AU154" s="25"/>
      <c r="AV154" s="145">
        <v>50</v>
      </c>
      <c r="AW154" s="27">
        <v>0.59868421052631582</v>
      </c>
      <c r="AX154" s="162" t="s">
        <v>3026</v>
      </c>
      <c r="AY154" s="163" t="s">
        <v>3024</v>
      </c>
      <c r="AZ154" s="94" t="str">
        <f>+VLOOKUP(AG154,'[2]PA con seg III Trimestre'!$AG$70:$BC$186,20,FALSE)</f>
        <v>100</v>
      </c>
      <c r="BA154" s="106">
        <f t="shared" si="36"/>
        <v>1</v>
      </c>
      <c r="BB154" s="94" t="str">
        <f>+VLOOKUP(AG154,'[2]PA con seg III Trimestre'!$AG$70:$BC$186,22,FALSE)</f>
        <v xml:space="preserve">Mes de noviembre: Se elaboró el segundo informe de seguimiento correspondiente a la aplicación las pruebas para la validación general VG, SABER 11 y SABER PRO. </v>
      </c>
      <c r="BC154" s="94" t="str">
        <f>+VLOOKUP(AG154,'[2]PA con seg III Trimestre'!$AG$70:$BC$186,23,FALSE)</f>
        <v>Drive- P115- Actividad 845</v>
      </c>
      <c r="BD154" s="107">
        <f t="shared" si="33"/>
        <v>152</v>
      </c>
      <c r="BE154" s="107">
        <f t="shared" si="34"/>
        <v>152</v>
      </c>
      <c r="BF154" s="108">
        <f t="shared" si="35"/>
        <v>1</v>
      </c>
      <c r="BG154" s="381">
        <f t="shared" si="37"/>
        <v>1</v>
      </c>
      <c r="BH154" s="381">
        <f t="shared" si="38"/>
        <v>1</v>
      </c>
      <c r="BI154" s="382">
        <f t="shared" si="39"/>
        <v>0.04</v>
      </c>
      <c r="BJ154" s="381">
        <f t="shared" si="40"/>
        <v>0.3</v>
      </c>
      <c r="BK154" s="381">
        <f t="shared" si="41"/>
        <v>1.2E-2</v>
      </c>
    </row>
    <row r="155" spans="1:63" ht="136.5" thickTop="1" thickBot="1" x14ac:dyDescent="0.3">
      <c r="A155" s="18" t="s">
        <v>32</v>
      </c>
      <c r="B155" s="18" t="s">
        <v>51</v>
      </c>
      <c r="C155" s="18" t="s">
        <v>32</v>
      </c>
      <c r="D155" s="19" t="s">
        <v>51</v>
      </c>
      <c r="E155" s="19" t="s">
        <v>416</v>
      </c>
      <c r="F155" s="19" t="s">
        <v>418</v>
      </c>
      <c r="G155" s="19" t="s">
        <v>751</v>
      </c>
      <c r="H155" s="19" t="s">
        <v>452</v>
      </c>
      <c r="I155" s="19" t="s">
        <v>451</v>
      </c>
      <c r="J155" s="19" t="s">
        <v>453</v>
      </c>
      <c r="K155" s="19">
        <v>36</v>
      </c>
      <c r="L155" s="19" t="s">
        <v>38</v>
      </c>
      <c r="M155" s="19" t="s">
        <v>465</v>
      </c>
      <c r="N155" s="19" t="s">
        <v>466</v>
      </c>
      <c r="O155" s="20">
        <v>2</v>
      </c>
      <c r="P155" s="20">
        <v>1</v>
      </c>
      <c r="Q155" s="18" t="s">
        <v>41</v>
      </c>
      <c r="R155" s="21" t="s">
        <v>1888</v>
      </c>
      <c r="S155" s="21" t="s">
        <v>404</v>
      </c>
      <c r="T155" s="21" t="s">
        <v>2439</v>
      </c>
      <c r="U155" s="21"/>
      <c r="V155" s="21"/>
      <c r="W155" s="21"/>
      <c r="X155" s="21">
        <v>1</v>
      </c>
      <c r="Y155" s="139" t="s">
        <v>1942</v>
      </c>
      <c r="Z155" s="21" t="s">
        <v>1943</v>
      </c>
      <c r="AA155" s="101"/>
      <c r="AB155" s="153" t="s">
        <v>2677</v>
      </c>
      <c r="AC155" s="154"/>
      <c r="AD155" s="49">
        <f>+VLOOKUP(M155,'[2]PA con seg III Trimestre'!$M$70:$AF$186,18,FALSE)</f>
        <v>1</v>
      </c>
      <c r="AE155" s="49" t="str">
        <f>+VLOOKUP(M155,'[2]PA con seg III Trimestre'!$M$70:$AF$186,19,FALSE)</f>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
      <c r="AF155" s="49" t="str">
        <f>+VLOOKUP(M155,'[2]PA con seg III Trimestre'!$M$70:$AF$186,20,FALSE)</f>
        <v xml:space="preserve">Drive- P116- Actividad 848 </v>
      </c>
      <c r="AG155" s="23">
        <v>846</v>
      </c>
      <c r="AH155" s="22" t="s">
        <v>1944</v>
      </c>
      <c r="AI155" s="22" t="s">
        <v>47</v>
      </c>
      <c r="AJ155" s="24">
        <v>42370</v>
      </c>
      <c r="AK155" s="24">
        <v>42430</v>
      </c>
      <c r="AL155" s="21">
        <v>10</v>
      </c>
      <c r="AM155" s="21" t="s">
        <v>1891</v>
      </c>
      <c r="AN155" s="22" t="s">
        <v>104</v>
      </c>
      <c r="AO155" s="22" t="s">
        <v>2439</v>
      </c>
      <c r="AP155" s="23">
        <v>100</v>
      </c>
      <c r="AQ155" s="25" t="s">
        <v>1945</v>
      </c>
      <c r="AR155" s="139" t="s">
        <v>1946</v>
      </c>
      <c r="AS155" s="20">
        <v>100</v>
      </c>
      <c r="AT155" s="139" t="s">
        <v>1945</v>
      </c>
      <c r="AU155" s="20" t="s">
        <v>1946</v>
      </c>
      <c r="AV155" s="148">
        <v>100</v>
      </c>
      <c r="AW155" s="27">
        <v>1</v>
      </c>
      <c r="AX155" s="162" t="s">
        <v>1945</v>
      </c>
      <c r="AY155" s="163" t="s">
        <v>1946</v>
      </c>
      <c r="AZ155" s="94" t="str">
        <f>+VLOOKUP(AG155,'[2]PA con seg III Trimestre'!$AG$70:$BC$186,20,FALSE)</f>
        <v>100</v>
      </c>
      <c r="BA155" s="106">
        <f t="shared" si="36"/>
        <v>1</v>
      </c>
      <c r="BB155" s="94" t="str">
        <f>+VLOOKUP(AG155,'[2]PA con seg III Trimestre'!$AG$70:$BC$186,22,FALSE)</f>
        <v>Mes de marzo: Se construye mapa de necesidades para fortalecer el programa de educación superior a distancia.</v>
      </c>
      <c r="BC155" s="94" t="str">
        <f>+VLOOKUP(AG155,'[2]PA con seg III Trimestre'!$AG$70:$BC$186,23,FALSE)</f>
        <v>Escritorio/Plan de acción/ 2016/ soportes/ educación/ educación superior/ producto 4/ actividad 1</v>
      </c>
      <c r="BD155" s="107">
        <f t="shared" si="33"/>
        <v>60</v>
      </c>
      <c r="BE155" s="107">
        <f t="shared" si="34"/>
        <v>60</v>
      </c>
      <c r="BF155" s="108">
        <f t="shared" si="35"/>
        <v>1</v>
      </c>
      <c r="BG155" s="381">
        <f t="shared" si="37"/>
        <v>1</v>
      </c>
      <c r="BH155" s="381">
        <f t="shared" si="38"/>
        <v>1</v>
      </c>
      <c r="BI155" s="382">
        <f t="shared" si="39"/>
        <v>0.02</v>
      </c>
      <c r="BJ155" s="381">
        <f t="shared" si="40"/>
        <v>0.1</v>
      </c>
      <c r="BK155" s="381">
        <f t="shared" si="41"/>
        <v>2E-3</v>
      </c>
    </row>
    <row r="156" spans="1:63" ht="136.5" thickTop="1" thickBot="1" x14ac:dyDescent="0.3">
      <c r="A156" s="18" t="s">
        <v>32</v>
      </c>
      <c r="B156" s="18" t="s">
        <v>51</v>
      </c>
      <c r="C156" s="18" t="s">
        <v>32</v>
      </c>
      <c r="D156" s="19" t="s">
        <v>51</v>
      </c>
      <c r="E156" s="19" t="s">
        <v>416</v>
      </c>
      <c r="F156" s="19" t="s">
        <v>418</v>
      </c>
      <c r="G156" s="19" t="s">
        <v>751</v>
      </c>
      <c r="H156" s="19" t="s">
        <v>452</v>
      </c>
      <c r="I156" s="19" t="s">
        <v>451</v>
      </c>
      <c r="J156" s="19" t="s">
        <v>453</v>
      </c>
      <c r="K156" s="19">
        <v>36</v>
      </c>
      <c r="L156" s="19" t="s">
        <v>38</v>
      </c>
      <c r="M156" s="19" t="s">
        <v>465</v>
      </c>
      <c r="N156" s="19" t="s">
        <v>466</v>
      </c>
      <c r="O156" s="20">
        <v>2</v>
      </c>
      <c r="P156" s="20">
        <v>1</v>
      </c>
      <c r="Q156" s="21" t="s">
        <v>41</v>
      </c>
      <c r="R156" s="21" t="s">
        <v>1888</v>
      </c>
      <c r="S156" s="21" t="s">
        <v>404</v>
      </c>
      <c r="T156" s="21" t="s">
        <v>2439</v>
      </c>
      <c r="U156" s="21"/>
      <c r="V156" s="21"/>
      <c r="W156" s="21"/>
      <c r="X156" s="21"/>
      <c r="Y156" s="139"/>
      <c r="Z156" s="21"/>
      <c r="AA156" s="101"/>
      <c r="AB156" s="153" t="s">
        <v>2677</v>
      </c>
      <c r="AC156" s="154"/>
      <c r="AD156" s="49">
        <f>+VLOOKUP(M156,'[2]PA con seg III Trimestre'!$M$70:$AF$186,18,FALSE)</f>
        <v>1</v>
      </c>
      <c r="AE156" s="49" t="str">
        <f>+VLOOKUP(M156,'[2]PA con seg III Trimestre'!$M$70:$AF$186,19,FALSE)</f>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
      <c r="AF156" s="49" t="str">
        <f>+VLOOKUP(M156,'[2]PA con seg III Trimestre'!$M$70:$AF$186,20,FALSE)</f>
        <v xml:space="preserve">Drive- P116- Actividad 848 </v>
      </c>
      <c r="AG156" s="23">
        <v>847</v>
      </c>
      <c r="AH156" s="22" t="s">
        <v>1947</v>
      </c>
      <c r="AI156" s="22" t="s">
        <v>47</v>
      </c>
      <c r="AJ156" s="24">
        <v>42370</v>
      </c>
      <c r="AK156" s="24">
        <v>42716</v>
      </c>
      <c r="AL156" s="21">
        <v>50</v>
      </c>
      <c r="AM156" s="21" t="s">
        <v>1891</v>
      </c>
      <c r="AN156" s="22" t="s">
        <v>104</v>
      </c>
      <c r="AO156" s="22" t="s">
        <v>2439</v>
      </c>
      <c r="AP156" s="20"/>
      <c r="AQ156" s="139"/>
      <c r="AR156" s="139"/>
      <c r="AS156" s="20" t="s">
        <v>1043</v>
      </c>
      <c r="AT156" s="139" t="s">
        <v>1948</v>
      </c>
      <c r="AU156" s="139" t="s">
        <v>1949</v>
      </c>
      <c r="AV156" s="148" t="s">
        <v>1043</v>
      </c>
      <c r="AW156" s="27">
        <v>0.78901734104046239</v>
      </c>
      <c r="AX156" s="162" t="s">
        <v>1948</v>
      </c>
      <c r="AY156" s="163" t="s">
        <v>1949</v>
      </c>
      <c r="AZ156" s="94" t="str">
        <f>+VLOOKUP(AG156,'[2]PA con seg III Trimestre'!$AG$70:$BC$186,20,FALSE)</f>
        <v>100</v>
      </c>
      <c r="BA156" s="106">
        <f t="shared" si="36"/>
        <v>1</v>
      </c>
      <c r="BB156" s="94" t="str">
        <f>+VLOOKUP(AG156,'[2]PA con seg III Trimestre'!$AG$70:$BC$186,22,FALSE)</f>
        <v>Mes de mayo: Se han elaborado las siguientes propuestas de alianzas para revisión de la Subdirección de Gestión contractual: 
- Fundación Cimuca 
- Universidad pedagógica nacional 
- Universidad de la Sabana 
- IDARTES 
-Fundación Salazar Arango</v>
      </c>
      <c r="BC156" s="94" t="str">
        <f>+VLOOKUP(AG156,'[2]PA con seg III Trimestre'!$AG$70:$BC$186,23,FALSE)</f>
        <v>Drive- P116-847</v>
      </c>
      <c r="BD156" s="107">
        <f t="shared" si="33"/>
        <v>346</v>
      </c>
      <c r="BE156" s="107">
        <f t="shared" si="34"/>
        <v>346</v>
      </c>
      <c r="BF156" s="108">
        <f t="shared" si="35"/>
        <v>1</v>
      </c>
      <c r="BG156" s="381">
        <f t="shared" si="37"/>
        <v>1</v>
      </c>
      <c r="BH156" s="381">
        <f t="shared" si="38"/>
        <v>1</v>
      </c>
      <c r="BI156" s="382">
        <f t="shared" si="39"/>
        <v>0.02</v>
      </c>
      <c r="BJ156" s="381">
        <f t="shared" si="40"/>
        <v>0.5</v>
      </c>
      <c r="BK156" s="381">
        <f t="shared" si="41"/>
        <v>0.01</v>
      </c>
    </row>
    <row r="157" spans="1:63" ht="136.5" thickTop="1" thickBot="1" x14ac:dyDescent="0.3">
      <c r="A157" s="18" t="s">
        <v>32</v>
      </c>
      <c r="B157" s="18" t="s">
        <v>51</v>
      </c>
      <c r="C157" s="18" t="s">
        <v>32</v>
      </c>
      <c r="D157" s="19" t="s">
        <v>51</v>
      </c>
      <c r="E157" s="19" t="s">
        <v>416</v>
      </c>
      <c r="F157" s="19" t="s">
        <v>418</v>
      </c>
      <c r="G157" s="19" t="s">
        <v>751</v>
      </c>
      <c r="H157" s="19" t="s">
        <v>452</v>
      </c>
      <c r="I157" s="19" t="s">
        <v>451</v>
      </c>
      <c r="J157" s="19" t="s">
        <v>453</v>
      </c>
      <c r="K157" s="19">
        <v>36</v>
      </c>
      <c r="L157" s="19" t="s">
        <v>38</v>
      </c>
      <c r="M157" s="19" t="s">
        <v>465</v>
      </c>
      <c r="N157" s="19" t="s">
        <v>466</v>
      </c>
      <c r="O157" s="20">
        <v>2</v>
      </c>
      <c r="P157" s="20">
        <v>1</v>
      </c>
      <c r="Q157" s="21" t="s">
        <v>41</v>
      </c>
      <c r="R157" s="21" t="s">
        <v>1888</v>
      </c>
      <c r="S157" s="21" t="s">
        <v>404</v>
      </c>
      <c r="T157" s="21" t="s">
        <v>2439</v>
      </c>
      <c r="U157" s="21"/>
      <c r="V157" s="21"/>
      <c r="W157" s="21"/>
      <c r="X157" s="21"/>
      <c r="Y157" s="139"/>
      <c r="Z157" s="21"/>
      <c r="AA157" s="101"/>
      <c r="AB157" s="153" t="s">
        <v>2677</v>
      </c>
      <c r="AC157" s="154"/>
      <c r="AD157" s="49">
        <f>+VLOOKUP(M157,'[2]PA con seg III Trimestre'!$M$70:$AF$186,18,FALSE)</f>
        <v>1</v>
      </c>
      <c r="AE157" s="49" t="str">
        <f>+VLOOKUP(M157,'[2]PA con seg III Trimestre'!$M$70:$AF$186,19,FALSE)</f>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
      <c r="AF157" s="49" t="str">
        <f>+VLOOKUP(M157,'[2]PA con seg III Trimestre'!$M$70:$AF$186,20,FALSE)</f>
        <v xml:space="preserve">Drive- P116- Actividad 848 </v>
      </c>
      <c r="AG157" s="23">
        <v>848</v>
      </c>
      <c r="AH157" s="22" t="s">
        <v>1950</v>
      </c>
      <c r="AI157" s="22" t="s">
        <v>47</v>
      </c>
      <c r="AJ157" s="24">
        <v>42370</v>
      </c>
      <c r="AK157" s="24">
        <v>42716</v>
      </c>
      <c r="AL157" s="21">
        <v>40</v>
      </c>
      <c r="AM157" s="21" t="s">
        <v>1891</v>
      </c>
      <c r="AN157" s="22" t="s">
        <v>104</v>
      </c>
      <c r="AO157" s="22" t="s">
        <v>2439</v>
      </c>
      <c r="AP157" s="20"/>
      <c r="AQ157" s="139"/>
      <c r="AR157" s="139"/>
      <c r="AS157" s="20" t="s">
        <v>1043</v>
      </c>
      <c r="AT157" s="139" t="s">
        <v>1942</v>
      </c>
      <c r="AU157" s="139" t="s">
        <v>1951</v>
      </c>
      <c r="AV157" s="148" t="s">
        <v>1043</v>
      </c>
      <c r="AW157" s="27">
        <v>0.78901734104046239</v>
      </c>
      <c r="AX157" s="162" t="s">
        <v>1942</v>
      </c>
      <c r="AY157" s="163" t="s">
        <v>1951</v>
      </c>
      <c r="AZ157" s="94" t="str">
        <f>+VLOOKUP(AG157,'[2]PA con seg III Trimestre'!$AG$70:$BC$186,20,FALSE)</f>
        <v>100</v>
      </c>
      <c r="BA157" s="106">
        <f t="shared" si="36"/>
        <v>1</v>
      </c>
      <c r="BB157" s="94" t="str">
        <f>+VLOOKUP(AG157,'[2]PA con seg III Trimestre'!$AG$70:$BC$186,22,FALSE)</f>
        <v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v>
      </c>
      <c r="BC157" s="94" t="str">
        <f>+VLOOKUP(AG157,'[2]PA con seg III Trimestre'!$AG$70:$BC$186,23,FALSE)</f>
        <v>Drive- P116-848</v>
      </c>
      <c r="BD157" s="107">
        <f t="shared" si="33"/>
        <v>346</v>
      </c>
      <c r="BE157" s="107">
        <f t="shared" si="34"/>
        <v>346</v>
      </c>
      <c r="BF157" s="108">
        <f t="shared" si="35"/>
        <v>1</v>
      </c>
      <c r="BG157" s="381">
        <f t="shared" si="37"/>
        <v>1</v>
      </c>
      <c r="BH157" s="381">
        <f t="shared" si="38"/>
        <v>1</v>
      </c>
      <c r="BI157" s="382">
        <f t="shared" si="39"/>
        <v>0.02</v>
      </c>
      <c r="BJ157" s="381">
        <f t="shared" si="40"/>
        <v>0.4</v>
      </c>
      <c r="BK157" s="381">
        <f t="shared" si="41"/>
        <v>8.0000000000000002E-3</v>
      </c>
    </row>
    <row r="158" spans="1:63" ht="258" thickTop="1" thickBot="1" x14ac:dyDescent="0.3">
      <c r="A158" s="18" t="s">
        <v>32</v>
      </c>
      <c r="B158" s="18" t="s">
        <v>51</v>
      </c>
      <c r="C158" s="18" t="s">
        <v>32</v>
      </c>
      <c r="D158" s="19" t="s">
        <v>51</v>
      </c>
      <c r="E158" s="19" t="s">
        <v>416</v>
      </c>
      <c r="F158" s="19" t="s">
        <v>418</v>
      </c>
      <c r="G158" s="19" t="s">
        <v>805</v>
      </c>
      <c r="H158" s="19" t="s">
        <v>494</v>
      </c>
      <c r="I158" s="19" t="s">
        <v>493</v>
      </c>
      <c r="J158" s="19" t="s">
        <v>495</v>
      </c>
      <c r="K158" s="19">
        <v>100</v>
      </c>
      <c r="L158" s="19" t="s">
        <v>38</v>
      </c>
      <c r="M158" s="19" t="s">
        <v>497</v>
      </c>
      <c r="N158" s="19" t="s">
        <v>498</v>
      </c>
      <c r="O158" s="20">
        <v>1</v>
      </c>
      <c r="P158" s="20">
        <v>1</v>
      </c>
      <c r="Q158" s="18" t="s">
        <v>41</v>
      </c>
      <c r="R158" s="21" t="s">
        <v>1952</v>
      </c>
      <c r="S158" s="21" t="s">
        <v>404</v>
      </c>
      <c r="T158" s="21" t="s">
        <v>2439</v>
      </c>
      <c r="U158" s="21"/>
      <c r="V158" s="21"/>
      <c r="W158" s="21"/>
      <c r="X158" s="21"/>
      <c r="Y158" s="139" t="s">
        <v>1953</v>
      </c>
      <c r="Z158" s="21"/>
      <c r="AA158" s="143" t="s">
        <v>1043</v>
      </c>
      <c r="AB158" s="152" t="s">
        <v>2933</v>
      </c>
      <c r="AC158" s="150" t="s">
        <v>2934</v>
      </c>
      <c r="AD158" s="49">
        <f>+VLOOKUP(M158,'[2]PA con seg III Trimestre'!$M$70:$AF$186,18,FALSE)</f>
        <v>1</v>
      </c>
      <c r="AE158" s="49" t="str">
        <f>+VLOOKUP(M158,'[2]PA con seg III Trimestre'!$M$70:$AF$186,19,FALSE)</f>
        <v>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v>
      </c>
      <c r="AF158" s="49" t="str">
        <f>+VLOOKUP(M158,'[2]PA con seg III Trimestre'!$M$70:$AF$186,20,FALSE)</f>
        <v>Drive- P188- Actividad 849</v>
      </c>
      <c r="AG158" s="23">
        <v>849</v>
      </c>
      <c r="AH158" s="22" t="s">
        <v>1954</v>
      </c>
      <c r="AI158" s="22" t="s">
        <v>47</v>
      </c>
      <c r="AJ158" s="24">
        <v>42384</v>
      </c>
      <c r="AK158" s="24">
        <v>42716</v>
      </c>
      <c r="AL158" s="21">
        <v>100</v>
      </c>
      <c r="AM158" s="21" t="s">
        <v>1810</v>
      </c>
      <c r="AN158" s="22" t="s">
        <v>104</v>
      </c>
      <c r="AO158" s="22" t="s">
        <v>2439</v>
      </c>
      <c r="AP158" s="20"/>
      <c r="AQ158" s="139"/>
      <c r="AR158" s="139"/>
      <c r="AS158" s="20" t="s">
        <v>1955</v>
      </c>
      <c r="AT158" s="139" t="s">
        <v>1956</v>
      </c>
      <c r="AU158" s="139" t="s">
        <v>1957</v>
      </c>
      <c r="AV158" s="145">
        <v>100</v>
      </c>
      <c r="AW158" s="27">
        <v>0.78012048192771088</v>
      </c>
      <c r="AX158" s="162" t="s">
        <v>3027</v>
      </c>
      <c r="AY158" s="163" t="s">
        <v>2934</v>
      </c>
      <c r="AZ158" s="94" t="str">
        <f>+VLOOKUP(AG158,'[2]PA con seg III Trimestre'!$AG$70:$BC$186,20,FALSE)</f>
        <v>100</v>
      </c>
      <c r="BA158" s="106">
        <f t="shared" si="36"/>
        <v>1</v>
      </c>
      <c r="BB158" s="94" t="str">
        <f>+VLOOKUP(AG158,'[2]PA con seg III Trimestre'!$AG$70:$BC$186,22,FALSE)</f>
        <v>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v>
      </c>
      <c r="BC158" s="94" t="str">
        <f>+VLOOKUP(AG158,'[2]PA con seg III Trimestre'!$AG$70:$BC$186,23,FALSE)</f>
        <v>Drive- P188- Actividad 849</v>
      </c>
      <c r="BD158" s="107">
        <f t="shared" si="33"/>
        <v>332</v>
      </c>
      <c r="BE158" s="107">
        <f t="shared" si="34"/>
        <v>332</v>
      </c>
      <c r="BF158" s="108">
        <f t="shared" si="35"/>
        <v>1</v>
      </c>
      <c r="BG158" s="381">
        <f t="shared" si="37"/>
        <v>1</v>
      </c>
      <c r="BH158" s="381">
        <f t="shared" si="38"/>
        <v>1</v>
      </c>
      <c r="BI158" s="382">
        <f t="shared" si="39"/>
        <v>0.01</v>
      </c>
      <c r="BJ158" s="381">
        <f t="shared" si="40"/>
        <v>1</v>
      </c>
      <c r="BK158" s="381">
        <f t="shared" si="41"/>
        <v>0.01</v>
      </c>
    </row>
    <row r="159" spans="1:63" ht="379.5" thickTop="1" thickBot="1" x14ac:dyDescent="0.3">
      <c r="A159" s="18" t="s">
        <v>32</v>
      </c>
      <c r="B159" s="18" t="s">
        <v>51</v>
      </c>
      <c r="C159" s="18" t="s">
        <v>32</v>
      </c>
      <c r="D159" s="19" t="s">
        <v>51</v>
      </c>
      <c r="E159" s="19" t="s">
        <v>11</v>
      </c>
      <c r="F159" s="19" t="s">
        <v>74</v>
      </c>
      <c r="G159" s="19" t="s">
        <v>93</v>
      </c>
      <c r="H159" s="19" t="s">
        <v>165</v>
      </c>
      <c r="I159" s="19" t="s">
        <v>95</v>
      </c>
      <c r="J159" s="19" t="s">
        <v>166</v>
      </c>
      <c r="K159" s="19">
        <v>98</v>
      </c>
      <c r="L159" s="19" t="s">
        <v>41</v>
      </c>
      <c r="M159" s="19" t="s">
        <v>3132</v>
      </c>
      <c r="N159" s="19" t="s">
        <v>1958</v>
      </c>
      <c r="O159" s="20">
        <v>2</v>
      </c>
      <c r="P159" s="20">
        <v>11</v>
      </c>
      <c r="Q159" s="18" t="s">
        <v>2546</v>
      </c>
      <c r="R159" s="21" t="s">
        <v>1686</v>
      </c>
      <c r="S159" s="21" t="s">
        <v>142</v>
      </c>
      <c r="T159" s="21" t="s">
        <v>2439</v>
      </c>
      <c r="U159" s="21"/>
      <c r="V159" s="21"/>
      <c r="W159" s="21"/>
      <c r="X159" s="21"/>
      <c r="Y159" s="139" t="s">
        <v>1953</v>
      </c>
      <c r="Z159" s="21"/>
      <c r="AA159" s="143" t="s">
        <v>2197</v>
      </c>
      <c r="AB159" s="152" t="s">
        <v>2935</v>
      </c>
      <c r="AC159" s="150" t="s">
        <v>2936</v>
      </c>
      <c r="AD159" s="49">
        <f>+VLOOKUP(M159,'[2]PA con seg III Trimestre'!$M$70:$AF$186,18,FALSE)</f>
        <v>11</v>
      </c>
      <c r="AE159" s="49" t="str">
        <f>+VLOOKUP(M159,'[2]PA con seg III Trimestre'!$M$70:$AF$186,19,FALSE)</f>
        <v xml:space="preserve">Mes de septiembre: Mediante oficio No. 8310-SUBAS-12388 del 12 de octubre de 2016 a las Direcciones Regionales. Se identifican los establecimientos  que durante el periodo epidemiológico  9 no realizaron notificación para su respectivo seguimiento. 
Mes de octubre: Mediante oficio No. 8310-SUBAS-13973 del 03 de noviembre de 2016 a las Direcciones Regionales. Se identifican los establecimientos  que durante el periodo epidemiológico  10 no realizaron notificación para su respectivo seguimiento.
</v>
      </c>
      <c r="AF159" s="49" t="str">
        <f>+VLOOKUP(M159,'[2]PA con seg III Trimestre'!$M$70:$AF$186,20,FALSE)</f>
        <v>Drive- ERON con seguimiento a la notificación de eventos de interés en Salud Pública realizados- Actividad 850</v>
      </c>
      <c r="AG159" s="23">
        <v>850</v>
      </c>
      <c r="AH159" s="19" t="s">
        <v>1959</v>
      </c>
      <c r="AI159" s="22" t="s">
        <v>47</v>
      </c>
      <c r="AJ159" s="24">
        <v>42384</v>
      </c>
      <c r="AK159" s="24">
        <v>42716</v>
      </c>
      <c r="AL159" s="21">
        <v>100</v>
      </c>
      <c r="AM159" s="21" t="s">
        <v>1960</v>
      </c>
      <c r="AN159" s="21" t="s">
        <v>142</v>
      </c>
      <c r="AO159" s="21" t="s">
        <v>2439</v>
      </c>
      <c r="AP159" s="20"/>
      <c r="AQ159" s="139"/>
      <c r="AR159" s="139"/>
      <c r="AS159" s="20" t="s">
        <v>1955</v>
      </c>
      <c r="AT159" s="139" t="s">
        <v>1961</v>
      </c>
      <c r="AU159" s="139" t="s">
        <v>1962</v>
      </c>
      <c r="AV159" s="145">
        <v>82</v>
      </c>
      <c r="AW159" s="27">
        <v>0.78012048192771088</v>
      </c>
      <c r="AX159" s="146" t="s">
        <v>3028</v>
      </c>
      <c r="AY159" s="147" t="s">
        <v>2936</v>
      </c>
      <c r="AZ159" s="94">
        <f>+VLOOKUP(AG159,'[2]PA con seg III Trimestre'!$AG$70:$BC$186,20,FALSE)</f>
        <v>100</v>
      </c>
      <c r="BA159" s="106">
        <f t="shared" si="36"/>
        <v>1</v>
      </c>
      <c r="BB159" s="94" t="str">
        <f>+VLOOKUP(AG159,'[2]PA con seg III Trimestre'!$AG$70:$BC$186,22,FALSE)</f>
        <v xml:space="preserve">Mes de septiembre: Mediante oficio No. 8310-SUBAS-12388 del 12 de octubre de 2016 a las Direcciones Regionales. Se identifican los establecimientos  que durante el periodo epidemiológico  9 no realizaron notificación para su respectivo seguimiento. 
Mes de octubre: Mediante oficio No. 8310-SUBAS-13973 del 03 de noviembre de 2016 a las Direcciones Regionales. Se identifican los establecimientos  que durante el periodo epidemiológico  10 no realizaron notificación para su respectivo seguimiento.
</v>
      </c>
      <c r="BC159" s="94" t="str">
        <f>+VLOOKUP(AG159,'[2]PA con seg III Trimestre'!$AG$70:$BC$186,23,FALSE)</f>
        <v>Drive- ERON con seguimiento a la notificación de eventos de interés en Salud Pública realizados- Actividad 850</v>
      </c>
      <c r="BD159" s="107">
        <f t="shared" si="33"/>
        <v>332</v>
      </c>
      <c r="BE159" s="107">
        <f t="shared" si="34"/>
        <v>332</v>
      </c>
      <c r="BF159" s="108">
        <f t="shared" si="35"/>
        <v>1</v>
      </c>
      <c r="BG159" s="381">
        <f t="shared" si="37"/>
        <v>1</v>
      </c>
      <c r="BH159" s="381">
        <f t="shared" si="38"/>
        <v>1</v>
      </c>
      <c r="BI159" s="382">
        <f t="shared" si="39"/>
        <v>0.02</v>
      </c>
      <c r="BJ159" s="381">
        <f t="shared" si="40"/>
        <v>1</v>
      </c>
      <c r="BK159" s="381">
        <f t="shared" si="41"/>
        <v>0.02</v>
      </c>
    </row>
    <row r="160" spans="1:63" ht="409.6" thickTop="1" thickBot="1" x14ac:dyDescent="0.3">
      <c r="A160" s="18" t="s">
        <v>32</v>
      </c>
      <c r="B160" s="18" t="s">
        <v>51</v>
      </c>
      <c r="C160" s="18" t="s">
        <v>32</v>
      </c>
      <c r="D160" s="19" t="s">
        <v>51</v>
      </c>
      <c r="E160" s="19" t="s">
        <v>11</v>
      </c>
      <c r="F160" s="19" t="s">
        <v>74</v>
      </c>
      <c r="G160" s="19" t="s">
        <v>93</v>
      </c>
      <c r="H160" s="19" t="s">
        <v>165</v>
      </c>
      <c r="I160" s="19" t="s">
        <v>95</v>
      </c>
      <c r="J160" s="19" t="s">
        <v>166</v>
      </c>
      <c r="K160" s="19">
        <v>98</v>
      </c>
      <c r="L160" s="19" t="s">
        <v>38</v>
      </c>
      <c r="M160" s="19" t="s">
        <v>188</v>
      </c>
      <c r="N160" s="19" t="s">
        <v>189</v>
      </c>
      <c r="O160" s="20">
        <v>3</v>
      </c>
      <c r="P160" s="20">
        <v>10</v>
      </c>
      <c r="Q160" s="18" t="s">
        <v>41</v>
      </c>
      <c r="R160" s="21" t="s">
        <v>1686</v>
      </c>
      <c r="S160" s="21" t="s">
        <v>142</v>
      </c>
      <c r="T160" s="21" t="s">
        <v>2439</v>
      </c>
      <c r="U160" s="21"/>
      <c r="V160" s="21"/>
      <c r="W160" s="21"/>
      <c r="X160" s="21">
        <v>9</v>
      </c>
      <c r="Y160" s="139" t="s">
        <v>1963</v>
      </c>
      <c r="Z160" s="21" t="s">
        <v>1964</v>
      </c>
      <c r="AA160" s="143" t="s">
        <v>1093</v>
      </c>
      <c r="AB160" s="152" t="s">
        <v>2937</v>
      </c>
      <c r="AC160" s="150" t="s">
        <v>1964</v>
      </c>
      <c r="AD160" s="49" t="str">
        <f>+VLOOKUP(M160,'[2]PA con seg III Trimestre'!$M$70:$AF$186,18,FALSE)</f>
        <v>10</v>
      </c>
      <c r="AE160" s="49" t="str">
        <f>+VLOOKUP(M160,'[2]PA con seg III Trimestre'!$M$70:$AF$186,19,FALSE)</f>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
      <c r="AF160" s="49" t="str">
        <f>+VLOOKUP(M160,'[2]PA con seg III Trimestre'!$M$70:$AF$186,20,FALSE)</f>
        <v>Drive- P198- Actividad 853</v>
      </c>
      <c r="AG160" s="23">
        <v>851</v>
      </c>
      <c r="AH160" s="18" t="s">
        <v>1965</v>
      </c>
      <c r="AI160" s="22" t="s">
        <v>47</v>
      </c>
      <c r="AJ160" s="24">
        <v>42370</v>
      </c>
      <c r="AK160" s="24">
        <v>42400</v>
      </c>
      <c r="AL160" s="21">
        <v>30</v>
      </c>
      <c r="AM160" s="21" t="s">
        <v>1960</v>
      </c>
      <c r="AN160" s="21" t="s">
        <v>142</v>
      </c>
      <c r="AO160" s="21" t="s">
        <v>2439</v>
      </c>
      <c r="AP160" s="20">
        <v>100</v>
      </c>
      <c r="AQ160" s="25" t="s">
        <v>1966</v>
      </c>
      <c r="AR160" s="139" t="s">
        <v>1967</v>
      </c>
      <c r="AS160" s="20">
        <v>100</v>
      </c>
      <c r="AT160" s="139" t="s">
        <v>1966</v>
      </c>
      <c r="AU160" s="20" t="s">
        <v>1967</v>
      </c>
      <c r="AV160" s="148">
        <v>100</v>
      </c>
      <c r="AW160" s="27">
        <v>1</v>
      </c>
      <c r="AX160" s="146" t="s">
        <v>1966</v>
      </c>
      <c r="AY160" s="147" t="s">
        <v>1967</v>
      </c>
      <c r="AZ160" s="94">
        <f>+VLOOKUP(AG160,'[2]PA con seg III Trimestre'!$AG$70:$BC$186,20,FALSE)</f>
        <v>100</v>
      </c>
      <c r="BA160" s="106">
        <f t="shared" si="36"/>
        <v>1</v>
      </c>
      <c r="BB160" s="94" t="str">
        <f>+VLOOKUP(AG160,'[2]PA con seg III Trimestre'!$AG$70:$BC$186,22,FALSE)</f>
        <v>Mes de enero: Se determina mediante informe de notificación de EISP, los establecimientos de reclusión con mayor número de eventos durante el año 2015 como criterio para definir los ERON a realizar las jornadas cívicas penitenciarias. Se anexa copia del Acta No. 20.</v>
      </c>
      <c r="BC160" s="94" t="str">
        <f>+VLOOKUP(AG160,'[2]PA con seg III Trimestre'!$AG$70:$BC$186,23,FALSE)</f>
        <v>Escritorio/Plan de acción/ 2016/ soportes/ salud/ salud pública/ producto 2/ actividad 1</v>
      </c>
      <c r="BD160" s="107">
        <f t="shared" si="33"/>
        <v>30</v>
      </c>
      <c r="BE160" s="107">
        <f t="shared" si="34"/>
        <v>30</v>
      </c>
      <c r="BF160" s="108">
        <f t="shared" si="35"/>
        <v>1</v>
      </c>
      <c r="BG160" s="381">
        <f t="shared" si="37"/>
        <v>1</v>
      </c>
      <c r="BH160" s="381">
        <f t="shared" si="38"/>
        <v>1</v>
      </c>
      <c r="BI160" s="382">
        <f t="shared" si="39"/>
        <v>0.03</v>
      </c>
      <c r="BJ160" s="381">
        <f t="shared" si="40"/>
        <v>0.3</v>
      </c>
      <c r="BK160" s="381">
        <f t="shared" si="41"/>
        <v>8.9999999999999993E-3</v>
      </c>
    </row>
    <row r="161" spans="1:63" ht="136.5" thickTop="1" thickBot="1" x14ac:dyDescent="0.3">
      <c r="A161" s="18" t="s">
        <v>32</v>
      </c>
      <c r="B161" s="18" t="s">
        <v>51</v>
      </c>
      <c r="C161" s="18" t="s">
        <v>32</v>
      </c>
      <c r="D161" s="19" t="s">
        <v>51</v>
      </c>
      <c r="E161" s="19" t="s">
        <v>11</v>
      </c>
      <c r="F161" s="19" t="s">
        <v>74</v>
      </c>
      <c r="G161" s="19" t="s">
        <v>93</v>
      </c>
      <c r="H161" s="19" t="s">
        <v>165</v>
      </c>
      <c r="I161" s="19" t="s">
        <v>95</v>
      </c>
      <c r="J161" s="19" t="s">
        <v>166</v>
      </c>
      <c r="K161" s="19">
        <v>98</v>
      </c>
      <c r="L161" s="19" t="s">
        <v>38</v>
      </c>
      <c r="M161" s="19" t="s">
        <v>188</v>
      </c>
      <c r="N161" s="19" t="s">
        <v>189</v>
      </c>
      <c r="O161" s="20">
        <v>3</v>
      </c>
      <c r="P161" s="20">
        <v>10</v>
      </c>
      <c r="Q161" s="18" t="s">
        <v>41</v>
      </c>
      <c r="R161" s="21" t="s">
        <v>1686</v>
      </c>
      <c r="S161" s="21" t="s">
        <v>142</v>
      </c>
      <c r="T161" s="21" t="s">
        <v>2439</v>
      </c>
      <c r="U161" s="21"/>
      <c r="V161" s="21"/>
      <c r="W161" s="21"/>
      <c r="X161" s="21"/>
      <c r="Y161" s="139"/>
      <c r="Z161" s="21"/>
      <c r="AA161" s="143" t="s">
        <v>1093</v>
      </c>
      <c r="AB161" s="152" t="s">
        <v>2937</v>
      </c>
      <c r="AC161" s="150" t="s">
        <v>1964</v>
      </c>
      <c r="AD161" s="49" t="str">
        <f>+VLOOKUP(M161,'[2]PA con seg III Trimestre'!$M$70:$AF$186,18,FALSE)</f>
        <v>10</v>
      </c>
      <c r="AE161" s="49" t="str">
        <f>+VLOOKUP(M161,'[2]PA con seg III Trimestre'!$M$70:$AF$186,19,FALSE)</f>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
      <c r="AF161" s="49" t="str">
        <f>+VLOOKUP(M161,'[2]PA con seg III Trimestre'!$M$70:$AF$186,20,FALSE)</f>
        <v>Drive- P198- Actividad 853</v>
      </c>
      <c r="AG161" s="23">
        <v>852</v>
      </c>
      <c r="AH161" s="18" t="s">
        <v>1968</v>
      </c>
      <c r="AI161" s="22" t="s">
        <v>47</v>
      </c>
      <c r="AJ161" s="24">
        <v>42370</v>
      </c>
      <c r="AK161" s="24">
        <v>42400</v>
      </c>
      <c r="AL161" s="21">
        <v>30</v>
      </c>
      <c r="AM161" s="21" t="s">
        <v>1960</v>
      </c>
      <c r="AN161" s="21" t="s">
        <v>142</v>
      </c>
      <c r="AO161" s="21" t="s">
        <v>2439</v>
      </c>
      <c r="AP161" s="20">
        <v>100</v>
      </c>
      <c r="AQ161" s="25" t="s">
        <v>1969</v>
      </c>
      <c r="AR161" s="139" t="s">
        <v>1970</v>
      </c>
      <c r="AS161" s="20">
        <v>100</v>
      </c>
      <c r="AT161" s="139" t="s">
        <v>1969</v>
      </c>
      <c r="AU161" s="20" t="s">
        <v>1970</v>
      </c>
      <c r="AV161" s="148">
        <v>100</v>
      </c>
      <c r="AW161" s="27">
        <v>1</v>
      </c>
      <c r="AX161" s="146" t="s">
        <v>1969</v>
      </c>
      <c r="AY161" s="147" t="s">
        <v>1970</v>
      </c>
      <c r="AZ161" s="94">
        <f>+VLOOKUP(AG161,'[2]PA con seg III Trimestre'!$AG$70:$BC$186,20,FALSE)</f>
        <v>100</v>
      </c>
      <c r="BA161" s="106">
        <f t="shared" si="36"/>
        <v>1</v>
      </c>
      <c r="BB161" s="94" t="str">
        <f>+VLOOKUP(AG161,'[2]PA con seg III Trimestre'!$AG$70:$BC$186,22,FALSE)</f>
        <v>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v>
      </c>
      <c r="BC161" s="94" t="str">
        <f>+VLOOKUP(AG161,'[2]PA con seg III Trimestre'!$AG$70:$BC$186,23,FALSE)</f>
        <v>Escritorio/Plan de acción/ 2016/ soportes/ salud/ salud pública/ producto 2/ actividad 2</v>
      </c>
      <c r="BD161" s="107">
        <f t="shared" si="33"/>
        <v>30</v>
      </c>
      <c r="BE161" s="107">
        <f t="shared" si="34"/>
        <v>30</v>
      </c>
      <c r="BF161" s="108">
        <f t="shared" si="35"/>
        <v>1</v>
      </c>
      <c r="BG161" s="381">
        <f t="shared" si="37"/>
        <v>1</v>
      </c>
      <c r="BH161" s="381">
        <f t="shared" si="38"/>
        <v>1</v>
      </c>
      <c r="BI161" s="382">
        <f t="shared" si="39"/>
        <v>0.03</v>
      </c>
      <c r="BJ161" s="381">
        <f t="shared" si="40"/>
        <v>0.3</v>
      </c>
      <c r="BK161" s="381">
        <f t="shared" si="41"/>
        <v>8.9999999999999993E-3</v>
      </c>
    </row>
    <row r="162" spans="1:63" ht="409.6" thickTop="1" thickBot="1" x14ac:dyDescent="0.3">
      <c r="A162" s="18" t="s">
        <v>32</v>
      </c>
      <c r="B162" s="18" t="s">
        <v>51</v>
      </c>
      <c r="C162" s="18" t="s">
        <v>32</v>
      </c>
      <c r="D162" s="19" t="s">
        <v>51</v>
      </c>
      <c r="E162" s="19" t="s">
        <v>11</v>
      </c>
      <c r="F162" s="19" t="s">
        <v>74</v>
      </c>
      <c r="G162" s="19" t="s">
        <v>93</v>
      </c>
      <c r="H162" s="19" t="s">
        <v>165</v>
      </c>
      <c r="I162" s="19" t="s">
        <v>95</v>
      </c>
      <c r="J162" s="19" t="s">
        <v>166</v>
      </c>
      <c r="K162" s="19">
        <v>98</v>
      </c>
      <c r="L162" s="19" t="s">
        <v>38</v>
      </c>
      <c r="M162" s="19" t="s">
        <v>188</v>
      </c>
      <c r="N162" s="19" t="s">
        <v>189</v>
      </c>
      <c r="O162" s="20">
        <v>3</v>
      </c>
      <c r="P162" s="20">
        <v>10</v>
      </c>
      <c r="Q162" s="18" t="s">
        <v>41</v>
      </c>
      <c r="R162" s="21" t="s">
        <v>1686</v>
      </c>
      <c r="S162" s="21" t="s">
        <v>142</v>
      </c>
      <c r="T162" s="21" t="s">
        <v>2439</v>
      </c>
      <c r="U162" s="21"/>
      <c r="V162" s="21"/>
      <c r="W162" s="21"/>
      <c r="X162" s="21"/>
      <c r="Y162" s="139"/>
      <c r="Z162" s="21"/>
      <c r="AA162" s="143" t="s">
        <v>1093</v>
      </c>
      <c r="AB162" s="152" t="s">
        <v>2937</v>
      </c>
      <c r="AC162" s="150" t="s">
        <v>1964</v>
      </c>
      <c r="AD162" s="49" t="str">
        <f>+VLOOKUP(M162,'[2]PA con seg III Trimestre'!$M$70:$AF$186,18,FALSE)</f>
        <v>10</v>
      </c>
      <c r="AE162" s="49" t="str">
        <f>+VLOOKUP(M162,'[2]PA con seg III Trimestre'!$M$70:$AF$186,19,FALSE)</f>
        <v>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v>
      </c>
      <c r="AF162" s="49" t="str">
        <f>+VLOOKUP(M162,'[2]PA con seg III Trimestre'!$M$70:$AF$186,20,FALSE)</f>
        <v>Drive- P198- Actividad 853</v>
      </c>
      <c r="AG162" s="23">
        <v>853</v>
      </c>
      <c r="AH162" s="18" t="s">
        <v>1971</v>
      </c>
      <c r="AI162" s="22" t="s">
        <v>47</v>
      </c>
      <c r="AJ162" s="24">
        <v>42401</v>
      </c>
      <c r="AK162" s="24">
        <v>42704</v>
      </c>
      <c r="AL162" s="21">
        <v>40</v>
      </c>
      <c r="AM162" s="21" t="s">
        <v>1960</v>
      </c>
      <c r="AN162" s="21" t="s">
        <v>142</v>
      </c>
      <c r="AO162" s="21" t="s">
        <v>2439</v>
      </c>
      <c r="AP162" s="20"/>
      <c r="AQ162" s="139"/>
      <c r="AR162" s="139"/>
      <c r="AS162" s="20" t="s">
        <v>1972</v>
      </c>
      <c r="AT162" s="139" t="s">
        <v>1963</v>
      </c>
      <c r="AU162" s="139" t="s">
        <v>1973</v>
      </c>
      <c r="AV162" s="145">
        <v>100</v>
      </c>
      <c r="AW162" s="27">
        <v>0.79867986798679869</v>
      </c>
      <c r="AX162" s="146" t="s">
        <v>3029</v>
      </c>
      <c r="AY162" s="147" t="s">
        <v>1964</v>
      </c>
      <c r="AZ162" s="94">
        <f>+VLOOKUP(AG162,'[2]PA con seg III Trimestre'!$AG$70:$BC$186,20,FALSE)</f>
        <v>100</v>
      </c>
      <c r="BA162" s="106">
        <f t="shared" si="36"/>
        <v>1</v>
      </c>
      <c r="BB162" s="94" t="str">
        <f>+VLOOKUP(AG162,'[2]PA con seg III Trimestre'!$AG$70:$BC$186,22,FALSE)</f>
        <v>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Mes de septiembre:Se realizó jornada cívica en salud en el establecimiento d Espinal.</v>
      </c>
      <c r="BC162" s="94" t="str">
        <f>+VLOOKUP(AG162,'[2]PA con seg III Trimestre'!$AG$70:$BC$186,23,FALSE)</f>
        <v>Drive- P198- Actividad 853</v>
      </c>
      <c r="BD162" s="107">
        <f t="shared" si="33"/>
        <v>303</v>
      </c>
      <c r="BE162" s="107">
        <f t="shared" si="34"/>
        <v>303</v>
      </c>
      <c r="BF162" s="108">
        <f t="shared" si="35"/>
        <v>1</v>
      </c>
      <c r="BG162" s="381">
        <f t="shared" si="37"/>
        <v>1</v>
      </c>
      <c r="BH162" s="381">
        <f t="shared" si="38"/>
        <v>1</v>
      </c>
      <c r="BI162" s="382">
        <f t="shared" si="39"/>
        <v>0.03</v>
      </c>
      <c r="BJ162" s="381">
        <f t="shared" si="40"/>
        <v>0.4</v>
      </c>
      <c r="BK162" s="381">
        <f t="shared" si="41"/>
        <v>1.2000000000000002E-2</v>
      </c>
    </row>
    <row r="163" spans="1:63" ht="285" thickTop="1" thickBot="1" x14ac:dyDescent="0.3">
      <c r="A163" s="18" t="s">
        <v>32</v>
      </c>
      <c r="B163" s="18" t="s">
        <v>51</v>
      </c>
      <c r="C163" s="18" t="s">
        <v>32</v>
      </c>
      <c r="D163" s="19" t="s">
        <v>51</v>
      </c>
      <c r="E163" s="19" t="s">
        <v>11</v>
      </c>
      <c r="F163" s="19" t="s">
        <v>74</v>
      </c>
      <c r="G163" s="19" t="s">
        <v>93</v>
      </c>
      <c r="H163" s="19" t="s">
        <v>165</v>
      </c>
      <c r="I163" s="19" t="s">
        <v>95</v>
      </c>
      <c r="J163" s="19" t="s">
        <v>166</v>
      </c>
      <c r="K163" s="19">
        <v>98</v>
      </c>
      <c r="L163" s="19" t="s">
        <v>38</v>
      </c>
      <c r="M163" s="19" t="s">
        <v>191</v>
      </c>
      <c r="N163" s="19" t="s">
        <v>1974</v>
      </c>
      <c r="O163" s="20">
        <v>3</v>
      </c>
      <c r="P163" s="20">
        <v>96</v>
      </c>
      <c r="Q163" s="18" t="s">
        <v>1975</v>
      </c>
      <c r="R163" s="21" t="s">
        <v>1686</v>
      </c>
      <c r="S163" s="21" t="s">
        <v>142</v>
      </c>
      <c r="T163" s="21" t="s">
        <v>2439</v>
      </c>
      <c r="U163" s="21"/>
      <c r="V163" s="21"/>
      <c r="W163" s="21"/>
      <c r="X163" s="21"/>
      <c r="Y163" s="139" t="s">
        <v>1953</v>
      </c>
      <c r="Z163" s="21"/>
      <c r="AA163" s="101"/>
      <c r="AB163" s="152" t="s">
        <v>2938</v>
      </c>
      <c r="AC163" s="154"/>
      <c r="AD163" s="49">
        <f>+VLOOKUP(M163,'[2]PA con seg III Trimestre'!$M$70:$AF$186,18,FALSE)</f>
        <v>96</v>
      </c>
      <c r="AE163" s="49" t="str">
        <f>+VLOOKUP(M163,'[2]PA con seg III Trimestre'!$M$70:$AF$186,19,FALSE)</f>
        <v xml:space="preserve">De acuerdo al listado censal que se elaboró y la notificación que surtió el mismo al Fondo de Salud para la PPL, se evidenció que el 96% de la PPL se encuentra vinculada al Sistema General de Seguridad Social en Salud. </v>
      </c>
      <c r="AF163" s="49" t="str">
        <f>+VLOOKUP(M163,'[2]PA con seg III Trimestre'!$M$70:$AF$186,20,FALSE)</f>
        <v>Drive- P90 - Actividades 854 y 855</v>
      </c>
      <c r="AG163" s="23">
        <v>854</v>
      </c>
      <c r="AH163" s="18" t="s">
        <v>1976</v>
      </c>
      <c r="AI163" s="22" t="s">
        <v>47</v>
      </c>
      <c r="AJ163" s="24">
        <v>42370</v>
      </c>
      <c r="AK163" s="24">
        <v>42566</v>
      </c>
      <c r="AL163" s="21">
        <v>50</v>
      </c>
      <c r="AM163" s="21" t="s">
        <v>1977</v>
      </c>
      <c r="AN163" s="22" t="s">
        <v>104</v>
      </c>
      <c r="AO163" s="22" t="s">
        <v>2439</v>
      </c>
      <c r="AP163" s="20"/>
      <c r="AQ163" s="139"/>
      <c r="AR163" s="139"/>
      <c r="AS163" s="20" t="s">
        <v>1972</v>
      </c>
      <c r="AT163" s="139" t="s">
        <v>1978</v>
      </c>
      <c r="AU163" s="139" t="s">
        <v>1979</v>
      </c>
      <c r="AV163" s="145">
        <v>100</v>
      </c>
      <c r="AW163" s="27">
        <v>1</v>
      </c>
      <c r="AX163" s="146" t="s">
        <v>3030</v>
      </c>
      <c r="AY163" s="147" t="s">
        <v>3031</v>
      </c>
      <c r="AZ163" s="94">
        <f>+VLOOKUP(AG163,'[2]PA con seg III Trimestre'!$AG$70:$BC$186,20,FALSE)</f>
        <v>100</v>
      </c>
      <c r="BA163" s="106">
        <f t="shared" si="36"/>
        <v>1</v>
      </c>
      <c r="BB163" s="94" t="str">
        <f>+VLOOKUP(AG163,'[2]PA con seg III Trimestre'!$AG$70:$BC$186,22,FALSE)</f>
        <v xml:space="preserve">Mes de octubre: De acuerdo a cambio normativo: Decreto 1142 y Resolución. 4005, el envío ya no se realiza de manera semanal al SAYP, sino una vez por mes y se entrega directamente al Ministerio de Protección Social.  Se adjunta una (1) Certificación del  listado Censal del 3 de octubre de 2016.
Mes de noviembre: Se elaboró el listado censal en los formatos de la Resolución 2232 de  2015  y notificación al Consorcio SAYP  en los períodos establecidos para tal fin, con radicado del 03 de noviembre de 2016.
Mes de diciembre: Se elaboró el listado censal en los formatos de la Resolución 2232 de  2015  y notificación al Consorcio SAYP  en los períodos establecidos para tal fin, con radicado N° INP00102122016 del 02 de diciembre de 2016. 
</v>
      </c>
      <c r="BC163" s="94" t="str">
        <f>+VLOOKUP(AG163,'[2]PA con seg III Trimestre'!$AG$70:$BC$186,23,FALSE)</f>
        <v>Drive- P90- Actividad 854</v>
      </c>
      <c r="BD163" s="107">
        <f t="shared" si="33"/>
        <v>196</v>
      </c>
      <c r="BE163" s="107">
        <f t="shared" si="34"/>
        <v>196</v>
      </c>
      <c r="BF163" s="108">
        <f t="shared" si="35"/>
        <v>1</v>
      </c>
      <c r="BG163" s="381">
        <f t="shared" si="37"/>
        <v>1</v>
      </c>
      <c r="BH163" s="381">
        <f t="shared" si="38"/>
        <v>1</v>
      </c>
      <c r="BI163" s="382">
        <f t="shared" si="39"/>
        <v>0.03</v>
      </c>
      <c r="BJ163" s="381">
        <f t="shared" si="40"/>
        <v>0.5</v>
      </c>
      <c r="BK163" s="381">
        <f t="shared" si="41"/>
        <v>1.4999999999999999E-2</v>
      </c>
    </row>
    <row r="164" spans="1:63" ht="409.6" thickTop="1" thickBot="1" x14ac:dyDescent="0.3">
      <c r="A164" s="18" t="s">
        <v>32</v>
      </c>
      <c r="B164" s="18" t="s">
        <v>51</v>
      </c>
      <c r="C164" s="18" t="s">
        <v>32</v>
      </c>
      <c r="D164" s="19" t="s">
        <v>51</v>
      </c>
      <c r="E164" s="19" t="s">
        <v>11</v>
      </c>
      <c r="F164" s="19" t="s">
        <v>74</v>
      </c>
      <c r="G164" s="19" t="s">
        <v>93</v>
      </c>
      <c r="H164" s="19" t="s">
        <v>165</v>
      </c>
      <c r="I164" s="19" t="s">
        <v>95</v>
      </c>
      <c r="J164" s="19" t="s">
        <v>166</v>
      </c>
      <c r="K164" s="19">
        <v>98</v>
      </c>
      <c r="L164" s="19" t="s">
        <v>38</v>
      </c>
      <c r="M164" s="19" t="s">
        <v>191</v>
      </c>
      <c r="N164" s="19" t="s">
        <v>1974</v>
      </c>
      <c r="O164" s="20">
        <v>3</v>
      </c>
      <c r="P164" s="20">
        <v>96</v>
      </c>
      <c r="Q164" s="18" t="s">
        <v>1975</v>
      </c>
      <c r="R164" s="21" t="s">
        <v>1686</v>
      </c>
      <c r="S164" s="21" t="s">
        <v>142</v>
      </c>
      <c r="T164" s="21" t="s">
        <v>2439</v>
      </c>
      <c r="U164" s="21"/>
      <c r="V164" s="21"/>
      <c r="W164" s="21"/>
      <c r="X164" s="21"/>
      <c r="Y164" s="139"/>
      <c r="Z164" s="21"/>
      <c r="AA164" s="101"/>
      <c r="AB164" s="152" t="s">
        <v>2938</v>
      </c>
      <c r="AC164" s="154"/>
      <c r="AD164" s="49">
        <f>+VLOOKUP(M164,'[2]PA con seg III Trimestre'!$M$70:$AF$186,18,FALSE)</f>
        <v>96</v>
      </c>
      <c r="AE164" s="49" t="str">
        <f>+VLOOKUP(M164,'[2]PA con seg III Trimestre'!$M$70:$AF$186,19,FALSE)</f>
        <v xml:space="preserve">De acuerdo al listado censal que se elaboró y la notificación que surtió el mismo al Fondo de Salud para la PPL, se evidenció que el 96% de la PPL se encuentra vinculada al Sistema General de Seguridad Social en Salud. </v>
      </c>
      <c r="AF164" s="49" t="str">
        <f>+VLOOKUP(M164,'[2]PA con seg III Trimestre'!$M$70:$AF$186,20,FALSE)</f>
        <v>Drive- P90 - Actividades 854 y 855</v>
      </c>
      <c r="AG164" s="23">
        <v>855</v>
      </c>
      <c r="AH164" s="22" t="s">
        <v>1980</v>
      </c>
      <c r="AI164" s="22" t="s">
        <v>47</v>
      </c>
      <c r="AJ164" s="24">
        <v>42370</v>
      </c>
      <c r="AK164" s="24">
        <v>42716</v>
      </c>
      <c r="AL164" s="21">
        <v>50</v>
      </c>
      <c r="AM164" s="21" t="s">
        <v>1977</v>
      </c>
      <c r="AN164" s="22" t="s">
        <v>104</v>
      </c>
      <c r="AO164" s="22" t="s">
        <v>2439</v>
      </c>
      <c r="AP164" s="20"/>
      <c r="AQ164" s="139"/>
      <c r="AR164" s="139"/>
      <c r="AS164" s="20" t="s">
        <v>1981</v>
      </c>
      <c r="AT164" s="139" t="s">
        <v>1982</v>
      </c>
      <c r="AU164" s="139" t="s">
        <v>1983</v>
      </c>
      <c r="AV164" s="145">
        <v>67</v>
      </c>
      <c r="AW164" s="27">
        <v>0.78901734104046239</v>
      </c>
      <c r="AX164" s="146" t="s">
        <v>3032</v>
      </c>
      <c r="AY164" s="147" t="s">
        <v>3033</v>
      </c>
      <c r="AZ164" s="94">
        <f>+VLOOKUP(AG164,'[2]PA con seg III Trimestre'!$AG$70:$BC$186,20,FALSE)</f>
        <v>100</v>
      </c>
      <c r="BA164" s="106">
        <f t="shared" si="36"/>
        <v>1</v>
      </c>
      <c r="BB164" s="94" t="str">
        <f>+VLOOKUP(AG164,'[2]PA con seg III Trimestre'!$AG$70:$BC$186,22,FALSE)</f>
        <v xml:space="preserve">Mes de octubre: Para el mes de octubre, se entregaron los Listados Censales al Fondo Nacional de Salud PPL-2015 y a la Unidad de Servicios Penitenciarios y Carcelarios en los siguientes oficios:  
Consorcio 
8310-SUBAS-13793
8310-SUBAS-13051
8310-SUBAS-12823 
USPEC 
8310-SUBAS-13794
8310-SUBAS-13555
8310-SUBAS-13050
8310-SUBAS-12822
Mes de noviembre: Para el mes de noviembre, se entregaron los Listados Censales al Fondo Nacional de Salud PPL-2015 y a la Unidad de Servicios Penitenciarios y Carcelarios en los siguientes oficios:  
8310-SUBAS-41867
8310-SUBAS-14631
8310-SUBAS-14404  
8310-SUBAS-14118
8310-SUBAS-14866
8310-SUBAS-14630
8310-SUBAS-14403 
8310-SUBAS-14117
Mes de diciembre: Para el mes de diciembre, se entregaron los Listados Censales al Fondo Nacional de Salud PPL-2015 y a la Unidad de Servicios Penitenciarios y Carcelarios en los siguientes oficios:  
8310-SUBAS 15677 del 02/12/2016 
8310 SUBAS15678  del 02/12/2016
8310 SUBAS17782 del  09/12/2016
8310 SUBAS17783  del 09/12/2016
</v>
      </c>
      <c r="BC164" s="94" t="str">
        <f>+VLOOKUP(AG164,'[2]PA con seg III Trimestre'!$AG$70:$BC$186,23,FALSE)</f>
        <v>Drive- P90 - Actividad 855</v>
      </c>
      <c r="BD164" s="107">
        <f t="shared" si="33"/>
        <v>346</v>
      </c>
      <c r="BE164" s="107">
        <f t="shared" si="34"/>
        <v>346</v>
      </c>
      <c r="BF164" s="108">
        <f t="shared" si="35"/>
        <v>1</v>
      </c>
      <c r="BG164" s="381">
        <f t="shared" si="37"/>
        <v>1</v>
      </c>
      <c r="BH164" s="381">
        <f t="shared" si="38"/>
        <v>1</v>
      </c>
      <c r="BI164" s="382">
        <f t="shared" si="39"/>
        <v>0.03</v>
      </c>
      <c r="BJ164" s="381">
        <f t="shared" si="40"/>
        <v>0.5</v>
      </c>
      <c r="BK164" s="381">
        <f t="shared" si="41"/>
        <v>1.4999999999999999E-2</v>
      </c>
    </row>
    <row r="165" spans="1:63" ht="339" thickTop="1" thickBot="1" x14ac:dyDescent="0.3">
      <c r="A165" s="18" t="s">
        <v>32</v>
      </c>
      <c r="B165" s="18" t="s">
        <v>51</v>
      </c>
      <c r="C165" s="18" t="s">
        <v>32</v>
      </c>
      <c r="D165" s="19" t="s">
        <v>51</v>
      </c>
      <c r="E165" s="19" t="s">
        <v>11</v>
      </c>
      <c r="F165" s="19" t="s">
        <v>74</v>
      </c>
      <c r="G165" s="19" t="s">
        <v>93</v>
      </c>
      <c r="H165" s="19" t="s">
        <v>165</v>
      </c>
      <c r="I165" s="19" t="s">
        <v>95</v>
      </c>
      <c r="J165" s="19" t="s">
        <v>166</v>
      </c>
      <c r="K165" s="19">
        <v>98</v>
      </c>
      <c r="L165" s="19" t="s">
        <v>38</v>
      </c>
      <c r="M165" s="19" t="s">
        <v>197</v>
      </c>
      <c r="N165" s="19" t="s">
        <v>1984</v>
      </c>
      <c r="O165" s="20">
        <v>2</v>
      </c>
      <c r="P165" s="20">
        <v>12</v>
      </c>
      <c r="Q165" s="18" t="s">
        <v>41</v>
      </c>
      <c r="R165" s="21" t="s">
        <v>1686</v>
      </c>
      <c r="S165" s="21" t="s">
        <v>142</v>
      </c>
      <c r="T165" s="21" t="s">
        <v>2439</v>
      </c>
      <c r="U165" s="21"/>
      <c r="V165" s="21"/>
      <c r="W165" s="21"/>
      <c r="X165" s="21">
        <v>6</v>
      </c>
      <c r="Y165" s="139" t="s">
        <v>1985</v>
      </c>
      <c r="Z165" s="21" t="s">
        <v>1986</v>
      </c>
      <c r="AA165" s="143" t="s">
        <v>2939</v>
      </c>
      <c r="AB165" s="152" t="s">
        <v>2940</v>
      </c>
      <c r="AC165" s="150" t="s">
        <v>2941</v>
      </c>
      <c r="AD165" s="49">
        <f>+VLOOKUP(M165,'[2]PA con seg III Trimestre'!$M$70:$AF$186,18,FALSE)</f>
        <v>12</v>
      </c>
      <c r="AE165" s="49" t="str">
        <f>+VLOOKUP(M165,'[2]PA con seg III Trimestre'!$M$70:$AF$186,19,FALSE)</f>
        <v xml:space="preserve">Mes de  octubre: Mediante oficio 8310-SUBAS-13541, del 21 de octubre de 2016, se remite a la USPEC informe técnico de prestación de servicios de salud correspondientes al mes de septiembre de 2016.
Mes de  noviembre: Mediante oficio 8100- DINPE- 003778 del 16 de diciembre de 2016, se remite a la USPEC informe técnico de prestación de servicios de salud correspondientes al mes de noviembre de 2016.
Mes de diciembre: Mediante oficio 8310-SUBAS-19072, del 13 de diciembre de 2016, se remite a la USPEC informe técnico de prestación de servicios de salud correspondientes al mes de diciembre de 2016.
</v>
      </c>
      <c r="AF165" s="49" t="str">
        <f>+VLOOKUP(M165,'[2]PA con seg III Trimestre'!$M$70:$AF$186,20,FALSE)</f>
        <v>Drive- P77-Actividad 856</v>
      </c>
      <c r="AG165" s="23">
        <v>856</v>
      </c>
      <c r="AH165" s="22" t="s">
        <v>1987</v>
      </c>
      <c r="AI165" s="22" t="s">
        <v>47</v>
      </c>
      <c r="AJ165" s="24">
        <v>42370</v>
      </c>
      <c r="AK165" s="24">
        <v>42716</v>
      </c>
      <c r="AL165" s="21">
        <v>100</v>
      </c>
      <c r="AM165" s="21" t="s">
        <v>1977</v>
      </c>
      <c r="AN165" s="22" t="s">
        <v>104</v>
      </c>
      <c r="AO165" s="22" t="s">
        <v>2439</v>
      </c>
      <c r="AP165" s="20"/>
      <c r="AQ165" s="139"/>
      <c r="AR165" s="139"/>
      <c r="AS165" s="20" t="s">
        <v>1988</v>
      </c>
      <c r="AT165" s="139" t="s">
        <v>1985</v>
      </c>
      <c r="AU165" s="139" t="s">
        <v>1989</v>
      </c>
      <c r="AV165" s="145">
        <v>82</v>
      </c>
      <c r="AW165" s="27">
        <v>0.78901734104046239</v>
      </c>
      <c r="AX165" s="146" t="s">
        <v>2940</v>
      </c>
      <c r="AY165" s="147" t="s">
        <v>1986</v>
      </c>
      <c r="AZ165" s="94">
        <f>+VLOOKUP(AG165,'[2]PA con seg III Trimestre'!$AG$70:$BC$186,20,FALSE)</f>
        <v>100</v>
      </c>
      <c r="BA165" s="106">
        <f t="shared" si="36"/>
        <v>1</v>
      </c>
      <c r="BB165" s="94" t="str">
        <f>+VLOOKUP(AG165,'[2]PA con seg III Trimestre'!$AG$70:$BC$186,22,FALSE)</f>
        <v xml:space="preserve">Mes de  octubre: Mediante oficio 8310-SUBAS-13541, del 21 de octubre de 2016, se remite a la USPEC informe técnico de prestación de servicios de salud correspondientes al mes de septiembre de 2016.
Mes de  noviembre: Mediante oficio 8100- DINPE- 003778 del 16 de diciembre de 2016, se remite a la USPEC informe técnico de prestación de servicios de salud correspondientes al mes de noviembre de 2016.
Mes de diciembre: Mediante oficio 8310-SUBAS-19072, del 13 de diciembre de 2016, se remite a la USPEC informe técnico de prestación de servicios de salud correspondientes al mes de diciembre de 2016.
</v>
      </c>
      <c r="BC165" s="94" t="str">
        <f>+VLOOKUP(AG165,'[2]PA con seg III Trimestre'!$AG$70:$BC$186,23,FALSE)</f>
        <v>Drive- P77-Actividad 856</v>
      </c>
      <c r="BD165" s="107">
        <f t="shared" si="33"/>
        <v>346</v>
      </c>
      <c r="BE165" s="107">
        <f t="shared" si="34"/>
        <v>346</v>
      </c>
      <c r="BF165" s="108">
        <f t="shared" si="35"/>
        <v>1</v>
      </c>
      <c r="BG165" s="381">
        <f t="shared" si="37"/>
        <v>1</v>
      </c>
      <c r="BH165" s="381">
        <f t="shared" si="38"/>
        <v>1</v>
      </c>
      <c r="BI165" s="382">
        <f t="shared" si="39"/>
        <v>0.02</v>
      </c>
      <c r="BJ165" s="381">
        <f t="shared" si="40"/>
        <v>1</v>
      </c>
      <c r="BK165" s="381">
        <f t="shared" si="41"/>
        <v>0.02</v>
      </c>
    </row>
    <row r="166" spans="1:63" ht="409.6" thickTop="1" thickBot="1" x14ac:dyDescent="0.3">
      <c r="A166" s="18" t="s">
        <v>32</v>
      </c>
      <c r="B166" s="18" t="s">
        <v>51</v>
      </c>
      <c r="C166" s="18" t="s">
        <v>32</v>
      </c>
      <c r="D166" s="19" t="s">
        <v>51</v>
      </c>
      <c r="E166" s="19" t="s">
        <v>11</v>
      </c>
      <c r="F166" s="19" t="s">
        <v>74</v>
      </c>
      <c r="G166" s="19" t="s">
        <v>93</v>
      </c>
      <c r="H166" s="19" t="s">
        <v>165</v>
      </c>
      <c r="I166" s="19" t="s">
        <v>95</v>
      </c>
      <c r="J166" s="19" t="s">
        <v>166</v>
      </c>
      <c r="K166" s="19">
        <v>98</v>
      </c>
      <c r="L166" s="19" t="s">
        <v>38</v>
      </c>
      <c r="M166" s="19" t="s">
        <v>203</v>
      </c>
      <c r="N166" s="19" t="s">
        <v>204</v>
      </c>
      <c r="O166" s="20">
        <v>4</v>
      </c>
      <c r="P166" s="20">
        <v>1</v>
      </c>
      <c r="Q166" s="18" t="s">
        <v>41</v>
      </c>
      <c r="R166" s="21" t="s">
        <v>1686</v>
      </c>
      <c r="S166" s="21" t="s">
        <v>142</v>
      </c>
      <c r="T166" s="21" t="s">
        <v>2439</v>
      </c>
      <c r="U166" s="21"/>
      <c r="V166" s="21"/>
      <c r="W166" s="21"/>
      <c r="X166" s="21"/>
      <c r="Y166" s="139" t="s">
        <v>1953</v>
      </c>
      <c r="Z166" s="21"/>
      <c r="AA166" s="143" t="s">
        <v>1664</v>
      </c>
      <c r="AB166" s="152" t="s">
        <v>2942</v>
      </c>
      <c r="AC166" s="150" t="s">
        <v>2943</v>
      </c>
      <c r="AD166" s="49" t="str">
        <f>+VLOOKUP(M166,'[2]PA con seg III Trimestre'!$M$70:$AF$186,18,FALSE)</f>
        <v>1</v>
      </c>
      <c r="AE166" s="49" t="str">
        <f>+VLOOKUP(M166,'[2]PA con seg III Trimestre'!$M$70:$AF$186,19,FALSE)</f>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
      <c r="AF166" s="49" t="str">
        <f>+VLOOKUP(M166,'[2]PA con seg III Trimestre'!$M$70:$AF$186,20,FALSE)</f>
        <v>Drive- P180- Actividad 857</v>
      </c>
      <c r="AG166" s="23">
        <v>857</v>
      </c>
      <c r="AH166" s="22" t="s">
        <v>1990</v>
      </c>
      <c r="AI166" s="22" t="s">
        <v>47</v>
      </c>
      <c r="AJ166" s="24">
        <v>42370</v>
      </c>
      <c r="AK166" s="24">
        <v>42716</v>
      </c>
      <c r="AL166" s="21">
        <v>100</v>
      </c>
      <c r="AM166" s="21" t="s">
        <v>1991</v>
      </c>
      <c r="AN166" s="21" t="s">
        <v>142</v>
      </c>
      <c r="AO166" s="21" t="s">
        <v>2439</v>
      </c>
      <c r="AP166" s="20"/>
      <c r="AQ166" s="139"/>
      <c r="AR166" s="139"/>
      <c r="AS166" s="20" t="s">
        <v>1955</v>
      </c>
      <c r="AT166" s="139" t="s">
        <v>1992</v>
      </c>
      <c r="AU166" s="139" t="s">
        <v>1993</v>
      </c>
      <c r="AV166" s="145">
        <v>100</v>
      </c>
      <c r="AW166" s="27">
        <v>0.78901734104046239</v>
      </c>
      <c r="AX166" s="146" t="s">
        <v>2942</v>
      </c>
      <c r="AY166" s="147" t="s">
        <v>2943</v>
      </c>
      <c r="AZ166" s="94">
        <f>+VLOOKUP(AG166,'[2]PA con seg III Trimestre'!$AG$70:$BC$186,20,FALSE)</f>
        <v>100</v>
      </c>
      <c r="BA166" s="106">
        <f t="shared" si="36"/>
        <v>1</v>
      </c>
      <c r="BB166" s="94" t="str">
        <f>+VLOOKUP(AG166,'[2]PA con seg III Trimestre'!$AG$70:$BC$186,22,FALSE)</f>
        <v>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v>
      </c>
      <c r="BC166" s="94" t="str">
        <f>+VLOOKUP(AG166,'[2]PA con seg III Trimestre'!$AG$70:$BC$186,23,FALSE)</f>
        <v>Drive- P180- Actividad 857</v>
      </c>
      <c r="BD166" s="107">
        <f t="shared" si="33"/>
        <v>346</v>
      </c>
      <c r="BE166" s="107">
        <f t="shared" si="34"/>
        <v>346</v>
      </c>
      <c r="BF166" s="108">
        <f t="shared" si="35"/>
        <v>1</v>
      </c>
      <c r="BG166" s="381">
        <f t="shared" si="37"/>
        <v>1</v>
      </c>
      <c r="BH166" s="381">
        <f t="shared" si="38"/>
        <v>1</v>
      </c>
      <c r="BI166" s="382">
        <f t="shared" si="39"/>
        <v>0.04</v>
      </c>
      <c r="BJ166" s="381">
        <f t="shared" si="40"/>
        <v>1</v>
      </c>
      <c r="BK166" s="381">
        <f t="shared" si="41"/>
        <v>0.04</v>
      </c>
    </row>
    <row r="167" spans="1:63" ht="409.6" thickTop="1" thickBot="1" x14ac:dyDescent="0.3">
      <c r="A167" s="18" t="s">
        <v>32</v>
      </c>
      <c r="B167" s="18" t="s">
        <v>51</v>
      </c>
      <c r="C167" s="18" t="s">
        <v>32</v>
      </c>
      <c r="D167" s="19" t="s">
        <v>51</v>
      </c>
      <c r="E167" s="19" t="s">
        <v>11</v>
      </c>
      <c r="F167" s="19" t="s">
        <v>74</v>
      </c>
      <c r="G167" s="19" t="s">
        <v>93</v>
      </c>
      <c r="H167" s="19" t="s">
        <v>165</v>
      </c>
      <c r="I167" s="19" t="s">
        <v>95</v>
      </c>
      <c r="J167" s="19" t="s">
        <v>166</v>
      </c>
      <c r="K167" s="19">
        <v>98</v>
      </c>
      <c r="L167" s="19" t="s">
        <v>38</v>
      </c>
      <c r="M167" s="19" t="s">
        <v>209</v>
      </c>
      <c r="N167" s="19" t="s">
        <v>210</v>
      </c>
      <c r="O167" s="20">
        <v>3</v>
      </c>
      <c r="P167" s="20">
        <v>1</v>
      </c>
      <c r="Q167" s="18" t="s">
        <v>41</v>
      </c>
      <c r="R167" s="21" t="s">
        <v>1686</v>
      </c>
      <c r="S167" s="21" t="s">
        <v>142</v>
      </c>
      <c r="T167" s="21" t="s">
        <v>2439</v>
      </c>
      <c r="U167" s="21"/>
      <c r="V167" s="21"/>
      <c r="W167" s="21"/>
      <c r="X167" s="21"/>
      <c r="Y167" s="139" t="s">
        <v>1994</v>
      </c>
      <c r="Z167" s="21"/>
      <c r="AA167" s="143" t="s">
        <v>1664</v>
      </c>
      <c r="AB167" s="152" t="s">
        <v>2944</v>
      </c>
      <c r="AC167" s="150" t="s">
        <v>2945</v>
      </c>
      <c r="AD167" s="49">
        <f>+VLOOKUP(M167,'[2]PA con seg III Trimestre'!$M$70:$AF$186,18,FALSE)</f>
        <v>1</v>
      </c>
      <c r="AE167" s="49" t="str">
        <f>+VLOOKUP(M167,'[2]PA con seg III Trimestre'!$M$70:$AF$186,19,FALSE)</f>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
      <c r="AF167" s="49" t="str">
        <f>+VLOOKUP(M167,'[2]PA con seg III Trimestre'!$M$70:$AF$186,20,FALSE)</f>
        <v>Drive- P181- Actividad 858</v>
      </c>
      <c r="AG167" s="23">
        <v>858</v>
      </c>
      <c r="AH167" s="22" t="s">
        <v>1995</v>
      </c>
      <c r="AI167" s="22" t="s">
        <v>47</v>
      </c>
      <c r="AJ167" s="24">
        <v>42370</v>
      </c>
      <c r="AK167" s="24">
        <v>42612</v>
      </c>
      <c r="AL167" s="21">
        <v>40</v>
      </c>
      <c r="AM167" s="21" t="s">
        <v>1991</v>
      </c>
      <c r="AN167" s="21" t="s">
        <v>142</v>
      </c>
      <c r="AO167" s="21" t="s">
        <v>2439</v>
      </c>
      <c r="AP167" s="20"/>
      <c r="AQ167" s="139"/>
      <c r="AR167" s="139"/>
      <c r="AS167" s="20" t="s">
        <v>1496</v>
      </c>
      <c r="AT167" s="139" t="s">
        <v>1996</v>
      </c>
      <c r="AU167" s="139" t="s">
        <v>1997</v>
      </c>
      <c r="AV167" s="145">
        <v>100</v>
      </c>
      <c r="AW167" s="27">
        <v>1</v>
      </c>
      <c r="AX167" s="146" t="s">
        <v>3034</v>
      </c>
      <c r="AY167" s="147" t="s">
        <v>2945</v>
      </c>
      <c r="AZ167" s="94">
        <f>+VLOOKUP(AG167,'[2]PA con seg III Trimestre'!$AG$70:$BC$186,20,FALSE)</f>
        <v>100</v>
      </c>
      <c r="BA167" s="106">
        <f t="shared" si="36"/>
        <v>1</v>
      </c>
      <c r="BB167" s="94" t="str">
        <f>+VLOOKUP(AG167,'[2]PA con seg III Trimestre'!$AG$70:$BC$186,22,FALSE)</f>
        <v>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
      <c r="BC167" s="94" t="str">
        <f>+VLOOKUP(AG167,'[2]PA con seg III Trimestre'!$AG$70:$BC$186,23,FALSE)</f>
        <v>Drive- P181- Actividad 858</v>
      </c>
      <c r="BD167" s="107">
        <f t="shared" si="33"/>
        <v>242</v>
      </c>
      <c r="BE167" s="107">
        <f t="shared" si="34"/>
        <v>242</v>
      </c>
      <c r="BF167" s="108">
        <f t="shared" si="35"/>
        <v>1</v>
      </c>
      <c r="BG167" s="381">
        <f t="shared" si="37"/>
        <v>1</v>
      </c>
      <c r="BH167" s="381">
        <f t="shared" si="38"/>
        <v>1</v>
      </c>
      <c r="BI167" s="382">
        <f t="shared" si="39"/>
        <v>0.03</v>
      </c>
      <c r="BJ167" s="381">
        <f t="shared" si="40"/>
        <v>0.4</v>
      </c>
      <c r="BK167" s="381">
        <f t="shared" si="41"/>
        <v>1.2000000000000002E-2</v>
      </c>
    </row>
    <row r="168" spans="1:63" ht="177" thickTop="1" thickBot="1" x14ac:dyDescent="0.3">
      <c r="A168" s="18" t="s">
        <v>32</v>
      </c>
      <c r="B168" s="18" t="s">
        <v>51</v>
      </c>
      <c r="C168" s="18" t="s">
        <v>32</v>
      </c>
      <c r="D168" s="19" t="s">
        <v>51</v>
      </c>
      <c r="E168" s="19" t="s">
        <v>11</v>
      </c>
      <c r="F168" s="19" t="s">
        <v>74</v>
      </c>
      <c r="G168" s="19" t="s">
        <v>93</v>
      </c>
      <c r="H168" s="19" t="s">
        <v>165</v>
      </c>
      <c r="I168" s="19" t="s">
        <v>95</v>
      </c>
      <c r="J168" s="19" t="s">
        <v>166</v>
      </c>
      <c r="K168" s="19">
        <v>98</v>
      </c>
      <c r="L168" s="19" t="s">
        <v>38</v>
      </c>
      <c r="M168" s="19" t="s">
        <v>209</v>
      </c>
      <c r="N168" s="19" t="s">
        <v>210</v>
      </c>
      <c r="O168" s="20">
        <v>3</v>
      </c>
      <c r="P168" s="20">
        <v>1</v>
      </c>
      <c r="Q168" s="21" t="s">
        <v>41</v>
      </c>
      <c r="R168" s="21" t="s">
        <v>1686</v>
      </c>
      <c r="S168" s="21" t="s">
        <v>142</v>
      </c>
      <c r="T168" s="21" t="s">
        <v>2439</v>
      </c>
      <c r="U168" s="21"/>
      <c r="V168" s="21"/>
      <c r="W168" s="21"/>
      <c r="X168" s="21"/>
      <c r="Y168" s="139"/>
      <c r="Z168" s="21"/>
      <c r="AA168" s="143"/>
      <c r="AB168" s="152" t="s">
        <v>2946</v>
      </c>
      <c r="AC168" s="150"/>
      <c r="AD168" s="49">
        <f>+VLOOKUP(M168,'[2]PA con seg III Trimestre'!$M$70:$AF$186,18,FALSE)</f>
        <v>1</v>
      </c>
      <c r="AE168" s="49" t="str">
        <f>+VLOOKUP(M168,'[2]PA con seg III Trimestre'!$M$70:$AF$186,19,FALSE)</f>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
      <c r="AF168" s="49" t="str">
        <f>+VLOOKUP(M168,'[2]PA con seg III Trimestre'!$M$70:$AF$186,20,FALSE)</f>
        <v>Drive- P181- Actividad 858</v>
      </c>
      <c r="AG168" s="23">
        <v>859</v>
      </c>
      <c r="AH168" s="18" t="s">
        <v>1998</v>
      </c>
      <c r="AI168" s="22" t="s">
        <v>47</v>
      </c>
      <c r="AJ168" s="24">
        <v>42370</v>
      </c>
      <c r="AK168" s="24">
        <v>42613</v>
      </c>
      <c r="AL168" s="21">
        <v>20</v>
      </c>
      <c r="AM168" s="21" t="s">
        <v>1991</v>
      </c>
      <c r="AN168" s="21" t="s">
        <v>142</v>
      </c>
      <c r="AO168" s="21" t="s">
        <v>2439</v>
      </c>
      <c r="AP168" s="20"/>
      <c r="AQ168" s="139"/>
      <c r="AR168" s="139"/>
      <c r="AS168" s="20" t="s">
        <v>1043</v>
      </c>
      <c r="AT168" s="151" t="s">
        <v>1999</v>
      </c>
      <c r="AU168" s="139" t="s">
        <v>2000</v>
      </c>
      <c r="AV168" s="148" t="s">
        <v>1043</v>
      </c>
      <c r="AW168" s="27">
        <v>1</v>
      </c>
      <c r="AX168" s="146" t="s">
        <v>1999</v>
      </c>
      <c r="AY168" s="147" t="s">
        <v>2000</v>
      </c>
      <c r="AZ168" s="94">
        <f>+VLOOKUP(AG168,'[2]PA con seg III Trimestre'!$AG$70:$BC$186,20,FALSE)</f>
        <v>100</v>
      </c>
      <c r="BA168" s="106">
        <f t="shared" si="36"/>
        <v>1</v>
      </c>
      <c r="BB168" s="94" t="str">
        <f>+VLOOKUP(AG168,'[2]PA con seg III Trimestre'!$AG$70:$BC$186,22,FALSE)</f>
        <v>Mes de abril: Mediante correo electrónico del 16 de febrero se remiten instrumentos de seguimiento al cumplimiento del SOGC para ser revisados por la Oficina asesora de Planeación del INPEC.</v>
      </c>
      <c r="BC168" s="94" t="str">
        <f>+VLOOKUP(AG168,'[2]PA con seg III Trimestre'!$AG$70:$BC$186,23,FALSE)</f>
        <v>Drive: P181- Actividad 859</v>
      </c>
      <c r="BD168" s="107">
        <f t="shared" si="33"/>
        <v>243</v>
      </c>
      <c r="BE168" s="107">
        <f t="shared" si="34"/>
        <v>243</v>
      </c>
      <c r="BF168" s="108">
        <f t="shared" si="35"/>
        <v>1</v>
      </c>
      <c r="BG168" s="381">
        <f t="shared" si="37"/>
        <v>1</v>
      </c>
      <c r="BH168" s="381">
        <f t="shared" si="38"/>
        <v>1</v>
      </c>
      <c r="BI168" s="382">
        <f t="shared" si="39"/>
        <v>0.03</v>
      </c>
      <c r="BJ168" s="381">
        <f t="shared" si="40"/>
        <v>0.2</v>
      </c>
      <c r="BK168" s="381">
        <f t="shared" si="41"/>
        <v>6.000000000000001E-3</v>
      </c>
    </row>
    <row r="169" spans="1:63" ht="177" thickTop="1" thickBot="1" x14ac:dyDescent="0.3">
      <c r="A169" s="18" t="s">
        <v>32</v>
      </c>
      <c r="B169" s="18" t="s">
        <v>51</v>
      </c>
      <c r="C169" s="18" t="s">
        <v>32</v>
      </c>
      <c r="D169" s="19" t="s">
        <v>51</v>
      </c>
      <c r="E169" s="19" t="s">
        <v>11</v>
      </c>
      <c r="F169" s="19" t="s">
        <v>74</v>
      </c>
      <c r="G169" s="19" t="s">
        <v>93</v>
      </c>
      <c r="H169" s="19" t="s">
        <v>165</v>
      </c>
      <c r="I169" s="19" t="s">
        <v>95</v>
      </c>
      <c r="J169" s="19" t="s">
        <v>166</v>
      </c>
      <c r="K169" s="19">
        <v>98</v>
      </c>
      <c r="L169" s="19" t="s">
        <v>38</v>
      </c>
      <c r="M169" s="19" t="s">
        <v>209</v>
      </c>
      <c r="N169" s="19" t="s">
        <v>210</v>
      </c>
      <c r="O169" s="20">
        <v>3</v>
      </c>
      <c r="P169" s="20">
        <v>1</v>
      </c>
      <c r="Q169" s="21" t="s">
        <v>41</v>
      </c>
      <c r="R169" s="21" t="s">
        <v>1686</v>
      </c>
      <c r="S169" s="21" t="s">
        <v>142</v>
      </c>
      <c r="T169" s="21" t="s">
        <v>2439</v>
      </c>
      <c r="U169" s="21"/>
      <c r="V169" s="21"/>
      <c r="W169" s="21"/>
      <c r="X169" s="21"/>
      <c r="Y169" s="139"/>
      <c r="Z169" s="21"/>
      <c r="AA169" s="143" t="s">
        <v>1664</v>
      </c>
      <c r="AB169" s="152" t="s">
        <v>2944</v>
      </c>
      <c r="AC169" s="150" t="s">
        <v>2945</v>
      </c>
      <c r="AD169" s="49">
        <f>+VLOOKUP(M169,'[2]PA con seg III Trimestre'!$M$70:$AF$186,18,FALSE)</f>
        <v>1</v>
      </c>
      <c r="AE169" s="49" t="str">
        <f>+VLOOKUP(M169,'[2]PA con seg III Trimestre'!$M$70:$AF$186,19,FALSE)</f>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
      <c r="AF169" s="49" t="str">
        <f>+VLOOKUP(M169,'[2]PA con seg III Trimestre'!$M$70:$AF$186,20,FALSE)</f>
        <v>Drive- P181- Actividad 858</v>
      </c>
      <c r="AG169" s="23">
        <v>860</v>
      </c>
      <c r="AH169" s="22" t="s">
        <v>2001</v>
      </c>
      <c r="AI169" s="22" t="s">
        <v>47</v>
      </c>
      <c r="AJ169" s="24">
        <v>42370</v>
      </c>
      <c r="AK169" s="24">
        <v>42613</v>
      </c>
      <c r="AL169" s="21">
        <v>20</v>
      </c>
      <c r="AM169" s="21" t="s">
        <v>1991</v>
      </c>
      <c r="AN169" s="21" t="s">
        <v>142</v>
      </c>
      <c r="AO169" s="21" t="s">
        <v>2439</v>
      </c>
      <c r="AP169" s="20"/>
      <c r="AQ169" s="139"/>
      <c r="AR169" s="139"/>
      <c r="AS169" s="20" t="s">
        <v>1043</v>
      </c>
      <c r="AT169" s="151" t="s">
        <v>2002</v>
      </c>
      <c r="AU169" s="139" t="s">
        <v>2003</v>
      </c>
      <c r="AV169" s="148" t="s">
        <v>1043</v>
      </c>
      <c r="AW169" s="27">
        <v>1</v>
      </c>
      <c r="AX169" s="146" t="s">
        <v>2002</v>
      </c>
      <c r="AY169" s="147" t="s">
        <v>2003</v>
      </c>
      <c r="AZ169" s="94">
        <f>+VLOOKUP(AG169,'[2]PA con seg III Trimestre'!$AG$70:$BC$186,20,FALSE)</f>
        <v>100</v>
      </c>
      <c r="BA169" s="106">
        <f t="shared" si="36"/>
        <v>1</v>
      </c>
      <c r="BB169" s="94" t="str">
        <f>+VLOOKUP(AG169,'[2]PA con seg III Trimestre'!$AG$70:$BC$186,22,FALSE)</f>
        <v>Mes de abril: Se elaboraron los 12 instructivos a los instrumentos de seguimiento al SOGC los cuales fueron remitidos a la Oficina Asesora de Planeación para su revisión.</v>
      </c>
      <c r="BC169" s="94" t="str">
        <f>+VLOOKUP(AG169,'[2]PA con seg III Trimestre'!$AG$70:$BC$186,23,FALSE)</f>
        <v>Drive: P181- Actividad 860</v>
      </c>
      <c r="BD169" s="107">
        <f t="shared" si="33"/>
        <v>243</v>
      </c>
      <c r="BE169" s="107">
        <f t="shared" si="34"/>
        <v>243</v>
      </c>
      <c r="BF169" s="108">
        <f t="shared" si="35"/>
        <v>1</v>
      </c>
      <c r="BG169" s="381">
        <f t="shared" si="37"/>
        <v>1</v>
      </c>
      <c r="BH169" s="381">
        <f t="shared" si="38"/>
        <v>1</v>
      </c>
      <c r="BI169" s="382">
        <f t="shared" si="39"/>
        <v>0.03</v>
      </c>
      <c r="BJ169" s="381">
        <f t="shared" si="40"/>
        <v>0.2</v>
      </c>
      <c r="BK169" s="381">
        <f t="shared" si="41"/>
        <v>6.000000000000001E-3</v>
      </c>
    </row>
    <row r="170" spans="1:63" ht="177" thickTop="1" thickBot="1" x14ac:dyDescent="0.3">
      <c r="A170" s="18" t="s">
        <v>32</v>
      </c>
      <c r="B170" s="18" t="s">
        <v>51</v>
      </c>
      <c r="C170" s="18" t="s">
        <v>32</v>
      </c>
      <c r="D170" s="19" t="s">
        <v>51</v>
      </c>
      <c r="E170" s="19" t="s">
        <v>11</v>
      </c>
      <c r="F170" s="19" t="s">
        <v>74</v>
      </c>
      <c r="G170" s="19" t="s">
        <v>93</v>
      </c>
      <c r="H170" s="19" t="s">
        <v>165</v>
      </c>
      <c r="I170" s="19" t="s">
        <v>95</v>
      </c>
      <c r="J170" s="19" t="s">
        <v>166</v>
      </c>
      <c r="K170" s="19">
        <v>98</v>
      </c>
      <c r="L170" s="19" t="s">
        <v>38</v>
      </c>
      <c r="M170" s="19" t="s">
        <v>209</v>
      </c>
      <c r="N170" s="19" t="s">
        <v>210</v>
      </c>
      <c r="O170" s="20">
        <v>3</v>
      </c>
      <c r="P170" s="20">
        <v>1</v>
      </c>
      <c r="Q170" s="21" t="s">
        <v>41</v>
      </c>
      <c r="R170" s="21" t="s">
        <v>1686</v>
      </c>
      <c r="S170" s="21" t="s">
        <v>142</v>
      </c>
      <c r="T170" s="21" t="s">
        <v>2439</v>
      </c>
      <c r="U170" s="21"/>
      <c r="V170" s="21"/>
      <c r="W170" s="21"/>
      <c r="X170" s="21"/>
      <c r="Y170" s="139"/>
      <c r="Z170" s="21"/>
      <c r="AA170" s="101"/>
      <c r="AB170" s="152" t="s">
        <v>2947</v>
      </c>
      <c r="AC170" s="154"/>
      <c r="AD170" s="49">
        <f>+VLOOKUP(M170,'[2]PA con seg III Trimestre'!$M$70:$AF$186,18,FALSE)</f>
        <v>1</v>
      </c>
      <c r="AE170" s="49" t="str">
        <f>+VLOOKUP(M170,'[2]PA con seg III Trimestre'!$M$70:$AF$186,19,FALSE)</f>
        <v>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v>
      </c>
      <c r="AF170" s="49" t="str">
        <f>+VLOOKUP(M170,'[2]PA con seg III Trimestre'!$M$70:$AF$186,20,FALSE)</f>
        <v>Drive- P181- Actividad 858</v>
      </c>
      <c r="AG170" s="23">
        <v>861</v>
      </c>
      <c r="AH170" s="22" t="s">
        <v>2004</v>
      </c>
      <c r="AI170" s="22" t="s">
        <v>47</v>
      </c>
      <c r="AJ170" s="24">
        <v>42370</v>
      </c>
      <c r="AK170" s="24">
        <v>42613</v>
      </c>
      <c r="AL170" s="21">
        <v>20</v>
      </c>
      <c r="AM170" s="21" t="s">
        <v>1991</v>
      </c>
      <c r="AN170" s="21" t="s">
        <v>1991</v>
      </c>
      <c r="AO170" s="21" t="s">
        <v>2439</v>
      </c>
      <c r="AP170" s="20"/>
      <c r="AQ170" s="139"/>
      <c r="AR170" s="139"/>
      <c r="AS170" s="20" t="s">
        <v>1496</v>
      </c>
      <c r="AT170" s="139" t="s">
        <v>2005</v>
      </c>
      <c r="AU170" s="139" t="s">
        <v>2006</v>
      </c>
      <c r="AV170" s="145">
        <v>100</v>
      </c>
      <c r="AW170" s="27">
        <v>1</v>
      </c>
      <c r="AX170" s="146" t="s">
        <v>3035</v>
      </c>
      <c r="AY170" s="147" t="s">
        <v>3036</v>
      </c>
      <c r="AZ170" s="94">
        <f>+VLOOKUP(AG170,'[2]PA con seg III Trimestre'!$AG$70:$BC$186,20,FALSE)</f>
        <v>100</v>
      </c>
      <c r="BA170" s="106">
        <f t="shared" si="36"/>
        <v>1</v>
      </c>
      <c r="BB170" s="94" t="str">
        <f>+VLOOKUP(AG170,'[2]PA con seg III Trimestre'!$AG$70:$BC$186,22,FALSE)</f>
        <v>Mes de julio:Se definen elaborar procedimiento para el lavado y desinfección de instrumental y limpieza y desinfección de áreas y superficies. Soporte acta No. 0723 del 7 de julio de 2016.
Mes de agosto:Se realiza procedimiento relacionado con los procesos de bioseguridad. Se anexa como soporte el documento</v>
      </c>
      <c r="BC170" s="94" t="str">
        <f>+VLOOKUP(AG170,'[2]PA con seg III Trimestre'!$AG$70:$BC$186,23,FALSE)</f>
        <v>Drive- P181- Actividad 861</v>
      </c>
      <c r="BD170" s="107">
        <f t="shared" si="33"/>
        <v>243</v>
      </c>
      <c r="BE170" s="107">
        <f t="shared" si="34"/>
        <v>243</v>
      </c>
      <c r="BF170" s="108">
        <f t="shared" si="35"/>
        <v>1</v>
      </c>
      <c r="BG170" s="381">
        <f t="shared" si="37"/>
        <v>1</v>
      </c>
      <c r="BH170" s="381">
        <f t="shared" si="38"/>
        <v>1</v>
      </c>
      <c r="BI170" s="382">
        <f t="shared" si="39"/>
        <v>0.03</v>
      </c>
      <c r="BJ170" s="381">
        <f t="shared" si="40"/>
        <v>0.2</v>
      </c>
      <c r="BK170" s="381">
        <f t="shared" si="41"/>
        <v>6.000000000000001E-3</v>
      </c>
    </row>
    <row r="171" spans="1:63" ht="204" thickTop="1" thickBot="1" x14ac:dyDescent="0.3">
      <c r="A171" s="18" t="s">
        <v>32</v>
      </c>
      <c r="B171" s="18" t="s">
        <v>51</v>
      </c>
      <c r="C171" s="18" t="s">
        <v>32</v>
      </c>
      <c r="D171" s="19" t="s">
        <v>51</v>
      </c>
      <c r="E171" s="19" t="s">
        <v>11</v>
      </c>
      <c r="F171" s="19" t="s">
        <v>74</v>
      </c>
      <c r="G171" s="19" t="s">
        <v>93</v>
      </c>
      <c r="H171" s="19" t="s">
        <v>165</v>
      </c>
      <c r="I171" s="19" t="s">
        <v>95</v>
      </c>
      <c r="J171" s="19" t="s">
        <v>166</v>
      </c>
      <c r="K171" s="19">
        <v>98</v>
      </c>
      <c r="L171" s="19" t="s">
        <v>38</v>
      </c>
      <c r="M171" s="19" t="s">
        <v>212</v>
      </c>
      <c r="N171" s="19" t="s">
        <v>213</v>
      </c>
      <c r="O171" s="20">
        <v>3</v>
      </c>
      <c r="P171" s="20">
        <v>1</v>
      </c>
      <c r="Q171" s="18" t="s">
        <v>41</v>
      </c>
      <c r="R171" s="21" t="s">
        <v>1686</v>
      </c>
      <c r="S171" s="21" t="s">
        <v>142</v>
      </c>
      <c r="T171" s="21" t="s">
        <v>2439</v>
      </c>
      <c r="U171" s="21"/>
      <c r="V171" s="21"/>
      <c r="W171" s="21"/>
      <c r="X171" s="21"/>
      <c r="Y171" s="139" t="s">
        <v>1953</v>
      </c>
      <c r="Z171" s="21"/>
      <c r="AA171" s="143" t="s">
        <v>1972</v>
      </c>
      <c r="AB171" s="152" t="s">
        <v>2948</v>
      </c>
      <c r="AC171" s="150" t="s">
        <v>2949</v>
      </c>
      <c r="AD171" s="49">
        <f>+VLOOKUP(M171,'[2]PA con seg III Trimestre'!$M$70:$AF$186,18,FALSE)</f>
        <v>1</v>
      </c>
      <c r="AE171" s="49" t="str">
        <f>+VLOOKUP(M171,'[2]PA con seg III Trimestre'!$M$70:$AF$186,19,FALSE)</f>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
      <c r="AF171" s="49" t="str">
        <f>+VLOOKUP(M171,'[2]PA con seg III Trimestre'!$M$70:$AF$186,20,FALSE)</f>
        <v>Drive- P94- Actividad 862</v>
      </c>
      <c r="AG171" s="23">
        <v>862</v>
      </c>
      <c r="AH171" s="22" t="s">
        <v>2007</v>
      </c>
      <c r="AI171" s="22" t="s">
        <v>47</v>
      </c>
      <c r="AJ171" s="24">
        <v>42370</v>
      </c>
      <c r="AK171" s="24">
        <v>42673</v>
      </c>
      <c r="AL171" s="21">
        <v>100</v>
      </c>
      <c r="AM171" s="21" t="s">
        <v>1960</v>
      </c>
      <c r="AN171" s="21" t="s">
        <v>1991</v>
      </c>
      <c r="AO171" s="21" t="s">
        <v>2439</v>
      </c>
      <c r="AP171" s="20"/>
      <c r="AQ171" s="139"/>
      <c r="AR171" s="139"/>
      <c r="AS171" s="20"/>
      <c r="AT171" s="139" t="s">
        <v>2008</v>
      </c>
      <c r="AU171" s="139"/>
      <c r="AV171" s="145">
        <v>90</v>
      </c>
      <c r="AW171" s="27">
        <v>0.90099009900990101</v>
      </c>
      <c r="AX171" s="162" t="s">
        <v>3037</v>
      </c>
      <c r="AY171" s="163" t="s">
        <v>2949</v>
      </c>
      <c r="AZ171" s="94" t="str">
        <f>+VLOOKUP(AG171,'[2]PA con seg III Trimestre'!$AG$70:$BC$186,20,FALSE)</f>
        <v>100</v>
      </c>
      <c r="BA171" s="106">
        <f t="shared" si="36"/>
        <v>1</v>
      </c>
      <c r="BB171" s="94" t="str">
        <f>+VLOOKUP(AG171,'[2]PA con seg III Trimestre'!$AG$70:$BC$186,22,FALSE)</f>
        <v xml:space="preserve">Mes de octubre: Durante la primera semana de octubre fue aprobado por la Oficina de Planeación y la DIRAT, el documento "Lineamiento Visita Íntima ERON" que contiene acciones en salud pública (Promoción de la Salud y Prevención de la Enfermedad y acciones para el Saneamiento Ambiental).
Dicho documento se encuentra en la plataforma ISOLUCION.   
</v>
      </c>
      <c r="BC171" s="94" t="str">
        <f>+VLOOKUP(AG171,'[2]PA con seg III Trimestre'!$AG$70:$BC$186,23,FALSE)</f>
        <v>Drive- P94- Actividad 862</v>
      </c>
      <c r="BD171" s="107">
        <f t="shared" si="33"/>
        <v>303</v>
      </c>
      <c r="BE171" s="107">
        <f t="shared" si="34"/>
        <v>303</v>
      </c>
      <c r="BF171" s="108">
        <f t="shared" si="35"/>
        <v>1</v>
      </c>
      <c r="BG171" s="381">
        <f t="shared" si="37"/>
        <v>1</v>
      </c>
      <c r="BH171" s="381">
        <f t="shared" si="38"/>
        <v>1</v>
      </c>
      <c r="BI171" s="382">
        <f t="shared" si="39"/>
        <v>0.03</v>
      </c>
      <c r="BJ171" s="381">
        <f t="shared" si="40"/>
        <v>1</v>
      </c>
      <c r="BK171" s="381">
        <f t="shared" si="41"/>
        <v>0.03</v>
      </c>
    </row>
    <row r="172" spans="1:63" s="99" customFormat="1" ht="69" hidden="1" thickTop="1" thickBot="1" x14ac:dyDescent="0.3">
      <c r="A172" s="111" t="s">
        <v>32</v>
      </c>
      <c r="B172" s="111" t="s">
        <v>51</v>
      </c>
      <c r="C172" s="111" t="s">
        <v>32</v>
      </c>
      <c r="D172" s="111" t="s">
        <v>51</v>
      </c>
      <c r="E172" s="112" t="s">
        <v>11</v>
      </c>
      <c r="F172" s="112" t="s">
        <v>74</v>
      </c>
      <c r="G172" s="112" t="s">
        <v>93</v>
      </c>
      <c r="H172" s="112" t="s">
        <v>165</v>
      </c>
      <c r="I172" s="112" t="s">
        <v>95</v>
      </c>
      <c r="J172" s="112" t="s">
        <v>166</v>
      </c>
      <c r="K172" s="112">
        <v>92</v>
      </c>
      <c r="L172" s="112" t="s">
        <v>38</v>
      </c>
      <c r="M172" s="164" t="s">
        <v>212</v>
      </c>
      <c r="N172" s="164" t="s">
        <v>216</v>
      </c>
      <c r="O172" s="165">
        <v>3</v>
      </c>
      <c r="P172" s="165">
        <v>1</v>
      </c>
      <c r="Q172" s="166" t="s">
        <v>41</v>
      </c>
      <c r="R172" s="167" t="s">
        <v>1686</v>
      </c>
      <c r="S172" s="167" t="s">
        <v>142</v>
      </c>
      <c r="T172" s="158" t="s">
        <v>2439</v>
      </c>
      <c r="U172" s="167"/>
      <c r="V172" s="167"/>
      <c r="W172" s="167"/>
      <c r="X172" s="167"/>
      <c r="Y172" s="168"/>
      <c r="Z172" s="167"/>
      <c r="AA172" s="167"/>
      <c r="AB172" s="167"/>
      <c r="AC172" s="167"/>
      <c r="AD172" s="363"/>
      <c r="AE172" s="363"/>
      <c r="AF172" s="363"/>
      <c r="AG172" s="169"/>
      <c r="AH172" s="115" t="s">
        <v>2009</v>
      </c>
      <c r="AI172" s="115" t="s">
        <v>47</v>
      </c>
      <c r="AJ172" s="116">
        <v>42430</v>
      </c>
      <c r="AK172" s="116">
        <v>42581</v>
      </c>
      <c r="AL172" s="115">
        <v>50</v>
      </c>
      <c r="AM172" s="115" t="s">
        <v>1991</v>
      </c>
      <c r="AN172" s="115" t="s">
        <v>1991</v>
      </c>
      <c r="AO172" s="115" t="s">
        <v>2440</v>
      </c>
      <c r="AP172" s="117"/>
      <c r="AQ172" s="118"/>
      <c r="AR172" s="118"/>
      <c r="AS172" s="117"/>
      <c r="AT172" s="118"/>
      <c r="AU172" s="118"/>
      <c r="AV172" s="119">
        <v>67</v>
      </c>
      <c r="AW172" s="120" t="s">
        <v>3118</v>
      </c>
      <c r="AX172" s="119" t="s">
        <v>3038</v>
      </c>
      <c r="AY172" s="121" t="s">
        <v>2013</v>
      </c>
      <c r="AZ172" s="95"/>
      <c r="BA172" s="106" t="str">
        <f t="shared" si="36"/>
        <v>Actividad inactiva</v>
      </c>
      <c r="BB172" s="95"/>
      <c r="BC172" s="95"/>
      <c r="BD172" s="107">
        <f t="shared" si="33"/>
        <v>151</v>
      </c>
      <c r="BE172" s="107">
        <f t="shared" si="34"/>
        <v>151</v>
      </c>
      <c r="BF172" s="108" t="str">
        <f t="shared" si="35"/>
        <v>Actividad inactiva</v>
      </c>
    </row>
    <row r="173" spans="1:63" s="99" customFormat="1" ht="69" hidden="1" thickTop="1" thickBot="1" x14ac:dyDescent="0.3">
      <c r="A173" s="170" t="s">
        <v>32</v>
      </c>
      <c r="B173" s="170" t="s">
        <v>51</v>
      </c>
      <c r="C173" s="170" t="s">
        <v>32</v>
      </c>
      <c r="D173" s="170" t="s">
        <v>51</v>
      </c>
      <c r="E173" s="171" t="s">
        <v>11</v>
      </c>
      <c r="F173" s="171" t="s">
        <v>74</v>
      </c>
      <c r="G173" s="171" t="s">
        <v>93</v>
      </c>
      <c r="H173" s="171" t="s">
        <v>165</v>
      </c>
      <c r="I173" s="171" t="s">
        <v>95</v>
      </c>
      <c r="J173" s="171" t="s">
        <v>166</v>
      </c>
      <c r="K173" s="171">
        <v>92</v>
      </c>
      <c r="L173" s="171" t="s">
        <v>38</v>
      </c>
      <c r="M173" s="171" t="s">
        <v>212</v>
      </c>
      <c r="N173" s="171" t="s">
        <v>216</v>
      </c>
      <c r="O173" s="172">
        <v>3</v>
      </c>
      <c r="P173" s="172">
        <v>1</v>
      </c>
      <c r="Q173" s="170" t="s">
        <v>41</v>
      </c>
      <c r="R173" s="173" t="s">
        <v>1686</v>
      </c>
      <c r="S173" s="173" t="s">
        <v>142</v>
      </c>
      <c r="T173" s="173" t="s">
        <v>2439</v>
      </c>
      <c r="U173" s="173"/>
      <c r="V173" s="173"/>
      <c r="W173" s="173"/>
      <c r="X173" s="173"/>
      <c r="Y173" s="174"/>
      <c r="Z173" s="173"/>
      <c r="AA173" s="173"/>
      <c r="AB173" s="173"/>
      <c r="AC173" s="173"/>
      <c r="AD173" s="364"/>
      <c r="AE173" s="364"/>
      <c r="AF173" s="364"/>
      <c r="AG173" s="175"/>
      <c r="AH173" s="176" t="s">
        <v>2010</v>
      </c>
      <c r="AI173" s="176" t="s">
        <v>47</v>
      </c>
      <c r="AJ173" s="177">
        <v>42592</v>
      </c>
      <c r="AK173" s="178">
        <v>42716</v>
      </c>
      <c r="AL173" s="176">
        <v>50</v>
      </c>
      <c r="AM173" s="176" t="s">
        <v>1991</v>
      </c>
      <c r="AN173" s="176" t="s">
        <v>142</v>
      </c>
      <c r="AO173" s="176" t="s">
        <v>2440</v>
      </c>
      <c r="AP173" s="175"/>
      <c r="AQ173" s="179"/>
      <c r="AR173" s="179"/>
      <c r="AS173" s="175"/>
      <c r="AT173" s="179"/>
      <c r="AU173" s="179"/>
      <c r="AV173" s="180">
        <v>100</v>
      </c>
      <c r="AW173" s="181" t="s">
        <v>3118</v>
      </c>
      <c r="AX173" s="180" t="s">
        <v>2951</v>
      </c>
      <c r="AY173" s="182" t="s">
        <v>2952</v>
      </c>
      <c r="AZ173" s="95"/>
      <c r="BA173" s="106" t="str">
        <f t="shared" si="36"/>
        <v>Actividad inactiva</v>
      </c>
      <c r="BB173" s="95"/>
      <c r="BC173" s="95"/>
      <c r="BD173" s="107">
        <f t="shared" si="33"/>
        <v>124</v>
      </c>
      <c r="BE173" s="107">
        <f t="shared" si="34"/>
        <v>124</v>
      </c>
      <c r="BF173" s="108" t="str">
        <f t="shared" si="35"/>
        <v>Actividad inactiva</v>
      </c>
    </row>
    <row r="174" spans="1:63" ht="177" thickTop="1" thickBot="1" x14ac:dyDescent="0.3">
      <c r="A174" s="18" t="s">
        <v>32</v>
      </c>
      <c r="B174" s="18" t="s">
        <v>51</v>
      </c>
      <c r="C174" s="18" t="s">
        <v>32</v>
      </c>
      <c r="D174" s="19" t="s">
        <v>51</v>
      </c>
      <c r="E174" s="19" t="s">
        <v>11</v>
      </c>
      <c r="F174" s="19" t="s">
        <v>74</v>
      </c>
      <c r="G174" s="19" t="s">
        <v>93</v>
      </c>
      <c r="H174" s="19" t="s">
        <v>165</v>
      </c>
      <c r="I174" s="19" t="s">
        <v>95</v>
      </c>
      <c r="J174" s="19" t="s">
        <v>166</v>
      </c>
      <c r="K174" s="19">
        <v>98</v>
      </c>
      <c r="L174" s="19" t="s">
        <v>38</v>
      </c>
      <c r="M174" s="19" t="s">
        <v>232</v>
      </c>
      <c r="N174" s="19" t="s">
        <v>2011</v>
      </c>
      <c r="O174" s="20">
        <v>3</v>
      </c>
      <c r="P174" s="20">
        <v>6</v>
      </c>
      <c r="Q174" s="18" t="s">
        <v>41</v>
      </c>
      <c r="R174" s="21" t="s">
        <v>1686</v>
      </c>
      <c r="S174" s="21" t="s">
        <v>142</v>
      </c>
      <c r="T174" s="21" t="s">
        <v>2439</v>
      </c>
      <c r="U174" s="21"/>
      <c r="V174" s="21"/>
      <c r="W174" s="21"/>
      <c r="X174" s="21">
        <v>2</v>
      </c>
      <c r="Y174" s="139" t="s">
        <v>2012</v>
      </c>
      <c r="Z174" s="21" t="s">
        <v>2013</v>
      </c>
      <c r="AA174" s="143" t="s">
        <v>2904</v>
      </c>
      <c r="AB174" s="152" t="s">
        <v>2950</v>
      </c>
      <c r="AC174" s="150" t="s">
        <v>2013</v>
      </c>
      <c r="AD174" s="49">
        <f>+VLOOKUP(M174,'[2]PA con seg III Trimestre'!$M$70:$AF$186,18,FALSE)</f>
        <v>6</v>
      </c>
      <c r="AE174" s="49" t="str">
        <f>+VLOOKUP(M174,'[2]PA con seg III Trimestre'!$M$70:$AF$186,19,FALSE)</f>
        <v xml:space="preserve">
Mes de septiembre: Mediante informe 8310-SUBAS-13832,  se presenta informe de gestión de los servicios de salud de la PPL.
Mes de octubre: Mediante informe 8310-SUBAS-13832,  se presenta informe de gestión de los servicios de salud de la PPL.
Mes de noviembre: Mediante informe 8310-SUBAS-19351,  se presenta informe de gestión de los servicios de salud de la PPL.
Mes de diciembre: Mediante informe 8310-SUBAS-19351,  se presenta informe de gestión de los servicios de salud de la PPL.
</v>
      </c>
      <c r="AF174" s="49" t="str">
        <f>+VLOOKUP(M174,'[2]PA con seg III Trimestre'!$M$70:$AF$186,20,FALSE)</f>
        <v>Drive- P78- Actividad 865</v>
      </c>
      <c r="AG174" s="23">
        <v>865</v>
      </c>
      <c r="AH174" s="21" t="s">
        <v>2014</v>
      </c>
      <c r="AI174" s="22" t="s">
        <v>47</v>
      </c>
      <c r="AJ174" s="24">
        <v>42370</v>
      </c>
      <c r="AK174" s="24">
        <v>42716</v>
      </c>
      <c r="AL174" s="21">
        <v>100</v>
      </c>
      <c r="AM174" s="21" t="s">
        <v>1977</v>
      </c>
      <c r="AN174" s="22" t="s">
        <v>104</v>
      </c>
      <c r="AO174" s="22" t="s">
        <v>2439</v>
      </c>
      <c r="AP174" s="20"/>
      <c r="AQ174" s="139"/>
      <c r="AR174" s="139"/>
      <c r="AS174" s="20" t="s">
        <v>1355</v>
      </c>
      <c r="AT174" s="151" t="s">
        <v>2012</v>
      </c>
      <c r="AU174" s="139" t="s">
        <v>2015</v>
      </c>
      <c r="AV174" s="145">
        <v>67</v>
      </c>
      <c r="AW174" s="27">
        <v>0.78901734104046239</v>
      </c>
      <c r="AX174" s="162" t="s">
        <v>3038</v>
      </c>
      <c r="AY174" s="163" t="s">
        <v>2013</v>
      </c>
      <c r="AZ174" s="94" t="str">
        <f>+VLOOKUP(AG174,'[2]PA con seg III Trimestre'!$AG$70:$BC$186,20,FALSE)</f>
        <v>100</v>
      </c>
      <c r="BA174" s="106">
        <f t="shared" si="36"/>
        <v>1</v>
      </c>
      <c r="BB174" s="94" t="str">
        <f>+VLOOKUP(AG174,'[2]PA con seg III Trimestre'!$AG$70:$BC$186,22,FALSE)</f>
        <v xml:space="preserve">
Mes de septiembre: Mediante informe 8310-SUBAS-13832,  se presenta informe de gestión de los servicios de salud de la PPL.
Mes de octubre: Mediante informe 8310-SUBAS-13832,  se presenta informe de gestión de los servicios de salud de la PPL.
Mes de noviembre: Mediante informe 8310-SUBAS-19351,  se presenta informe de gestión de los servicios de salud de la PPL.
Mes de diciembre: Mediante informe 8310-SUBAS-19351,  se presenta informe de gestión de los servicios de salud de la PPL.
</v>
      </c>
      <c r="BC174" s="94" t="str">
        <f>+VLOOKUP(AG174,'[2]PA con seg III Trimestre'!$AG$70:$BC$186,23,FALSE)</f>
        <v>Drive- P78- Actividad 865</v>
      </c>
      <c r="BD174" s="107">
        <f t="shared" si="33"/>
        <v>346</v>
      </c>
      <c r="BE174" s="107">
        <f t="shared" si="34"/>
        <v>346</v>
      </c>
      <c r="BF174" s="108">
        <f t="shared" si="35"/>
        <v>1</v>
      </c>
      <c r="BG174" s="381">
        <f t="shared" ref="BG174:BG180" si="43">+(AD174/P174)</f>
        <v>1</v>
      </c>
      <c r="BH174" s="381">
        <f t="shared" ref="BH174:BH180" si="44">+IF(BG174&gt;100%,100%,BG174)</f>
        <v>1</v>
      </c>
      <c r="BI174" s="382">
        <f t="shared" ref="BI174:BI180" si="45">(BH174*O174)/100</f>
        <v>0.03</v>
      </c>
      <c r="BJ174" s="381">
        <f t="shared" ref="BJ174:BJ180" si="46">+(AZ174*AL174)/10000</f>
        <v>1</v>
      </c>
      <c r="BK174" s="381">
        <f t="shared" ref="BK174:BK180" si="47">+(BJ174*O174)/100</f>
        <v>0.03</v>
      </c>
    </row>
    <row r="175" spans="1:63" ht="109.5" thickTop="1" thickBot="1" x14ac:dyDescent="0.3">
      <c r="A175" s="18" t="s">
        <v>32</v>
      </c>
      <c r="B175" s="18" t="s">
        <v>51</v>
      </c>
      <c r="C175" s="18" t="s">
        <v>32</v>
      </c>
      <c r="D175" s="19" t="s">
        <v>51</v>
      </c>
      <c r="E175" s="19" t="s">
        <v>11</v>
      </c>
      <c r="F175" s="19" t="s">
        <v>74</v>
      </c>
      <c r="G175" s="19" t="s">
        <v>93</v>
      </c>
      <c r="H175" s="19" t="s">
        <v>165</v>
      </c>
      <c r="I175" s="19" t="s">
        <v>95</v>
      </c>
      <c r="J175" s="19" t="s">
        <v>166</v>
      </c>
      <c r="K175" s="19">
        <v>98</v>
      </c>
      <c r="L175" s="19" t="s">
        <v>38</v>
      </c>
      <c r="M175" s="19" t="s">
        <v>242</v>
      </c>
      <c r="N175" s="19" t="s">
        <v>245</v>
      </c>
      <c r="O175" s="20">
        <v>2</v>
      </c>
      <c r="P175" s="20">
        <v>6</v>
      </c>
      <c r="Q175" s="18" t="s">
        <v>41</v>
      </c>
      <c r="R175" s="21" t="s">
        <v>1686</v>
      </c>
      <c r="S175" s="21" t="s">
        <v>142</v>
      </c>
      <c r="T175" s="21" t="s">
        <v>2439</v>
      </c>
      <c r="U175" s="21"/>
      <c r="V175" s="21"/>
      <c r="W175" s="21"/>
      <c r="X175" s="21"/>
      <c r="Y175" s="25" t="s">
        <v>1953</v>
      </c>
      <c r="Z175" s="21"/>
      <c r="AA175" s="143" t="s">
        <v>2194</v>
      </c>
      <c r="AB175" s="152" t="s">
        <v>2951</v>
      </c>
      <c r="AC175" s="150" t="s">
        <v>2952</v>
      </c>
      <c r="AD175" s="49" t="str">
        <f>+VLOOKUP(M175,'[2]PA con seg III Trimestre'!$M$70:$AF$186,18,FALSE)</f>
        <v>6</v>
      </c>
      <c r="AE175" s="49" t="str">
        <f>+VLOOKUP(M175,'[2]PA con seg III Trimestre'!$M$70:$AF$186,19,FALSE)</f>
        <v>Mes de septiembre:Se realizó la socialización a las 6 regionales y los ERON adscritos a ellos mediante las actas No. 0873, 0784 Y 0875.</v>
      </c>
      <c r="AF175" s="49" t="str">
        <f>+VLOOKUP(M175,'[2]PA con seg III Trimestre'!$M$70:$AF$186,20,FALSE)</f>
        <v>Drive- P7- Actividad 866</v>
      </c>
      <c r="AG175" s="23">
        <v>866</v>
      </c>
      <c r="AH175" s="22" t="s">
        <v>2016</v>
      </c>
      <c r="AI175" s="22" t="s">
        <v>47</v>
      </c>
      <c r="AJ175" s="24">
        <v>42370</v>
      </c>
      <c r="AK175" s="24">
        <v>42716</v>
      </c>
      <c r="AL175" s="21">
        <v>100</v>
      </c>
      <c r="AM175" s="21" t="s">
        <v>1991</v>
      </c>
      <c r="AN175" s="21" t="s">
        <v>142</v>
      </c>
      <c r="AO175" s="21" t="s">
        <v>2439</v>
      </c>
      <c r="AP175" s="20"/>
      <c r="AQ175" s="139"/>
      <c r="AR175" s="139"/>
      <c r="AS175" s="20" t="s">
        <v>1021</v>
      </c>
      <c r="AT175" s="139" t="s">
        <v>2017</v>
      </c>
      <c r="AU175" s="139"/>
      <c r="AV175" s="145">
        <v>100</v>
      </c>
      <c r="AW175" s="27">
        <v>0.78901734104046239</v>
      </c>
      <c r="AX175" s="162" t="s">
        <v>2951</v>
      </c>
      <c r="AY175" s="163" t="s">
        <v>2952</v>
      </c>
      <c r="AZ175" s="94" t="str">
        <f>+VLOOKUP(AG175,'[2]PA con seg III Trimestre'!$AG$70:$BC$186,20,FALSE)</f>
        <v>100</v>
      </c>
      <c r="BA175" s="106">
        <f t="shared" si="36"/>
        <v>1</v>
      </c>
      <c r="BB175" s="94" t="str">
        <f>+VLOOKUP(AG175,'[2]PA con seg III Trimestre'!$AG$70:$BC$186,22,FALSE)</f>
        <v>Mes de septiembre:Se realizó la socialización a las 6 regionales y los ERON adscritos a ellos mediante las actas No. 0873, 0784 Y 0875.</v>
      </c>
      <c r="BC175" s="94" t="str">
        <f>+VLOOKUP(AG175,'[2]PA con seg III Trimestre'!$AG$70:$BC$186,23,FALSE)</f>
        <v>Drive- P7- Actividad 866</v>
      </c>
      <c r="BD175" s="107">
        <f t="shared" si="33"/>
        <v>346</v>
      </c>
      <c r="BE175" s="107">
        <f t="shared" si="34"/>
        <v>346</v>
      </c>
      <c r="BF175" s="108">
        <f t="shared" si="35"/>
        <v>1</v>
      </c>
      <c r="BG175" s="381">
        <f t="shared" si="43"/>
        <v>1</v>
      </c>
      <c r="BH175" s="381">
        <f t="shared" si="44"/>
        <v>1</v>
      </c>
      <c r="BI175" s="382">
        <f t="shared" si="45"/>
        <v>0.02</v>
      </c>
      <c r="BJ175" s="381">
        <f t="shared" si="46"/>
        <v>1</v>
      </c>
      <c r="BK175" s="381">
        <f t="shared" si="47"/>
        <v>0.02</v>
      </c>
    </row>
    <row r="176" spans="1:63" ht="69" thickTop="1" thickBot="1" x14ac:dyDescent="0.3">
      <c r="A176" s="18" t="s">
        <v>32</v>
      </c>
      <c r="B176" s="18" t="s">
        <v>51</v>
      </c>
      <c r="C176" s="18" t="s">
        <v>32</v>
      </c>
      <c r="D176" s="19" t="s">
        <v>51</v>
      </c>
      <c r="E176" s="19" t="s">
        <v>11</v>
      </c>
      <c r="F176" s="19" t="s">
        <v>74</v>
      </c>
      <c r="G176" s="19" t="s">
        <v>93</v>
      </c>
      <c r="H176" s="19" t="s">
        <v>165</v>
      </c>
      <c r="I176" s="19" t="s">
        <v>95</v>
      </c>
      <c r="J176" s="19" t="s">
        <v>166</v>
      </c>
      <c r="K176" s="19">
        <v>98</v>
      </c>
      <c r="L176" s="19" t="s">
        <v>38</v>
      </c>
      <c r="M176" s="19" t="s">
        <v>247</v>
      </c>
      <c r="N176" s="19" t="s">
        <v>248</v>
      </c>
      <c r="O176" s="20">
        <v>3</v>
      </c>
      <c r="P176" s="20">
        <v>10</v>
      </c>
      <c r="Q176" s="18" t="s">
        <v>41</v>
      </c>
      <c r="R176" s="21" t="s">
        <v>1686</v>
      </c>
      <c r="S176" s="21" t="s">
        <v>142</v>
      </c>
      <c r="T176" s="21" t="s">
        <v>2439</v>
      </c>
      <c r="U176" s="21"/>
      <c r="V176" s="21"/>
      <c r="W176" s="21"/>
      <c r="X176" s="21">
        <v>1</v>
      </c>
      <c r="Y176" s="139" t="s">
        <v>2018</v>
      </c>
      <c r="Z176" s="139" t="s">
        <v>2019</v>
      </c>
      <c r="AA176" s="101"/>
      <c r="AB176" s="153" t="s">
        <v>2677</v>
      </c>
      <c r="AC176" s="183"/>
      <c r="AD176" s="49" t="str">
        <f>+VLOOKUP(M176,'[2]PA con seg III Trimestre'!$M$70:$AF$186,18,FALSE)</f>
        <v>10</v>
      </c>
      <c r="AE176" s="49" t="str">
        <f>+VLOOKUP(M176,'[2]PA con seg III Trimestre'!$M$70:$AF$186,19,FALSE)</f>
        <v>Mes de abril: Se realizó videoconferencia a las Regionales Viejo Caldas, Oriente y Norte el día 19 de abril de 2016 quedando consignada en el acta 0420.</v>
      </c>
      <c r="AF176" s="49" t="str">
        <f>+VLOOKUP(M176,'[2]PA con seg III Trimestre'!$M$70:$AF$186,20,FALSE)</f>
        <v>Drive. P87- Actividad 867</v>
      </c>
      <c r="AG176" s="23">
        <v>867</v>
      </c>
      <c r="AH176" s="18" t="s">
        <v>2020</v>
      </c>
      <c r="AI176" s="22" t="s">
        <v>47</v>
      </c>
      <c r="AJ176" s="24">
        <v>42461</v>
      </c>
      <c r="AK176" s="24">
        <v>42490</v>
      </c>
      <c r="AL176" s="21">
        <v>100</v>
      </c>
      <c r="AM176" s="21" t="s">
        <v>2021</v>
      </c>
      <c r="AN176" s="21" t="s">
        <v>142</v>
      </c>
      <c r="AO176" s="21" t="s">
        <v>2439</v>
      </c>
      <c r="AP176" s="20"/>
      <c r="AQ176" s="139"/>
      <c r="AR176" s="139"/>
      <c r="AS176" s="20" t="s">
        <v>1043</v>
      </c>
      <c r="AT176" s="151" t="s">
        <v>2018</v>
      </c>
      <c r="AU176" s="139" t="s">
        <v>2019</v>
      </c>
      <c r="AV176" s="148" t="s">
        <v>1043</v>
      </c>
      <c r="AW176" s="27">
        <v>1</v>
      </c>
      <c r="AX176" s="162" t="str">
        <f t="shared" ref="AX176:AY176" si="48">+AT176</f>
        <v>Mes de abril: Se realizó videoconferencia a las Regionales Viejo Caldas, Oriente y Norte el día 19 de abril de 2016 quedando consignada en el acta 0420.</v>
      </c>
      <c r="AY176" s="163" t="str">
        <f t="shared" si="48"/>
        <v>Drive. Carpeta P87- Actividad 867</v>
      </c>
      <c r="AZ176" s="94" t="str">
        <f>+VLOOKUP(AG176,'[2]PA con seg III Trimestre'!$AG$70:$BC$186,20,FALSE)</f>
        <v>100</v>
      </c>
      <c r="BA176" s="106">
        <f t="shared" si="36"/>
        <v>1</v>
      </c>
      <c r="BB176" s="94" t="str">
        <f>+VLOOKUP(AG176,'[2]PA con seg III Trimestre'!$AG$70:$BC$186,22,FALSE)</f>
        <v>Mes de abril: Se realizó videoconferencia a las Regionales Viejo Caldas, Oriente y Norte el día 19 de abril de 2016 quedando consignada en el acta 0420.</v>
      </c>
      <c r="BC176" s="94" t="str">
        <f>+VLOOKUP(AG176,'[2]PA con seg III Trimestre'!$AG$70:$BC$186,23,FALSE)</f>
        <v>Drive. Carpeta P87- Actividad 867</v>
      </c>
      <c r="BD176" s="107">
        <f t="shared" si="33"/>
        <v>29</v>
      </c>
      <c r="BE176" s="107">
        <f t="shared" si="34"/>
        <v>29</v>
      </c>
      <c r="BF176" s="108">
        <f t="shared" si="35"/>
        <v>1</v>
      </c>
      <c r="BG176" s="381">
        <f t="shared" si="43"/>
        <v>1</v>
      </c>
      <c r="BH176" s="381">
        <f t="shared" si="44"/>
        <v>1</v>
      </c>
      <c r="BI176" s="382">
        <f t="shared" si="45"/>
        <v>0.03</v>
      </c>
      <c r="BJ176" s="381">
        <f t="shared" si="46"/>
        <v>1</v>
      </c>
      <c r="BK176" s="381">
        <f t="shared" si="47"/>
        <v>0.03</v>
      </c>
    </row>
    <row r="177" spans="1:63" ht="406.5" thickTop="1" thickBot="1" x14ac:dyDescent="0.3">
      <c r="A177" s="18" t="s">
        <v>32</v>
      </c>
      <c r="B177" s="18" t="s">
        <v>51</v>
      </c>
      <c r="C177" s="18" t="s">
        <v>32</v>
      </c>
      <c r="D177" s="19" t="s">
        <v>51</v>
      </c>
      <c r="E177" s="19" t="s">
        <v>416</v>
      </c>
      <c r="F177" s="19" t="s">
        <v>74</v>
      </c>
      <c r="G177" s="19" t="s">
        <v>250</v>
      </c>
      <c r="H177" s="19" t="s">
        <v>165</v>
      </c>
      <c r="I177" s="19" t="s">
        <v>95</v>
      </c>
      <c r="J177" s="19" t="s">
        <v>166</v>
      </c>
      <c r="K177" s="19">
        <v>98</v>
      </c>
      <c r="L177" s="19" t="s">
        <v>38</v>
      </c>
      <c r="M177" s="18" t="s">
        <v>268</v>
      </c>
      <c r="N177" s="19" t="s">
        <v>269</v>
      </c>
      <c r="O177" s="184">
        <v>3</v>
      </c>
      <c r="P177" s="20">
        <v>100</v>
      </c>
      <c r="Q177" s="18" t="s">
        <v>38</v>
      </c>
      <c r="R177" s="21" t="s">
        <v>1686</v>
      </c>
      <c r="S177" s="21" t="s">
        <v>142</v>
      </c>
      <c r="T177" s="21" t="s">
        <v>2439</v>
      </c>
      <c r="U177" s="21"/>
      <c r="V177" s="21"/>
      <c r="W177" s="21"/>
      <c r="X177" s="21"/>
      <c r="Y177" s="139" t="s">
        <v>1953</v>
      </c>
      <c r="Z177" s="21"/>
      <c r="AA177" s="143">
        <v>100</v>
      </c>
      <c r="AB177" s="152" t="s">
        <v>2953</v>
      </c>
      <c r="AC177" s="150" t="s">
        <v>2954</v>
      </c>
      <c r="AD177" s="49">
        <f>+VLOOKUP(M177,'[2]PA con seg III Trimestre'!$M$70:$AF$186,18,FALSE)</f>
        <v>100</v>
      </c>
      <c r="AE177" s="49" t="str">
        <f>+VLOOKUP(M177,'[2]PA con seg III Trimestre'!$M$70:$AF$186,19,FALSE)</f>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
      <c r="AF177" s="49" t="str">
        <f>+VLOOKUP(M177,'[2]PA con seg III Trimestre'!$M$70:$AF$186,20,FALSE)</f>
        <v>Drive- P257- Actividad 1155</v>
      </c>
      <c r="AG177" s="23">
        <v>1155</v>
      </c>
      <c r="AH177" s="18" t="s">
        <v>2022</v>
      </c>
      <c r="AI177" s="22" t="s">
        <v>47</v>
      </c>
      <c r="AJ177" s="24">
        <v>42370</v>
      </c>
      <c r="AK177" s="24">
        <v>42581</v>
      </c>
      <c r="AL177" s="21">
        <v>100</v>
      </c>
      <c r="AM177" s="21" t="s">
        <v>2023</v>
      </c>
      <c r="AN177" s="21" t="s">
        <v>142</v>
      </c>
      <c r="AO177" s="21" t="s">
        <v>2439</v>
      </c>
      <c r="AP177" s="20"/>
      <c r="AQ177" s="139"/>
      <c r="AR177" s="139"/>
      <c r="AS177" s="20" t="s">
        <v>1972</v>
      </c>
      <c r="AT177" s="139" t="s">
        <v>2024</v>
      </c>
      <c r="AU177" s="139" t="s">
        <v>2025</v>
      </c>
      <c r="AV177" s="145">
        <v>100</v>
      </c>
      <c r="AW177" s="27">
        <v>1</v>
      </c>
      <c r="AX177" s="162" t="s">
        <v>2953</v>
      </c>
      <c r="AY177" s="163" t="s">
        <v>2954</v>
      </c>
      <c r="AZ177" s="94" t="str">
        <f>+VLOOKUP(AG177,'[2]PA con seg III Trimestre'!$AG$70:$BC$186,20,FALSE)</f>
        <v>100</v>
      </c>
      <c r="BA177" s="106">
        <f t="shared" si="36"/>
        <v>1</v>
      </c>
      <c r="BB177" s="94" t="str">
        <f>+VLOOKUP(AG177,'[2]PA con seg III Trimestre'!$AG$70:$BC$186,22,FALSE)</f>
        <v>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v>
      </c>
      <c r="BC177" s="94" t="str">
        <f>+VLOOKUP(AG177,'[2]PA con seg III Trimestre'!$AG$70:$BC$186,23,FALSE)</f>
        <v>Drive- P257- Actividad 1155</v>
      </c>
      <c r="BD177" s="107">
        <f t="shared" si="33"/>
        <v>211</v>
      </c>
      <c r="BE177" s="107">
        <f t="shared" si="34"/>
        <v>211</v>
      </c>
      <c r="BF177" s="108">
        <f t="shared" si="35"/>
        <v>1</v>
      </c>
      <c r="BG177" s="381">
        <f t="shared" si="43"/>
        <v>1</v>
      </c>
      <c r="BH177" s="381">
        <f t="shared" si="44"/>
        <v>1</v>
      </c>
      <c r="BI177" s="382">
        <f t="shared" si="45"/>
        <v>0.03</v>
      </c>
      <c r="BJ177" s="381">
        <f t="shared" si="46"/>
        <v>1</v>
      </c>
      <c r="BK177" s="381">
        <f t="shared" si="47"/>
        <v>0.03</v>
      </c>
    </row>
    <row r="178" spans="1:63" ht="393" thickTop="1" thickBot="1" x14ac:dyDescent="0.3">
      <c r="A178" s="18" t="s">
        <v>32</v>
      </c>
      <c r="B178" s="18" t="s">
        <v>51</v>
      </c>
      <c r="C178" s="18" t="s">
        <v>32</v>
      </c>
      <c r="D178" s="19" t="s">
        <v>51</v>
      </c>
      <c r="E178" s="19" t="s">
        <v>11</v>
      </c>
      <c r="F178" s="19" t="s">
        <v>74</v>
      </c>
      <c r="G178" s="19" t="s">
        <v>20</v>
      </c>
      <c r="H178" s="19" t="s">
        <v>165</v>
      </c>
      <c r="I178" s="19" t="s">
        <v>95</v>
      </c>
      <c r="J178" s="19" t="s">
        <v>2552</v>
      </c>
      <c r="K178" s="19">
        <v>11</v>
      </c>
      <c r="L178" s="19" t="s">
        <v>38</v>
      </c>
      <c r="M178" s="19" t="s">
        <v>133</v>
      </c>
      <c r="N178" s="19" t="s">
        <v>178</v>
      </c>
      <c r="O178" s="20">
        <v>3</v>
      </c>
      <c r="P178" s="20">
        <v>65</v>
      </c>
      <c r="Q178" s="18" t="s">
        <v>38</v>
      </c>
      <c r="R178" s="21" t="s">
        <v>1686</v>
      </c>
      <c r="S178" s="21" t="s">
        <v>142</v>
      </c>
      <c r="T178" s="21" t="s">
        <v>2439</v>
      </c>
      <c r="U178" s="21"/>
      <c r="V178" s="21"/>
      <c r="W178" s="21"/>
      <c r="X178" s="21"/>
      <c r="Y178" s="139" t="s">
        <v>2026</v>
      </c>
      <c r="Z178" s="21"/>
      <c r="AA178" s="101"/>
      <c r="AB178" s="152" t="s">
        <v>1994</v>
      </c>
      <c r="AC178" s="156"/>
      <c r="AD178" s="49">
        <f>+VLOOKUP(M178,'[2]PA con seg III Trimestre'!$M$70:$AF$186,18,FALSE)</f>
        <v>65</v>
      </c>
      <c r="AE178" s="49" t="str">
        <f>+VLOOKUP(M178,'[2]PA con seg III Trimestre'!$M$70:$AF$186,19,FALSE)</f>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
      <c r="AF178" s="49" t="str">
        <f>+VLOOKUP(M178,'[2]PA con seg III Trimestre'!$M$70:$AF$186,20,FALSE)</f>
        <v>Drive- P89 - Actividad 870</v>
      </c>
      <c r="AG178" s="23">
        <v>868</v>
      </c>
      <c r="AH178" s="18" t="s">
        <v>2027</v>
      </c>
      <c r="AI178" s="22" t="s">
        <v>47</v>
      </c>
      <c r="AJ178" s="24">
        <v>42370</v>
      </c>
      <c r="AK178" s="24">
        <v>42399</v>
      </c>
      <c r="AL178" s="19">
        <v>25</v>
      </c>
      <c r="AM178" s="21" t="s">
        <v>2021</v>
      </c>
      <c r="AN178" s="21" t="s">
        <v>142</v>
      </c>
      <c r="AO178" s="21" t="s">
        <v>2439</v>
      </c>
      <c r="AP178" s="20">
        <v>100</v>
      </c>
      <c r="AQ178" s="25" t="s">
        <v>2028</v>
      </c>
      <c r="AR178" s="139" t="s">
        <v>2029</v>
      </c>
      <c r="AS178" s="20">
        <v>100</v>
      </c>
      <c r="AT178" s="25" t="s">
        <v>2028</v>
      </c>
      <c r="AU178" s="139" t="s">
        <v>2029</v>
      </c>
      <c r="AV178" s="148">
        <v>100</v>
      </c>
      <c r="AW178" s="27">
        <v>1</v>
      </c>
      <c r="AX178" s="162" t="str">
        <f t="shared" ref="AX178:AY178" si="49">+AT178</f>
        <v>Mes de enero:Se define mediante informa la DIRAT, oficio No. 8310-SUBAS-00540 de fecha 19 de Enero de 2016, el listado de los ERON caracterizados como Unidades Primarias Generadoras de Datos UPGD.</v>
      </c>
      <c r="AY178" s="163" t="str">
        <f t="shared" si="49"/>
        <v>Escritorio/Plan de acción/ 2016/ soportes/ salud/ salud pública/ producto 4/ actividad 1</v>
      </c>
      <c r="AZ178" s="94" t="str">
        <f>+VLOOKUP(AG178,'[2]PA con seg III Trimestre'!$AG$70:$BC$186,20,FALSE)</f>
        <v>100</v>
      </c>
      <c r="BA178" s="106">
        <f t="shared" si="36"/>
        <v>1</v>
      </c>
      <c r="BB178" s="94" t="str">
        <f>+VLOOKUP(AG178,'[2]PA con seg III Trimestre'!$AG$70:$BC$186,22,FALSE)</f>
        <v>Mes de enero:Se define mediante informa la DIRAT, oficio No. 8310-SUBAS-00540 de fecha 19 de Enero de 2016, el listado de los ERON caracterizados como Unidades Primarias Generadoras de Datos UPGD.</v>
      </c>
      <c r="BC178" s="94" t="str">
        <f>+VLOOKUP(AG178,'[2]PA con seg III Trimestre'!$AG$70:$BC$186,23,FALSE)</f>
        <v>Escritorio/Plan de acción/ 2016/ soportes/ salud/ salud pública/ producto 4/ actividad 1</v>
      </c>
      <c r="BD178" s="107">
        <f t="shared" si="33"/>
        <v>29</v>
      </c>
      <c r="BE178" s="107">
        <f t="shared" si="34"/>
        <v>29</v>
      </c>
      <c r="BF178" s="108">
        <f t="shared" si="35"/>
        <v>1</v>
      </c>
      <c r="BG178" s="381">
        <f t="shared" si="43"/>
        <v>1</v>
      </c>
      <c r="BH178" s="381">
        <f t="shared" si="44"/>
        <v>1</v>
      </c>
      <c r="BI178" s="382">
        <f t="shared" si="45"/>
        <v>0.03</v>
      </c>
      <c r="BJ178" s="381">
        <f t="shared" si="46"/>
        <v>0.25</v>
      </c>
      <c r="BK178" s="381">
        <f t="shared" si="47"/>
        <v>7.4999999999999997E-3</v>
      </c>
    </row>
    <row r="179" spans="1:63" ht="409.6" thickTop="1" thickBot="1" x14ac:dyDescent="0.3">
      <c r="A179" s="18" t="s">
        <v>32</v>
      </c>
      <c r="B179" s="18" t="s">
        <v>51</v>
      </c>
      <c r="C179" s="18" t="s">
        <v>32</v>
      </c>
      <c r="D179" s="19" t="s">
        <v>51</v>
      </c>
      <c r="E179" s="19" t="s">
        <v>11</v>
      </c>
      <c r="F179" s="19" t="s">
        <v>74</v>
      </c>
      <c r="G179" s="19" t="s">
        <v>20</v>
      </c>
      <c r="H179" s="19" t="s">
        <v>165</v>
      </c>
      <c r="I179" s="19" t="s">
        <v>95</v>
      </c>
      <c r="J179" s="19" t="s">
        <v>2552</v>
      </c>
      <c r="K179" s="19">
        <v>11</v>
      </c>
      <c r="L179" s="19" t="s">
        <v>38</v>
      </c>
      <c r="M179" s="19" t="s">
        <v>133</v>
      </c>
      <c r="N179" s="19" t="s">
        <v>178</v>
      </c>
      <c r="O179" s="20">
        <v>3</v>
      </c>
      <c r="P179" s="20">
        <v>65</v>
      </c>
      <c r="Q179" s="18" t="s">
        <v>38</v>
      </c>
      <c r="R179" s="21" t="s">
        <v>1686</v>
      </c>
      <c r="S179" s="21" t="s">
        <v>142</v>
      </c>
      <c r="T179" s="21" t="s">
        <v>2439</v>
      </c>
      <c r="U179" s="21"/>
      <c r="V179" s="21"/>
      <c r="W179" s="21"/>
      <c r="X179" s="21"/>
      <c r="Y179" s="139" t="s">
        <v>2026</v>
      </c>
      <c r="Z179" s="21"/>
      <c r="AA179" s="101"/>
      <c r="AB179" s="152" t="s">
        <v>1994</v>
      </c>
      <c r="AC179" s="156"/>
      <c r="AD179" s="49">
        <f>+VLOOKUP(M179,'[2]PA con seg III Trimestre'!$M$70:$AF$186,18,FALSE)</f>
        <v>65</v>
      </c>
      <c r="AE179" s="49" t="str">
        <f>+VLOOKUP(M179,'[2]PA con seg III Trimestre'!$M$70:$AF$186,19,FALSE)</f>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
      <c r="AF179" s="49" t="str">
        <f>+VLOOKUP(M179,'[2]PA con seg III Trimestre'!$M$70:$AF$186,20,FALSE)</f>
        <v>Drive- P89 - Actividad 870</v>
      </c>
      <c r="AG179" s="23">
        <v>869</v>
      </c>
      <c r="AH179" s="18" t="s">
        <v>2030</v>
      </c>
      <c r="AI179" s="22" t="s">
        <v>47</v>
      </c>
      <c r="AJ179" s="24">
        <v>42370</v>
      </c>
      <c r="AK179" s="24">
        <v>42704</v>
      </c>
      <c r="AL179" s="19">
        <v>25</v>
      </c>
      <c r="AM179" s="21" t="s">
        <v>2021</v>
      </c>
      <c r="AN179" s="21" t="s">
        <v>142</v>
      </c>
      <c r="AO179" s="21" t="s">
        <v>2439</v>
      </c>
      <c r="AP179" s="20"/>
      <c r="AQ179" s="139"/>
      <c r="AR179" s="139"/>
      <c r="AS179" s="20" t="s">
        <v>2031</v>
      </c>
      <c r="AT179" s="139" t="s">
        <v>2032</v>
      </c>
      <c r="AU179" s="139" t="s">
        <v>2033</v>
      </c>
      <c r="AV179" s="145">
        <v>100</v>
      </c>
      <c r="AW179" s="27">
        <v>0.81736526946107779</v>
      </c>
      <c r="AX179" s="162" t="s">
        <v>3039</v>
      </c>
      <c r="AY179" s="163" t="s">
        <v>3040</v>
      </c>
      <c r="AZ179" s="94" t="str">
        <f>+VLOOKUP(AG179,'[2]PA con seg III Trimestre'!$AG$70:$BC$186,20,FALSE)</f>
        <v>100</v>
      </c>
      <c r="BA179" s="106">
        <f t="shared" si="36"/>
        <v>1</v>
      </c>
      <c r="BB179" s="94" t="str">
        <f>+VLOOKUP(AG179,'[2]PA con seg III Trimestre'!$AG$70:$BC$186,22,FALSE)</f>
        <v>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
  Como evidencia, se soportan las Actas No. 635 y 636.</v>
      </c>
      <c r="BC179" s="94" t="str">
        <f>+VLOOKUP(AG179,'[2]PA con seg III Trimestre'!$AG$70:$BC$186,23,FALSE)</f>
        <v>Drive-P89- Actividad 869</v>
      </c>
      <c r="BD179" s="107">
        <f t="shared" si="33"/>
        <v>334</v>
      </c>
      <c r="BE179" s="107">
        <f t="shared" si="34"/>
        <v>334</v>
      </c>
      <c r="BF179" s="108">
        <f t="shared" si="35"/>
        <v>1</v>
      </c>
      <c r="BG179" s="381">
        <f t="shared" si="43"/>
        <v>1</v>
      </c>
      <c r="BH179" s="381">
        <f t="shared" si="44"/>
        <v>1</v>
      </c>
      <c r="BI179" s="382">
        <f t="shared" si="45"/>
        <v>0.03</v>
      </c>
      <c r="BJ179" s="381">
        <f t="shared" si="46"/>
        <v>0.25</v>
      </c>
      <c r="BK179" s="381">
        <f t="shared" si="47"/>
        <v>7.4999999999999997E-3</v>
      </c>
    </row>
    <row r="180" spans="1:63" ht="393" thickTop="1" thickBot="1" x14ac:dyDescent="0.3">
      <c r="A180" s="18" t="s">
        <v>32</v>
      </c>
      <c r="B180" s="18" t="s">
        <v>51</v>
      </c>
      <c r="C180" s="18" t="s">
        <v>32</v>
      </c>
      <c r="D180" s="19" t="s">
        <v>51</v>
      </c>
      <c r="E180" s="19" t="s">
        <v>11</v>
      </c>
      <c r="F180" s="19" t="s">
        <v>74</v>
      </c>
      <c r="G180" s="19" t="s">
        <v>20</v>
      </c>
      <c r="H180" s="19" t="s">
        <v>165</v>
      </c>
      <c r="I180" s="19" t="s">
        <v>95</v>
      </c>
      <c r="J180" s="19" t="s">
        <v>2552</v>
      </c>
      <c r="K180" s="19">
        <v>11</v>
      </c>
      <c r="L180" s="19" t="s">
        <v>38</v>
      </c>
      <c r="M180" s="19" t="s">
        <v>133</v>
      </c>
      <c r="N180" s="19" t="s">
        <v>178</v>
      </c>
      <c r="O180" s="20">
        <v>3</v>
      </c>
      <c r="P180" s="20">
        <v>65</v>
      </c>
      <c r="Q180" s="18" t="s">
        <v>38</v>
      </c>
      <c r="R180" s="21" t="s">
        <v>1686</v>
      </c>
      <c r="S180" s="21" t="s">
        <v>142</v>
      </c>
      <c r="T180" s="21" t="s">
        <v>2439</v>
      </c>
      <c r="U180" s="21"/>
      <c r="V180" s="21"/>
      <c r="W180" s="21"/>
      <c r="X180" s="21"/>
      <c r="Y180" s="139" t="s">
        <v>2026</v>
      </c>
      <c r="Z180" s="21"/>
      <c r="AA180" s="101"/>
      <c r="AB180" s="152" t="s">
        <v>1994</v>
      </c>
      <c r="AC180" s="156"/>
      <c r="AD180" s="49">
        <f>+VLOOKUP(M180,'[2]PA con seg III Trimestre'!$M$70:$AF$186,18,FALSE)</f>
        <v>65</v>
      </c>
      <c r="AE180" s="49" t="str">
        <f>+VLOOKUP(M180,'[2]PA con seg III Trimestre'!$M$70:$AF$186,19,FALSE)</f>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
      <c r="AF180" s="49" t="str">
        <f>+VLOOKUP(M180,'[2]PA con seg III Trimestre'!$M$70:$AF$186,20,FALSE)</f>
        <v>Drive- P89 - Actividad 870</v>
      </c>
      <c r="AG180" s="23">
        <v>870</v>
      </c>
      <c r="AH180" s="18" t="s">
        <v>2034</v>
      </c>
      <c r="AI180" s="22" t="s">
        <v>47</v>
      </c>
      <c r="AJ180" s="24">
        <v>42370</v>
      </c>
      <c r="AK180" s="24">
        <v>42716</v>
      </c>
      <c r="AL180" s="19">
        <v>25</v>
      </c>
      <c r="AM180" s="21" t="s">
        <v>2021</v>
      </c>
      <c r="AN180" s="21" t="s">
        <v>142</v>
      </c>
      <c r="AO180" s="21" t="s">
        <v>2439</v>
      </c>
      <c r="AP180" s="20"/>
      <c r="AQ180" s="139"/>
      <c r="AR180" s="139"/>
      <c r="AS180" s="20"/>
      <c r="AT180" s="161" t="s">
        <v>2035</v>
      </c>
      <c r="AU180" s="139"/>
      <c r="AV180" s="145">
        <v>67</v>
      </c>
      <c r="AW180" s="27">
        <v>0.78901734104046239</v>
      </c>
      <c r="AX180" s="185" t="s">
        <v>3041</v>
      </c>
      <c r="AY180" s="186" t="s">
        <v>3042</v>
      </c>
      <c r="AZ180" s="94" t="str">
        <f>+VLOOKUP(AG180,'[2]PA con seg III Trimestre'!$AG$70:$BC$186,20,FALSE)</f>
        <v>100</v>
      </c>
      <c r="BA180" s="106">
        <f t="shared" si="36"/>
        <v>1</v>
      </c>
      <c r="BB180" s="94" t="str">
        <f>+VLOOKUP(AG180,'[2]PA con seg III Trimestre'!$AG$70:$BC$186,22,FALSE)</f>
        <v xml:space="preserve">Mes de octubre: Mediante oficio No. 8310-SUBAS-13972 del 03 de noviembre de 2016 dirigido a la DIRAT.  Se identifican los establecimientos  que durante el periodo epidemiológico  10 no realizaron notificación para su respectivo seguimiento.
Mes de noviembre: Mediante oficio No. 8310-SUBAS-15122 del 29  de noviembre de 2016 dirigido a la DIRAT.  Se identifican los establecimientos  que durante el periodo epidemiológico  11 no realizaron notificación para su respectivo seguimiento.
Mes de diciembre: Mediante oficio No. 8310-SUBAS-18573 del 14 de diciembre de 2016 dirigido a la DIRAT.  Se identifican los establecimientos  que durante el periodo epidemiológico  12 no realizaron notificación para su respectivo seguimiento.
</v>
      </c>
      <c r="BC180" s="94" t="str">
        <f>+VLOOKUP(AG180,'[2]PA con seg III Trimestre'!$AG$70:$BC$186,23,FALSE)</f>
        <v>Drive- P89- Actividad 870</v>
      </c>
      <c r="BD180" s="107">
        <f t="shared" si="33"/>
        <v>346</v>
      </c>
      <c r="BE180" s="107">
        <f t="shared" si="34"/>
        <v>346</v>
      </c>
      <c r="BF180" s="108">
        <f t="shared" si="35"/>
        <v>1</v>
      </c>
      <c r="BG180" s="381">
        <f t="shared" si="43"/>
        <v>1</v>
      </c>
      <c r="BH180" s="381">
        <f t="shared" si="44"/>
        <v>1</v>
      </c>
      <c r="BI180" s="382">
        <f t="shared" si="45"/>
        <v>0.03</v>
      </c>
      <c r="BJ180" s="381">
        <f t="shared" si="46"/>
        <v>0.25</v>
      </c>
      <c r="BK180" s="381">
        <f t="shared" si="47"/>
        <v>7.4999999999999997E-3</v>
      </c>
    </row>
    <row r="181" spans="1:63" s="99" customFormat="1" ht="393" hidden="1" thickTop="1" thickBot="1" x14ac:dyDescent="0.3">
      <c r="A181" s="188" t="s">
        <v>32</v>
      </c>
      <c r="B181" s="188" t="s">
        <v>51</v>
      </c>
      <c r="C181" s="188" t="s">
        <v>32</v>
      </c>
      <c r="D181" s="189" t="s">
        <v>51</v>
      </c>
      <c r="E181" s="189" t="s">
        <v>11</v>
      </c>
      <c r="F181" s="189" t="s">
        <v>74</v>
      </c>
      <c r="G181" s="189" t="s">
        <v>20</v>
      </c>
      <c r="H181" s="189" t="s">
        <v>165</v>
      </c>
      <c r="I181" s="189" t="s">
        <v>95</v>
      </c>
      <c r="J181" s="189" t="s">
        <v>2552</v>
      </c>
      <c r="K181" s="189">
        <v>65</v>
      </c>
      <c r="L181" s="189" t="s">
        <v>38</v>
      </c>
      <c r="M181" s="189" t="s">
        <v>133</v>
      </c>
      <c r="N181" s="189" t="s">
        <v>178</v>
      </c>
      <c r="O181" s="20">
        <v>3</v>
      </c>
      <c r="P181" s="190">
        <v>65</v>
      </c>
      <c r="Q181" s="188" t="s">
        <v>38</v>
      </c>
      <c r="R181" s="191" t="s">
        <v>1686</v>
      </c>
      <c r="S181" s="191" t="s">
        <v>142</v>
      </c>
      <c r="T181" s="191" t="s">
        <v>2439</v>
      </c>
      <c r="U181" s="191"/>
      <c r="V181" s="191"/>
      <c r="W181" s="191"/>
      <c r="X181" s="191"/>
      <c r="Y181" s="192"/>
      <c r="Z181" s="191"/>
      <c r="AA181" s="191"/>
      <c r="AB181" s="191"/>
      <c r="AC181" s="191"/>
      <c r="AD181" s="365"/>
      <c r="AE181" s="365"/>
      <c r="AF181" s="365"/>
      <c r="AG181" s="193">
        <v>871</v>
      </c>
      <c r="AH181" s="193" t="s">
        <v>2036</v>
      </c>
      <c r="AI181" s="193" t="s">
        <v>47</v>
      </c>
      <c r="AJ181" s="194">
        <v>42370</v>
      </c>
      <c r="AK181" s="194">
        <v>42716</v>
      </c>
      <c r="AL181" s="193">
        <v>20</v>
      </c>
      <c r="AM181" s="193" t="s">
        <v>2021</v>
      </c>
      <c r="AN181" s="193" t="s">
        <v>142</v>
      </c>
      <c r="AO181" s="193" t="s">
        <v>2440</v>
      </c>
      <c r="AP181" s="195"/>
      <c r="AQ181" s="196"/>
      <c r="AR181" s="196"/>
      <c r="AS181" s="195" t="s">
        <v>1981</v>
      </c>
      <c r="AT181" s="196" t="s">
        <v>2037</v>
      </c>
      <c r="AU181" s="196" t="s">
        <v>2038</v>
      </c>
      <c r="AV181" s="197">
        <v>75</v>
      </c>
      <c r="AW181" s="198" t="s">
        <v>3118</v>
      </c>
      <c r="AX181" s="197" t="s">
        <v>2049</v>
      </c>
      <c r="AY181" s="199" t="s">
        <v>2050</v>
      </c>
      <c r="AZ181" s="95"/>
      <c r="BA181" s="106" t="str">
        <f t="shared" si="36"/>
        <v>Actividad inactiva</v>
      </c>
      <c r="BB181" s="95"/>
      <c r="BC181" s="95"/>
      <c r="BD181" s="107">
        <f t="shared" si="33"/>
        <v>346</v>
      </c>
      <c r="BE181" s="107">
        <f t="shared" si="34"/>
        <v>346</v>
      </c>
      <c r="BF181" s="108" t="str">
        <f t="shared" si="35"/>
        <v>Actividad inactiva</v>
      </c>
    </row>
    <row r="182" spans="1:63" ht="393" thickTop="1" thickBot="1" x14ac:dyDescent="0.3">
      <c r="A182" s="18" t="s">
        <v>32</v>
      </c>
      <c r="B182" s="18" t="s">
        <v>51</v>
      </c>
      <c r="C182" s="18" t="s">
        <v>32</v>
      </c>
      <c r="D182" s="19" t="s">
        <v>51</v>
      </c>
      <c r="E182" s="19" t="s">
        <v>11</v>
      </c>
      <c r="F182" s="19" t="s">
        <v>74</v>
      </c>
      <c r="G182" s="19" t="s">
        <v>20</v>
      </c>
      <c r="H182" s="19" t="s">
        <v>165</v>
      </c>
      <c r="I182" s="19" t="s">
        <v>95</v>
      </c>
      <c r="J182" s="19" t="s">
        <v>2552</v>
      </c>
      <c r="K182" s="19">
        <v>11</v>
      </c>
      <c r="L182" s="19" t="s">
        <v>38</v>
      </c>
      <c r="M182" s="19" t="s">
        <v>133</v>
      </c>
      <c r="N182" s="19" t="s">
        <v>178</v>
      </c>
      <c r="O182" s="20">
        <v>3</v>
      </c>
      <c r="P182" s="20">
        <v>65</v>
      </c>
      <c r="Q182" s="18" t="s">
        <v>38</v>
      </c>
      <c r="R182" s="21" t="s">
        <v>1686</v>
      </c>
      <c r="S182" s="21" t="s">
        <v>142</v>
      </c>
      <c r="T182" s="21" t="s">
        <v>2439</v>
      </c>
      <c r="U182" s="21"/>
      <c r="V182" s="21"/>
      <c r="W182" s="21"/>
      <c r="X182" s="21"/>
      <c r="Y182" s="139" t="s">
        <v>2026</v>
      </c>
      <c r="Z182" s="21"/>
      <c r="AA182" s="101"/>
      <c r="AB182" s="152" t="s">
        <v>1994</v>
      </c>
      <c r="AC182" s="156"/>
      <c r="AD182" s="49">
        <f>+VLOOKUP(M182,'[2]PA con seg III Trimestre'!$M$70:$AF$186,18,FALSE)</f>
        <v>65</v>
      </c>
      <c r="AE182" s="49" t="str">
        <f>+VLOOKUP(M182,'[2]PA con seg III Trimestre'!$M$70:$AF$186,19,FALSE)</f>
        <v xml:space="preserve">Mediante oficio No. 8310-SUBAS-18573 del 14 de diciembre de 2016 dirigido a la DIRAT.  Se realizó seguimiento a la notificación obligatoria de los eventos de interés en salud pública por los ERON considerados como UPGD, concluyendo: 
1. La notificación en el doceavo período epidemiológico del año fue de 97.06%, mostrando un comportamiento menor al periodo inmediatamente anterior, se
puede observar que durante el año la notificación periodo a periodo se ha incrementado, la tendencia es favorable y muestra que para final de año se
puede lograr la meta de 100% de Establecimientos notificando, sin embargo, es necesario continuarla incentivando. 
2. En el Periodo Epidemiológico XII del 2016 hay dos Establecimientos que presentaron silencio epidemiológico para el periodo en mención, sin
embargo, ya habían notificado durante el año en curso, que son: EPMSC Santander de Quilichao y EPMSC Fresno.
3. El evento con mayor número de notificaciones continúa siendo varicela individual, seguido por enfermedad transmitida por alimentos y/o agua
intramural; para el caso de la población domiciliaria, la vigilancia en Salud Pública de las violencias de género; seguido por tuberculosis y lesiones de
causa externa, ocupan los primeros lugares de notificación.
</v>
      </c>
      <c r="AF182" s="49" t="str">
        <f>+VLOOKUP(M182,'[2]PA con seg III Trimestre'!$M$70:$AF$186,20,FALSE)</f>
        <v>Drive- P89 - Actividad 870</v>
      </c>
      <c r="AG182" s="23">
        <v>872</v>
      </c>
      <c r="AH182" s="18" t="s">
        <v>2039</v>
      </c>
      <c r="AI182" s="22" t="s">
        <v>47</v>
      </c>
      <c r="AJ182" s="24">
        <v>42370</v>
      </c>
      <c r="AK182" s="24">
        <v>42716</v>
      </c>
      <c r="AL182" s="19">
        <v>25</v>
      </c>
      <c r="AM182" s="21" t="s">
        <v>2021</v>
      </c>
      <c r="AN182" s="21" t="s">
        <v>142</v>
      </c>
      <c r="AO182" s="21" t="s">
        <v>2439</v>
      </c>
      <c r="AP182" s="20"/>
      <c r="AQ182" s="139"/>
      <c r="AR182" s="139"/>
      <c r="AS182" s="20" t="s">
        <v>1981</v>
      </c>
      <c r="AT182" s="139" t="s">
        <v>2037</v>
      </c>
      <c r="AU182" s="139" t="s">
        <v>2040</v>
      </c>
      <c r="AV182" s="145">
        <v>75</v>
      </c>
      <c r="AW182" s="27">
        <v>0.78901734104046239</v>
      </c>
      <c r="AX182" s="185" t="s">
        <v>3043</v>
      </c>
      <c r="AY182" s="186" t="s">
        <v>3044</v>
      </c>
      <c r="AZ182" s="94" t="str">
        <f>+VLOOKUP(AG182,'[2]PA con seg III Trimestre'!$AG$70:$BC$186,20,FALSE)</f>
        <v>100</v>
      </c>
      <c r="BA182" s="106">
        <f t="shared" si="36"/>
        <v>1</v>
      </c>
      <c r="BB182" s="94" t="str">
        <f>+VLOOKUP(AG182,'[2]PA con seg III Trimestre'!$AG$70:$BC$186,22,FALSE)</f>
        <v xml:space="preserve">Mes de octubre: Mediante oficio No. 8310-SUBAS-13973 del 03 de noviembre de 2016 a las Direcciones Regionales. Se identifican los establecimientos  que durante el periodo epidemiológico  10 no realizaron notificación para su respectivo seguimiento.
Mes de noviembre: Mediante oficio No. 8310-SUBAS-18574 del 14 de diciembre de 2016 a las Direcciones Regionales. Se identifican los establecimientos  que durante el periodo epidemiológico  12 no realizaron notificación para su respectivo seguimiento.
</v>
      </c>
      <c r="BC182" s="94" t="str">
        <f>+VLOOKUP(AG182,'[2]PA con seg III Trimestre'!$AG$70:$BC$186,23,FALSE)</f>
        <v>Drive- P89- Actividad 872</v>
      </c>
      <c r="BD182" s="107">
        <f t="shared" si="33"/>
        <v>346</v>
      </c>
      <c r="BE182" s="107">
        <f t="shared" si="34"/>
        <v>346</v>
      </c>
      <c r="BF182" s="108">
        <f t="shared" si="35"/>
        <v>1</v>
      </c>
      <c r="BG182" s="381">
        <f t="shared" ref="BG182:BG245" si="50">+(AD182/P182)</f>
        <v>1</v>
      </c>
      <c r="BH182" s="381">
        <f t="shared" ref="BH182:BH245" si="51">+IF(BG182&gt;100%,100%,BG182)</f>
        <v>1</v>
      </c>
      <c r="BI182" s="382">
        <f t="shared" ref="BI182:BI245" si="52">(BH182*O182)/100</f>
        <v>0.03</v>
      </c>
      <c r="BJ182" s="381">
        <f t="shared" ref="BJ182:BJ245" si="53">+(AZ182*AL182)/10000</f>
        <v>0.25</v>
      </c>
      <c r="BK182" s="381">
        <f t="shared" ref="BK182:BK245" si="54">+(BJ182*O182)/100</f>
        <v>7.4999999999999997E-3</v>
      </c>
    </row>
    <row r="183" spans="1:63" ht="69" thickTop="1" thickBot="1" x14ac:dyDescent="0.3">
      <c r="A183" s="18" t="s">
        <v>32</v>
      </c>
      <c r="B183" s="18" t="s">
        <v>51</v>
      </c>
      <c r="C183" s="18" t="s">
        <v>32</v>
      </c>
      <c r="D183" s="19" t="s">
        <v>51</v>
      </c>
      <c r="E183" s="19" t="s">
        <v>416</v>
      </c>
      <c r="F183" s="19" t="s">
        <v>418</v>
      </c>
      <c r="G183" s="19" t="s">
        <v>803</v>
      </c>
      <c r="H183" s="19" t="s">
        <v>472</v>
      </c>
      <c r="I183" s="19" t="s">
        <v>471</v>
      </c>
      <c r="J183" s="19" t="s">
        <v>2547</v>
      </c>
      <c r="K183" s="19">
        <v>5</v>
      </c>
      <c r="L183" s="19" t="s">
        <v>38</v>
      </c>
      <c r="M183" s="19" t="s">
        <v>484</v>
      </c>
      <c r="N183" s="19" t="s">
        <v>485</v>
      </c>
      <c r="O183" s="20">
        <v>1</v>
      </c>
      <c r="P183" s="20">
        <v>2</v>
      </c>
      <c r="Q183" s="18" t="s">
        <v>2546</v>
      </c>
      <c r="R183" s="21" t="s">
        <v>1740</v>
      </c>
      <c r="S183" s="21" t="s">
        <v>404</v>
      </c>
      <c r="T183" s="21" t="s">
        <v>2439</v>
      </c>
      <c r="U183" s="21"/>
      <c r="V183" s="21"/>
      <c r="W183" s="21"/>
      <c r="X183" s="21">
        <v>100</v>
      </c>
      <c r="Y183" s="139" t="s">
        <v>2041</v>
      </c>
      <c r="Z183" s="21" t="s">
        <v>2042</v>
      </c>
      <c r="AA183" s="101"/>
      <c r="AB183" s="153" t="s">
        <v>2677</v>
      </c>
      <c r="AC183" s="154"/>
      <c r="AD183" s="49">
        <f>+VLOOKUP(M183,'[2]PA con seg III Trimestre'!$M$70:$AF$186,18,FALSE)</f>
        <v>2</v>
      </c>
      <c r="AE183" s="49" t="str">
        <f>+VLOOKUP(M183,'[2]PA con seg III Trimestre'!$M$70:$AF$186,19,FALSE)</f>
        <v xml:space="preserve">Mes de junio: Según el seguimiento efectuado a las Direcciones Regionales a la fecha se ha participado en la XII feria de jóvenes empresarios  realizada en Corferias  (19 al 22 de mayo) y la feria de Tunja.  </v>
      </c>
      <c r="AF183" s="49" t="str">
        <f>+VLOOKUP(M183,'[2]PA con seg III Trimestre'!$M$70:$AF$186,20,FALSE)</f>
        <v>Drive-P124- Actividad 873</v>
      </c>
      <c r="AG183" s="23">
        <v>873</v>
      </c>
      <c r="AH183" s="22" t="s">
        <v>2043</v>
      </c>
      <c r="AI183" s="22" t="s">
        <v>47</v>
      </c>
      <c r="AJ183" s="24">
        <v>42399</v>
      </c>
      <c r="AK183" s="24">
        <v>42716</v>
      </c>
      <c r="AL183" s="21">
        <v>100</v>
      </c>
      <c r="AM183" s="21" t="s">
        <v>1810</v>
      </c>
      <c r="AN183" s="22" t="s">
        <v>104</v>
      </c>
      <c r="AO183" s="22" t="s">
        <v>2439</v>
      </c>
      <c r="AP183" s="20"/>
      <c r="AQ183" s="139"/>
      <c r="AR183" s="139"/>
      <c r="AS183" s="20"/>
      <c r="AT183" s="139" t="s">
        <v>2041</v>
      </c>
      <c r="AU183" s="139" t="s">
        <v>2044</v>
      </c>
      <c r="AV183" s="145">
        <v>100</v>
      </c>
      <c r="AW183" s="27">
        <v>0.7697160883280757</v>
      </c>
      <c r="AX183" s="200" t="s">
        <v>3045</v>
      </c>
      <c r="AY183" s="201" t="s">
        <v>2044</v>
      </c>
      <c r="AZ183" s="94">
        <f>+VLOOKUP(AG183,'[2]PA con seg III Trimestre'!$AG$70:$BC$186,20,FALSE)</f>
        <v>100</v>
      </c>
      <c r="BA183" s="106">
        <f t="shared" si="36"/>
        <v>1</v>
      </c>
      <c r="BB183" s="94" t="str">
        <f>+VLOOKUP(AG183,'[2]PA con seg III Trimestre'!$AG$70:$BC$186,22,FALSE)</f>
        <v>Según el seguimiento efectuado a las Direcciones Regionales a la fecha se ha participado en la XII feria de jóvenes empresarios realizada en Corferias (19 al 22 de mayo) y la feria de Tunja.</v>
      </c>
      <c r="BC183" s="94" t="str">
        <f>+VLOOKUP(AG183,'[2]PA con seg III Trimestre'!$AG$70:$BC$186,23,FALSE)</f>
        <v>Drive- P124- Actividad 873</v>
      </c>
      <c r="BD183" s="107">
        <f t="shared" si="33"/>
        <v>317</v>
      </c>
      <c r="BE183" s="107">
        <f t="shared" si="34"/>
        <v>317</v>
      </c>
      <c r="BF183" s="108">
        <f t="shared" si="35"/>
        <v>1</v>
      </c>
      <c r="BG183" s="381">
        <f t="shared" si="50"/>
        <v>1</v>
      </c>
      <c r="BH183" s="381">
        <f t="shared" si="51"/>
        <v>1</v>
      </c>
      <c r="BI183" s="382">
        <f t="shared" si="52"/>
        <v>0.01</v>
      </c>
      <c r="BJ183" s="381">
        <f t="shared" si="53"/>
        <v>1</v>
      </c>
      <c r="BK183" s="381">
        <f t="shared" si="54"/>
        <v>0.01</v>
      </c>
    </row>
    <row r="184" spans="1:63" ht="96" thickTop="1" thickBot="1" x14ac:dyDescent="0.3">
      <c r="A184" s="18" t="s">
        <v>32</v>
      </c>
      <c r="B184" s="18" t="s">
        <v>51</v>
      </c>
      <c r="C184" s="18" t="s">
        <v>32</v>
      </c>
      <c r="D184" s="19" t="s">
        <v>51</v>
      </c>
      <c r="E184" s="19" t="s">
        <v>416</v>
      </c>
      <c r="F184" s="19" t="s">
        <v>418</v>
      </c>
      <c r="G184" s="19" t="s">
        <v>805</v>
      </c>
      <c r="H184" s="19" t="s">
        <v>494</v>
      </c>
      <c r="I184" s="19" t="s">
        <v>493</v>
      </c>
      <c r="J184" s="19" t="s">
        <v>495</v>
      </c>
      <c r="K184" s="19">
        <v>100</v>
      </c>
      <c r="L184" s="19" t="s">
        <v>38</v>
      </c>
      <c r="M184" s="19" t="s">
        <v>496</v>
      </c>
      <c r="N184" s="19" t="s">
        <v>2045</v>
      </c>
      <c r="O184" s="20">
        <v>2</v>
      </c>
      <c r="P184" s="20">
        <v>1</v>
      </c>
      <c r="Q184" s="18" t="s">
        <v>41</v>
      </c>
      <c r="R184" s="21" t="s">
        <v>1740</v>
      </c>
      <c r="S184" s="21" t="s">
        <v>404</v>
      </c>
      <c r="T184" s="21" t="s">
        <v>2439</v>
      </c>
      <c r="U184" s="21">
        <v>100</v>
      </c>
      <c r="V184" s="203" t="s">
        <v>2046</v>
      </c>
      <c r="W184" s="21" t="s">
        <v>2047</v>
      </c>
      <c r="X184" s="21"/>
      <c r="Y184" s="139"/>
      <c r="Z184" s="21"/>
      <c r="AA184" s="101"/>
      <c r="AB184" s="153" t="s">
        <v>2677</v>
      </c>
      <c r="AC184" s="154"/>
      <c r="AD184" s="49">
        <f>+VLOOKUP(M184,'[2]PA con seg III Trimestre'!$M$70:$AF$186,18,FALSE)</f>
        <v>1</v>
      </c>
      <c r="AE184" s="49" t="str">
        <f>+VLOOKUP(M184,'[2]PA con seg III Trimestre'!$M$70:$AF$186,19,FALSE)</f>
        <v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v>
      </c>
      <c r="AF184" s="49" t="str">
        <f>+VLOOKUP(M184,'[2]PA con seg III Trimestre'!$M$70:$AF$186,20,FALSE)</f>
        <v>Escritorio/Plan de acción/ 2016/ soportes/ productivas/ comercialización/ producto 5/ actividad 1/ actividad 2</v>
      </c>
      <c r="AG184" s="23">
        <v>874</v>
      </c>
      <c r="AH184" s="18" t="s">
        <v>2048</v>
      </c>
      <c r="AI184" s="22" t="s">
        <v>47</v>
      </c>
      <c r="AJ184" s="24">
        <v>42384</v>
      </c>
      <c r="AK184" s="24">
        <v>42415</v>
      </c>
      <c r="AL184" s="21">
        <v>50</v>
      </c>
      <c r="AM184" s="21" t="s">
        <v>1810</v>
      </c>
      <c r="AN184" s="22" t="s">
        <v>104</v>
      </c>
      <c r="AO184" s="22" t="s">
        <v>2439</v>
      </c>
      <c r="AP184" s="23">
        <v>100</v>
      </c>
      <c r="AQ184" s="25" t="s">
        <v>2049</v>
      </c>
      <c r="AR184" s="139" t="s">
        <v>2050</v>
      </c>
      <c r="AS184" s="20">
        <v>100</v>
      </c>
      <c r="AT184" s="139" t="s">
        <v>2049</v>
      </c>
      <c r="AU184" s="20" t="s">
        <v>2050</v>
      </c>
      <c r="AV184" s="26">
        <v>100</v>
      </c>
      <c r="AW184" s="27">
        <v>1</v>
      </c>
      <c r="AX184" s="146" t="s">
        <v>2049</v>
      </c>
      <c r="AY184" s="147" t="s">
        <v>2050</v>
      </c>
      <c r="AZ184" s="94">
        <f>+VLOOKUP(AG184,'[2]PA con seg III Trimestre'!$AG$70:$BC$186,20,FALSE)</f>
        <v>100</v>
      </c>
      <c r="BA184" s="106">
        <f t="shared" si="36"/>
        <v>1</v>
      </c>
      <c r="BB184" s="94" t="str">
        <f>+VLOOKUP(AG184,'[2]PA con seg III Trimestre'!$AG$70:$BC$186,22,FALSE)</f>
        <v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v>
      </c>
      <c r="BC184" s="94" t="str">
        <f>+VLOOKUP(AG184,'[2]PA con seg III Trimestre'!$AG$70:$BC$186,23,FALSE)</f>
        <v>Escritorio/Plan de acción/ 2016/ soportes/ productivas/ comercialización/ producto 5/ actividad 1</v>
      </c>
      <c r="BD184" s="107">
        <f t="shared" si="33"/>
        <v>31</v>
      </c>
      <c r="BE184" s="107">
        <f t="shared" si="34"/>
        <v>31</v>
      </c>
      <c r="BF184" s="108">
        <f t="shared" si="35"/>
        <v>1</v>
      </c>
      <c r="BG184" s="381">
        <f t="shared" si="50"/>
        <v>1</v>
      </c>
      <c r="BH184" s="381">
        <f t="shared" si="51"/>
        <v>1</v>
      </c>
      <c r="BI184" s="382">
        <f t="shared" si="52"/>
        <v>0.02</v>
      </c>
      <c r="BJ184" s="381">
        <f t="shared" si="53"/>
        <v>0.5</v>
      </c>
      <c r="BK184" s="381">
        <f t="shared" si="54"/>
        <v>0.01</v>
      </c>
    </row>
    <row r="185" spans="1:63" ht="96" thickTop="1" thickBot="1" x14ac:dyDescent="0.3">
      <c r="A185" s="18" t="s">
        <v>32</v>
      </c>
      <c r="B185" s="18" t="s">
        <v>51</v>
      </c>
      <c r="C185" s="18" t="s">
        <v>32</v>
      </c>
      <c r="D185" s="19" t="s">
        <v>51</v>
      </c>
      <c r="E185" s="19" t="s">
        <v>416</v>
      </c>
      <c r="F185" s="19" t="s">
        <v>418</v>
      </c>
      <c r="G185" s="19" t="s">
        <v>805</v>
      </c>
      <c r="H185" s="19" t="s">
        <v>494</v>
      </c>
      <c r="I185" s="19" t="s">
        <v>493</v>
      </c>
      <c r="J185" s="19" t="s">
        <v>495</v>
      </c>
      <c r="K185" s="19">
        <v>100</v>
      </c>
      <c r="L185" s="19" t="s">
        <v>38</v>
      </c>
      <c r="M185" s="19" t="s">
        <v>496</v>
      </c>
      <c r="N185" s="19" t="s">
        <v>2045</v>
      </c>
      <c r="O185" s="20">
        <v>2</v>
      </c>
      <c r="P185" s="20">
        <v>1</v>
      </c>
      <c r="Q185" s="21" t="s">
        <v>41</v>
      </c>
      <c r="R185" s="21" t="s">
        <v>1740</v>
      </c>
      <c r="S185" s="21" t="s">
        <v>404</v>
      </c>
      <c r="T185" s="21" t="s">
        <v>2439</v>
      </c>
      <c r="U185" s="21"/>
      <c r="V185" s="21"/>
      <c r="W185" s="21"/>
      <c r="X185" s="21"/>
      <c r="Y185" s="139"/>
      <c r="Z185" s="21"/>
      <c r="AA185" s="101"/>
      <c r="AB185" s="153" t="s">
        <v>2677</v>
      </c>
      <c r="AC185" s="154"/>
      <c r="AD185" s="49">
        <f>+VLOOKUP(M185,'[2]PA con seg III Trimestre'!$M$70:$AF$186,18,FALSE)</f>
        <v>1</v>
      </c>
      <c r="AE185" s="49" t="str">
        <f>+VLOOKUP(M185,'[2]PA con seg III Trimestre'!$M$70:$AF$186,19,FALSE)</f>
        <v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v>
      </c>
      <c r="AF185" s="49" t="str">
        <f>+VLOOKUP(M185,'[2]PA con seg III Trimestre'!$M$70:$AF$186,20,FALSE)</f>
        <v>Escritorio/Plan de acción/ 2016/ soportes/ productivas/ comercialización/ producto 5/ actividad 1/ actividad 2</v>
      </c>
      <c r="AG185" s="23">
        <v>875</v>
      </c>
      <c r="AH185" s="18" t="s">
        <v>2051</v>
      </c>
      <c r="AI185" s="22" t="s">
        <v>47</v>
      </c>
      <c r="AJ185" s="24">
        <v>42416</v>
      </c>
      <c r="AK185" s="24">
        <v>42444</v>
      </c>
      <c r="AL185" s="21">
        <v>50</v>
      </c>
      <c r="AM185" s="21" t="s">
        <v>1810</v>
      </c>
      <c r="AN185" s="22" t="s">
        <v>104</v>
      </c>
      <c r="AO185" s="22" t="s">
        <v>2439</v>
      </c>
      <c r="AP185" s="23">
        <v>100</v>
      </c>
      <c r="AQ185" s="25" t="s">
        <v>2052</v>
      </c>
      <c r="AR185" s="139" t="s">
        <v>2053</v>
      </c>
      <c r="AS185" s="20">
        <v>100</v>
      </c>
      <c r="AT185" s="139" t="s">
        <v>2052</v>
      </c>
      <c r="AU185" s="20" t="s">
        <v>2053</v>
      </c>
      <c r="AV185" s="26">
        <v>100</v>
      </c>
      <c r="AW185" s="27">
        <v>1</v>
      </c>
      <c r="AX185" s="146" t="s">
        <v>2052</v>
      </c>
      <c r="AY185" s="147" t="s">
        <v>2053</v>
      </c>
      <c r="AZ185" s="94">
        <f>+VLOOKUP(AG185,'[2]PA con seg III Trimestre'!$AG$70:$BC$186,20,FALSE)</f>
        <v>100</v>
      </c>
      <c r="BA185" s="106">
        <f t="shared" si="36"/>
        <v>1</v>
      </c>
      <c r="BB185" s="94" t="str">
        <f>+VLOOKUP(AG185,'[2]PA con seg III Trimestre'!$AG$70:$BC$186,22,FALSE)</f>
        <v>Mes de marzo: Mediante oficio 8340 SUBDA 03256, presentó informe a la DIRAT, donde se indica las actividades a realizar en beneficio del pospenado para la presente vigencia.</v>
      </c>
      <c r="BC185" s="94" t="str">
        <f>+VLOOKUP(AG185,'[2]PA con seg III Trimestre'!$AG$70:$BC$186,23,FALSE)</f>
        <v>Escritorio/Plan de acción/ 2016/ soportes/ productivas/ comercialización/ producto 5/ actividad 2</v>
      </c>
      <c r="BD185" s="107">
        <f t="shared" si="33"/>
        <v>28</v>
      </c>
      <c r="BE185" s="107">
        <f t="shared" si="34"/>
        <v>28</v>
      </c>
      <c r="BF185" s="108">
        <f t="shared" si="35"/>
        <v>1</v>
      </c>
      <c r="BG185" s="381">
        <f t="shared" si="50"/>
        <v>1</v>
      </c>
      <c r="BH185" s="381">
        <f t="shared" si="51"/>
        <v>1</v>
      </c>
      <c r="BI185" s="382">
        <f t="shared" si="52"/>
        <v>0.02</v>
      </c>
      <c r="BJ185" s="381">
        <f t="shared" si="53"/>
        <v>0.5</v>
      </c>
      <c r="BK185" s="381">
        <f t="shared" si="54"/>
        <v>0.01</v>
      </c>
    </row>
    <row r="186" spans="1:63" ht="69" customHeight="1" thickTop="1" thickBot="1" x14ac:dyDescent="0.3">
      <c r="A186" s="18" t="s">
        <v>32</v>
      </c>
      <c r="B186" s="18" t="s">
        <v>51</v>
      </c>
      <c r="C186" s="18" t="s">
        <v>32</v>
      </c>
      <c r="D186" s="19" t="s">
        <v>51</v>
      </c>
      <c r="E186" s="19" t="s">
        <v>11</v>
      </c>
      <c r="F186" s="19" t="s">
        <v>74</v>
      </c>
      <c r="G186" s="19" t="s">
        <v>554</v>
      </c>
      <c r="H186" s="19" t="s">
        <v>276</v>
      </c>
      <c r="I186" s="19" t="s">
        <v>274</v>
      </c>
      <c r="J186" s="19" t="s">
        <v>2553</v>
      </c>
      <c r="K186" s="19">
        <v>97</v>
      </c>
      <c r="L186" s="19" t="s">
        <v>38</v>
      </c>
      <c r="M186" s="19" t="s">
        <v>318</v>
      </c>
      <c r="N186" s="19" t="s">
        <v>2054</v>
      </c>
      <c r="O186" s="20">
        <v>2</v>
      </c>
      <c r="P186" s="20">
        <v>100</v>
      </c>
      <c r="Q186" s="18" t="s">
        <v>38</v>
      </c>
      <c r="R186" s="21" t="s">
        <v>1722</v>
      </c>
      <c r="S186" s="21" t="s">
        <v>404</v>
      </c>
      <c r="T186" s="21" t="s">
        <v>2439</v>
      </c>
      <c r="U186" s="21"/>
      <c r="V186" s="21"/>
      <c r="W186" s="21"/>
      <c r="X186" s="21"/>
      <c r="Y186" s="139" t="s">
        <v>1953</v>
      </c>
      <c r="Z186" s="21"/>
      <c r="AA186" s="101"/>
      <c r="AB186" s="152" t="s">
        <v>2955</v>
      </c>
      <c r="AC186" s="150" t="s">
        <v>2956</v>
      </c>
      <c r="AD186" s="49">
        <f>+VLOOKUP(M186,'[2]PA con seg III Trimestre'!$M$70:$AF$186,18,FALSE)</f>
        <v>100</v>
      </c>
      <c r="AE186" s="49" t="str">
        <f>+VLOOKUP(M186,'[2]PA con seg III Trimestre'!$M$70:$AF$186,19,FALSE)</f>
        <v xml:space="preserve">Mes de octubre: Mediante oficio No. 500 DIREG- ARTRA- 7130 del 20 de octubre de 2016, se presentó a la Doctora Roselin Martínez Rosales, Directora de Atención y Tratamiento, informe sobre el encuentro de enfoque diferencial en la Regional Noroeste. 
Mediante oficio No. 400 DRORI- ARTRA- 6298 del 19 de octubre de 2016, se presentó a la Doctora Roselin Martínez Rosales, Directora de Atención y Tratamiento, informe sobre el encuentro de enfoque diferencial en la Regional Oriente.  
Mes de noviembre: Mediante radicado No. 2016IE029665 se presentó a la Doctora Roselin Martínez Rosales, Directora de Atención y Tratamiento, informe sobre el primer encuentro de enfoque diferencial en la Regional Central. 
Mediante oficio No. 300 DIREG- ARTRA- 006121 del 01 de noviembre de 2016, se presentó a la Doctora Roselin Martínez Rosales, Directora de Atención y Tratamiento, informe sobre el encuentro de enfoque diferencial en la Regional Norte. 
Mes de diciembre: Mediante oficio 200- DROCC- 6981 del 09 de diciembre se presentó a la Doctora Roselin Martínez Rosales, Directora de Atención y Tratamiento, informe sobre el encuentro de enfoque diferencial en la Regional Occidente.
Se elaboró política para la atención de población excepcional con enfoque diferencial. 
</v>
      </c>
      <c r="AF186" s="49" t="str">
        <f>+VLOOKUP(M186,'[2]PA con seg III Trimestre'!$M$70:$AF$186,20,FALSE)</f>
        <v>Drive- P104- Actividad 876</v>
      </c>
      <c r="AG186" s="23">
        <v>876</v>
      </c>
      <c r="AH186" s="22" t="s">
        <v>2055</v>
      </c>
      <c r="AI186" s="22" t="s">
        <v>47</v>
      </c>
      <c r="AJ186" s="24">
        <v>42380</v>
      </c>
      <c r="AK186" s="24">
        <v>42704</v>
      </c>
      <c r="AL186" s="21">
        <v>100</v>
      </c>
      <c r="AM186" s="21" t="s">
        <v>1847</v>
      </c>
      <c r="AN186" s="21" t="s">
        <v>142</v>
      </c>
      <c r="AO186" s="21" t="s">
        <v>2439</v>
      </c>
      <c r="AP186" s="20"/>
      <c r="AQ186" s="139"/>
      <c r="AR186" s="139"/>
      <c r="AS186" s="20" t="s">
        <v>1103</v>
      </c>
      <c r="AT186" s="139" t="s">
        <v>2056</v>
      </c>
      <c r="AU186" s="139" t="s">
        <v>2057</v>
      </c>
      <c r="AV186" s="103"/>
      <c r="AW186" s="27">
        <v>0.81172839506172845</v>
      </c>
      <c r="AX186" s="146" t="s">
        <v>3046</v>
      </c>
      <c r="AY186" s="147" t="s">
        <v>2057</v>
      </c>
      <c r="AZ186" s="94">
        <f>+VLOOKUP(AG186,'[2]PA con seg III Trimestre'!$AG$70:$BC$186,20,FALSE)</f>
        <v>100</v>
      </c>
      <c r="BA186" s="106">
        <f t="shared" si="36"/>
        <v>1</v>
      </c>
      <c r="BB186" s="94" t="str">
        <f>+VLOOKUP(AG186,'[2]PA con seg III Trimestre'!$AG$70:$BC$186,22,FALSE)</f>
        <v xml:space="preserve">Mes de octubre: Mediante oficio No. 500 DIREG- ARTRA- 7130 del 20 de octubre de 2016, se presentó a la Doctora Roselin Martínez Rosales, Directora de Atención y Tratamiento, informe sobre el encuentro de enfoque diferencial en la Regional Noroeste. 
Mediante oficio No. 400 DRORI- ARTRA- 6298 del 19 de octubre de 2016, se presentó a la Doctora Roselin Martínez Rosales, Directora de Atención y Tratamiento, informe sobre el encuentro de enfoque diferencial en la Regional Oriente.  
Mes de noviembre: Mediante radicado No. 2016IE029665 se presentó a la Doctora Roselin Martínez Rosales, Directora de Atención y Tratamiento, informe sobre el primer encuentro de enfoque diferencial en la Regional Central. 
Mediante oficio No. 300 DIREG- ARTRA- 006121 del 01 de noviembre de 2016, se presentó a la Doctora Roselin Martínez Rosales, Directora de Atención y Tratamiento, informe sobre el encuentro de enfoque diferencial en la Regional Norte. 
Mes de diciembre: Mediante oficio 200- DROCC- 6981 del 09 de diciembre se presentó a la Doctora Roselin Martínez Rosales, Directora de Atención y Tratamiento, informe sobre el encuentro de enfoque diferencial en la Regional Occidente.
Se elaboró política para la atención de población excepcional con enfoque diferencial. 
</v>
      </c>
      <c r="BC186" s="94" t="str">
        <f>+VLOOKUP(AG186,'[2]PA con seg III Trimestre'!$AG$70:$BC$186,23,FALSE)</f>
        <v>Drive- P104- Actividad 876</v>
      </c>
      <c r="BD186" s="107">
        <f t="shared" si="33"/>
        <v>324</v>
      </c>
      <c r="BE186" s="107">
        <f t="shared" si="34"/>
        <v>324</v>
      </c>
      <c r="BF186" s="108">
        <f t="shared" si="35"/>
        <v>1</v>
      </c>
      <c r="BG186" s="381">
        <f t="shared" si="50"/>
        <v>1</v>
      </c>
      <c r="BH186" s="381">
        <f t="shared" si="51"/>
        <v>1</v>
      </c>
      <c r="BI186" s="382">
        <f t="shared" si="52"/>
        <v>0.02</v>
      </c>
      <c r="BJ186" s="381">
        <f t="shared" si="53"/>
        <v>1</v>
      </c>
      <c r="BK186" s="381">
        <f t="shared" si="54"/>
        <v>0.02</v>
      </c>
    </row>
    <row r="187" spans="1:63" ht="69" thickTop="1" thickBot="1" x14ac:dyDescent="0.3">
      <c r="A187" s="18" t="s">
        <v>819</v>
      </c>
      <c r="B187" s="18" t="s">
        <v>636</v>
      </c>
      <c r="C187" s="18" t="s">
        <v>819</v>
      </c>
      <c r="D187" s="19" t="s">
        <v>636</v>
      </c>
      <c r="E187" s="19" t="s">
        <v>33</v>
      </c>
      <c r="F187" s="19" t="s">
        <v>34</v>
      </c>
      <c r="G187" s="19" t="s">
        <v>250</v>
      </c>
      <c r="H187" s="19" t="s">
        <v>251</v>
      </c>
      <c r="I187" s="19" t="s">
        <v>252</v>
      </c>
      <c r="J187" s="19" t="s">
        <v>253</v>
      </c>
      <c r="K187" s="19">
        <v>55.000000000000007</v>
      </c>
      <c r="L187" s="19" t="s">
        <v>38</v>
      </c>
      <c r="M187" s="19" t="s">
        <v>658</v>
      </c>
      <c r="N187" s="19" t="s">
        <v>659</v>
      </c>
      <c r="O187" s="20">
        <v>10</v>
      </c>
      <c r="P187" s="23">
        <v>100</v>
      </c>
      <c r="Q187" s="18" t="s">
        <v>38</v>
      </c>
      <c r="R187" s="21" t="s">
        <v>403</v>
      </c>
      <c r="S187" s="22" t="s">
        <v>404</v>
      </c>
      <c r="T187" s="22" t="s">
        <v>2439</v>
      </c>
      <c r="U187" s="22">
        <v>50</v>
      </c>
      <c r="V187" s="22" t="s">
        <v>2058</v>
      </c>
      <c r="W187" s="22"/>
      <c r="X187" s="22"/>
      <c r="Y187" s="22"/>
      <c r="Z187" s="22"/>
      <c r="AA187" s="101"/>
      <c r="AB187" s="204" t="s">
        <v>2677</v>
      </c>
      <c r="AC187" s="204"/>
      <c r="AD187" s="49">
        <f>+VLOOKUP(M187,'[3]PA con seg IV Trimestre'!$M$187:$AF$207,18,FALSE)</f>
        <v>100</v>
      </c>
      <c r="AE187" s="49" t="str">
        <f>+VLOOKUP(M187,'[3]PA con seg IV Trimestre'!$M$187:$AF$207,19,FALSE)</f>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
      <c r="AF187" s="49" t="str">
        <f>+VLOOKUP(M187,'[3]PA con seg IV Trimestre'!$M$187:$AF$207,20,FALSE)</f>
        <v>Pendiente ruta de ubicación de la evidencia</v>
      </c>
      <c r="AG187" s="23">
        <v>744</v>
      </c>
      <c r="AH187" s="18" t="s">
        <v>2059</v>
      </c>
      <c r="AI187" s="22" t="s">
        <v>47</v>
      </c>
      <c r="AJ187" s="24">
        <v>42370</v>
      </c>
      <c r="AK187" s="24">
        <v>42521</v>
      </c>
      <c r="AL187" s="22">
        <v>40</v>
      </c>
      <c r="AM187" s="22" t="s">
        <v>2060</v>
      </c>
      <c r="AN187" s="22" t="s">
        <v>142</v>
      </c>
      <c r="AO187" s="22" t="s">
        <v>2439</v>
      </c>
      <c r="AP187" s="23">
        <v>30</v>
      </c>
      <c r="AQ187" s="25" t="s">
        <v>2061</v>
      </c>
      <c r="AR187" s="22" t="s">
        <v>2062</v>
      </c>
      <c r="AS187" s="23">
        <v>100</v>
      </c>
      <c r="AT187" s="25" t="s">
        <v>2063</v>
      </c>
      <c r="AU187" s="205" t="s">
        <v>2064</v>
      </c>
      <c r="AV187" s="26">
        <f>+AS187</f>
        <v>100</v>
      </c>
      <c r="AW187" s="27">
        <v>1</v>
      </c>
      <c r="AX187" s="25" t="str">
        <f>+AT187</f>
        <v>La subdirección de Gestión Contractual elaboró el manual de contratacion, fue aprobado mediante Resolución 003000 de julio 16 de 2016</v>
      </c>
      <c r="AY187" s="86" t="str">
        <f>+AU187</f>
        <v>http://www.inpec.gov.co/portal/page/portal/Inpec/SeccionContratacion/manualcontratacion</v>
      </c>
      <c r="AZ187" s="94">
        <f>+VLOOKUP(AG187,'[3]PA con seg IV Trimestre'!$AG$187:$BC$207,20,FALSE)</f>
        <v>100</v>
      </c>
      <c r="BA187" s="106">
        <f t="shared" si="36"/>
        <v>1</v>
      </c>
      <c r="BB187" s="94" t="str">
        <f>+VLOOKUP(AG187,'[3]PA con seg IV Trimestre'!$AG$187:$BC$207,22,FALSE)</f>
        <v>La subdirección de gestión contractual elaboró el manual de contratación, el cual fue aprobado mediante resolición No. 00300 del 16 de julio de 2016.</v>
      </c>
      <c r="BC187" s="94" t="str">
        <f>+VLOOKUP(AG187,'[3]PA con seg IV Trimestre'!$AG$187:$BC$207,23,FALSE)</f>
        <v>Pendiente ruta de ubicación de la evidencia</v>
      </c>
      <c r="BD187" s="107">
        <f t="shared" si="33"/>
        <v>151</v>
      </c>
      <c r="BE187" s="107">
        <f t="shared" si="34"/>
        <v>151</v>
      </c>
      <c r="BF187" s="108">
        <f t="shared" si="35"/>
        <v>1</v>
      </c>
      <c r="BG187" s="381">
        <f t="shared" si="50"/>
        <v>1</v>
      </c>
      <c r="BH187" s="381">
        <f t="shared" si="51"/>
        <v>1</v>
      </c>
      <c r="BI187" s="382">
        <f t="shared" si="52"/>
        <v>0.1</v>
      </c>
      <c r="BJ187" s="381">
        <f t="shared" si="53"/>
        <v>0.4</v>
      </c>
      <c r="BK187" s="381">
        <f t="shared" si="54"/>
        <v>0.04</v>
      </c>
    </row>
    <row r="188" spans="1:63" ht="69" thickTop="1" thickBot="1" x14ac:dyDescent="0.3">
      <c r="A188" s="18" t="s">
        <v>819</v>
      </c>
      <c r="B188" s="18" t="s">
        <v>636</v>
      </c>
      <c r="C188" s="18" t="s">
        <v>819</v>
      </c>
      <c r="D188" s="19" t="s">
        <v>636</v>
      </c>
      <c r="E188" s="19" t="s">
        <v>33</v>
      </c>
      <c r="F188" s="19" t="s">
        <v>34</v>
      </c>
      <c r="G188" s="19" t="s">
        <v>250</v>
      </c>
      <c r="H188" s="19" t="s">
        <v>251</v>
      </c>
      <c r="I188" s="19" t="s">
        <v>252</v>
      </c>
      <c r="J188" s="19" t="s">
        <v>253</v>
      </c>
      <c r="K188" s="19">
        <v>55.000000000000007</v>
      </c>
      <c r="L188" s="19" t="s">
        <v>38</v>
      </c>
      <c r="M188" s="19" t="s">
        <v>658</v>
      </c>
      <c r="N188" s="19" t="s">
        <v>659</v>
      </c>
      <c r="O188" s="23">
        <v>10</v>
      </c>
      <c r="P188" s="23">
        <v>100</v>
      </c>
      <c r="Q188" s="18" t="s">
        <v>38</v>
      </c>
      <c r="R188" s="22" t="s">
        <v>403</v>
      </c>
      <c r="S188" s="22" t="s">
        <v>404</v>
      </c>
      <c r="T188" s="22" t="s">
        <v>2439</v>
      </c>
      <c r="U188" s="22"/>
      <c r="V188" s="22"/>
      <c r="W188" s="22"/>
      <c r="X188" s="22"/>
      <c r="Y188" s="22"/>
      <c r="Z188" s="22"/>
      <c r="AA188" s="101"/>
      <c r="AB188" s="204" t="s">
        <v>2677</v>
      </c>
      <c r="AC188" s="204"/>
      <c r="AD188" s="49">
        <f>+VLOOKUP(M188,'[3]PA con seg IV Trimestre'!$M$187:$AF$207,18,FALSE)</f>
        <v>100</v>
      </c>
      <c r="AE188" s="49" t="str">
        <f>+VLOOKUP(M188,'[3]PA con seg IV Trimestre'!$M$187:$AF$207,19,FALSE)</f>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
      <c r="AF188" s="49" t="str">
        <f>+VLOOKUP(M188,'[3]PA con seg IV Trimestre'!$M$187:$AF$207,20,FALSE)</f>
        <v>Pendiente ruta de ubicación de la evidencia</v>
      </c>
      <c r="AG188" s="23">
        <v>745</v>
      </c>
      <c r="AH188" s="18" t="s">
        <v>2065</v>
      </c>
      <c r="AI188" s="22" t="s">
        <v>47</v>
      </c>
      <c r="AJ188" s="24">
        <v>42370</v>
      </c>
      <c r="AK188" s="24">
        <v>42521</v>
      </c>
      <c r="AL188" s="22">
        <v>30</v>
      </c>
      <c r="AM188" s="22" t="s">
        <v>2060</v>
      </c>
      <c r="AN188" s="22" t="s">
        <v>142</v>
      </c>
      <c r="AO188" s="22" t="s">
        <v>2439</v>
      </c>
      <c r="AP188" s="23">
        <v>30</v>
      </c>
      <c r="AQ188" s="25" t="s">
        <v>2066</v>
      </c>
      <c r="AR188" s="22" t="s">
        <v>2067</v>
      </c>
      <c r="AS188" s="23">
        <v>100</v>
      </c>
      <c r="AT188" s="25" t="s">
        <v>2068</v>
      </c>
      <c r="AU188" s="21" t="s">
        <v>2069</v>
      </c>
      <c r="AV188" s="26">
        <f>+AS188</f>
        <v>100</v>
      </c>
      <c r="AW188" s="27">
        <v>1</v>
      </c>
      <c r="AX188" s="25" t="str">
        <f>+AT188</f>
        <v xml:space="preserve">La Subdirección de Gestión Contractual  diseño el Programa de socialización del manual de contratación de Inpec y realizó una socialización </v>
      </c>
      <c r="AY188" s="86" t="str">
        <f>+AU188</f>
        <v>en PC DIGEC : Carpeta Planes: Carpeta PLAN DE ACCION 2016: Carpeta avance Plan acción 2o. Trimestre 2016</v>
      </c>
      <c r="AZ188" s="94">
        <f>+VLOOKUP(AG188,'[3]PA con seg IV Trimestre'!$AG$187:$BC$207,20,FALSE)</f>
        <v>100</v>
      </c>
      <c r="BA188" s="106">
        <f t="shared" si="36"/>
        <v>1</v>
      </c>
      <c r="BB188" s="94" t="str">
        <f>+VLOOKUP(AG188,'[3]PA con seg IV Trimestre'!$AG$187:$BC$207,22,FALSE)</f>
        <v>La subdirección de gestión contractual diseño el programa de socialización del manual de contratación del INPEC.</v>
      </c>
      <c r="BC188" s="94" t="str">
        <f>+VLOOKUP(AG188,'[3]PA con seg IV Trimestre'!$AG$187:$BC$207,23,FALSE)</f>
        <v>Pendiente ruta de ubicación de la evidencia</v>
      </c>
      <c r="BD188" s="107">
        <f t="shared" si="33"/>
        <v>151</v>
      </c>
      <c r="BE188" s="107">
        <f t="shared" si="34"/>
        <v>151</v>
      </c>
      <c r="BF188" s="108">
        <f t="shared" si="35"/>
        <v>1</v>
      </c>
      <c r="BG188" s="381">
        <f t="shared" si="50"/>
        <v>1</v>
      </c>
      <c r="BH188" s="381">
        <f t="shared" si="51"/>
        <v>1</v>
      </c>
      <c r="BI188" s="382">
        <f t="shared" si="52"/>
        <v>0.1</v>
      </c>
      <c r="BJ188" s="381">
        <f t="shared" si="53"/>
        <v>0.3</v>
      </c>
      <c r="BK188" s="381">
        <f t="shared" si="54"/>
        <v>0.03</v>
      </c>
    </row>
    <row r="189" spans="1:63" ht="82.5" thickTop="1" thickBot="1" x14ac:dyDescent="0.3">
      <c r="A189" s="18" t="s">
        <v>819</v>
      </c>
      <c r="B189" s="18" t="s">
        <v>636</v>
      </c>
      <c r="C189" s="18" t="s">
        <v>819</v>
      </c>
      <c r="D189" s="19" t="s">
        <v>636</v>
      </c>
      <c r="E189" s="19" t="s">
        <v>33</v>
      </c>
      <c r="F189" s="19" t="s">
        <v>34</v>
      </c>
      <c r="G189" s="19" t="s">
        <v>250</v>
      </c>
      <c r="H189" s="19" t="s">
        <v>251</v>
      </c>
      <c r="I189" s="19" t="s">
        <v>252</v>
      </c>
      <c r="J189" s="19" t="s">
        <v>253</v>
      </c>
      <c r="K189" s="19">
        <v>55.000000000000007</v>
      </c>
      <c r="L189" s="19" t="s">
        <v>38</v>
      </c>
      <c r="M189" s="19" t="s">
        <v>658</v>
      </c>
      <c r="N189" s="19" t="s">
        <v>659</v>
      </c>
      <c r="O189" s="23">
        <v>10</v>
      </c>
      <c r="P189" s="23">
        <v>100</v>
      </c>
      <c r="Q189" s="18" t="s">
        <v>38</v>
      </c>
      <c r="R189" s="22" t="s">
        <v>403</v>
      </c>
      <c r="S189" s="22" t="s">
        <v>404</v>
      </c>
      <c r="T189" s="22" t="s">
        <v>2439</v>
      </c>
      <c r="U189" s="22"/>
      <c r="V189" s="22"/>
      <c r="W189" s="22"/>
      <c r="X189" s="22"/>
      <c r="Y189" s="22"/>
      <c r="Z189" s="22"/>
      <c r="AA189" s="101"/>
      <c r="AB189" s="204" t="s">
        <v>2677</v>
      </c>
      <c r="AC189" s="204"/>
      <c r="AD189" s="49">
        <f>+VLOOKUP(M189,'[3]PA con seg IV Trimestre'!$M$187:$AF$207,18,FALSE)</f>
        <v>100</v>
      </c>
      <c r="AE189" s="49" t="str">
        <f>+VLOOKUP(M189,'[3]PA con seg IV Trimestre'!$M$187:$AF$207,19,FALSE)</f>
        <v>Se realizaron videos conferencia dirigidas a los 135 ERON en los cuales se socializó todos los proceso de contratación y se les atendió las dudas presentadas; además se brindo acompañamiento via telefónica y correo electrónico en temas relacionados con la contratación.</v>
      </c>
      <c r="AF189" s="49" t="str">
        <f>+VLOOKUP(M189,'[3]PA con seg IV Trimestre'!$M$187:$AF$207,20,FALSE)</f>
        <v>Pendiente ruta de ubicación de la evidencia</v>
      </c>
      <c r="AG189" s="23">
        <v>746</v>
      </c>
      <c r="AH189" s="18" t="s">
        <v>2070</v>
      </c>
      <c r="AI189" s="22" t="s">
        <v>47</v>
      </c>
      <c r="AJ189" s="24">
        <v>42370</v>
      </c>
      <c r="AK189" s="24">
        <v>42716</v>
      </c>
      <c r="AL189" s="22">
        <v>30</v>
      </c>
      <c r="AM189" s="22" t="s">
        <v>2060</v>
      </c>
      <c r="AN189" s="22" t="s">
        <v>142</v>
      </c>
      <c r="AO189" s="22" t="s">
        <v>2439</v>
      </c>
      <c r="AP189" s="23">
        <v>15</v>
      </c>
      <c r="AQ189" s="139" t="s">
        <v>2071</v>
      </c>
      <c r="AR189" s="22" t="s">
        <v>2067</v>
      </c>
      <c r="AS189" s="23">
        <v>7</v>
      </c>
      <c r="AT189" s="25" t="s">
        <v>2072</v>
      </c>
      <c r="AU189" s="22" t="s">
        <v>2073</v>
      </c>
      <c r="AV189" s="206">
        <v>79</v>
      </c>
      <c r="AW189" s="57">
        <v>0.78901734104046239</v>
      </c>
      <c r="AX189" s="55" t="s">
        <v>3047</v>
      </c>
      <c r="AY189" s="84" t="s">
        <v>3048</v>
      </c>
      <c r="AZ189" s="94">
        <f>+VLOOKUP(AG189,'[3]PA con seg IV Trimestre'!$AG$187:$BC$207,20,FALSE)</f>
        <v>100</v>
      </c>
      <c r="BA189" s="106">
        <f t="shared" si="36"/>
        <v>1</v>
      </c>
      <c r="BB189" s="94" t="str">
        <f>+VLOOKUP(AG189,'[3]PA con seg IV Trimestre'!$AG$187:$BC$207,22,FALSE)</f>
        <v>En cumplimiento al programa de socialización del manual de contratación se realizó en el trimestre acompañamientos en la aplicación del manual y a los supervisores se les socializó todo lo relacionado con la supervisión de los contratos .</v>
      </c>
      <c r="BC189" s="94" t="str">
        <f>+VLOOKUP(AG189,'[3]PA con seg IV Trimestre'!$AG$187:$BC$207,23,FALSE)</f>
        <v>Pendiente ruta de ubicación de la evidencia</v>
      </c>
      <c r="BD189" s="107">
        <f t="shared" si="33"/>
        <v>346</v>
      </c>
      <c r="BE189" s="107">
        <f t="shared" si="34"/>
        <v>346</v>
      </c>
      <c r="BF189" s="108">
        <f t="shared" si="35"/>
        <v>1</v>
      </c>
      <c r="BG189" s="381">
        <f t="shared" si="50"/>
        <v>1</v>
      </c>
      <c r="BH189" s="381">
        <f t="shared" si="51"/>
        <v>1</v>
      </c>
      <c r="BI189" s="382">
        <f t="shared" si="52"/>
        <v>0.1</v>
      </c>
      <c r="BJ189" s="381">
        <f t="shared" si="53"/>
        <v>0.3</v>
      </c>
      <c r="BK189" s="381">
        <f t="shared" si="54"/>
        <v>0.03</v>
      </c>
    </row>
    <row r="190" spans="1:63" ht="42" thickTop="1" thickBot="1" x14ac:dyDescent="0.3">
      <c r="A190" s="18" t="s">
        <v>819</v>
      </c>
      <c r="B190" s="18" t="s">
        <v>636</v>
      </c>
      <c r="C190" s="18" t="s">
        <v>819</v>
      </c>
      <c r="D190" s="19" t="s">
        <v>636</v>
      </c>
      <c r="E190" s="19" t="s">
        <v>33</v>
      </c>
      <c r="F190" s="19" t="s">
        <v>34</v>
      </c>
      <c r="G190" s="19" t="s">
        <v>339</v>
      </c>
      <c r="H190" s="19" t="s">
        <v>340</v>
      </c>
      <c r="I190" s="19" t="s">
        <v>668</v>
      </c>
      <c r="J190" s="19" t="s">
        <v>669</v>
      </c>
      <c r="K190" s="19">
        <v>90</v>
      </c>
      <c r="L190" s="19" t="s">
        <v>38</v>
      </c>
      <c r="M190" s="19" t="s">
        <v>672</v>
      </c>
      <c r="N190" s="19" t="s">
        <v>673</v>
      </c>
      <c r="O190" s="20">
        <v>10</v>
      </c>
      <c r="P190" s="23">
        <v>1</v>
      </c>
      <c r="Q190" s="18" t="s">
        <v>41</v>
      </c>
      <c r="R190" s="21" t="s">
        <v>2074</v>
      </c>
      <c r="S190" s="22" t="s">
        <v>104</v>
      </c>
      <c r="T190" s="22" t="s">
        <v>2439</v>
      </c>
      <c r="U190" s="22"/>
      <c r="V190" s="22"/>
      <c r="W190" s="22"/>
      <c r="X190" s="22"/>
      <c r="Y190" s="22"/>
      <c r="Z190" s="22"/>
      <c r="AA190" s="101"/>
      <c r="AB190" s="204" t="s">
        <v>2677</v>
      </c>
      <c r="AC190" s="204"/>
      <c r="AD190" s="49">
        <f>+VLOOKUP(M190,'[3]PA con seg IV Trimestre'!$M$187:$AF$207,18,FALSE)</f>
        <v>1</v>
      </c>
      <c r="AE190" s="49" t="str">
        <f>+VLOOKUP(M190,'[3]PA con seg IV Trimestre'!$M$187:$AF$207,19,FALSE)</f>
        <v>Se elaboró el programa amual mensualizado de caja - PAC</v>
      </c>
      <c r="AF190" s="49" t="str">
        <f>+VLOOKUP(M190,'[3]PA con seg IV Trimestre'!$M$187:$AF$207,20,FALSE)</f>
        <v>Pendiente ruta de ubicación de la evidencia</v>
      </c>
      <c r="AG190" s="23">
        <v>747</v>
      </c>
      <c r="AH190" s="22" t="s">
        <v>2075</v>
      </c>
      <c r="AI190" s="22" t="s">
        <v>47</v>
      </c>
      <c r="AJ190" s="24">
        <v>42370</v>
      </c>
      <c r="AK190" s="24">
        <v>42400</v>
      </c>
      <c r="AL190" s="22">
        <v>100</v>
      </c>
      <c r="AM190" s="21" t="s">
        <v>2074</v>
      </c>
      <c r="AN190" s="22" t="s">
        <v>104</v>
      </c>
      <c r="AO190" s="22" t="s">
        <v>2439</v>
      </c>
      <c r="AP190" s="23">
        <v>100</v>
      </c>
      <c r="AQ190" s="139" t="s">
        <v>2076</v>
      </c>
      <c r="AR190" s="22" t="s">
        <v>2077</v>
      </c>
      <c r="AS190" s="23"/>
      <c r="AT190" s="139"/>
      <c r="AU190" s="21"/>
      <c r="AV190" s="58">
        <f>+AS190</f>
        <v>0</v>
      </c>
      <c r="AW190" s="57">
        <v>1</v>
      </c>
      <c r="AX190" s="55">
        <f>+AT190</f>
        <v>0</v>
      </c>
      <c r="AY190" s="84">
        <f>+AU190</f>
        <v>0</v>
      </c>
      <c r="AZ190" s="94">
        <f>+VLOOKUP(AG190,'[3]PA con seg IV Trimestre'!$AG$187:$BC$207,20,FALSE)</f>
        <v>100</v>
      </c>
      <c r="BA190" s="106">
        <f t="shared" si="36"/>
        <v>1</v>
      </c>
      <c r="BB190" s="94" t="str">
        <f>+VLOOKUP(AG190,'[3]PA con seg IV Trimestre'!$AG$187:$BC$207,22,FALSE)</f>
        <v>El Grupo de Tesorería elaboró el Plan mensualizado de caja PAC para la vigencia fiscal 2016</v>
      </c>
      <c r="BC190" s="94" t="str">
        <f>+VLOOKUP(AG190,'[3]PA con seg IV Trimestre'!$AG$187:$BC$207,23,FALSE)</f>
        <v>Pendiente ruta de ubicación de la evidencia</v>
      </c>
      <c r="BD190" s="107">
        <f t="shared" si="33"/>
        <v>30</v>
      </c>
      <c r="BE190" s="107">
        <f t="shared" si="34"/>
        <v>30</v>
      </c>
      <c r="BF190" s="108">
        <f t="shared" si="35"/>
        <v>1</v>
      </c>
      <c r="BG190" s="381">
        <f t="shared" si="50"/>
        <v>1</v>
      </c>
      <c r="BH190" s="381">
        <f t="shared" si="51"/>
        <v>1</v>
      </c>
      <c r="BI190" s="382">
        <f t="shared" si="52"/>
        <v>0.1</v>
      </c>
      <c r="BJ190" s="381">
        <f t="shared" si="53"/>
        <v>1</v>
      </c>
      <c r="BK190" s="381">
        <f t="shared" si="54"/>
        <v>0.1</v>
      </c>
    </row>
    <row r="191" spans="1:63" ht="42" thickTop="1" thickBot="1" x14ac:dyDescent="0.3">
      <c r="A191" s="18" t="s">
        <v>819</v>
      </c>
      <c r="B191" s="18" t="s">
        <v>636</v>
      </c>
      <c r="C191" s="18" t="s">
        <v>819</v>
      </c>
      <c r="D191" s="19" t="s">
        <v>636</v>
      </c>
      <c r="E191" s="19" t="s">
        <v>33</v>
      </c>
      <c r="F191" s="19" t="s">
        <v>34</v>
      </c>
      <c r="G191" s="19" t="s">
        <v>339</v>
      </c>
      <c r="H191" s="19" t="s">
        <v>340</v>
      </c>
      <c r="I191" s="19" t="s">
        <v>668</v>
      </c>
      <c r="J191" s="19" t="s">
        <v>669</v>
      </c>
      <c r="K191" s="19">
        <v>90</v>
      </c>
      <c r="L191" s="19" t="s">
        <v>38</v>
      </c>
      <c r="M191" s="19" t="s">
        <v>670</v>
      </c>
      <c r="N191" s="19" t="s">
        <v>671</v>
      </c>
      <c r="O191" s="20">
        <v>10</v>
      </c>
      <c r="P191" s="23">
        <v>1</v>
      </c>
      <c r="Q191" s="18" t="s">
        <v>41</v>
      </c>
      <c r="R191" s="21" t="s">
        <v>403</v>
      </c>
      <c r="S191" s="22" t="s">
        <v>404</v>
      </c>
      <c r="T191" s="22" t="s">
        <v>2439</v>
      </c>
      <c r="U191" s="22"/>
      <c r="V191" s="22"/>
      <c r="W191" s="22"/>
      <c r="X191" s="22"/>
      <c r="Y191" s="22"/>
      <c r="Z191" s="22"/>
      <c r="AA191" s="101"/>
      <c r="AB191" s="204" t="s">
        <v>2677</v>
      </c>
      <c r="AC191" s="204"/>
      <c r="AD191" s="49">
        <f>+VLOOKUP(M191,'[3]PA con seg IV Trimestre'!$M$187:$AF$207,18,FALSE)</f>
        <v>1</v>
      </c>
      <c r="AE191" s="49" t="str">
        <f>+VLOOKUP(M191,'[3]PA con seg IV Trimestre'!$M$187:$AF$207,19,FALSE)</f>
        <v>Se realizaron las modificaciones con las necesidades del Instituto en las fechas establecidas las cuales fueron aprobadas y ejecutadas en su totalidad</v>
      </c>
      <c r="AF191" s="49" t="str">
        <f>+VLOOKUP(M191,'[3]PA con seg IV Trimestre'!$M$187:$AF$207,20,FALSE)</f>
        <v>Pendiente ruta de ubicación de la evidencia</v>
      </c>
      <c r="AG191" s="23">
        <v>748</v>
      </c>
      <c r="AH191" s="22" t="s">
        <v>2078</v>
      </c>
      <c r="AI191" s="22" t="s">
        <v>47</v>
      </c>
      <c r="AJ191" s="24">
        <v>42370</v>
      </c>
      <c r="AK191" s="24">
        <v>42400</v>
      </c>
      <c r="AL191" s="22">
        <v>50</v>
      </c>
      <c r="AM191" s="21" t="s">
        <v>403</v>
      </c>
      <c r="AN191" s="22" t="s">
        <v>404</v>
      </c>
      <c r="AO191" s="22" t="s">
        <v>2439</v>
      </c>
      <c r="AP191" s="23">
        <v>50</v>
      </c>
      <c r="AQ191" s="139" t="s">
        <v>2079</v>
      </c>
      <c r="AR191" s="22" t="s">
        <v>2080</v>
      </c>
      <c r="AS191" s="23"/>
      <c r="AT191" s="139"/>
      <c r="AU191" s="21"/>
      <c r="AV191" s="206">
        <v>100</v>
      </c>
      <c r="AW191" s="57">
        <v>1</v>
      </c>
      <c r="AX191" s="55" t="s">
        <v>3049</v>
      </c>
      <c r="AY191" s="84" t="s">
        <v>3048</v>
      </c>
      <c r="AZ191" s="94">
        <f>+VLOOKUP(AG191,'[3]PA con seg IV Trimestre'!$AG$187:$BC$207,20,FALSE)</f>
        <v>100</v>
      </c>
      <c r="BA191" s="106">
        <f t="shared" si="36"/>
        <v>1</v>
      </c>
      <c r="BB191" s="94" t="str">
        <f>+VLOOKUP(AG191,'[3]PA con seg IV Trimestre'!$AG$187:$BC$207,22,FALSE)</f>
        <v xml:space="preserve">Se cuenta con el plan anual de adquisiciones aprobado en el mes de enero de 2016, el cual fue modificado y actualizado en el mes de julio de 2016 </v>
      </c>
      <c r="BC191" s="94" t="str">
        <f>+VLOOKUP(AG191,'[3]PA con seg IV Trimestre'!$AG$187:$BC$207,23,FALSE)</f>
        <v>Pendiente ruta de ubicación de la evidencia</v>
      </c>
      <c r="BD191" s="107">
        <f t="shared" si="33"/>
        <v>30</v>
      </c>
      <c r="BE191" s="107">
        <f t="shared" si="34"/>
        <v>30</v>
      </c>
      <c r="BF191" s="108">
        <f t="shared" si="35"/>
        <v>1</v>
      </c>
      <c r="BG191" s="381">
        <f t="shared" si="50"/>
        <v>1</v>
      </c>
      <c r="BH191" s="381">
        <f t="shared" si="51"/>
        <v>1</v>
      </c>
      <c r="BI191" s="382">
        <f t="shared" si="52"/>
        <v>0.1</v>
      </c>
      <c r="BJ191" s="381">
        <f t="shared" si="53"/>
        <v>0.5</v>
      </c>
      <c r="BK191" s="381">
        <f t="shared" si="54"/>
        <v>0.05</v>
      </c>
    </row>
    <row r="192" spans="1:63" ht="69" thickTop="1" thickBot="1" x14ac:dyDescent="0.3">
      <c r="A192" s="18" t="s">
        <v>819</v>
      </c>
      <c r="B192" s="18" t="s">
        <v>636</v>
      </c>
      <c r="C192" s="18" t="s">
        <v>819</v>
      </c>
      <c r="D192" s="19" t="s">
        <v>636</v>
      </c>
      <c r="E192" s="19" t="s">
        <v>33</v>
      </c>
      <c r="F192" s="19" t="s">
        <v>34</v>
      </c>
      <c r="G192" s="19" t="s">
        <v>339</v>
      </c>
      <c r="H192" s="19" t="s">
        <v>340</v>
      </c>
      <c r="I192" s="19" t="s">
        <v>668</v>
      </c>
      <c r="J192" s="19" t="s">
        <v>669</v>
      </c>
      <c r="K192" s="19">
        <v>90</v>
      </c>
      <c r="L192" s="19" t="s">
        <v>38</v>
      </c>
      <c r="M192" s="19" t="s">
        <v>670</v>
      </c>
      <c r="N192" s="19" t="s">
        <v>671</v>
      </c>
      <c r="O192" s="23">
        <v>10</v>
      </c>
      <c r="P192" s="23">
        <v>1</v>
      </c>
      <c r="Q192" s="18" t="s">
        <v>41</v>
      </c>
      <c r="R192" s="22" t="s">
        <v>403</v>
      </c>
      <c r="S192" s="22" t="s">
        <v>404</v>
      </c>
      <c r="T192" s="22" t="s">
        <v>2439</v>
      </c>
      <c r="U192" s="22"/>
      <c r="V192" s="22"/>
      <c r="W192" s="22"/>
      <c r="X192" s="22"/>
      <c r="Y192" s="22"/>
      <c r="Z192" s="22"/>
      <c r="AA192" s="101"/>
      <c r="AB192" s="204" t="s">
        <v>2677</v>
      </c>
      <c r="AC192" s="204"/>
      <c r="AD192" s="49">
        <f>+VLOOKUP(M192,'[3]PA con seg IV Trimestre'!$M$187:$AF$207,18,FALSE)</f>
        <v>1</v>
      </c>
      <c r="AE192" s="49" t="str">
        <f>+VLOOKUP(M192,'[3]PA con seg IV Trimestre'!$M$187:$AF$207,19,FALSE)</f>
        <v>Se realizaron las modificaciones con las necesidades del Instituto en las fechas establecidas las cuales fueron aprobadas y ejecutadas en su totalidad</v>
      </c>
      <c r="AF192" s="49" t="str">
        <f>+VLOOKUP(M192,'[3]PA con seg IV Trimestre'!$M$187:$AF$207,20,FALSE)</f>
        <v>Pendiente ruta de ubicación de la evidencia</v>
      </c>
      <c r="AG192" s="23">
        <v>749</v>
      </c>
      <c r="AH192" s="22" t="s">
        <v>2081</v>
      </c>
      <c r="AI192" s="22" t="s">
        <v>47</v>
      </c>
      <c r="AJ192" s="24">
        <v>42401</v>
      </c>
      <c r="AK192" s="24">
        <v>42716</v>
      </c>
      <c r="AL192" s="22">
        <v>50</v>
      </c>
      <c r="AM192" s="21" t="s">
        <v>403</v>
      </c>
      <c r="AN192" s="22" t="s">
        <v>404</v>
      </c>
      <c r="AO192" s="22" t="s">
        <v>2439</v>
      </c>
      <c r="AP192" s="23">
        <v>50</v>
      </c>
      <c r="AQ192" s="139" t="s">
        <v>2082</v>
      </c>
      <c r="AR192" s="22" t="s">
        <v>2083</v>
      </c>
      <c r="AS192" s="23">
        <v>100</v>
      </c>
      <c r="AT192" s="139" t="s">
        <v>2084</v>
      </c>
      <c r="AU192" s="29" t="s">
        <v>2085</v>
      </c>
      <c r="AV192" s="58">
        <f>+AS192</f>
        <v>100</v>
      </c>
      <c r="AW192" s="57">
        <v>0.7682539682539683</v>
      </c>
      <c r="AX192" s="55" t="str">
        <f>+AT192</f>
        <v>Se público el PAA el 26 de enero de 2016 cumplimiendo con la normatividad vigente. se encuentra en la ruta  http://www.inpec.gov.co/portal/page/portal/Inpec/Institucion/InformacionFinanciera/Desagregaci%F3n%20Presupuestal1/Plan%20Anual%20de%20adquisiciones</v>
      </c>
      <c r="AY192" s="85" t="str">
        <f>+AU192</f>
        <v>http://www.inpec.gov.co/portal/page/portal/Inpec/Institucion/InformacionFinanciera/Desagregaci%F3n%20Presupuestal1/Plan%20Anual%20de%20adquisiciones</v>
      </c>
      <c r="AZ192" s="94">
        <f>+VLOOKUP(AG192,'[3]PA con seg IV Trimestre'!$AG$187:$BC$207,20,FALSE)</f>
        <v>100</v>
      </c>
      <c r="BA192" s="106">
        <f t="shared" si="36"/>
        <v>1</v>
      </c>
      <c r="BB192" s="94" t="str">
        <f>+VLOOKUP(AG192,'[3]PA con seg IV Trimestre'!$AG$187:$BC$207,22,FALSE)</f>
        <v>Se publicó el PAA el 26 de enero de 2016 cumpliendo con la normatividad vigente en la ruta: http://www.inpec.gov.co/portal/page/portal/Inpec/Institucion/InformacionFinanciera/Desagregaci%F3n%20Presupuestal1/Plan%20Anual%20de%20adquisiciones</v>
      </c>
      <c r="BC192" s="94" t="str">
        <f>+VLOOKUP(AG192,'[3]PA con seg IV Trimestre'!$AG$187:$BC$207,23,FALSE)</f>
        <v>Pendiente ruta de ubicación de la evidencia</v>
      </c>
      <c r="BD192" s="107">
        <f t="shared" si="33"/>
        <v>315</v>
      </c>
      <c r="BE192" s="107">
        <f t="shared" si="34"/>
        <v>315</v>
      </c>
      <c r="BF192" s="108">
        <f t="shared" si="35"/>
        <v>1</v>
      </c>
      <c r="BG192" s="381">
        <f t="shared" si="50"/>
        <v>1</v>
      </c>
      <c r="BH192" s="381">
        <f t="shared" si="51"/>
        <v>1</v>
      </c>
      <c r="BI192" s="382">
        <f t="shared" si="52"/>
        <v>0.1</v>
      </c>
      <c r="BJ192" s="381">
        <f t="shared" si="53"/>
        <v>0.5</v>
      </c>
      <c r="BK192" s="381">
        <f t="shared" si="54"/>
        <v>0.05</v>
      </c>
    </row>
    <row r="193" spans="1:63" ht="163.5" thickTop="1" thickBot="1" x14ac:dyDescent="0.3">
      <c r="A193" s="18" t="s">
        <v>819</v>
      </c>
      <c r="B193" s="18" t="s">
        <v>636</v>
      </c>
      <c r="C193" s="18" t="s">
        <v>819</v>
      </c>
      <c r="D193" s="19" t="s">
        <v>636</v>
      </c>
      <c r="E193" s="19" t="s">
        <v>738</v>
      </c>
      <c r="F193" s="19" t="s">
        <v>739</v>
      </c>
      <c r="G193" s="19" t="s">
        <v>830</v>
      </c>
      <c r="H193" s="19" t="s">
        <v>741</v>
      </c>
      <c r="I193" s="207" t="s">
        <v>740</v>
      </c>
      <c r="J193" s="207" t="s">
        <v>2545</v>
      </c>
      <c r="K193" s="207">
        <v>60</v>
      </c>
      <c r="L193" s="19" t="s">
        <v>38</v>
      </c>
      <c r="M193" s="19" t="s">
        <v>763</v>
      </c>
      <c r="N193" s="19" t="s">
        <v>764</v>
      </c>
      <c r="O193" s="20">
        <v>15</v>
      </c>
      <c r="P193" s="23">
        <v>30</v>
      </c>
      <c r="Q193" s="18" t="s">
        <v>38</v>
      </c>
      <c r="R193" s="21" t="s">
        <v>2086</v>
      </c>
      <c r="S193" s="22" t="s">
        <v>104</v>
      </c>
      <c r="T193" s="22" t="s">
        <v>2439</v>
      </c>
      <c r="U193" s="22"/>
      <c r="V193" s="22"/>
      <c r="W193" s="22"/>
      <c r="X193" s="22"/>
      <c r="Y193" s="22"/>
      <c r="Z193" s="22"/>
      <c r="AA193" s="101"/>
      <c r="AB193" s="204" t="s">
        <v>2677</v>
      </c>
      <c r="AC193" s="204"/>
      <c r="AD193" s="49">
        <f>+VLOOKUP(M193,'[3]PA con seg IV Trimestre'!$M$187:$AF$207,18,FALSE)</f>
        <v>22.5</v>
      </c>
      <c r="AE193" s="49" t="str">
        <f>+VLOOKUP(M193,'[3]PA con seg IV Trimestre'!$M$187:$AF$207,19,FALSE)</f>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
      <c r="AF193" s="49" t="str">
        <f>+VLOOKUP(M193,'[3]PA con seg IV Trimestre'!$M$187:$AF$207,20,FALSE)</f>
        <v>DRIVE P238
Ruta:https://drive.google.com/drive/folders/0Bz9BU3gKMyzAOU1nMENCU014bnM</v>
      </c>
      <c r="AG193" s="23">
        <v>750</v>
      </c>
      <c r="AH193" s="22" t="s">
        <v>2087</v>
      </c>
      <c r="AI193" s="22" t="s">
        <v>47</v>
      </c>
      <c r="AJ193" s="24">
        <v>42428</v>
      </c>
      <c r="AK193" s="24">
        <v>42490</v>
      </c>
      <c r="AL193" s="22">
        <v>50</v>
      </c>
      <c r="AM193" s="22" t="s">
        <v>2088</v>
      </c>
      <c r="AN193" s="22" t="s">
        <v>1231</v>
      </c>
      <c r="AO193" s="22" t="s">
        <v>2439</v>
      </c>
      <c r="AP193" s="23">
        <v>10</v>
      </c>
      <c r="AQ193" s="139" t="s">
        <v>2089</v>
      </c>
      <c r="AR193" s="22" t="s">
        <v>2090</v>
      </c>
      <c r="AS193" s="23">
        <v>30</v>
      </c>
      <c r="AT193" s="139" t="s">
        <v>2091</v>
      </c>
      <c r="AU193" s="22" t="s">
        <v>2092</v>
      </c>
      <c r="AV193" s="206">
        <v>100</v>
      </c>
      <c r="AW193" s="57">
        <v>1</v>
      </c>
      <c r="AX193" s="56" t="s">
        <v>3050</v>
      </c>
      <c r="AY193" s="84" t="s">
        <v>3048</v>
      </c>
      <c r="AZ193" s="94">
        <f>+VLOOKUP(AG193,'[3]PA con seg IV Trimestre'!$AG$187:$BC$207,20,FALSE)</f>
        <v>100</v>
      </c>
      <c r="BA193" s="106">
        <f t="shared" si="36"/>
        <v>1</v>
      </c>
      <c r="BB193" s="94" t="str">
        <f>+VLOOKUP(AG193,'[3]PA con seg IV Trimestre'!$AG$187:$BC$207,22,FALSE)</f>
        <v>Se informo sobre la entrega de equipos a los establecimientos: Espinal, Coiba, Combita, Colonia Acacias, las 6 Regionales</v>
      </c>
      <c r="BC193" s="94" t="str">
        <f>+VLOOKUP(AG193,'[3]PA con seg IV Trimestre'!$AG$187:$BC$207,23,FALSE)</f>
        <v>DRIVE A750
Ruta:https://drive.google.com/drive/folders/0Bz9BU3gKMyzAOU1nMENCU014bnM</v>
      </c>
      <c r="BD193" s="107">
        <f t="shared" si="33"/>
        <v>62</v>
      </c>
      <c r="BE193" s="107">
        <f t="shared" si="34"/>
        <v>62</v>
      </c>
      <c r="BF193" s="108">
        <f t="shared" si="35"/>
        <v>1</v>
      </c>
      <c r="BG193" s="381">
        <f t="shared" si="50"/>
        <v>0.75</v>
      </c>
      <c r="BH193" s="381">
        <f t="shared" si="51"/>
        <v>0.75</v>
      </c>
      <c r="BI193" s="382">
        <f t="shared" si="52"/>
        <v>0.1125</v>
      </c>
      <c r="BJ193" s="381">
        <f t="shared" si="53"/>
        <v>0.5</v>
      </c>
      <c r="BK193" s="381">
        <f t="shared" si="54"/>
        <v>7.4999999999999997E-2</v>
      </c>
    </row>
    <row r="194" spans="1:63" ht="150" thickTop="1" thickBot="1" x14ac:dyDescent="0.3">
      <c r="A194" s="18" t="s">
        <v>819</v>
      </c>
      <c r="B194" s="18" t="s">
        <v>636</v>
      </c>
      <c r="C194" s="18" t="s">
        <v>819</v>
      </c>
      <c r="D194" s="19" t="s">
        <v>636</v>
      </c>
      <c r="E194" s="19" t="s">
        <v>738</v>
      </c>
      <c r="F194" s="19" t="s">
        <v>739</v>
      </c>
      <c r="G194" s="19" t="s">
        <v>830</v>
      </c>
      <c r="H194" s="19" t="s">
        <v>741</v>
      </c>
      <c r="I194" s="207" t="s">
        <v>740</v>
      </c>
      <c r="J194" s="207" t="s">
        <v>2545</v>
      </c>
      <c r="K194" s="207">
        <v>60</v>
      </c>
      <c r="L194" s="19" t="s">
        <v>38</v>
      </c>
      <c r="M194" s="19" t="s">
        <v>763</v>
      </c>
      <c r="N194" s="19" t="s">
        <v>764</v>
      </c>
      <c r="O194" s="23">
        <v>15</v>
      </c>
      <c r="P194" s="23">
        <v>30</v>
      </c>
      <c r="Q194" s="18" t="s">
        <v>38</v>
      </c>
      <c r="R194" s="22" t="s">
        <v>2086</v>
      </c>
      <c r="S194" s="22" t="s">
        <v>104</v>
      </c>
      <c r="T194" s="22" t="s">
        <v>2439</v>
      </c>
      <c r="U194" s="22"/>
      <c r="V194" s="22"/>
      <c r="W194" s="22"/>
      <c r="X194" s="22"/>
      <c r="Y194" s="22"/>
      <c r="Z194" s="22"/>
      <c r="AA194" s="101"/>
      <c r="AB194" s="204" t="s">
        <v>2677</v>
      </c>
      <c r="AC194" s="204"/>
      <c r="AD194" s="49">
        <f>+VLOOKUP(M194,'[3]PA con seg IV Trimestre'!$M$187:$AF$207,18,FALSE)</f>
        <v>22.5</v>
      </c>
      <c r="AE194" s="49" t="str">
        <f>+VLOOKUP(M194,'[3]PA con seg IV Trimestre'!$M$187:$AF$207,19,FALSE)</f>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
      <c r="AF194" s="49" t="str">
        <f>+VLOOKUP(M194,'[3]PA con seg IV Trimestre'!$M$187:$AF$207,20,FALSE)</f>
        <v>DRIVE P238
Ruta:https://drive.google.com/drive/folders/0Bz9BU3gKMyzAOU1nMENCU014bnM</v>
      </c>
      <c r="AG194" s="23">
        <v>751</v>
      </c>
      <c r="AH194" s="22" t="s">
        <v>2093</v>
      </c>
      <c r="AI194" s="22" t="s">
        <v>47</v>
      </c>
      <c r="AJ194" s="24">
        <v>42522</v>
      </c>
      <c r="AK194" s="24">
        <v>42689</v>
      </c>
      <c r="AL194" s="22">
        <v>35</v>
      </c>
      <c r="AM194" s="22" t="s">
        <v>2088</v>
      </c>
      <c r="AN194" s="22" t="s">
        <v>1231</v>
      </c>
      <c r="AO194" s="22" t="s">
        <v>2439</v>
      </c>
      <c r="AP194" s="23"/>
      <c r="AQ194" s="25" t="s">
        <v>2094</v>
      </c>
      <c r="AR194" s="22" t="s">
        <v>2095</v>
      </c>
      <c r="AS194" s="23">
        <v>50</v>
      </c>
      <c r="AT194" s="139" t="s">
        <v>2096</v>
      </c>
      <c r="AU194" s="22" t="s">
        <v>2095</v>
      </c>
      <c r="AV194" s="206">
        <v>72</v>
      </c>
      <c r="AW194" s="57">
        <v>0.72455089820359286</v>
      </c>
      <c r="AX194" s="56" t="s">
        <v>3051</v>
      </c>
      <c r="AY194" s="84" t="s">
        <v>3048</v>
      </c>
      <c r="AZ194" s="94">
        <f>+VLOOKUP(AG194,'[3]PA con seg IV Trimestre'!$AG$187:$BC$207,20,FALSE)</f>
        <v>100</v>
      </c>
      <c r="BA194" s="106">
        <f t="shared" si="36"/>
        <v>1</v>
      </c>
      <c r="BB194" s="94" t="str">
        <f>+VLOOKUP(AG194,'[3]PA con seg IV Trimestre'!$AG$187:$BC$207,22,FALSE)</f>
        <v>Se dictaron capacitaciones a los siguientes establecimientos en GESDOC: Combita, Dorada, Coiba, Colonia Acacias y el Espinal .</v>
      </c>
      <c r="BC194" s="94" t="str">
        <f>+VLOOKUP(AG194,'[3]PA con seg IV Trimestre'!$AG$187:$BC$207,23,FALSE)</f>
        <v>DRIVE A750
Ruta:https://drive.google.com/drive/folders/0Bz9BU3gKMyzAOU1nMENCU014bnM</v>
      </c>
      <c r="BD194" s="107">
        <f t="shared" si="33"/>
        <v>167</v>
      </c>
      <c r="BE194" s="107">
        <f t="shared" si="34"/>
        <v>167</v>
      </c>
      <c r="BF194" s="108">
        <f t="shared" si="35"/>
        <v>1</v>
      </c>
      <c r="BG194" s="381">
        <f t="shared" si="50"/>
        <v>0.75</v>
      </c>
      <c r="BH194" s="381">
        <f t="shared" si="51"/>
        <v>0.75</v>
      </c>
      <c r="BI194" s="382">
        <f t="shared" si="52"/>
        <v>0.1125</v>
      </c>
      <c r="BJ194" s="381">
        <f t="shared" si="53"/>
        <v>0.35</v>
      </c>
      <c r="BK194" s="381">
        <f t="shared" si="54"/>
        <v>5.2499999999999998E-2</v>
      </c>
    </row>
    <row r="195" spans="1:63" ht="82.5" thickTop="1" thickBot="1" x14ac:dyDescent="0.3">
      <c r="A195" s="18" t="s">
        <v>819</v>
      </c>
      <c r="B195" s="18" t="s">
        <v>636</v>
      </c>
      <c r="C195" s="18" t="s">
        <v>819</v>
      </c>
      <c r="D195" s="19" t="s">
        <v>636</v>
      </c>
      <c r="E195" s="19" t="s">
        <v>738</v>
      </c>
      <c r="F195" s="19" t="s">
        <v>739</v>
      </c>
      <c r="G195" s="19" t="s">
        <v>830</v>
      </c>
      <c r="H195" s="19" t="s">
        <v>741</v>
      </c>
      <c r="I195" s="207" t="s">
        <v>740</v>
      </c>
      <c r="J195" s="207" t="s">
        <v>2545</v>
      </c>
      <c r="K195" s="207">
        <v>60</v>
      </c>
      <c r="L195" s="19" t="s">
        <v>38</v>
      </c>
      <c r="M195" s="19" t="s">
        <v>763</v>
      </c>
      <c r="N195" s="19" t="s">
        <v>764</v>
      </c>
      <c r="O195" s="23">
        <v>15</v>
      </c>
      <c r="P195" s="23">
        <v>30</v>
      </c>
      <c r="Q195" s="18" t="s">
        <v>38</v>
      </c>
      <c r="R195" s="22" t="s">
        <v>2086</v>
      </c>
      <c r="S195" s="22" t="s">
        <v>104</v>
      </c>
      <c r="T195" s="22" t="s">
        <v>2439</v>
      </c>
      <c r="U195" s="22"/>
      <c r="V195" s="22"/>
      <c r="W195" s="22"/>
      <c r="X195" s="22"/>
      <c r="Y195" s="22"/>
      <c r="Z195" s="22"/>
      <c r="AA195" s="102"/>
      <c r="AB195" s="22"/>
      <c r="AC195" s="22"/>
      <c r="AD195" s="49">
        <f>+VLOOKUP(M195,'[3]PA con seg IV Trimestre'!$M$187:$AF$207,18,FALSE)</f>
        <v>22.5</v>
      </c>
      <c r="AE195" s="49" t="str">
        <f>+VLOOKUP(M195,'[3]PA con seg IV Trimestre'!$M$187:$AF$207,19,FALSE)</f>
        <v xml:space="preserve">Se implementó en 12 establecimientos de los 135 así: Modelo, Picota, Reclusión de mujeres, Colinias, Acasias, Espinal, Combita, Jamundí, Barraquilla, Bucaramanga, Complejo Cucuta, La dorada y Coiba
en las 6 regionales; en la Sede central y en la escuela de formación </v>
      </c>
      <c r="AF195" s="49" t="str">
        <f>+VLOOKUP(M195,'[3]PA con seg IV Trimestre'!$M$187:$AF$207,20,FALSE)</f>
        <v>DRIVE P238
Ruta:https://drive.google.com/drive/folders/0Bz9BU3gKMyzAOU1nMENCU014bnM</v>
      </c>
      <c r="AG195" s="23">
        <v>752</v>
      </c>
      <c r="AH195" s="22" t="s">
        <v>2097</v>
      </c>
      <c r="AI195" s="22" t="s">
        <v>47</v>
      </c>
      <c r="AJ195" s="24">
        <v>42705</v>
      </c>
      <c r="AK195" s="24">
        <v>42716</v>
      </c>
      <c r="AL195" s="22">
        <v>15</v>
      </c>
      <c r="AM195" s="22" t="s">
        <v>2088</v>
      </c>
      <c r="AN195" s="22" t="s">
        <v>1231</v>
      </c>
      <c r="AO195" s="22" t="s">
        <v>2439</v>
      </c>
      <c r="AP195" s="23"/>
      <c r="AQ195" s="25"/>
      <c r="AR195" s="22"/>
      <c r="AS195" s="23"/>
      <c r="AT195" s="25"/>
      <c r="AU195" s="22"/>
      <c r="AV195" s="109"/>
      <c r="AW195" s="27" t="s">
        <v>3102</v>
      </c>
      <c r="AX195" s="109"/>
      <c r="AY195" s="208"/>
      <c r="AZ195" s="94">
        <f>+VLOOKUP(AG195,'[3]PA con seg IV Trimestre'!$AG$187:$BC$207,20,FALSE)</f>
        <v>100</v>
      </c>
      <c r="BA195" s="106">
        <f t="shared" si="36"/>
        <v>1</v>
      </c>
      <c r="BB195" s="94" t="str">
        <f>+VLOOKUP(AG195,'[3]PA con seg IV Trimestre'!$AG$187:$BC$207,22,FALSE)</f>
        <v xml:space="preserve">Se generó el informe Anual de acceso a la información </v>
      </c>
      <c r="BC195" s="94" t="str">
        <f>+VLOOKUP(AG195,'[3]PA con seg IV Trimestre'!$AG$187:$BC$207,23,FALSE)</f>
        <v>Pendiente ruta de ubicación de la evidencia</v>
      </c>
      <c r="BD195" s="107">
        <f t="shared" si="33"/>
        <v>11</v>
      </c>
      <c r="BE195" s="107">
        <f t="shared" si="34"/>
        <v>11</v>
      </c>
      <c r="BF195" s="108">
        <f t="shared" si="35"/>
        <v>1</v>
      </c>
      <c r="BG195" s="381">
        <f t="shared" si="50"/>
        <v>0.75</v>
      </c>
      <c r="BH195" s="381">
        <f t="shared" si="51"/>
        <v>0.75</v>
      </c>
      <c r="BI195" s="382">
        <f t="shared" si="52"/>
        <v>0.1125</v>
      </c>
      <c r="BJ195" s="381">
        <f t="shared" si="53"/>
        <v>0.15</v>
      </c>
      <c r="BK195" s="381">
        <f t="shared" si="54"/>
        <v>2.2499999999999999E-2</v>
      </c>
    </row>
    <row r="196" spans="1:63" ht="82.5" thickTop="1" thickBot="1" x14ac:dyDescent="0.3">
      <c r="A196" s="18" t="s">
        <v>819</v>
      </c>
      <c r="B196" s="18" t="s">
        <v>636</v>
      </c>
      <c r="C196" s="18" t="s">
        <v>819</v>
      </c>
      <c r="D196" s="19" t="s">
        <v>636</v>
      </c>
      <c r="E196" s="19" t="s">
        <v>33</v>
      </c>
      <c r="F196" s="19" t="s">
        <v>34</v>
      </c>
      <c r="G196" s="19" t="s">
        <v>250</v>
      </c>
      <c r="H196" s="19" t="s">
        <v>251</v>
      </c>
      <c r="I196" s="19" t="s">
        <v>252</v>
      </c>
      <c r="J196" s="19" t="s">
        <v>253</v>
      </c>
      <c r="K196" s="19">
        <v>55.000000000000007</v>
      </c>
      <c r="L196" s="19" t="s">
        <v>38</v>
      </c>
      <c r="M196" s="19" t="s">
        <v>660</v>
      </c>
      <c r="N196" s="19" t="s">
        <v>661</v>
      </c>
      <c r="O196" s="20">
        <v>10</v>
      </c>
      <c r="P196" s="23">
        <v>45</v>
      </c>
      <c r="Q196" s="18" t="s">
        <v>38</v>
      </c>
      <c r="R196" s="21" t="s">
        <v>2098</v>
      </c>
      <c r="S196" s="22" t="s">
        <v>104</v>
      </c>
      <c r="T196" s="22" t="s">
        <v>2439</v>
      </c>
      <c r="U196" s="22"/>
      <c r="V196" s="22"/>
      <c r="W196" s="22"/>
      <c r="X196" s="22"/>
      <c r="Y196" s="22"/>
      <c r="Z196" s="22"/>
      <c r="AA196" s="101"/>
      <c r="AB196" s="204" t="s">
        <v>2677</v>
      </c>
      <c r="AC196" s="204"/>
      <c r="AD196" s="49">
        <f>+VLOOKUP(M196,'[3]PA con seg IV Trimestre'!$M$187:$AF$207,18,FALSE)</f>
        <v>22.5</v>
      </c>
      <c r="AE196" s="49" t="str">
        <f>+VLOOKUP(M196,'[3]PA con seg IV Trimestre'!$M$187:$AF$207,19,FALSE)</f>
        <v>Se elabró el Programa de Gestión Documental y esta en proceso de subirlo a la herramienta Isolusión y aprobación del Comité Institucional</v>
      </c>
      <c r="AF196" s="49" t="str">
        <f>+VLOOKUP(M196,'[3]PA con seg IV Trimestre'!$M$187:$AF$207,20,FALSE)</f>
        <v>Pendiente ruta de ubicación de la evidencia</v>
      </c>
      <c r="AG196" s="23">
        <v>753</v>
      </c>
      <c r="AH196" s="22" t="s">
        <v>2099</v>
      </c>
      <c r="AI196" s="22" t="s">
        <v>47</v>
      </c>
      <c r="AJ196" s="24">
        <v>42370</v>
      </c>
      <c r="AK196" s="24">
        <v>42490</v>
      </c>
      <c r="AL196" s="22">
        <v>60</v>
      </c>
      <c r="AM196" s="22" t="s">
        <v>2088</v>
      </c>
      <c r="AN196" s="22" t="s">
        <v>1231</v>
      </c>
      <c r="AO196" s="22" t="s">
        <v>2439</v>
      </c>
      <c r="AP196" s="23"/>
      <c r="AQ196" s="25"/>
      <c r="AR196" s="22"/>
      <c r="AS196" s="23">
        <v>30</v>
      </c>
      <c r="AT196" s="25" t="s">
        <v>2100</v>
      </c>
      <c r="AU196" s="22" t="s">
        <v>2092</v>
      </c>
      <c r="AV196" s="206">
        <v>80</v>
      </c>
      <c r="AW196" s="57">
        <v>1</v>
      </c>
      <c r="AX196" s="56" t="s">
        <v>3052</v>
      </c>
      <c r="AY196" s="84" t="s">
        <v>3048</v>
      </c>
      <c r="AZ196" s="94">
        <f>+VLOOKUP(AG196,'[3]PA con seg IV Trimestre'!$AG$187:$BC$207,20,FALSE)</f>
        <v>80</v>
      </c>
      <c r="BA196" s="106">
        <f t="shared" si="36"/>
        <v>1</v>
      </c>
      <c r="BB196" s="94" t="str">
        <f>+VLOOKUP(AG196,'[3]PA con seg IV Trimestre'!$AG$187:$BC$207,22,FALSE)</f>
        <v>Se requierió al Archivo General de la Nación el pronunciamiento respecto de la convalidación de las TRV y TRD;  El archivo General de la Nación citó al comité preevaluador para la aprobación de las TVD y se esta a la espera del comité evaluador de la AGN</v>
      </c>
      <c r="BC196" s="94" t="str">
        <f>+VLOOKUP(AG196,'[3]PA con seg IV Trimestre'!$AG$187:$BC$207,23,FALSE)</f>
        <v>DRIVE A762
Ruta:https://drive.google.com/drive/folders/0Bz9BU3gKMyzAOU1nMENCU014bnM</v>
      </c>
      <c r="BD196" s="107">
        <f t="shared" si="33"/>
        <v>120</v>
      </c>
      <c r="BE196" s="107">
        <f t="shared" si="34"/>
        <v>120</v>
      </c>
      <c r="BF196" s="108">
        <f t="shared" si="35"/>
        <v>1</v>
      </c>
      <c r="BG196" s="381">
        <f t="shared" si="50"/>
        <v>0.5</v>
      </c>
      <c r="BH196" s="381">
        <f t="shared" si="51"/>
        <v>0.5</v>
      </c>
      <c r="BI196" s="382">
        <f t="shared" si="52"/>
        <v>0.05</v>
      </c>
      <c r="BJ196" s="381">
        <f t="shared" si="53"/>
        <v>0.48</v>
      </c>
      <c r="BK196" s="381">
        <f t="shared" si="54"/>
        <v>4.8000000000000001E-2</v>
      </c>
    </row>
    <row r="197" spans="1:63" ht="69" thickTop="1" thickBot="1" x14ac:dyDescent="0.3">
      <c r="A197" s="18" t="s">
        <v>819</v>
      </c>
      <c r="B197" s="18" t="s">
        <v>636</v>
      </c>
      <c r="C197" s="18" t="s">
        <v>819</v>
      </c>
      <c r="D197" s="19" t="s">
        <v>636</v>
      </c>
      <c r="E197" s="19" t="s">
        <v>33</v>
      </c>
      <c r="F197" s="19" t="s">
        <v>34</v>
      </c>
      <c r="G197" s="19" t="s">
        <v>250</v>
      </c>
      <c r="H197" s="19" t="s">
        <v>251</v>
      </c>
      <c r="I197" s="19" t="s">
        <v>252</v>
      </c>
      <c r="J197" s="19" t="s">
        <v>253</v>
      </c>
      <c r="K197" s="19">
        <v>55.000000000000007</v>
      </c>
      <c r="L197" s="19" t="s">
        <v>38</v>
      </c>
      <c r="M197" s="19" t="s">
        <v>660</v>
      </c>
      <c r="N197" s="18" t="s">
        <v>661</v>
      </c>
      <c r="O197" s="20">
        <v>10</v>
      </c>
      <c r="P197" s="23">
        <v>45</v>
      </c>
      <c r="Q197" s="18" t="s">
        <v>38</v>
      </c>
      <c r="R197" s="21" t="s">
        <v>2098</v>
      </c>
      <c r="S197" s="22" t="s">
        <v>104</v>
      </c>
      <c r="T197" s="22" t="s">
        <v>2439</v>
      </c>
      <c r="U197" s="22"/>
      <c r="V197" s="22"/>
      <c r="W197" s="22"/>
      <c r="X197" s="22"/>
      <c r="Y197" s="22"/>
      <c r="Z197" s="22"/>
      <c r="AA197" s="101"/>
      <c r="AB197" s="204" t="s">
        <v>2677</v>
      </c>
      <c r="AC197" s="204"/>
      <c r="AD197" s="49">
        <f>+VLOOKUP(M197,'[3]PA con seg IV Trimestre'!$M$187:$AF$207,18,FALSE)</f>
        <v>22.5</v>
      </c>
      <c r="AE197" s="49" t="str">
        <f>+VLOOKUP(M197,'[3]PA con seg IV Trimestre'!$M$187:$AF$207,19,FALSE)</f>
        <v>Se elabró el Programa de Gestión Documental y esta en proceso de subirlo a la herramienta Isolusión y aprobación del Comité Institucional</v>
      </c>
      <c r="AF197" s="49" t="str">
        <f>+VLOOKUP(M197,'[3]PA con seg IV Trimestre'!$M$187:$AF$207,20,FALSE)</f>
        <v>Pendiente ruta de ubicación de la evidencia</v>
      </c>
      <c r="AG197" s="23">
        <v>754</v>
      </c>
      <c r="AH197" s="22" t="s">
        <v>2101</v>
      </c>
      <c r="AI197" s="22" t="s">
        <v>47</v>
      </c>
      <c r="AJ197" s="24">
        <v>42491</v>
      </c>
      <c r="AK197" s="24">
        <v>42716</v>
      </c>
      <c r="AL197" s="22">
        <v>40</v>
      </c>
      <c r="AM197" s="22" t="s">
        <v>2088</v>
      </c>
      <c r="AN197" s="22" t="s">
        <v>1231</v>
      </c>
      <c r="AO197" s="22" t="s">
        <v>2439</v>
      </c>
      <c r="AP197" s="23"/>
      <c r="AQ197" s="25"/>
      <c r="AR197" s="22"/>
      <c r="AS197" s="23">
        <v>0</v>
      </c>
      <c r="AT197" s="25" t="s">
        <v>2102</v>
      </c>
      <c r="AU197" s="22" t="s">
        <v>2103</v>
      </c>
      <c r="AV197" s="206">
        <v>50</v>
      </c>
      <c r="AW197" s="57">
        <v>0.67555555555555558</v>
      </c>
      <c r="AX197" s="55" t="s">
        <v>3053</v>
      </c>
      <c r="AY197" s="84" t="s">
        <v>3048</v>
      </c>
      <c r="AZ197" s="94">
        <f>+VLOOKUP(AG197,'[3]PA con seg IV Trimestre'!$AG$187:$BC$207,20,FALSE)</f>
        <v>50</v>
      </c>
      <c r="BA197" s="106">
        <f t="shared" si="36"/>
        <v>1</v>
      </c>
      <c r="BB197" s="94" t="str">
        <f>+VLOOKUP(AG197,'[3]PA con seg IV Trimestre'!$AG$187:$BC$207,22,FALSE)</f>
        <v>Se presentaron los estudios previos para contratar la organización de fondo acumulado  y aplicación de tablas de valoración, los cuales fueron devueltos por el area precontractual, en razon a que para adelantar el proceso de contratación se requiere la convalidación de las TVD.</v>
      </c>
      <c r="BC197" s="94" t="str">
        <f>+VLOOKUP(AG197,'[3]PA con seg IV Trimestre'!$AG$187:$BC$207,23,FALSE)</f>
        <v>Pendiente ruta de ubicación de la evidencia</v>
      </c>
      <c r="BD197" s="107">
        <f t="shared" si="33"/>
        <v>225</v>
      </c>
      <c r="BE197" s="107">
        <f t="shared" si="34"/>
        <v>225</v>
      </c>
      <c r="BF197" s="108">
        <f t="shared" si="35"/>
        <v>1</v>
      </c>
      <c r="BG197" s="381">
        <f t="shared" si="50"/>
        <v>0.5</v>
      </c>
      <c r="BH197" s="381">
        <f t="shared" si="51"/>
        <v>0.5</v>
      </c>
      <c r="BI197" s="382">
        <f t="shared" si="52"/>
        <v>0.05</v>
      </c>
      <c r="BJ197" s="381">
        <f t="shared" si="53"/>
        <v>0.2</v>
      </c>
      <c r="BK197" s="381">
        <f t="shared" si="54"/>
        <v>0.02</v>
      </c>
    </row>
    <row r="198" spans="1:63" ht="96" thickTop="1" thickBot="1" x14ac:dyDescent="0.3">
      <c r="A198" s="18" t="s">
        <v>819</v>
      </c>
      <c r="B198" s="18" t="s">
        <v>636</v>
      </c>
      <c r="C198" s="18" t="s">
        <v>819</v>
      </c>
      <c r="D198" s="19" t="s">
        <v>636</v>
      </c>
      <c r="E198" s="19" t="s">
        <v>33</v>
      </c>
      <c r="F198" s="19" t="s">
        <v>34</v>
      </c>
      <c r="G198" s="19" t="s">
        <v>250</v>
      </c>
      <c r="H198" s="19" t="s">
        <v>251</v>
      </c>
      <c r="I198" s="19" t="s">
        <v>252</v>
      </c>
      <c r="J198" s="19" t="s">
        <v>253</v>
      </c>
      <c r="K198" s="19">
        <v>55.000000000000007</v>
      </c>
      <c r="L198" s="19" t="s">
        <v>38</v>
      </c>
      <c r="M198" s="19" t="s">
        <v>662</v>
      </c>
      <c r="N198" s="19" t="s">
        <v>663</v>
      </c>
      <c r="O198" s="20">
        <v>15</v>
      </c>
      <c r="P198" s="23">
        <v>45</v>
      </c>
      <c r="Q198" s="18" t="s">
        <v>38</v>
      </c>
      <c r="R198" s="21" t="s">
        <v>2104</v>
      </c>
      <c r="S198" s="22" t="s">
        <v>104</v>
      </c>
      <c r="T198" s="22" t="s">
        <v>2439</v>
      </c>
      <c r="U198" s="22"/>
      <c r="V198" s="22"/>
      <c r="W198" s="22"/>
      <c r="X198" s="22"/>
      <c r="Y198" s="22"/>
      <c r="Z198" s="22"/>
      <c r="AA198" s="101"/>
      <c r="AB198" s="204" t="s">
        <v>2677</v>
      </c>
      <c r="AC198" s="204"/>
      <c r="AD198" s="49">
        <f>+VLOOKUP(M198,'[3]PA con seg IV Trimestre'!$M$187:$AF$207,18,FALSE)</f>
        <v>45</v>
      </c>
      <c r="AE198" s="49" t="str">
        <f>+VLOOKUP(M198,'[3]PA con seg IV Trimestre'!$M$187:$AF$207,19,FALSE)</f>
        <v>Se elaboró la politica de Eficiencia Administrativa Cero Papel
¿Ojo: LA IMPLEMENTACIÓN?</v>
      </c>
      <c r="AF198" s="49">
        <f>+VLOOKUP(M198,'[3]PA con seg IV Trimestre'!$M$187:$AF$207,20,FALSE)</f>
        <v>0</v>
      </c>
      <c r="AG198" s="23">
        <v>755</v>
      </c>
      <c r="AH198" s="22" t="s">
        <v>2105</v>
      </c>
      <c r="AI198" s="22" t="s">
        <v>47</v>
      </c>
      <c r="AJ198" s="24">
        <v>42389</v>
      </c>
      <c r="AK198" s="24">
        <v>42716</v>
      </c>
      <c r="AL198" s="22">
        <v>60</v>
      </c>
      <c r="AM198" s="22" t="s">
        <v>2088</v>
      </c>
      <c r="AN198" s="22" t="s">
        <v>1231</v>
      </c>
      <c r="AO198" s="22" t="s">
        <v>2439</v>
      </c>
      <c r="AP198" s="23"/>
      <c r="AQ198" s="25"/>
      <c r="AR198" s="22"/>
      <c r="AS198" s="23">
        <v>30</v>
      </c>
      <c r="AT198" s="25" t="s">
        <v>2106</v>
      </c>
      <c r="AU198" s="22" t="s">
        <v>2107</v>
      </c>
      <c r="AV198" s="206">
        <v>100</v>
      </c>
      <c r="AW198" s="57">
        <v>0.77675840978593269</v>
      </c>
      <c r="AX198" s="55" t="s">
        <v>3054</v>
      </c>
      <c r="AY198" s="84" t="s">
        <v>3048</v>
      </c>
      <c r="AZ198" s="94">
        <f>+VLOOKUP(AG198,'[3]PA con seg IV Trimestre'!$AG$187:$BC$207,20,FALSE)</f>
        <v>100</v>
      </c>
      <c r="BA198" s="106">
        <f t="shared" si="36"/>
        <v>1</v>
      </c>
      <c r="BB198" s="94" t="str">
        <f>+VLOOKUP(AG198,'[3]PA con seg IV Trimestre'!$AG$187:$BC$207,22,FALSE)</f>
        <v>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v>
      </c>
      <c r="BC198" s="94" t="str">
        <f>+VLOOKUP(AG198,'[3]PA con seg IV Trimestre'!$AG$187:$BC$207,23,FALSE)</f>
        <v>Pendiente ruta de ubicación de la evidencia</v>
      </c>
      <c r="BD198" s="107">
        <f t="shared" si="33"/>
        <v>327</v>
      </c>
      <c r="BE198" s="107">
        <f t="shared" si="34"/>
        <v>327</v>
      </c>
      <c r="BF198" s="108">
        <f t="shared" si="35"/>
        <v>1</v>
      </c>
      <c r="BG198" s="381">
        <f t="shared" si="50"/>
        <v>1</v>
      </c>
      <c r="BH198" s="381">
        <f t="shared" si="51"/>
        <v>1</v>
      </c>
      <c r="BI198" s="382">
        <f t="shared" si="52"/>
        <v>0.15</v>
      </c>
      <c r="BJ198" s="381">
        <f t="shared" si="53"/>
        <v>0.6</v>
      </c>
      <c r="BK198" s="381">
        <f t="shared" si="54"/>
        <v>0.09</v>
      </c>
    </row>
    <row r="199" spans="1:63" ht="42" thickTop="1" thickBot="1" x14ac:dyDescent="0.3">
      <c r="A199" s="18" t="s">
        <v>819</v>
      </c>
      <c r="B199" s="18" t="s">
        <v>636</v>
      </c>
      <c r="C199" s="18" t="s">
        <v>819</v>
      </c>
      <c r="D199" s="19" t="s">
        <v>636</v>
      </c>
      <c r="E199" s="19" t="s">
        <v>33</v>
      </c>
      <c r="F199" s="19" t="s">
        <v>34</v>
      </c>
      <c r="G199" s="19" t="s">
        <v>250</v>
      </c>
      <c r="H199" s="19" t="s">
        <v>251</v>
      </c>
      <c r="I199" s="19" t="s">
        <v>252</v>
      </c>
      <c r="J199" s="19" t="s">
        <v>253</v>
      </c>
      <c r="K199" s="19">
        <v>55.000000000000007</v>
      </c>
      <c r="L199" s="19" t="s">
        <v>38</v>
      </c>
      <c r="M199" s="19" t="s">
        <v>662</v>
      </c>
      <c r="N199" s="19" t="s">
        <v>663</v>
      </c>
      <c r="O199" s="23">
        <v>15</v>
      </c>
      <c r="P199" s="23">
        <v>45</v>
      </c>
      <c r="Q199" s="18" t="s">
        <v>38</v>
      </c>
      <c r="R199" s="21" t="s">
        <v>2104</v>
      </c>
      <c r="S199" s="22" t="s">
        <v>104</v>
      </c>
      <c r="T199" s="22" t="s">
        <v>2439</v>
      </c>
      <c r="U199" s="22"/>
      <c r="V199" s="22"/>
      <c r="W199" s="22"/>
      <c r="X199" s="22"/>
      <c r="Y199" s="22"/>
      <c r="Z199" s="22"/>
      <c r="AA199" s="101"/>
      <c r="AB199" s="204" t="s">
        <v>2677</v>
      </c>
      <c r="AC199" s="204"/>
      <c r="AD199" s="49">
        <f>+VLOOKUP(M199,'[3]PA con seg IV Trimestre'!$M$187:$AF$207,18,FALSE)</f>
        <v>45</v>
      </c>
      <c r="AE199" s="49" t="str">
        <f>+VLOOKUP(M199,'[3]PA con seg IV Trimestre'!$M$187:$AF$207,19,FALSE)</f>
        <v>Se elaboró la politica de Eficiencia Administrativa Cero Papel
¿Ojo: LA IMPLEMENTACIÓN?</v>
      </c>
      <c r="AF199" s="49">
        <f>+VLOOKUP(M199,'[3]PA con seg IV Trimestre'!$M$187:$AF$207,20,FALSE)</f>
        <v>0</v>
      </c>
      <c r="AG199" s="23">
        <v>756</v>
      </c>
      <c r="AH199" s="21" t="s">
        <v>2108</v>
      </c>
      <c r="AI199" s="22" t="s">
        <v>47</v>
      </c>
      <c r="AJ199" s="24">
        <v>42401</v>
      </c>
      <c r="AK199" s="24">
        <v>42704</v>
      </c>
      <c r="AL199" s="22">
        <v>40</v>
      </c>
      <c r="AM199" s="22" t="s">
        <v>2088</v>
      </c>
      <c r="AN199" s="22" t="s">
        <v>1231</v>
      </c>
      <c r="AO199" s="22" t="s">
        <v>2439</v>
      </c>
      <c r="AP199" s="23"/>
      <c r="AQ199" s="25"/>
      <c r="AR199" s="22"/>
      <c r="AS199" s="23">
        <v>0</v>
      </c>
      <c r="AT199" s="25" t="s">
        <v>2109</v>
      </c>
      <c r="AU199" s="22" t="s">
        <v>2110</v>
      </c>
      <c r="AV199" s="206"/>
      <c r="AW199" s="57">
        <v>0.79867986798679869</v>
      </c>
      <c r="AX199" s="206"/>
      <c r="AY199" s="84" t="s">
        <v>2107</v>
      </c>
      <c r="AZ199" s="94">
        <f>+VLOOKUP(AG199,'[3]PA con seg IV Trimestre'!$AG$187:$BC$207,20,FALSE)</f>
        <v>100</v>
      </c>
      <c r="BA199" s="106">
        <f t="shared" si="36"/>
        <v>1</v>
      </c>
      <c r="BB199" s="94" t="str">
        <f>+VLOOKUP(AG199,'[3]PA con seg IV Trimestre'!$AG$187:$BC$207,22,FALSE)</f>
        <v>Pendiente seguimiento</v>
      </c>
      <c r="BC199" s="94" t="str">
        <f>+VLOOKUP(AG199,'[3]PA con seg IV Trimestre'!$AG$187:$BC$207,23,FALSE)</f>
        <v>Pendiente ruta de ubicación de la evidencia</v>
      </c>
      <c r="BD199" s="107">
        <f t="shared" si="33"/>
        <v>303</v>
      </c>
      <c r="BE199" s="107">
        <f t="shared" si="34"/>
        <v>303</v>
      </c>
      <c r="BF199" s="108">
        <f t="shared" si="35"/>
        <v>1</v>
      </c>
      <c r="BG199" s="381">
        <f t="shared" si="50"/>
        <v>1</v>
      </c>
      <c r="BH199" s="381">
        <f t="shared" si="51"/>
        <v>1</v>
      </c>
      <c r="BI199" s="382">
        <f t="shared" si="52"/>
        <v>0.15</v>
      </c>
      <c r="BJ199" s="381">
        <f t="shared" si="53"/>
        <v>0.4</v>
      </c>
      <c r="BK199" s="381">
        <f t="shared" si="54"/>
        <v>0.06</v>
      </c>
    </row>
    <row r="200" spans="1:63" ht="82.5" thickTop="1" thickBot="1" x14ac:dyDescent="0.3">
      <c r="A200" s="18" t="s">
        <v>819</v>
      </c>
      <c r="B200" s="18" t="s">
        <v>636</v>
      </c>
      <c r="C200" s="18" t="s">
        <v>819</v>
      </c>
      <c r="D200" s="19" t="s">
        <v>636</v>
      </c>
      <c r="E200" s="19" t="s">
        <v>33</v>
      </c>
      <c r="F200" s="19" t="s">
        <v>34</v>
      </c>
      <c r="G200" s="19" t="s">
        <v>250</v>
      </c>
      <c r="H200" s="19" t="s">
        <v>251</v>
      </c>
      <c r="I200" s="19" t="s">
        <v>252</v>
      </c>
      <c r="J200" s="19" t="s">
        <v>253</v>
      </c>
      <c r="K200" s="19">
        <v>55.000000000000007</v>
      </c>
      <c r="L200" s="19" t="s">
        <v>38</v>
      </c>
      <c r="M200" s="19" t="s">
        <v>664</v>
      </c>
      <c r="N200" s="19" t="s">
        <v>2111</v>
      </c>
      <c r="O200" s="23">
        <v>10</v>
      </c>
      <c r="P200" s="23">
        <v>45</v>
      </c>
      <c r="Q200" s="18" t="s">
        <v>38</v>
      </c>
      <c r="R200" s="21" t="s">
        <v>2104</v>
      </c>
      <c r="S200" s="22" t="s">
        <v>104</v>
      </c>
      <c r="T200" s="22" t="s">
        <v>2439</v>
      </c>
      <c r="U200" s="22"/>
      <c r="V200" s="22"/>
      <c r="W200" s="22"/>
      <c r="X200" s="22"/>
      <c r="Y200" s="22"/>
      <c r="Z200" s="22"/>
      <c r="AA200" s="101"/>
      <c r="AB200" s="204" t="s">
        <v>2677</v>
      </c>
      <c r="AC200" s="204"/>
      <c r="AD200" s="49">
        <f>+VLOOKUP(M200,'[3]PA con seg IV Trimestre'!$M$187:$AF$207,18,FALSE)</f>
        <v>23</v>
      </c>
      <c r="AE200" s="49" t="str">
        <f>+VLOOKUP(M200,'[3]PA con seg IV Trimestre'!$M$187:$AF$207,19,FALSE)</f>
        <v>Se elabró el Programa de Gestión Documental y esta en proceso de subirlo a la herramienta Isolusión y aprobación del Comité Institucional</v>
      </c>
      <c r="AF200" s="49" t="str">
        <f>+VLOOKUP(M200,'[3]PA con seg IV Trimestre'!$M$187:$AF$207,20,FALSE)</f>
        <v>Pendiente ruta de ubicación de la evidencia</v>
      </c>
      <c r="AG200" s="23">
        <v>757</v>
      </c>
      <c r="AH200" s="22" t="s">
        <v>2112</v>
      </c>
      <c r="AI200" s="22" t="s">
        <v>47</v>
      </c>
      <c r="AJ200" s="24">
        <v>42402</v>
      </c>
      <c r="AK200" s="24">
        <v>42459</v>
      </c>
      <c r="AL200" s="22">
        <v>10</v>
      </c>
      <c r="AM200" s="22" t="s">
        <v>2088</v>
      </c>
      <c r="AN200" s="22" t="s">
        <v>1231</v>
      </c>
      <c r="AO200" s="22" t="s">
        <v>2439</v>
      </c>
      <c r="AP200" s="23"/>
      <c r="AQ200" s="25"/>
      <c r="AR200" s="22"/>
      <c r="AS200" s="23">
        <v>15</v>
      </c>
      <c r="AT200" s="25" t="s">
        <v>2113</v>
      </c>
      <c r="AU200" s="22" t="s">
        <v>2107</v>
      </c>
      <c r="AV200" s="206">
        <v>100</v>
      </c>
      <c r="AW200" s="57">
        <v>1</v>
      </c>
      <c r="AX200" s="55" t="s">
        <v>3055</v>
      </c>
      <c r="AY200" s="84" t="s">
        <v>3048</v>
      </c>
      <c r="AZ200" s="94">
        <f>+VLOOKUP(AG200,'[3]PA con seg IV Trimestre'!$AG$187:$BC$207,20,FALSE)</f>
        <v>100</v>
      </c>
      <c r="BA200" s="106">
        <f t="shared" si="36"/>
        <v>1</v>
      </c>
      <c r="BB200" s="94" t="str">
        <f>+VLOOKUP(AG200,'[3]PA con seg IV Trimestre'!$AG$187:$BC$207,22,FALSE)</f>
        <v>Se atendieron las recomendaciones dadas por la Oficina Asesora de Planeación al documento de PGD y se presentará al Comité Institucional de Desarrollo Administrativo para su aprobación.</v>
      </c>
      <c r="BC200" s="94" t="str">
        <f>+VLOOKUP(AG200,'[3]PA con seg IV Trimestre'!$AG$187:$BC$207,23,FALSE)</f>
        <v>Pendiente ruta de ubicación de la evidencia</v>
      </c>
      <c r="BD200" s="107">
        <f t="shared" ref="BD200:BD263" si="55">+AK200-AJ200</f>
        <v>57</v>
      </c>
      <c r="BE200" s="107">
        <f t="shared" ref="BE200:BE263" si="56">IF($BE$6-AJ200&gt;BD200,BD200,IF($BE$6-AJ200&lt;=0,"Actividad no ha iniciado",$BE$6-AJ200))</f>
        <v>57</v>
      </c>
      <c r="BF200" s="108">
        <f t="shared" ref="BF200:BF263" si="57">IF(BE200="Actividad no ha iniciado","Actividad no ha iniciado",IF(AO200="Inactivo","Actividad inactiva",BE200/BD200))</f>
        <v>1</v>
      </c>
      <c r="BG200" s="381">
        <f t="shared" si="50"/>
        <v>0.51111111111111107</v>
      </c>
      <c r="BH200" s="381">
        <f t="shared" si="51"/>
        <v>0.51111111111111107</v>
      </c>
      <c r="BI200" s="382">
        <f t="shared" si="52"/>
        <v>5.1111111111111107E-2</v>
      </c>
      <c r="BJ200" s="381">
        <f t="shared" si="53"/>
        <v>0.1</v>
      </c>
      <c r="BK200" s="381">
        <f t="shared" si="54"/>
        <v>0.01</v>
      </c>
    </row>
    <row r="201" spans="1:63" ht="69" thickTop="1" thickBot="1" x14ac:dyDescent="0.3">
      <c r="A201" s="18" t="s">
        <v>819</v>
      </c>
      <c r="B201" s="18" t="s">
        <v>636</v>
      </c>
      <c r="C201" s="18" t="s">
        <v>819</v>
      </c>
      <c r="D201" s="19" t="s">
        <v>636</v>
      </c>
      <c r="E201" s="19" t="s">
        <v>33</v>
      </c>
      <c r="F201" s="19" t="s">
        <v>34</v>
      </c>
      <c r="G201" s="19" t="s">
        <v>250</v>
      </c>
      <c r="H201" s="19" t="s">
        <v>251</v>
      </c>
      <c r="I201" s="19" t="s">
        <v>252</v>
      </c>
      <c r="J201" s="19" t="s">
        <v>253</v>
      </c>
      <c r="K201" s="19">
        <v>55.000000000000007</v>
      </c>
      <c r="L201" s="19" t="s">
        <v>38</v>
      </c>
      <c r="M201" s="19" t="s">
        <v>664</v>
      </c>
      <c r="N201" s="19" t="s">
        <v>2111</v>
      </c>
      <c r="O201" s="23">
        <v>10</v>
      </c>
      <c r="P201" s="23">
        <v>45</v>
      </c>
      <c r="Q201" s="18" t="s">
        <v>38</v>
      </c>
      <c r="R201" s="21" t="s">
        <v>2104</v>
      </c>
      <c r="S201" s="22" t="s">
        <v>104</v>
      </c>
      <c r="T201" s="22" t="s">
        <v>2439</v>
      </c>
      <c r="U201" s="22"/>
      <c r="V201" s="22"/>
      <c r="W201" s="22"/>
      <c r="X201" s="22"/>
      <c r="Y201" s="22"/>
      <c r="Z201" s="22"/>
      <c r="AA201" s="101"/>
      <c r="AB201" s="204" t="s">
        <v>2677</v>
      </c>
      <c r="AC201" s="204"/>
      <c r="AD201" s="49">
        <f>+VLOOKUP(M201,'[3]PA con seg IV Trimestre'!$M$187:$AF$207,18,FALSE)</f>
        <v>23</v>
      </c>
      <c r="AE201" s="49" t="str">
        <f>+VLOOKUP(M201,'[3]PA con seg IV Trimestre'!$M$187:$AF$207,19,FALSE)</f>
        <v>Se elabró el Programa de Gestión Documental y esta en proceso de subirlo a la herramienta Isolusión y aprobación del Comité Institucional</v>
      </c>
      <c r="AF201" s="49" t="str">
        <f>+VLOOKUP(M201,'[3]PA con seg IV Trimestre'!$M$187:$AF$207,20,FALSE)</f>
        <v>Pendiente ruta de ubicación de la evidencia</v>
      </c>
      <c r="AG201" s="23">
        <v>758</v>
      </c>
      <c r="AH201" s="22" t="s">
        <v>2114</v>
      </c>
      <c r="AI201" s="22" t="s">
        <v>47</v>
      </c>
      <c r="AJ201" s="24">
        <v>42402</v>
      </c>
      <c r="AK201" s="24">
        <v>42459</v>
      </c>
      <c r="AL201" s="22">
        <v>20</v>
      </c>
      <c r="AM201" s="22" t="s">
        <v>2088</v>
      </c>
      <c r="AN201" s="22" t="s">
        <v>1231</v>
      </c>
      <c r="AO201" s="22" t="s">
        <v>2439</v>
      </c>
      <c r="AP201" s="23"/>
      <c r="AQ201" s="25"/>
      <c r="AR201" s="22"/>
      <c r="AS201" s="23">
        <v>100</v>
      </c>
      <c r="AT201" s="25" t="s">
        <v>2115</v>
      </c>
      <c r="AU201" s="22" t="s">
        <v>2107</v>
      </c>
      <c r="AV201" s="58">
        <f>+AS201</f>
        <v>100</v>
      </c>
      <c r="AW201" s="57">
        <v>1</v>
      </c>
      <c r="AX201" s="55" t="str">
        <f>+AT201</f>
        <v xml:space="preserve">El Grupo de Gestión documental incluyó los instrumentos de gestión de Información  en  el Programa Integrado de Gestión Documental . </v>
      </c>
      <c r="AY201" s="85" t="str">
        <f>+AU201</f>
        <v>en PC:  DIGEC carpeta PLANES.PLAN ACCION 2016 Avance  Plan acción 2o. Trimestre de 2016 Gdtal.</v>
      </c>
      <c r="AZ201" s="94">
        <f>+VLOOKUP(AG201,'[3]PA con seg IV Trimestre'!$AG$187:$BC$207,20,FALSE)</f>
        <v>100</v>
      </c>
      <c r="BA201" s="106">
        <f t="shared" ref="BA201:BA260" si="58">+BF201</f>
        <v>1</v>
      </c>
      <c r="BB201" s="94" t="str">
        <f>+VLOOKUP(AG201,'[3]PA con seg IV Trimestre'!$AG$187:$BC$207,22,FALSE)</f>
        <v xml:space="preserve">El Grupo de Gestión documental incluyó los instrumentos de gestión de Información  en  el Programa Integrado de Gestión Documental . </v>
      </c>
      <c r="BC201" s="94" t="str">
        <f>+VLOOKUP(AG201,'[3]PA con seg IV Trimestre'!$AG$187:$BC$207,23,FALSE)</f>
        <v>Pendiente ruta de ubicación de la evidencia</v>
      </c>
      <c r="BD201" s="107">
        <f t="shared" si="55"/>
        <v>57</v>
      </c>
      <c r="BE201" s="107">
        <f t="shared" si="56"/>
        <v>57</v>
      </c>
      <c r="BF201" s="108">
        <f t="shared" si="57"/>
        <v>1</v>
      </c>
      <c r="BG201" s="381">
        <f t="shared" si="50"/>
        <v>0.51111111111111107</v>
      </c>
      <c r="BH201" s="381">
        <f t="shared" si="51"/>
        <v>0.51111111111111107</v>
      </c>
      <c r="BI201" s="382">
        <f t="shared" si="52"/>
        <v>5.1111111111111107E-2</v>
      </c>
      <c r="BJ201" s="381">
        <f t="shared" si="53"/>
        <v>0.2</v>
      </c>
      <c r="BK201" s="381">
        <f t="shared" si="54"/>
        <v>0.02</v>
      </c>
    </row>
    <row r="202" spans="1:63" ht="82.5" thickTop="1" thickBot="1" x14ac:dyDescent="0.3">
      <c r="A202" s="18" t="s">
        <v>819</v>
      </c>
      <c r="B202" s="18" t="s">
        <v>636</v>
      </c>
      <c r="C202" s="18" t="s">
        <v>819</v>
      </c>
      <c r="D202" s="19" t="s">
        <v>636</v>
      </c>
      <c r="E202" s="19" t="s">
        <v>33</v>
      </c>
      <c r="F202" s="19" t="s">
        <v>34</v>
      </c>
      <c r="G202" s="19" t="s">
        <v>250</v>
      </c>
      <c r="H202" s="19" t="s">
        <v>251</v>
      </c>
      <c r="I202" s="19" t="s">
        <v>252</v>
      </c>
      <c r="J202" s="19" t="s">
        <v>253</v>
      </c>
      <c r="K202" s="19">
        <v>55.000000000000007</v>
      </c>
      <c r="L202" s="19" t="s">
        <v>38</v>
      </c>
      <c r="M202" s="19" t="s">
        <v>664</v>
      </c>
      <c r="N202" s="19" t="s">
        <v>2111</v>
      </c>
      <c r="O202" s="23">
        <v>10</v>
      </c>
      <c r="P202" s="23">
        <v>45</v>
      </c>
      <c r="Q202" s="18" t="s">
        <v>38</v>
      </c>
      <c r="R202" s="21" t="s">
        <v>2104</v>
      </c>
      <c r="S202" s="22" t="s">
        <v>104</v>
      </c>
      <c r="T202" s="22" t="s">
        <v>2439</v>
      </c>
      <c r="U202" s="22"/>
      <c r="V202" s="22"/>
      <c r="W202" s="22"/>
      <c r="X202" s="22"/>
      <c r="Y202" s="22"/>
      <c r="Z202" s="22"/>
      <c r="AA202" s="101"/>
      <c r="AB202" s="204" t="s">
        <v>2677</v>
      </c>
      <c r="AC202" s="204"/>
      <c r="AD202" s="49">
        <f>+VLOOKUP(M202,'[3]PA con seg IV Trimestre'!$M$187:$AF$207,18,FALSE)</f>
        <v>23</v>
      </c>
      <c r="AE202" s="49" t="str">
        <f>+VLOOKUP(M202,'[3]PA con seg IV Trimestre'!$M$187:$AF$207,19,FALSE)</f>
        <v>Se elabró el Programa de Gestión Documental y esta en proceso de subirlo a la herramienta Isolusión y aprobación del Comité Institucional</v>
      </c>
      <c r="AF202" s="49" t="str">
        <f>+VLOOKUP(M202,'[3]PA con seg IV Trimestre'!$M$187:$AF$207,20,FALSE)</f>
        <v>Pendiente ruta de ubicación de la evidencia</v>
      </c>
      <c r="AG202" s="23">
        <v>759</v>
      </c>
      <c r="AH202" s="22" t="s">
        <v>2116</v>
      </c>
      <c r="AI202" s="22" t="s">
        <v>47</v>
      </c>
      <c r="AJ202" s="24">
        <v>42462</v>
      </c>
      <c r="AK202" s="24">
        <v>42551</v>
      </c>
      <c r="AL202" s="22">
        <v>10</v>
      </c>
      <c r="AM202" s="22" t="s">
        <v>2088</v>
      </c>
      <c r="AN202" s="22" t="s">
        <v>1231</v>
      </c>
      <c r="AO202" s="22" t="s">
        <v>2439</v>
      </c>
      <c r="AP202" s="23"/>
      <c r="AQ202" s="25"/>
      <c r="AR202" s="22"/>
      <c r="AS202" s="23">
        <v>0</v>
      </c>
      <c r="AT202" s="25" t="s">
        <v>2117</v>
      </c>
      <c r="AU202" s="22" t="s">
        <v>2107</v>
      </c>
      <c r="AV202" s="206">
        <v>0</v>
      </c>
      <c r="AW202" s="57">
        <v>1</v>
      </c>
      <c r="AX202" s="55" t="s">
        <v>3056</v>
      </c>
      <c r="AY202" s="210" t="s">
        <v>917</v>
      </c>
      <c r="AZ202" s="94">
        <f>+VLOOKUP(AG202,'[3]PA con seg IV Trimestre'!$AG$187:$BC$207,20,FALSE)</f>
        <v>0</v>
      </c>
      <c r="BA202" s="106">
        <f t="shared" si="58"/>
        <v>1</v>
      </c>
      <c r="BB202" s="94" t="str">
        <f>+VLOOKUP(AG202,'[3]PA con seg IV Trimestre'!$AG$187:$BC$207,22,FALSE)</f>
        <v>Se esta en el proceso de subir a la herramienta ISOlusión el PGD y presentarlo al Comité Institucional de Desarrollo Administrativo</v>
      </c>
      <c r="BC202" s="94" t="str">
        <f>+VLOOKUP(AG202,'[3]PA con seg IV Trimestre'!$AG$187:$BC$207,23,FALSE)</f>
        <v>Pendiente ruta de ubicación de la evidencia</v>
      </c>
      <c r="BD202" s="107">
        <f t="shared" si="55"/>
        <v>89</v>
      </c>
      <c r="BE202" s="107">
        <f t="shared" si="56"/>
        <v>89</v>
      </c>
      <c r="BF202" s="108">
        <f t="shared" si="57"/>
        <v>1</v>
      </c>
      <c r="BG202" s="381">
        <f t="shared" si="50"/>
        <v>0.51111111111111107</v>
      </c>
      <c r="BH202" s="381">
        <f t="shared" si="51"/>
        <v>0.51111111111111107</v>
      </c>
      <c r="BI202" s="382">
        <f t="shared" si="52"/>
        <v>5.1111111111111107E-2</v>
      </c>
      <c r="BJ202" s="381">
        <f t="shared" si="53"/>
        <v>0</v>
      </c>
      <c r="BK202" s="381">
        <f t="shared" si="54"/>
        <v>0</v>
      </c>
    </row>
    <row r="203" spans="1:63" ht="42" thickTop="1" thickBot="1" x14ac:dyDescent="0.3">
      <c r="A203" s="18" t="s">
        <v>819</v>
      </c>
      <c r="B203" s="18" t="s">
        <v>636</v>
      </c>
      <c r="C203" s="18" t="s">
        <v>819</v>
      </c>
      <c r="D203" s="19" t="s">
        <v>636</v>
      </c>
      <c r="E203" s="19" t="s">
        <v>33</v>
      </c>
      <c r="F203" s="19" t="s">
        <v>34</v>
      </c>
      <c r="G203" s="19" t="s">
        <v>250</v>
      </c>
      <c r="H203" s="19" t="s">
        <v>251</v>
      </c>
      <c r="I203" s="19" t="s">
        <v>252</v>
      </c>
      <c r="J203" s="19" t="s">
        <v>253</v>
      </c>
      <c r="K203" s="19">
        <v>55.000000000000007</v>
      </c>
      <c r="L203" s="19" t="s">
        <v>38</v>
      </c>
      <c r="M203" s="19" t="s">
        <v>664</v>
      </c>
      <c r="N203" s="19" t="s">
        <v>2111</v>
      </c>
      <c r="O203" s="23">
        <v>10</v>
      </c>
      <c r="P203" s="23">
        <v>45</v>
      </c>
      <c r="Q203" s="18" t="s">
        <v>38</v>
      </c>
      <c r="R203" s="21" t="s">
        <v>2104</v>
      </c>
      <c r="S203" s="22" t="s">
        <v>104</v>
      </c>
      <c r="T203" s="22" t="s">
        <v>2439</v>
      </c>
      <c r="U203" s="22"/>
      <c r="V203" s="22"/>
      <c r="W203" s="22"/>
      <c r="X203" s="22"/>
      <c r="Y203" s="22"/>
      <c r="Z203" s="22"/>
      <c r="AA203" s="101"/>
      <c r="AB203" s="204" t="s">
        <v>2677</v>
      </c>
      <c r="AC203" s="204"/>
      <c r="AD203" s="49">
        <f>+VLOOKUP(M203,'[3]PA con seg IV Trimestre'!$M$187:$AF$207,18,FALSE)</f>
        <v>23</v>
      </c>
      <c r="AE203" s="49" t="str">
        <f>+VLOOKUP(M203,'[3]PA con seg IV Trimestre'!$M$187:$AF$207,19,FALSE)</f>
        <v>Se elabró el Programa de Gestión Documental y esta en proceso de subirlo a la herramienta Isolusión y aprobación del Comité Institucional</v>
      </c>
      <c r="AF203" s="49" t="str">
        <f>+VLOOKUP(M203,'[3]PA con seg IV Trimestre'!$M$187:$AF$207,20,FALSE)</f>
        <v>Pendiente ruta de ubicación de la evidencia</v>
      </c>
      <c r="AG203" s="23">
        <v>760</v>
      </c>
      <c r="AH203" s="22" t="s">
        <v>2118</v>
      </c>
      <c r="AI203" s="22" t="s">
        <v>47</v>
      </c>
      <c r="AJ203" s="24">
        <v>42553</v>
      </c>
      <c r="AK203" s="24">
        <v>42716</v>
      </c>
      <c r="AL203" s="22">
        <v>20</v>
      </c>
      <c r="AM203" s="22" t="s">
        <v>2088</v>
      </c>
      <c r="AN203" s="22" t="s">
        <v>1231</v>
      </c>
      <c r="AO203" s="22" t="s">
        <v>2439</v>
      </c>
      <c r="AP203" s="23"/>
      <c r="AQ203" s="25"/>
      <c r="AR203" s="22"/>
      <c r="AS203" s="23">
        <v>0</v>
      </c>
      <c r="AT203" s="25">
        <v>0</v>
      </c>
      <c r="AU203" s="22">
        <v>0</v>
      </c>
      <c r="AV203" s="206">
        <v>0</v>
      </c>
      <c r="AW203" s="57">
        <v>0.55214723926380371</v>
      </c>
      <c r="AX203" s="55" t="s">
        <v>3057</v>
      </c>
      <c r="AY203" s="210" t="s">
        <v>917</v>
      </c>
      <c r="AZ203" s="94">
        <f>+VLOOKUP(AG203,'[3]PA con seg IV Trimestre'!$AG$187:$BC$207,20,FALSE)</f>
        <v>0</v>
      </c>
      <c r="BA203" s="106">
        <f t="shared" si="58"/>
        <v>1</v>
      </c>
      <c r="BB203" s="94" t="str">
        <f>+VLOOKUP(AG203,'[3]PA con seg IV Trimestre'!$AG$187:$BC$207,22,FALSE)</f>
        <v>Toda vez que no se ha aprobado por el Comité el PGD no se puede cumplir con esta actividad</v>
      </c>
      <c r="BC203" s="94" t="str">
        <f>+VLOOKUP(AG203,'[3]PA con seg IV Trimestre'!$AG$187:$BC$207,23,FALSE)</f>
        <v>Pendiente ruta de ubicación de la evidencia</v>
      </c>
      <c r="BD203" s="107">
        <f t="shared" si="55"/>
        <v>163</v>
      </c>
      <c r="BE203" s="107">
        <f t="shared" si="56"/>
        <v>163</v>
      </c>
      <c r="BF203" s="108">
        <f t="shared" si="57"/>
        <v>1</v>
      </c>
      <c r="BG203" s="381">
        <f t="shared" si="50"/>
        <v>0.51111111111111107</v>
      </c>
      <c r="BH203" s="381">
        <f t="shared" si="51"/>
        <v>0.51111111111111107</v>
      </c>
      <c r="BI203" s="382">
        <f t="shared" si="52"/>
        <v>5.1111111111111107E-2</v>
      </c>
      <c r="BJ203" s="381">
        <f t="shared" si="53"/>
        <v>0</v>
      </c>
      <c r="BK203" s="381">
        <f t="shared" si="54"/>
        <v>0</v>
      </c>
    </row>
    <row r="204" spans="1:63" ht="55.5" thickTop="1" thickBot="1" x14ac:dyDescent="0.3">
      <c r="A204" s="18" t="s">
        <v>819</v>
      </c>
      <c r="B204" s="18" t="s">
        <v>636</v>
      </c>
      <c r="C204" s="18" t="s">
        <v>819</v>
      </c>
      <c r="D204" s="19" t="s">
        <v>636</v>
      </c>
      <c r="E204" s="19" t="s">
        <v>33</v>
      </c>
      <c r="F204" s="19" t="s">
        <v>34</v>
      </c>
      <c r="G204" s="19" t="s">
        <v>250</v>
      </c>
      <c r="H204" s="19" t="s">
        <v>251</v>
      </c>
      <c r="I204" s="19" t="s">
        <v>252</v>
      </c>
      <c r="J204" s="19" t="s">
        <v>253</v>
      </c>
      <c r="K204" s="19">
        <v>55.000000000000007</v>
      </c>
      <c r="L204" s="19" t="s">
        <v>38</v>
      </c>
      <c r="M204" s="19" t="s">
        <v>664</v>
      </c>
      <c r="N204" s="19" t="s">
        <v>2111</v>
      </c>
      <c r="O204" s="23">
        <v>10</v>
      </c>
      <c r="P204" s="23">
        <v>45</v>
      </c>
      <c r="Q204" s="18" t="s">
        <v>38</v>
      </c>
      <c r="R204" s="21" t="s">
        <v>2104</v>
      </c>
      <c r="S204" s="22" t="s">
        <v>104</v>
      </c>
      <c r="T204" s="22" t="s">
        <v>2439</v>
      </c>
      <c r="U204" s="22"/>
      <c r="V204" s="22"/>
      <c r="W204" s="22"/>
      <c r="X204" s="22"/>
      <c r="Y204" s="22"/>
      <c r="Z204" s="22"/>
      <c r="AA204" s="101"/>
      <c r="AB204" s="204" t="s">
        <v>2677</v>
      </c>
      <c r="AC204" s="204"/>
      <c r="AD204" s="49">
        <f>+VLOOKUP(M204,'[3]PA con seg IV Trimestre'!$M$187:$AF$207,18,FALSE)</f>
        <v>23</v>
      </c>
      <c r="AE204" s="49" t="str">
        <f>+VLOOKUP(M204,'[3]PA con seg IV Trimestre'!$M$187:$AF$207,19,FALSE)</f>
        <v>Se elabró el Programa de Gestión Documental y esta en proceso de subirlo a la herramienta Isolusión y aprobación del Comité Institucional</v>
      </c>
      <c r="AF204" s="49" t="str">
        <f>+VLOOKUP(M204,'[3]PA con seg IV Trimestre'!$M$187:$AF$207,20,FALSE)</f>
        <v>Pendiente ruta de ubicación de la evidencia</v>
      </c>
      <c r="AG204" s="23" t="s">
        <v>3131</v>
      </c>
      <c r="AH204" s="22" t="s">
        <v>2558</v>
      </c>
      <c r="AI204" s="22" t="s">
        <v>47</v>
      </c>
      <c r="AJ204" s="24">
        <v>42552</v>
      </c>
      <c r="AK204" s="24">
        <v>42716</v>
      </c>
      <c r="AL204" s="22">
        <v>20</v>
      </c>
      <c r="AM204" s="22" t="s">
        <v>2088</v>
      </c>
      <c r="AN204" s="22" t="s">
        <v>1231</v>
      </c>
      <c r="AO204" s="22" t="s">
        <v>2439</v>
      </c>
      <c r="AP204" s="23"/>
      <c r="AQ204" s="25"/>
      <c r="AR204" s="22"/>
      <c r="AS204" s="23"/>
      <c r="AT204" s="25"/>
      <c r="AU204" s="22"/>
      <c r="AV204" s="206">
        <v>0</v>
      </c>
      <c r="AW204" s="57">
        <v>0.55487804878048785</v>
      </c>
      <c r="AX204" s="55" t="s">
        <v>3058</v>
      </c>
      <c r="AY204" s="210" t="s">
        <v>917</v>
      </c>
      <c r="AZ204" s="94">
        <f>+VLOOKUP(AG204,'[3]PA con seg IV Trimestre'!$AG$187:$BC$207,20,FALSE)</f>
        <v>0</v>
      </c>
      <c r="BA204" s="106">
        <f t="shared" si="58"/>
        <v>1</v>
      </c>
      <c r="BB204" s="94" t="str">
        <f>+VLOOKUP(AG204,'[3]PA con seg IV Trimestre'!$AG$187:$BC$207,22,FALSE)</f>
        <v>Esta actividad esta sujeta a la aprobación de las Tablas de Retención Documental por parte del Archivo General de la Nación, el cual se espera que las apruebe antes de finalizar el año.</v>
      </c>
      <c r="BC204" s="94" t="str">
        <f>+VLOOKUP(AG204,'[3]PA con seg IV Trimestre'!$AG$187:$BC$207,23,FALSE)</f>
        <v>Pendiente ruta de ubicación de la evidencia</v>
      </c>
      <c r="BD204" s="107">
        <f t="shared" si="55"/>
        <v>164</v>
      </c>
      <c r="BE204" s="107">
        <f t="shared" si="56"/>
        <v>164</v>
      </c>
      <c r="BF204" s="108">
        <f t="shared" si="57"/>
        <v>1</v>
      </c>
      <c r="BG204" s="381">
        <f t="shared" si="50"/>
        <v>0.51111111111111107</v>
      </c>
      <c r="BH204" s="381">
        <f t="shared" si="51"/>
        <v>0.51111111111111107</v>
      </c>
      <c r="BI204" s="382">
        <f t="shared" si="52"/>
        <v>5.1111111111111107E-2</v>
      </c>
      <c r="BJ204" s="381">
        <f t="shared" si="53"/>
        <v>0</v>
      </c>
      <c r="BK204" s="381">
        <f t="shared" si="54"/>
        <v>0</v>
      </c>
    </row>
    <row r="205" spans="1:63" ht="55.5" thickTop="1" thickBot="1" x14ac:dyDescent="0.3">
      <c r="A205" s="18" t="s">
        <v>819</v>
      </c>
      <c r="B205" s="18" t="s">
        <v>636</v>
      </c>
      <c r="C205" s="18" t="s">
        <v>819</v>
      </c>
      <c r="D205" s="19" t="s">
        <v>636</v>
      </c>
      <c r="E205" s="19" t="s">
        <v>33</v>
      </c>
      <c r="F205" s="19" t="s">
        <v>34</v>
      </c>
      <c r="G205" s="19" t="s">
        <v>250</v>
      </c>
      <c r="H205" s="19" t="s">
        <v>251</v>
      </c>
      <c r="I205" s="19" t="s">
        <v>252</v>
      </c>
      <c r="J205" s="19" t="s">
        <v>253</v>
      </c>
      <c r="K205" s="19">
        <v>55.000000000000007</v>
      </c>
      <c r="L205" s="19" t="s">
        <v>38</v>
      </c>
      <c r="M205" s="19" t="s">
        <v>664</v>
      </c>
      <c r="N205" s="19" t="s">
        <v>2111</v>
      </c>
      <c r="O205" s="23">
        <v>10</v>
      </c>
      <c r="P205" s="23">
        <v>45</v>
      </c>
      <c r="Q205" s="18" t="s">
        <v>38</v>
      </c>
      <c r="R205" s="21" t="s">
        <v>2104</v>
      </c>
      <c r="S205" s="22" t="s">
        <v>104</v>
      </c>
      <c r="T205" s="22" t="s">
        <v>2439</v>
      </c>
      <c r="U205" s="22"/>
      <c r="V205" s="22"/>
      <c r="W205" s="22"/>
      <c r="X205" s="22"/>
      <c r="Y205" s="22"/>
      <c r="Z205" s="22"/>
      <c r="AA205" s="101"/>
      <c r="AB205" s="204" t="s">
        <v>2677</v>
      </c>
      <c r="AC205" s="204"/>
      <c r="AD205" s="49">
        <f>+VLOOKUP(M205,'[3]PA con seg IV Trimestre'!$M$187:$AF$207,18,FALSE)</f>
        <v>23</v>
      </c>
      <c r="AE205" s="49" t="str">
        <f>+VLOOKUP(M205,'[3]PA con seg IV Trimestre'!$M$187:$AF$207,19,FALSE)</f>
        <v>Se elabró el Programa de Gestión Documental y esta en proceso de subirlo a la herramienta Isolusión y aprobación del Comité Institucional</v>
      </c>
      <c r="AF205" s="49" t="str">
        <f>+VLOOKUP(M205,'[3]PA con seg IV Trimestre'!$M$187:$AF$207,20,FALSE)</f>
        <v>Pendiente ruta de ubicación de la evidencia</v>
      </c>
      <c r="AG205" s="23" t="s">
        <v>3131</v>
      </c>
      <c r="AH205" s="22" t="s">
        <v>2559</v>
      </c>
      <c r="AI205" s="22" t="s">
        <v>47</v>
      </c>
      <c r="AJ205" s="24">
        <v>42552</v>
      </c>
      <c r="AK205" s="24">
        <v>42582</v>
      </c>
      <c r="AL205" s="22">
        <v>20</v>
      </c>
      <c r="AM205" s="22" t="s">
        <v>2088</v>
      </c>
      <c r="AN205" s="22" t="s">
        <v>1231</v>
      </c>
      <c r="AO205" s="22" t="s">
        <v>2439</v>
      </c>
      <c r="AP205" s="23"/>
      <c r="AQ205" s="25"/>
      <c r="AR205" s="22"/>
      <c r="AS205" s="23"/>
      <c r="AT205" s="25"/>
      <c r="AU205" s="22"/>
      <c r="AV205" s="206">
        <v>100</v>
      </c>
      <c r="AW205" s="57">
        <v>1</v>
      </c>
      <c r="AX205" s="55" t="s">
        <v>3059</v>
      </c>
      <c r="AY205" s="84" t="s">
        <v>3048</v>
      </c>
      <c r="AZ205" s="94">
        <f>+VLOOKUP(AG205,'[3]PA con seg IV Trimestre'!$AG$187:$BC$207,20,FALSE)</f>
        <v>0</v>
      </c>
      <c r="BA205" s="106">
        <f t="shared" si="58"/>
        <v>1</v>
      </c>
      <c r="BB205" s="94" t="str">
        <f>+VLOOKUP(AG205,'[3]PA con seg IV Trimestre'!$AG$187:$BC$207,22,FALSE)</f>
        <v>Esta actividad esta sujeta a la aprobación de las Tablas de Retención Documental por parte del Archivo General de la Nación, el cual se espera que las apruebe antes de finalizar el año.</v>
      </c>
      <c r="BC205" s="94" t="str">
        <f>+VLOOKUP(AG205,'[3]PA con seg IV Trimestre'!$AG$187:$BC$207,23,FALSE)</f>
        <v>Pendiente ruta de ubicación de la evidencia</v>
      </c>
      <c r="BD205" s="107">
        <f t="shared" si="55"/>
        <v>30</v>
      </c>
      <c r="BE205" s="107">
        <f t="shared" si="56"/>
        <v>30</v>
      </c>
      <c r="BF205" s="108">
        <f t="shared" si="57"/>
        <v>1</v>
      </c>
      <c r="BG205" s="381">
        <f t="shared" si="50"/>
        <v>0.51111111111111107</v>
      </c>
      <c r="BH205" s="381">
        <f t="shared" si="51"/>
        <v>0.51111111111111107</v>
      </c>
      <c r="BI205" s="382">
        <f t="shared" si="52"/>
        <v>5.1111111111111107E-2</v>
      </c>
      <c r="BJ205" s="381">
        <f t="shared" si="53"/>
        <v>0</v>
      </c>
      <c r="BK205" s="381">
        <f t="shared" si="54"/>
        <v>0</v>
      </c>
    </row>
    <row r="206" spans="1:63" ht="109.5" thickTop="1" thickBot="1" x14ac:dyDescent="0.3">
      <c r="A206" s="18" t="s">
        <v>819</v>
      </c>
      <c r="B206" s="18" t="s">
        <v>636</v>
      </c>
      <c r="C206" s="18" t="s">
        <v>819</v>
      </c>
      <c r="D206" s="19" t="s">
        <v>636</v>
      </c>
      <c r="E206" s="19" t="s">
        <v>33</v>
      </c>
      <c r="F206" s="19" t="s">
        <v>34</v>
      </c>
      <c r="G206" s="19" t="s">
        <v>339</v>
      </c>
      <c r="H206" s="19" t="s">
        <v>340</v>
      </c>
      <c r="I206" s="19" t="s">
        <v>668</v>
      </c>
      <c r="J206" s="19" t="s">
        <v>669</v>
      </c>
      <c r="K206" s="19">
        <v>90</v>
      </c>
      <c r="L206" s="19" t="s">
        <v>38</v>
      </c>
      <c r="M206" s="19" t="s">
        <v>674</v>
      </c>
      <c r="N206" s="19" t="s">
        <v>675</v>
      </c>
      <c r="O206" s="20">
        <v>10</v>
      </c>
      <c r="P206" s="23">
        <v>1</v>
      </c>
      <c r="Q206" s="18" t="s">
        <v>41</v>
      </c>
      <c r="R206" s="21" t="s">
        <v>2119</v>
      </c>
      <c r="S206" s="22" t="s">
        <v>104</v>
      </c>
      <c r="T206" s="22" t="s">
        <v>2439</v>
      </c>
      <c r="U206" s="22"/>
      <c r="V206" s="22"/>
      <c r="W206" s="22"/>
      <c r="X206" s="22"/>
      <c r="Y206" s="22"/>
      <c r="Z206" s="22"/>
      <c r="AA206" s="101"/>
      <c r="AB206" s="204" t="s">
        <v>2677</v>
      </c>
      <c r="AC206" s="204"/>
      <c r="AD206" s="49">
        <f>+VLOOKUP(M206,'[3]PA con seg IV Trimestre'!$M$187:$AF$207,18,FALSE)</f>
        <v>1</v>
      </c>
      <c r="AE206" s="49" t="str">
        <f>+VLOOKUP(M206,'[3]PA con seg IV Trimestre'!$M$187:$AF$207,19,FALSE)</f>
        <v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v>
      </c>
      <c r="AF206" s="49" t="str">
        <f>+VLOOKUP(M206,'[3]PA con seg IV Trimestre'!$M$187:$AF$207,20,FALSE)</f>
        <v>DRIVE P83
Ruta:https://drive.google.com/drive/folders/0Bz9BU3gKMyzAOU1nMENCU014bnM</v>
      </c>
      <c r="AG206" s="23">
        <v>761</v>
      </c>
      <c r="AH206" s="22" t="s">
        <v>2120</v>
      </c>
      <c r="AI206" s="22" t="s">
        <v>47</v>
      </c>
      <c r="AJ206" s="24">
        <v>42370</v>
      </c>
      <c r="AK206" s="24">
        <v>42716</v>
      </c>
      <c r="AL206" s="22">
        <v>100</v>
      </c>
      <c r="AM206" s="21" t="s">
        <v>2121</v>
      </c>
      <c r="AN206" s="22" t="s">
        <v>104</v>
      </c>
      <c r="AO206" s="22" t="s">
        <v>2439</v>
      </c>
      <c r="AP206" s="23"/>
      <c r="AQ206" s="25"/>
      <c r="AR206" s="22"/>
      <c r="AS206" s="23"/>
      <c r="AT206" s="25"/>
      <c r="AU206" s="22"/>
      <c r="AV206" s="206">
        <v>100</v>
      </c>
      <c r="AW206" s="57">
        <v>0.78901734104046239</v>
      </c>
      <c r="AX206" s="55" t="s">
        <v>3060</v>
      </c>
      <c r="AY206" s="84" t="s">
        <v>3048</v>
      </c>
      <c r="AZ206" s="94">
        <f>+VLOOKUP(AG206,'[3]PA con seg IV Trimestre'!$AG$187:$BC$207,20,FALSE)</f>
        <v>100</v>
      </c>
      <c r="BA206" s="106">
        <f t="shared" si="58"/>
        <v>1</v>
      </c>
      <c r="BB206" s="94" t="str">
        <f>+VLOOKUP(AG206,'[3]PA con seg IV Trimestre'!$AG$187:$BC$207,22,FALSE)</f>
        <v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v>
      </c>
      <c r="BC206" s="94" t="str">
        <f>+VLOOKUP(AG206,'[3]PA con seg IV Trimestre'!$AG$187:$BC$207,23,FALSE)</f>
        <v>DRIVE A761
Ruta:https://drive.google.com/drive/folders/0Bz9BU3gKMyzAOU1nMENCU014bnM</v>
      </c>
      <c r="BD206" s="107">
        <f t="shared" si="55"/>
        <v>346</v>
      </c>
      <c r="BE206" s="107">
        <f t="shared" si="56"/>
        <v>346</v>
      </c>
      <c r="BF206" s="108">
        <f t="shared" si="57"/>
        <v>1</v>
      </c>
      <c r="BG206" s="381">
        <f t="shared" si="50"/>
        <v>1</v>
      </c>
      <c r="BH206" s="381">
        <f t="shared" si="51"/>
        <v>1</v>
      </c>
      <c r="BI206" s="382">
        <f t="shared" si="52"/>
        <v>0.1</v>
      </c>
      <c r="BJ206" s="381">
        <f t="shared" si="53"/>
        <v>1</v>
      </c>
      <c r="BK206" s="381">
        <f t="shared" si="54"/>
        <v>0.1</v>
      </c>
    </row>
    <row r="207" spans="1:63" ht="150" thickTop="1" thickBot="1" x14ac:dyDescent="0.3">
      <c r="A207" s="18" t="s">
        <v>819</v>
      </c>
      <c r="B207" s="18" t="s">
        <v>636</v>
      </c>
      <c r="C207" s="18" t="s">
        <v>819</v>
      </c>
      <c r="D207" s="19" t="s">
        <v>636</v>
      </c>
      <c r="E207" s="19" t="s">
        <v>33</v>
      </c>
      <c r="F207" s="19" t="s">
        <v>34</v>
      </c>
      <c r="G207" s="19" t="s">
        <v>155</v>
      </c>
      <c r="H207" s="19" t="s">
        <v>156</v>
      </c>
      <c r="I207" s="19" t="s">
        <v>157</v>
      </c>
      <c r="J207" s="19" t="s">
        <v>158</v>
      </c>
      <c r="K207" s="19">
        <v>65</v>
      </c>
      <c r="L207" s="19" t="s">
        <v>38</v>
      </c>
      <c r="M207" s="19" t="s">
        <v>634</v>
      </c>
      <c r="N207" s="19" t="s">
        <v>635</v>
      </c>
      <c r="O207" s="20">
        <v>10</v>
      </c>
      <c r="P207" s="23">
        <v>1</v>
      </c>
      <c r="Q207" s="18" t="s">
        <v>41</v>
      </c>
      <c r="R207" s="21" t="s">
        <v>2119</v>
      </c>
      <c r="S207" s="22" t="s">
        <v>104</v>
      </c>
      <c r="T207" s="22" t="s">
        <v>2439</v>
      </c>
      <c r="U207" s="22"/>
      <c r="V207" s="22"/>
      <c r="W207" s="22"/>
      <c r="X207" s="22"/>
      <c r="Y207" s="22"/>
      <c r="Z207" s="22"/>
      <c r="AA207" s="101"/>
      <c r="AB207" s="204" t="s">
        <v>2677</v>
      </c>
      <c r="AC207" s="204"/>
      <c r="AD207" s="49">
        <f>+VLOOKUP(M207,'[3]PA con seg IV Trimestre'!$M$187:$AF$207,18,FALSE)</f>
        <v>1</v>
      </c>
      <c r="AE207" s="49" t="str">
        <f>+VLOOKUP(M207,'[3]PA con seg IV Trimestre'!$M$187:$AF$207,19,FALSE)</f>
        <v xml:space="preserve">Se organizó y se cumplió con el Día de la Transparencia </v>
      </c>
      <c r="AF207" s="49" t="str">
        <f>+VLOOKUP(M207,'[3]PA con seg IV Trimestre'!$M$187:$AF$207,20,FALSE)</f>
        <v>DRIVE P158
Ruta:https://drive.google.com/drive/folders/0Bz9BU3gKMyzAOU1nMENCU014bnM</v>
      </c>
      <c r="AG207" s="23">
        <v>762</v>
      </c>
      <c r="AH207" s="18" t="s">
        <v>2122</v>
      </c>
      <c r="AI207" s="18" t="s">
        <v>47</v>
      </c>
      <c r="AJ207" s="24">
        <v>42614</v>
      </c>
      <c r="AK207" s="24">
        <v>42716</v>
      </c>
      <c r="AL207" s="18">
        <v>100</v>
      </c>
      <c r="AM207" s="21" t="s">
        <v>2121</v>
      </c>
      <c r="AN207" s="22" t="s">
        <v>104</v>
      </c>
      <c r="AO207" s="22" t="s">
        <v>2439</v>
      </c>
      <c r="AP207" s="23"/>
      <c r="AQ207" s="25"/>
      <c r="AR207" s="22"/>
      <c r="AS207" s="23"/>
      <c r="AT207" s="25"/>
      <c r="AU207" s="22"/>
      <c r="AV207" s="206"/>
      <c r="AW207" s="57">
        <v>0.28431372549019607</v>
      </c>
      <c r="AX207" s="206"/>
      <c r="AY207" s="210"/>
      <c r="AZ207" s="94">
        <f>+VLOOKUP(AG207,'[3]PA con seg IV Trimestre'!$AG$187:$BC$207,20,FALSE)</f>
        <v>100</v>
      </c>
      <c r="BA207" s="106">
        <f t="shared" si="58"/>
        <v>1</v>
      </c>
      <c r="BB207" s="94" t="str">
        <f>+VLOOKUP(AG207,'[3]PA con seg IV Trimestre'!$AG$187:$BC$207,22,FALSE)</f>
        <v>Mediante la circular permanente 0004 del 16 de septiembre de 2014 se estableció la celebración del día institucional de la transparencia y de la lucha contra la corrupción para cada 9 de diciembre y para el efecto se realizarón las siguientes actividades:
1. Se envio correo masivo todas las cuentas de los correo electrónicos del INPEC mensajes alusivos a la transparencia.
2. En los tapis de todos los computadores del INPEC se colocaron mensajes alusivos a la transparencia.
3. Se emitió en el NOTINPC  No. 397 de 2016 con mensajes alusivos a la transparencia.</v>
      </c>
      <c r="BC207" s="94" t="str">
        <f>+VLOOKUP(AG207,'[3]PA con seg IV Trimestre'!$AG$187:$BC$207,23,FALSE)</f>
        <v>DRIVE A762
Ruta:https://drive.google.com/drive/folders/0Bz9BU3gKMyzAOU1nMENCU014bnM</v>
      </c>
      <c r="BD207" s="107">
        <f t="shared" si="55"/>
        <v>102</v>
      </c>
      <c r="BE207" s="107">
        <f t="shared" si="56"/>
        <v>102</v>
      </c>
      <c r="BF207" s="108">
        <f t="shared" si="57"/>
        <v>1</v>
      </c>
      <c r="BG207" s="381">
        <f t="shared" si="50"/>
        <v>1</v>
      </c>
      <c r="BH207" s="381">
        <f t="shared" si="51"/>
        <v>1</v>
      </c>
      <c r="BI207" s="382">
        <f t="shared" si="52"/>
        <v>0.1</v>
      </c>
      <c r="BJ207" s="381">
        <f t="shared" si="53"/>
        <v>1</v>
      </c>
      <c r="BK207" s="381">
        <f t="shared" si="54"/>
        <v>0.1</v>
      </c>
    </row>
    <row r="208" spans="1:63" ht="150" thickTop="1" thickBot="1" x14ac:dyDescent="0.3">
      <c r="A208" s="18" t="s">
        <v>809</v>
      </c>
      <c r="B208" s="18" t="s">
        <v>534</v>
      </c>
      <c r="C208" s="18" t="s">
        <v>809</v>
      </c>
      <c r="D208" s="19" t="s">
        <v>534</v>
      </c>
      <c r="E208" s="19" t="s">
        <v>532</v>
      </c>
      <c r="F208" s="19" t="s">
        <v>533</v>
      </c>
      <c r="G208" s="19" t="s">
        <v>810</v>
      </c>
      <c r="H208" s="19" t="s">
        <v>536</v>
      </c>
      <c r="I208" s="19" t="s">
        <v>540</v>
      </c>
      <c r="J208" s="19" t="s">
        <v>541</v>
      </c>
      <c r="K208" s="19">
        <v>0</v>
      </c>
      <c r="L208" s="19" t="s">
        <v>38</v>
      </c>
      <c r="M208" s="19" t="s">
        <v>550</v>
      </c>
      <c r="N208" s="19" t="s">
        <v>551</v>
      </c>
      <c r="O208" s="20">
        <v>10</v>
      </c>
      <c r="P208" s="23">
        <v>2400</v>
      </c>
      <c r="Q208" s="18" t="s">
        <v>41</v>
      </c>
      <c r="R208" s="21" t="s">
        <v>834</v>
      </c>
      <c r="S208" s="22" t="s">
        <v>404</v>
      </c>
      <c r="T208" s="22" t="s">
        <v>2439</v>
      </c>
      <c r="U208" s="22"/>
      <c r="V208" s="22"/>
      <c r="W208" s="22"/>
      <c r="X208" s="22">
        <v>1180</v>
      </c>
      <c r="Y208" s="22" t="s">
        <v>835</v>
      </c>
      <c r="Z208" s="22" t="s">
        <v>836</v>
      </c>
      <c r="AA208" s="102" t="s">
        <v>2862</v>
      </c>
      <c r="AB208" s="102" t="s">
        <v>2863</v>
      </c>
      <c r="AC208" s="22" t="s">
        <v>2864</v>
      </c>
      <c r="AD208" s="49">
        <f>+VLOOKUP(M208,'[4]PA con seg III Trimestre'!$M$208:$AF$252,18,FALSE)</f>
        <v>2206</v>
      </c>
      <c r="AE208" s="49" t="str">
        <f>+VLOOKUP(M208,'[4]PA con seg III Trimestre'!$M$208:$AF$252,19,FALSE)</f>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
      <c r="AF208" s="49" t="str">
        <f>+VLOOKUP(M208,'[4]PA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08" s="23">
        <v>879</v>
      </c>
      <c r="AH208" s="21" t="s">
        <v>837</v>
      </c>
      <c r="AI208" s="22" t="s">
        <v>47</v>
      </c>
      <c r="AJ208" s="24">
        <v>42430</v>
      </c>
      <c r="AK208" s="24">
        <v>42444</v>
      </c>
      <c r="AL208" s="22">
        <v>10</v>
      </c>
      <c r="AM208" s="22" t="s">
        <v>838</v>
      </c>
      <c r="AN208" s="22" t="s">
        <v>839</v>
      </c>
      <c r="AO208" s="22" t="s">
        <v>2439</v>
      </c>
      <c r="AP208" s="23">
        <v>100</v>
      </c>
      <c r="AQ208" s="25" t="s">
        <v>840</v>
      </c>
      <c r="AR208" s="22" t="s">
        <v>841</v>
      </c>
      <c r="AS208" s="23">
        <v>100</v>
      </c>
      <c r="AT208" s="25" t="s">
        <v>840</v>
      </c>
      <c r="AU208" s="22" t="s">
        <v>841</v>
      </c>
      <c r="AV208" s="148">
        <v>100</v>
      </c>
      <c r="AW208" s="27">
        <v>1</v>
      </c>
      <c r="AX208" s="211" t="s">
        <v>840</v>
      </c>
      <c r="AY208" s="212" t="s">
        <v>841</v>
      </c>
      <c r="AZ208" s="94">
        <f>+VLOOKUP(AG208,'[4]PA con seg III Trimestre'!$AG$208:$BC$252,20,FALSE)</f>
        <v>100</v>
      </c>
      <c r="BA208" s="106">
        <f t="shared" si="58"/>
        <v>1</v>
      </c>
      <c r="BB208" s="94" t="str">
        <f>+VLOOKUP(AG208,'[4]PA con seg III Trimestre'!$AG$208:$BC$252,22,FALSE)</f>
        <v>Se elaboró la orden de servicios , cronograma de actividades y horarios para el desarrollo del curso de instrucción</v>
      </c>
      <c r="BC208" s="94" t="str">
        <f>+VLOOKUP(AG208,'[4]PA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08" s="107">
        <f t="shared" si="55"/>
        <v>14</v>
      </c>
      <c r="BE208" s="107">
        <f t="shared" si="56"/>
        <v>14</v>
      </c>
      <c r="BF208" s="108">
        <f t="shared" si="57"/>
        <v>1</v>
      </c>
      <c r="BG208" s="381">
        <f t="shared" si="50"/>
        <v>0.91916666666666669</v>
      </c>
      <c r="BH208" s="381">
        <f t="shared" si="51"/>
        <v>0.91916666666666669</v>
      </c>
      <c r="BI208" s="382">
        <f t="shared" si="52"/>
        <v>9.191666666666666E-2</v>
      </c>
      <c r="BJ208" s="381">
        <f t="shared" si="53"/>
        <v>0.1</v>
      </c>
      <c r="BK208" s="381">
        <f t="shared" si="54"/>
        <v>0.01</v>
      </c>
    </row>
    <row r="209" spans="1:63" ht="150" thickTop="1" thickBot="1" x14ac:dyDescent="0.3">
      <c r="A209" s="18" t="s">
        <v>809</v>
      </c>
      <c r="B209" s="18" t="s">
        <v>534</v>
      </c>
      <c r="C209" s="18" t="s">
        <v>809</v>
      </c>
      <c r="D209" s="19" t="s">
        <v>534</v>
      </c>
      <c r="E209" s="19" t="s">
        <v>532</v>
      </c>
      <c r="F209" s="19" t="s">
        <v>533</v>
      </c>
      <c r="G209" s="19" t="s">
        <v>810</v>
      </c>
      <c r="H209" s="19" t="s">
        <v>536</v>
      </c>
      <c r="I209" s="19" t="s">
        <v>540</v>
      </c>
      <c r="J209" s="19" t="s">
        <v>541</v>
      </c>
      <c r="K209" s="19">
        <v>0</v>
      </c>
      <c r="L209" s="19" t="s">
        <v>38</v>
      </c>
      <c r="M209" s="19" t="s">
        <v>550</v>
      </c>
      <c r="N209" s="19" t="s">
        <v>551</v>
      </c>
      <c r="O209" s="23">
        <v>10</v>
      </c>
      <c r="P209" s="23">
        <v>2400</v>
      </c>
      <c r="Q209" s="18" t="s">
        <v>41</v>
      </c>
      <c r="R209" s="18" t="s">
        <v>834</v>
      </c>
      <c r="S209" s="18" t="s">
        <v>404</v>
      </c>
      <c r="T209" s="22" t="s">
        <v>2439</v>
      </c>
      <c r="U209" s="18"/>
      <c r="V209" s="18"/>
      <c r="W209" s="18"/>
      <c r="X209" s="18"/>
      <c r="Y209" s="18"/>
      <c r="Z209" s="18"/>
      <c r="AA209" s="102" t="s">
        <v>2862</v>
      </c>
      <c r="AB209" s="102" t="s">
        <v>2863</v>
      </c>
      <c r="AC209" s="22" t="s">
        <v>2864</v>
      </c>
      <c r="AD209" s="49">
        <f>+VLOOKUP(M209,'[4]PA con seg III Trimestre'!$M$208:$AF$252,18,FALSE)</f>
        <v>2206</v>
      </c>
      <c r="AE209" s="49" t="str">
        <f>+VLOOKUP(M209,'[4]PA con seg III Trimestre'!$M$208:$AF$252,19,FALSE)</f>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
      <c r="AF209" s="49" t="str">
        <f>+VLOOKUP(M209,'[4]PA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09" s="23">
        <v>880</v>
      </c>
      <c r="AH209" s="21" t="s">
        <v>842</v>
      </c>
      <c r="AI209" s="22" t="s">
        <v>47</v>
      </c>
      <c r="AJ209" s="24">
        <v>42444</v>
      </c>
      <c r="AK209" s="24">
        <v>42716</v>
      </c>
      <c r="AL209" s="22">
        <v>80</v>
      </c>
      <c r="AM209" s="22" t="s">
        <v>838</v>
      </c>
      <c r="AN209" s="22" t="s">
        <v>839</v>
      </c>
      <c r="AO209" s="22" t="s">
        <v>2439</v>
      </c>
      <c r="AP209" s="23"/>
      <c r="AQ209" s="25"/>
      <c r="AR209" s="22"/>
      <c r="AS209" s="23">
        <v>50</v>
      </c>
      <c r="AT209" s="25" t="s">
        <v>843</v>
      </c>
      <c r="AU209" s="22" t="s">
        <v>844</v>
      </c>
      <c r="AV209" s="145">
        <v>75</v>
      </c>
      <c r="AW209" s="27">
        <v>0.73161764705882348</v>
      </c>
      <c r="AX209" s="146" t="s">
        <v>2877</v>
      </c>
      <c r="AY209" s="147" t="s">
        <v>2878</v>
      </c>
      <c r="AZ209" s="94">
        <f>+VLOOKUP(AG209,'[4]PA con seg III Trimestre'!$AG$208:$BC$252,20,FALSE)</f>
        <v>100</v>
      </c>
      <c r="BA209" s="106">
        <f t="shared" si="58"/>
        <v>1</v>
      </c>
      <c r="BB209" s="94" t="str">
        <f>+VLOOKUP(AG209,'[4]PA con seg III Trimestre'!$AG$208:$BC$252,22,FALSE)</f>
        <v>Se realizó la instrucción básica para 2,206 auxiliares bachilleres de los contingentes I, II  y III de 2016 que prestarán el servicio militar en el INPEC.</v>
      </c>
      <c r="BC209" s="94" t="str">
        <f>+VLOOKUP(AG209,'[4]PA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09" s="107">
        <f t="shared" si="55"/>
        <v>272</v>
      </c>
      <c r="BE209" s="107">
        <f t="shared" si="56"/>
        <v>272</v>
      </c>
      <c r="BF209" s="108">
        <f t="shared" si="57"/>
        <v>1</v>
      </c>
      <c r="BG209" s="381">
        <f t="shared" si="50"/>
        <v>0.91916666666666669</v>
      </c>
      <c r="BH209" s="381">
        <f t="shared" si="51"/>
        <v>0.91916666666666669</v>
      </c>
      <c r="BI209" s="382">
        <f t="shared" si="52"/>
        <v>9.191666666666666E-2</v>
      </c>
      <c r="BJ209" s="381">
        <f t="shared" si="53"/>
        <v>0.8</v>
      </c>
      <c r="BK209" s="381">
        <f t="shared" si="54"/>
        <v>0.08</v>
      </c>
    </row>
    <row r="210" spans="1:63" ht="150" thickTop="1" thickBot="1" x14ac:dyDescent="0.3">
      <c r="A210" s="18" t="s">
        <v>809</v>
      </c>
      <c r="B210" s="18" t="s">
        <v>534</v>
      </c>
      <c r="C210" s="18" t="s">
        <v>809</v>
      </c>
      <c r="D210" s="19" t="s">
        <v>534</v>
      </c>
      <c r="E210" s="19" t="s">
        <v>532</v>
      </c>
      <c r="F210" s="19" t="s">
        <v>533</v>
      </c>
      <c r="G210" s="19" t="s">
        <v>810</v>
      </c>
      <c r="H210" s="19" t="s">
        <v>536</v>
      </c>
      <c r="I210" s="19" t="s">
        <v>540</v>
      </c>
      <c r="J210" s="19" t="s">
        <v>541</v>
      </c>
      <c r="K210" s="19">
        <v>0</v>
      </c>
      <c r="L210" s="19" t="s">
        <v>38</v>
      </c>
      <c r="M210" s="19" t="s">
        <v>550</v>
      </c>
      <c r="N210" s="19" t="s">
        <v>551</v>
      </c>
      <c r="O210" s="23">
        <v>10</v>
      </c>
      <c r="P210" s="23">
        <v>2400</v>
      </c>
      <c r="Q210" s="18" t="s">
        <v>41</v>
      </c>
      <c r="R210" s="18" t="s">
        <v>834</v>
      </c>
      <c r="S210" s="18" t="s">
        <v>404</v>
      </c>
      <c r="T210" s="22" t="s">
        <v>2439</v>
      </c>
      <c r="U210" s="18"/>
      <c r="V210" s="18"/>
      <c r="W210" s="18"/>
      <c r="X210" s="18"/>
      <c r="Y210" s="18"/>
      <c r="Z210" s="18"/>
      <c r="AA210" s="102" t="s">
        <v>2862</v>
      </c>
      <c r="AB210" s="102" t="s">
        <v>2863</v>
      </c>
      <c r="AC210" s="22" t="s">
        <v>2864</v>
      </c>
      <c r="AD210" s="49">
        <f>+VLOOKUP(M210,'[4]PA con seg III Trimestre'!$M$208:$AF$252,18,FALSE)</f>
        <v>2206</v>
      </c>
      <c r="AE210" s="49" t="str">
        <f>+VLOOKUP(M210,'[4]PA con seg III Trimestre'!$M$208:$AF$252,19,FALSE)</f>
        <v>Se realizó la instrucción básica para 2,206 auxiliares bachilleres de los contingentes 1, 2 y 3 de  2016 que prestarán el servicio militar en el INPEC.
Se logró un 92% de la meta planteado puesto que el personal restante fue excluido del servicio militar en el tercer exámen médico.</v>
      </c>
      <c r="AF210" s="49" t="str">
        <f>+VLOOKUP(M210,'[4]PA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10" s="23">
        <v>881</v>
      </c>
      <c r="AH210" s="21" t="s">
        <v>845</v>
      </c>
      <c r="AI210" s="22" t="s">
        <v>47</v>
      </c>
      <c r="AJ210" s="24">
        <v>42716</v>
      </c>
      <c r="AK210" s="24">
        <v>42719</v>
      </c>
      <c r="AL210" s="22">
        <v>10</v>
      </c>
      <c r="AM210" s="22" t="s">
        <v>838</v>
      </c>
      <c r="AN210" s="22" t="s">
        <v>839</v>
      </c>
      <c r="AO210" s="22" t="s">
        <v>2439</v>
      </c>
      <c r="AP210" s="23"/>
      <c r="AQ210" s="25"/>
      <c r="AR210" s="22"/>
      <c r="AS210" s="23">
        <v>50</v>
      </c>
      <c r="AT210" s="25" t="s">
        <v>846</v>
      </c>
      <c r="AU210" s="22" t="s">
        <v>847</v>
      </c>
      <c r="AV210" s="145">
        <v>75</v>
      </c>
      <c r="AW210" s="27" t="s">
        <v>3102</v>
      </c>
      <c r="AX210" s="146" t="s">
        <v>2879</v>
      </c>
      <c r="AY210" s="147" t="s">
        <v>2880</v>
      </c>
      <c r="AZ210" s="94">
        <f>+VLOOKUP(AG210,'[4]PA con seg III Trimestre'!$AG$208:$BC$252,20,FALSE)</f>
        <v>100</v>
      </c>
      <c r="BA210" s="106">
        <f t="shared" si="58"/>
        <v>1</v>
      </c>
      <c r="BB210" s="94" t="str">
        <f>+VLOOKUP(AG210,'[4]PA con seg III Trimestre'!$AG$208:$BC$252,22,FALSE)</f>
        <v>Se realizó la evaluación de los cursos de Instrucción Básica de Auxiliares Bachilleres del Primero,  Segundo y tercer Contingente 2016.</v>
      </c>
      <c r="BC210" s="94" t="str">
        <f>+VLOOKUP(AG210,'[4]PA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10" s="107">
        <f t="shared" si="55"/>
        <v>3</v>
      </c>
      <c r="BE210" s="107">
        <f t="shared" si="56"/>
        <v>3</v>
      </c>
      <c r="BF210" s="108">
        <f t="shared" si="57"/>
        <v>1</v>
      </c>
      <c r="BG210" s="381">
        <f t="shared" si="50"/>
        <v>0.91916666666666669</v>
      </c>
      <c r="BH210" s="381">
        <f t="shared" si="51"/>
        <v>0.91916666666666669</v>
      </c>
      <c r="BI210" s="382">
        <f t="shared" si="52"/>
        <v>9.191666666666666E-2</v>
      </c>
      <c r="BJ210" s="381">
        <f t="shared" si="53"/>
        <v>0.1</v>
      </c>
      <c r="BK210" s="381">
        <f t="shared" si="54"/>
        <v>0.01</v>
      </c>
    </row>
    <row r="211" spans="1:63" ht="150" thickTop="1" thickBot="1" x14ac:dyDescent="0.3">
      <c r="A211" s="18" t="s">
        <v>809</v>
      </c>
      <c r="B211" s="18" t="s">
        <v>534</v>
      </c>
      <c r="C211" s="18" t="s">
        <v>809</v>
      </c>
      <c r="D211" s="19" t="s">
        <v>534</v>
      </c>
      <c r="E211" s="19" t="s">
        <v>532</v>
      </c>
      <c r="F211" s="19" t="s">
        <v>533</v>
      </c>
      <c r="G211" s="19" t="s">
        <v>810</v>
      </c>
      <c r="H211" s="19" t="s">
        <v>536</v>
      </c>
      <c r="I211" s="19" t="s">
        <v>540</v>
      </c>
      <c r="J211" s="19" t="s">
        <v>541</v>
      </c>
      <c r="K211" s="19">
        <v>0</v>
      </c>
      <c r="L211" s="19" t="s">
        <v>38</v>
      </c>
      <c r="M211" s="19" t="s">
        <v>552</v>
      </c>
      <c r="N211" s="19" t="s">
        <v>553</v>
      </c>
      <c r="O211" s="20">
        <v>5</v>
      </c>
      <c r="P211" s="23">
        <v>5000</v>
      </c>
      <c r="Q211" s="18" t="s">
        <v>41</v>
      </c>
      <c r="R211" s="21" t="s">
        <v>834</v>
      </c>
      <c r="S211" s="22" t="s">
        <v>404</v>
      </c>
      <c r="T211" s="22" t="s">
        <v>2439</v>
      </c>
      <c r="U211" s="22"/>
      <c r="V211" s="22"/>
      <c r="W211" s="22"/>
      <c r="X211" s="22"/>
      <c r="Y211" s="22"/>
      <c r="Z211" s="22"/>
      <c r="AA211" s="102" t="s">
        <v>2865</v>
      </c>
      <c r="AB211" s="102" t="s">
        <v>2866</v>
      </c>
      <c r="AC211" s="22" t="s">
        <v>2867</v>
      </c>
      <c r="AD211" s="49">
        <f>+VLOOKUP(M211,'[4]PA con seg III Trimestre'!$M$208:$AF$252,18,FALSE)</f>
        <v>5659</v>
      </c>
      <c r="AE211" s="49" t="str">
        <f>+VLOOKUP(M211,'[4]PA con seg III Trimestre'!$M$208:$AF$252,19,FALSE)</f>
        <v>Funcionarios del INPEC capacitados a través de la Red de Apoyo, así:
- Regional Central: 1027
- Regional Occidente: 1079
- Regional Noroeste: 283
- Regional Oriente: 441
- Regional Norte: sin reporte.
- Regional Viejo Caldas: 2501
- Dirección General: 174
- Convenio SENA: 154</v>
      </c>
      <c r="AF211" s="49" t="str">
        <f>+VLOOKUP(M211,'[4]PA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11" s="23">
        <v>882</v>
      </c>
      <c r="AH211" s="22" t="s">
        <v>848</v>
      </c>
      <c r="AI211" s="22" t="s">
        <v>47</v>
      </c>
      <c r="AJ211" s="24">
        <v>42401</v>
      </c>
      <c r="AK211" s="24">
        <v>42428</v>
      </c>
      <c r="AL211" s="22">
        <v>30</v>
      </c>
      <c r="AM211" s="22" t="s">
        <v>849</v>
      </c>
      <c r="AN211" s="22" t="s">
        <v>142</v>
      </c>
      <c r="AO211" s="22" t="s">
        <v>2439</v>
      </c>
      <c r="AP211" s="23"/>
      <c r="AQ211" s="25"/>
      <c r="AR211" s="22"/>
      <c r="AS211" s="23">
        <v>100</v>
      </c>
      <c r="AT211" s="25" t="s">
        <v>850</v>
      </c>
      <c r="AU211" s="22" t="s">
        <v>851</v>
      </c>
      <c r="AV211" s="148">
        <v>100</v>
      </c>
      <c r="AW211" s="27">
        <v>1</v>
      </c>
      <c r="AX211" s="211" t="s">
        <v>850</v>
      </c>
      <c r="AY211" s="212" t="s">
        <v>2881</v>
      </c>
      <c r="AZ211" s="94" t="str">
        <f>+VLOOKUP(AG211,'[4]PA con seg III Trimestre'!$AG$208:$BC$252,20,FALSE)</f>
        <v>100</v>
      </c>
      <c r="BA211" s="106">
        <f t="shared" si="58"/>
        <v>1</v>
      </c>
      <c r="BB211" s="94" t="str">
        <f>+VLOOKUP(AG211,'[4]PA con seg III Trimestre'!$AG$208:$BC$252,22,FALSE)</f>
        <v>El 05-04-2016, se socializó mediante mail a las seis Regionales, oficio con los lineamientos para la vinculación a la Red de Apoyo.</v>
      </c>
      <c r="BC211" s="94" t="str">
        <f>+VLOOKUP(AG211,'[4]PA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11" s="107">
        <f t="shared" si="55"/>
        <v>27</v>
      </c>
      <c r="BE211" s="107">
        <f t="shared" si="56"/>
        <v>27</v>
      </c>
      <c r="BF211" s="108">
        <f t="shared" si="57"/>
        <v>1</v>
      </c>
      <c r="BG211" s="381">
        <f t="shared" si="50"/>
        <v>1.1317999999999999</v>
      </c>
      <c r="BH211" s="381">
        <f t="shared" si="51"/>
        <v>1</v>
      </c>
      <c r="BI211" s="382">
        <f t="shared" si="52"/>
        <v>0.05</v>
      </c>
      <c r="BJ211" s="381">
        <f t="shared" si="53"/>
        <v>0.3</v>
      </c>
      <c r="BK211" s="381">
        <f t="shared" si="54"/>
        <v>1.4999999999999999E-2</v>
      </c>
    </row>
    <row r="212" spans="1:63" ht="409.6" thickTop="1" thickBot="1" x14ac:dyDescent="0.3">
      <c r="A212" s="18" t="s">
        <v>809</v>
      </c>
      <c r="B212" s="18" t="s">
        <v>534</v>
      </c>
      <c r="C212" s="18" t="s">
        <v>809</v>
      </c>
      <c r="D212" s="19" t="s">
        <v>534</v>
      </c>
      <c r="E212" s="19" t="s">
        <v>532</v>
      </c>
      <c r="F212" s="19" t="s">
        <v>533</v>
      </c>
      <c r="G212" s="19" t="s">
        <v>810</v>
      </c>
      <c r="H212" s="19" t="s">
        <v>536</v>
      </c>
      <c r="I212" s="19" t="s">
        <v>540</v>
      </c>
      <c r="J212" s="19" t="s">
        <v>541</v>
      </c>
      <c r="K212" s="19">
        <v>0</v>
      </c>
      <c r="L212" s="19" t="s">
        <v>38</v>
      </c>
      <c r="M212" s="19" t="s">
        <v>552</v>
      </c>
      <c r="N212" s="19" t="s">
        <v>553</v>
      </c>
      <c r="O212" s="23">
        <v>5</v>
      </c>
      <c r="P212" s="23">
        <v>5000</v>
      </c>
      <c r="Q212" s="18" t="s">
        <v>41</v>
      </c>
      <c r="R212" s="18" t="s">
        <v>834</v>
      </c>
      <c r="S212" s="18" t="s">
        <v>404</v>
      </c>
      <c r="T212" s="22" t="s">
        <v>2439</v>
      </c>
      <c r="U212" s="18"/>
      <c r="V212" s="18"/>
      <c r="W212" s="18"/>
      <c r="X212" s="18"/>
      <c r="Y212" s="18"/>
      <c r="Z212" s="18"/>
      <c r="AA212" s="102" t="s">
        <v>2865</v>
      </c>
      <c r="AB212" s="102" t="s">
        <v>2866</v>
      </c>
      <c r="AC212" s="22" t="s">
        <v>2867</v>
      </c>
      <c r="AD212" s="49">
        <f>+VLOOKUP(M212,'[4]PA con seg III Trimestre'!$M$208:$AF$252,18,FALSE)</f>
        <v>5659</v>
      </c>
      <c r="AE212" s="49" t="str">
        <f>+VLOOKUP(M212,'[4]PA con seg III Trimestre'!$M$208:$AF$252,19,FALSE)</f>
        <v>Funcionarios del INPEC capacitados a través de la Red de Apoyo, así:
- Regional Central: 1027
- Regional Occidente: 1079
- Regional Noroeste: 283
- Regional Oriente: 441
- Regional Norte: sin reporte.
- Regional Viejo Caldas: 2501
- Dirección General: 174
- Convenio SENA: 154</v>
      </c>
      <c r="AF212" s="49" t="str">
        <f>+VLOOKUP(M212,'[4]PA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12" s="23">
        <v>883</v>
      </c>
      <c r="AH212" s="22" t="s">
        <v>852</v>
      </c>
      <c r="AI212" s="22" t="s">
        <v>47</v>
      </c>
      <c r="AJ212" s="24">
        <v>42401</v>
      </c>
      <c r="AK212" s="24">
        <v>42716</v>
      </c>
      <c r="AL212" s="21">
        <v>50</v>
      </c>
      <c r="AM212" s="22" t="s">
        <v>849</v>
      </c>
      <c r="AN212" s="22" t="s">
        <v>142</v>
      </c>
      <c r="AO212" s="22" t="s">
        <v>2439</v>
      </c>
      <c r="AP212" s="23"/>
      <c r="AQ212" s="25"/>
      <c r="AR212" s="22"/>
      <c r="AS212" s="23">
        <v>30</v>
      </c>
      <c r="AT212" s="25" t="s">
        <v>853</v>
      </c>
      <c r="AU212" s="22" t="s">
        <v>851</v>
      </c>
      <c r="AV212" s="145">
        <v>75</v>
      </c>
      <c r="AW212" s="27">
        <v>0.7682539682539683</v>
      </c>
      <c r="AX212" s="146" t="s">
        <v>2882</v>
      </c>
      <c r="AY212" s="147" t="s">
        <v>2881</v>
      </c>
      <c r="AZ212" s="94">
        <f>+VLOOKUP(AG212,'[4]PA con seg III Trimestre'!$AG$208:$BC$252,20,FALSE)</f>
        <v>100</v>
      </c>
      <c r="BA212" s="106">
        <f t="shared" si="58"/>
        <v>1</v>
      </c>
      <c r="BB212" s="94" t="str">
        <f>+VLOOKUP(AG212,'[4]PA con seg III Trimestre'!$AG$208:$BC$252,22,FALSE)</f>
        <v xml:space="preserve">CUARTO TRIMESTRE: Se enviaron mail a las diferentes regionales con el fin que enviaran el informe de avance correspondiente al mes de noviembre, en especial, a la regional Norte que a la fecha no ha efectuado ningún reporte.
En cuanto la oferta del SENA, se realizó seguimiento a los resultados.
</v>
      </c>
      <c r="BC212" s="94" t="str">
        <f>+VLOOKUP(AG212,'[4]PA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12" s="107">
        <f t="shared" si="55"/>
        <v>315</v>
      </c>
      <c r="BE212" s="107">
        <f t="shared" si="56"/>
        <v>315</v>
      </c>
      <c r="BF212" s="108">
        <f t="shared" si="57"/>
        <v>1</v>
      </c>
      <c r="BG212" s="381">
        <f t="shared" si="50"/>
        <v>1.1317999999999999</v>
      </c>
      <c r="BH212" s="381">
        <f t="shared" si="51"/>
        <v>1</v>
      </c>
      <c r="BI212" s="382">
        <f t="shared" si="52"/>
        <v>0.05</v>
      </c>
      <c r="BJ212" s="381">
        <f t="shared" si="53"/>
        <v>0.5</v>
      </c>
      <c r="BK212" s="381">
        <f t="shared" si="54"/>
        <v>2.5000000000000001E-2</v>
      </c>
    </row>
    <row r="213" spans="1:63" ht="150" thickTop="1" thickBot="1" x14ac:dyDescent="0.3">
      <c r="A213" s="18" t="s">
        <v>809</v>
      </c>
      <c r="B213" s="18" t="s">
        <v>534</v>
      </c>
      <c r="C213" s="18" t="s">
        <v>809</v>
      </c>
      <c r="D213" s="19" t="s">
        <v>534</v>
      </c>
      <c r="E213" s="19" t="s">
        <v>532</v>
      </c>
      <c r="F213" s="19" t="s">
        <v>533</v>
      </c>
      <c r="G213" s="19" t="s">
        <v>810</v>
      </c>
      <c r="H213" s="19" t="s">
        <v>536</v>
      </c>
      <c r="I213" s="19" t="s">
        <v>540</v>
      </c>
      <c r="J213" s="19" t="s">
        <v>541</v>
      </c>
      <c r="K213" s="19">
        <v>0</v>
      </c>
      <c r="L213" s="19" t="s">
        <v>38</v>
      </c>
      <c r="M213" s="19" t="s">
        <v>552</v>
      </c>
      <c r="N213" s="19" t="s">
        <v>553</v>
      </c>
      <c r="O213" s="23">
        <v>5</v>
      </c>
      <c r="P213" s="23">
        <v>5000</v>
      </c>
      <c r="Q213" s="18" t="s">
        <v>41</v>
      </c>
      <c r="R213" s="18" t="s">
        <v>834</v>
      </c>
      <c r="S213" s="18" t="s">
        <v>404</v>
      </c>
      <c r="T213" s="22" t="s">
        <v>2439</v>
      </c>
      <c r="U213" s="18"/>
      <c r="V213" s="18"/>
      <c r="W213" s="18"/>
      <c r="X213" s="18"/>
      <c r="Y213" s="18"/>
      <c r="Z213" s="18"/>
      <c r="AA213" s="102" t="s">
        <v>2865</v>
      </c>
      <c r="AB213" s="102" t="s">
        <v>2866</v>
      </c>
      <c r="AC213" s="22" t="s">
        <v>2867</v>
      </c>
      <c r="AD213" s="49">
        <f>+VLOOKUP(M213,'[4]PA con seg III Trimestre'!$M$208:$AF$252,18,FALSE)</f>
        <v>5659</v>
      </c>
      <c r="AE213" s="49" t="str">
        <f>+VLOOKUP(M213,'[4]PA con seg III Trimestre'!$M$208:$AF$252,19,FALSE)</f>
        <v>Funcionarios del INPEC capacitados a través de la Red de Apoyo, así:
- Regional Central: 1027
- Regional Occidente: 1079
- Regional Noroeste: 283
- Regional Oriente: 441
- Regional Norte: sin reporte.
- Regional Viejo Caldas: 2501
- Dirección General: 174
- Convenio SENA: 154</v>
      </c>
      <c r="AF213" s="49" t="str">
        <f>+VLOOKUP(M213,'[4]PA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13" s="23">
        <v>1179</v>
      </c>
      <c r="AH213" s="21" t="s">
        <v>2436</v>
      </c>
      <c r="AI213" s="21" t="s">
        <v>47</v>
      </c>
      <c r="AJ213" s="155">
        <v>42588</v>
      </c>
      <c r="AK213" s="155">
        <v>42704</v>
      </c>
      <c r="AL213" s="21">
        <v>20</v>
      </c>
      <c r="AM213" s="22" t="s">
        <v>849</v>
      </c>
      <c r="AN213" s="22" t="s">
        <v>104</v>
      </c>
      <c r="AO213" s="22" t="s">
        <v>2439</v>
      </c>
      <c r="AP213" s="23"/>
      <c r="AQ213" s="25"/>
      <c r="AR213" s="22"/>
      <c r="AS213" s="23"/>
      <c r="AT213" s="25"/>
      <c r="AU213" s="22"/>
      <c r="AV213" s="145">
        <v>100</v>
      </c>
      <c r="AW213" s="27">
        <v>0.47413793103448276</v>
      </c>
      <c r="AX213" s="146" t="s">
        <v>2883</v>
      </c>
      <c r="AY213" s="147" t="s">
        <v>2884</v>
      </c>
      <c r="AZ213" s="94">
        <f>+VLOOKUP(AG213,'[4]PA con seg III Trimestre'!$AG$208:$BC$252,20,FALSE)</f>
        <v>100</v>
      </c>
      <c r="BA213" s="106">
        <f t="shared" si="58"/>
        <v>1</v>
      </c>
      <c r="BB213" s="94" t="str">
        <f>+VLOOKUP(AG213,'[4]PA con seg III Trimestre'!$AG$208:$BC$252,22,FALSE)</f>
        <v>A través del SENA, se certificó a 29 funcionarios del INPEC en la Norma de Competencia Laboral 210601010 "Facilitar el servicio a los clientes de acuerdo con las políticas de la organización"</v>
      </c>
      <c r="BC213" s="94" t="str">
        <f>+VLOOKUP(AG213,'[4]PA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13" s="107">
        <f t="shared" si="55"/>
        <v>116</v>
      </c>
      <c r="BE213" s="107">
        <f t="shared" si="56"/>
        <v>116</v>
      </c>
      <c r="BF213" s="108">
        <f t="shared" si="57"/>
        <v>1</v>
      </c>
      <c r="BG213" s="381">
        <f t="shared" si="50"/>
        <v>1.1317999999999999</v>
      </c>
      <c r="BH213" s="381">
        <f t="shared" si="51"/>
        <v>1</v>
      </c>
      <c r="BI213" s="382">
        <f t="shared" si="52"/>
        <v>0.05</v>
      </c>
      <c r="BJ213" s="381">
        <f t="shared" si="53"/>
        <v>0.2</v>
      </c>
      <c r="BK213" s="381">
        <f t="shared" si="54"/>
        <v>0.01</v>
      </c>
    </row>
    <row r="214" spans="1:63" ht="150" thickTop="1" thickBot="1" x14ac:dyDescent="0.3">
      <c r="A214" s="18" t="s">
        <v>809</v>
      </c>
      <c r="B214" s="18" t="s">
        <v>534</v>
      </c>
      <c r="C214" s="18" t="s">
        <v>809</v>
      </c>
      <c r="D214" s="19" t="s">
        <v>534</v>
      </c>
      <c r="E214" s="19" t="s">
        <v>532</v>
      </c>
      <c r="F214" s="19" t="s">
        <v>533</v>
      </c>
      <c r="G214" s="19" t="s">
        <v>810</v>
      </c>
      <c r="H214" s="19" t="s">
        <v>536</v>
      </c>
      <c r="I214" s="19" t="s">
        <v>540</v>
      </c>
      <c r="J214" s="19" t="s">
        <v>541</v>
      </c>
      <c r="K214" s="19">
        <v>0</v>
      </c>
      <c r="L214" s="19" t="s">
        <v>38</v>
      </c>
      <c r="M214" s="19" t="s">
        <v>555</v>
      </c>
      <c r="N214" s="19" t="s">
        <v>556</v>
      </c>
      <c r="O214" s="20">
        <v>5</v>
      </c>
      <c r="P214" s="23">
        <v>120</v>
      </c>
      <c r="Q214" s="18" t="s">
        <v>41</v>
      </c>
      <c r="R214" s="21" t="s">
        <v>834</v>
      </c>
      <c r="S214" s="22" t="s">
        <v>404</v>
      </c>
      <c r="T214" s="22" t="s">
        <v>2439</v>
      </c>
      <c r="U214" s="22"/>
      <c r="V214" s="22"/>
      <c r="W214" s="22"/>
      <c r="X214" s="22"/>
      <c r="Y214" s="22"/>
      <c r="Z214" s="22"/>
      <c r="AA214" s="101"/>
      <c r="AB214" s="101" t="s">
        <v>2677</v>
      </c>
      <c r="AC214" s="204"/>
      <c r="AD214" s="49">
        <f>+VLOOKUP(M214,'[4]PA con seg III Trimestre'!$M$208:$AF$252,18,FALSE)</f>
        <v>500</v>
      </c>
      <c r="AE214" s="49" t="str">
        <f>+VLOOKUP(M214,'[4]PA con seg III Trimestre'!$M$208:$AF$252,19,FALSE)</f>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
      <c r="AF214" s="49" t="str">
        <f>+VLOOKUP(M214,'[4]PA con seg III Trimestre'!$M$208:$AF$252,20,FALSE)</f>
        <v>F:\Mis documentos\Anyela Ortiz\2016\Plan de Acción 2016\Evidencias\Primer Trimestre 
https://drive.google.com/drive/folders/0Bz9BU3gKMyzAZXhyMDNRaGI0am8 
https://drive.google.com/drive/folders/0Bz9BU3gKMyzAZ1NwOW82Qi1WNlU 
INFORME ACADÉMICO Y EVALUACIÓN PENDIENTE HASTA EL 16 DE DICIEMBRE DE 2016</v>
      </c>
      <c r="AG214" s="23">
        <v>884</v>
      </c>
      <c r="AH214" s="22" t="s">
        <v>854</v>
      </c>
      <c r="AI214" s="22" t="s">
        <v>47</v>
      </c>
      <c r="AJ214" s="24">
        <v>42415</v>
      </c>
      <c r="AK214" s="24">
        <v>42580</v>
      </c>
      <c r="AL214" s="22">
        <v>10</v>
      </c>
      <c r="AM214" s="22" t="s">
        <v>849</v>
      </c>
      <c r="AN214" s="22" t="s">
        <v>142</v>
      </c>
      <c r="AO214" s="22" t="s">
        <v>2439</v>
      </c>
      <c r="AP214" s="23"/>
      <c r="AQ214" s="25"/>
      <c r="AR214" s="22"/>
      <c r="AS214" s="23">
        <v>60</v>
      </c>
      <c r="AT214" s="25" t="s">
        <v>855</v>
      </c>
      <c r="AU214" s="22" t="s">
        <v>856</v>
      </c>
      <c r="AV214" s="145">
        <v>100</v>
      </c>
      <c r="AW214" s="27">
        <v>1</v>
      </c>
      <c r="AX214" s="146" t="s">
        <v>2885</v>
      </c>
      <c r="AY214" s="147" t="s">
        <v>2886</v>
      </c>
      <c r="AZ214" s="94">
        <f>+VLOOKUP(AG214,'[4]PA con seg III Trimestre'!$AG$208:$BC$252,20,FALSE)</f>
        <v>100</v>
      </c>
      <c r="BA214" s="106">
        <f t="shared" si="58"/>
        <v>1</v>
      </c>
      <c r="BB214" s="94" t="str">
        <f>+VLOOKUP(AG214,'[4]PA con seg III Trimestre'!$AG$208:$BC$252,22,FALSE)</f>
        <v>Se suscribió contrato interadministrativo No. 193 de 2016 entre la UNAD y el INPEC por valor de $380,000,000 cuyo objeto es contratar servicios de capacitación a través de diplomados virtuales con el fin de capacitar 546 servidores penitenciarios adscritos al INPEC.</v>
      </c>
      <c r="BC214" s="94" t="str">
        <f>+VLOOKUP(AG214,'[4]PA con seg III Trimestre'!$AG$208:$BC$252,23,FALSE)</f>
        <v xml:space="preserve">F:\Mis documentos\Anyela Ortiz\2016\Plan de Acción 2016\Evidencias\Primer Trimestre 
https://drive.google.com/drive/folders/0Bz9BU3gKMyzAZXhyMDNRaGI0am8 
https://drive.google.com/drive/folders/0Bz9BU3gKMyzAZ1NwOW82Qi1WNlU </v>
      </c>
      <c r="BD214" s="107">
        <f t="shared" si="55"/>
        <v>165</v>
      </c>
      <c r="BE214" s="107">
        <f t="shared" si="56"/>
        <v>165</v>
      </c>
      <c r="BF214" s="108">
        <f t="shared" si="57"/>
        <v>1</v>
      </c>
      <c r="BG214" s="381">
        <f t="shared" si="50"/>
        <v>4.166666666666667</v>
      </c>
      <c r="BH214" s="381">
        <f t="shared" si="51"/>
        <v>1</v>
      </c>
      <c r="BI214" s="382">
        <f t="shared" si="52"/>
        <v>0.05</v>
      </c>
      <c r="BJ214" s="381">
        <f t="shared" si="53"/>
        <v>0.1</v>
      </c>
      <c r="BK214" s="381">
        <f t="shared" si="54"/>
        <v>5.0000000000000001E-3</v>
      </c>
    </row>
    <row r="215" spans="1:63" ht="150" thickTop="1" thickBot="1" x14ac:dyDescent="0.3">
      <c r="A215" s="18" t="s">
        <v>809</v>
      </c>
      <c r="B215" s="18" t="s">
        <v>534</v>
      </c>
      <c r="C215" s="18" t="s">
        <v>809</v>
      </c>
      <c r="D215" s="19" t="s">
        <v>534</v>
      </c>
      <c r="E215" s="19" t="s">
        <v>532</v>
      </c>
      <c r="F215" s="19" t="s">
        <v>533</v>
      </c>
      <c r="G215" s="19" t="s">
        <v>810</v>
      </c>
      <c r="H215" s="19" t="s">
        <v>536</v>
      </c>
      <c r="I215" s="19" t="s">
        <v>540</v>
      </c>
      <c r="J215" s="19" t="s">
        <v>541</v>
      </c>
      <c r="K215" s="19">
        <v>0</v>
      </c>
      <c r="L215" s="19" t="s">
        <v>38</v>
      </c>
      <c r="M215" s="19" t="s">
        <v>555</v>
      </c>
      <c r="N215" s="19" t="s">
        <v>556</v>
      </c>
      <c r="O215" s="23">
        <v>5</v>
      </c>
      <c r="P215" s="23">
        <v>120</v>
      </c>
      <c r="Q215" s="18" t="s">
        <v>41</v>
      </c>
      <c r="R215" s="18" t="s">
        <v>834</v>
      </c>
      <c r="S215" s="18" t="s">
        <v>404</v>
      </c>
      <c r="T215" s="22" t="s">
        <v>2439</v>
      </c>
      <c r="U215" s="18"/>
      <c r="V215" s="18"/>
      <c r="W215" s="18"/>
      <c r="X215" s="18"/>
      <c r="Y215" s="18"/>
      <c r="Z215" s="18"/>
      <c r="AA215" s="101"/>
      <c r="AB215" s="101" t="s">
        <v>2677</v>
      </c>
      <c r="AC215" s="104"/>
      <c r="AD215" s="49">
        <f>+VLOOKUP(M215,'[4]PA con seg III Trimestre'!$M$208:$AF$252,18,FALSE)</f>
        <v>500</v>
      </c>
      <c r="AE215" s="49" t="str">
        <f>+VLOOKUP(M215,'[4]PA con seg III Trimestre'!$M$208:$AF$252,19,FALSE)</f>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
      <c r="AF215" s="49" t="str">
        <f>+VLOOKUP(M215,'[4]PA con seg III Trimestre'!$M$208:$AF$252,20,FALSE)</f>
        <v>F:\Mis documentos\Anyela Ortiz\2016\Plan de Acción 2016\Evidencias\Primer Trimestre 
https://drive.google.com/drive/folders/0Bz9BU3gKMyzAZXhyMDNRaGI0am8 
https://drive.google.com/drive/folders/0Bz9BU3gKMyzAZ1NwOW82Qi1WNlU 
INFORME ACADÉMICO Y EVALUACIÓN PENDIENTE HASTA EL 16 DE DICIEMBRE DE 2016</v>
      </c>
      <c r="AG215" s="23">
        <v>885</v>
      </c>
      <c r="AH215" s="22" t="s">
        <v>857</v>
      </c>
      <c r="AI215" s="22" t="s">
        <v>47</v>
      </c>
      <c r="AJ215" s="24">
        <v>42583</v>
      </c>
      <c r="AK215" s="24">
        <v>42597</v>
      </c>
      <c r="AL215" s="22">
        <v>10</v>
      </c>
      <c r="AM215" s="22" t="s">
        <v>849</v>
      </c>
      <c r="AN215" s="22" t="s">
        <v>142</v>
      </c>
      <c r="AO215" s="22" t="s">
        <v>2439</v>
      </c>
      <c r="AP215" s="23"/>
      <c r="AQ215" s="25"/>
      <c r="AR215" s="22"/>
      <c r="AS215" s="23"/>
      <c r="AT215" s="25"/>
      <c r="AU215" s="22"/>
      <c r="AV215" s="145">
        <v>100</v>
      </c>
      <c r="AW215" s="27">
        <v>1</v>
      </c>
      <c r="AX215" s="146" t="s">
        <v>2887</v>
      </c>
      <c r="AY215" s="147" t="s">
        <v>2886</v>
      </c>
      <c r="AZ215" s="94">
        <f>+VLOOKUP(AG215,'[4]PA con seg III Trimestre'!$AG$208:$BC$252,20,FALSE)</f>
        <v>100</v>
      </c>
      <c r="BA215" s="106">
        <f t="shared" si="58"/>
        <v>1</v>
      </c>
      <c r="BB215" s="94" t="str">
        <f>+VLOOKUP(AG215,'[4]PA con seg III Trimestre'!$AG$208:$BC$252,22,FALSE)</f>
        <v>El diseño y validación de los contenidos de los diplomados contratados se evidencia en la cláusula tercera - Especificaciones técnicas del Contrato Interadministrativo No. 193 de 2016</v>
      </c>
      <c r="BC215" s="94" t="str">
        <f>+VLOOKUP(AG215,'[4]PA con seg III Trimestre'!$AG$208:$BC$252,23,FALSE)</f>
        <v xml:space="preserve">F:\Mis documentos\Anyela Ortiz\2016\Plan de Acción 2016\Evidencias\Primer Trimestre 
https://drive.google.com/drive/folders/0Bz9BU3gKMyzAZXhyMDNRaGI0am8 
https://drive.google.com/drive/folders/0Bz9BU3gKMyzAZ1NwOW82Qi1WNlU </v>
      </c>
      <c r="BD215" s="107">
        <f t="shared" si="55"/>
        <v>14</v>
      </c>
      <c r="BE215" s="107">
        <f t="shared" si="56"/>
        <v>14</v>
      </c>
      <c r="BF215" s="108">
        <f t="shared" si="57"/>
        <v>1</v>
      </c>
      <c r="BG215" s="381">
        <f t="shared" si="50"/>
        <v>4.166666666666667</v>
      </c>
      <c r="BH215" s="381">
        <f t="shared" si="51"/>
        <v>1</v>
      </c>
      <c r="BI215" s="382">
        <f t="shared" si="52"/>
        <v>0.05</v>
      </c>
      <c r="BJ215" s="381">
        <f t="shared" si="53"/>
        <v>0.1</v>
      </c>
      <c r="BK215" s="381">
        <f t="shared" si="54"/>
        <v>5.0000000000000001E-3</v>
      </c>
    </row>
    <row r="216" spans="1:63" ht="150" thickTop="1" thickBot="1" x14ac:dyDescent="0.3">
      <c r="A216" s="18" t="s">
        <v>809</v>
      </c>
      <c r="B216" s="18" t="s">
        <v>534</v>
      </c>
      <c r="C216" s="18" t="s">
        <v>809</v>
      </c>
      <c r="D216" s="19" t="s">
        <v>534</v>
      </c>
      <c r="E216" s="19" t="s">
        <v>532</v>
      </c>
      <c r="F216" s="19" t="s">
        <v>533</v>
      </c>
      <c r="G216" s="19" t="s">
        <v>810</v>
      </c>
      <c r="H216" s="19" t="s">
        <v>536</v>
      </c>
      <c r="I216" s="19" t="s">
        <v>540</v>
      </c>
      <c r="J216" s="19" t="s">
        <v>541</v>
      </c>
      <c r="K216" s="19">
        <v>0</v>
      </c>
      <c r="L216" s="19" t="s">
        <v>38</v>
      </c>
      <c r="M216" s="19" t="s">
        <v>555</v>
      </c>
      <c r="N216" s="19" t="s">
        <v>556</v>
      </c>
      <c r="O216" s="23">
        <v>5</v>
      </c>
      <c r="P216" s="23">
        <v>120</v>
      </c>
      <c r="Q216" s="18" t="s">
        <v>41</v>
      </c>
      <c r="R216" s="18" t="s">
        <v>834</v>
      </c>
      <c r="S216" s="18" t="s">
        <v>404</v>
      </c>
      <c r="T216" s="22" t="s">
        <v>2439</v>
      </c>
      <c r="U216" s="18"/>
      <c r="V216" s="18"/>
      <c r="W216" s="18"/>
      <c r="X216" s="18"/>
      <c r="Y216" s="18"/>
      <c r="Z216" s="18"/>
      <c r="AA216" s="101"/>
      <c r="AB216" s="101" t="s">
        <v>2677</v>
      </c>
      <c r="AC216" s="104"/>
      <c r="AD216" s="49">
        <f>+VLOOKUP(M216,'[4]PA con seg III Trimestre'!$M$208:$AF$252,18,FALSE)</f>
        <v>500</v>
      </c>
      <c r="AE216" s="49" t="str">
        <f>+VLOOKUP(M216,'[4]PA con seg III Trimestre'!$M$208:$AF$252,19,FALSE)</f>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
      <c r="AF216" s="49" t="str">
        <f>+VLOOKUP(M216,'[4]PA con seg III Trimestre'!$M$208:$AF$252,20,FALSE)</f>
        <v>F:\Mis documentos\Anyela Ortiz\2016\Plan de Acción 2016\Evidencias\Primer Trimestre 
https://drive.google.com/drive/folders/0Bz9BU3gKMyzAZXhyMDNRaGI0am8 
https://drive.google.com/drive/folders/0Bz9BU3gKMyzAZ1NwOW82Qi1WNlU 
INFORME ACADÉMICO Y EVALUACIÓN PENDIENTE HASTA EL 16 DE DICIEMBRE DE 2016</v>
      </c>
      <c r="AG216" s="23">
        <v>886</v>
      </c>
      <c r="AH216" s="22" t="s">
        <v>858</v>
      </c>
      <c r="AI216" s="22" t="s">
        <v>47</v>
      </c>
      <c r="AJ216" s="24">
        <v>42597</v>
      </c>
      <c r="AK216" s="24">
        <v>42613</v>
      </c>
      <c r="AL216" s="22">
        <v>10</v>
      </c>
      <c r="AM216" s="22" t="s">
        <v>849</v>
      </c>
      <c r="AN216" s="22" t="s">
        <v>142</v>
      </c>
      <c r="AO216" s="22" t="s">
        <v>2439</v>
      </c>
      <c r="AP216" s="23"/>
      <c r="AQ216" s="25"/>
      <c r="AR216" s="22"/>
      <c r="AS216" s="23"/>
      <c r="AT216" s="25"/>
      <c r="AU216" s="22"/>
      <c r="AV216" s="145">
        <v>100</v>
      </c>
      <c r="AW216" s="27">
        <v>1</v>
      </c>
      <c r="AX216" s="146" t="s">
        <v>2888</v>
      </c>
      <c r="AY216" s="147" t="s">
        <v>2886</v>
      </c>
      <c r="AZ216" s="94">
        <f>+VLOOKUP(AG216,'[4]PA con seg III Trimestre'!$AG$208:$BC$252,20,FALSE)</f>
        <v>100</v>
      </c>
      <c r="BA216" s="106">
        <f t="shared" si="58"/>
        <v>1</v>
      </c>
      <c r="BB216" s="94" t="str">
        <f>+VLOOKUP(AG216,'[4]PA con seg III Trimestre'!$AG$208:$BC$252,22,FALSE)</f>
        <v xml:space="preserve">Los funcionarios adscritos al INPEC fueron convocados a participar en los diplomados objeto del contrato mediante correo masivo y publicación en las páginas web del INPEC y de la EPN.
La inscripción se realizó a través del mail edcontinuada.escuela@inpec.gov.co la cual fue finiquitada el 26 de septiembre de 2016, pendiente la publicación del personal admitido en los diferentes diplomados. </v>
      </c>
      <c r="BC216" s="94" t="str">
        <f>+VLOOKUP(AG216,'[4]PA con seg III Trimestre'!$AG$208:$BC$252,23,FALSE)</f>
        <v xml:space="preserve">F:\Mis documentos\Anyela Ortiz\2016\Plan de Acción 2016\Evidencias\Primer Trimestre 
https://drive.google.com/drive/folders/0Bz9BU3gKMyzAZXhyMDNRaGI0am8 
https://drive.google.com/drive/folders/0Bz9BU3gKMyzAZ1NwOW82Qi1WNlU </v>
      </c>
      <c r="BD216" s="107">
        <f t="shared" si="55"/>
        <v>16</v>
      </c>
      <c r="BE216" s="107">
        <f t="shared" si="56"/>
        <v>16</v>
      </c>
      <c r="BF216" s="108">
        <f t="shared" si="57"/>
        <v>1</v>
      </c>
      <c r="BG216" s="381">
        <f t="shared" si="50"/>
        <v>4.166666666666667</v>
      </c>
      <c r="BH216" s="381">
        <f t="shared" si="51"/>
        <v>1</v>
      </c>
      <c r="BI216" s="382">
        <f t="shared" si="52"/>
        <v>0.05</v>
      </c>
      <c r="BJ216" s="381">
        <f t="shared" si="53"/>
        <v>0.1</v>
      </c>
      <c r="BK216" s="381">
        <f t="shared" si="54"/>
        <v>5.0000000000000001E-3</v>
      </c>
    </row>
    <row r="217" spans="1:63" ht="244.5" thickTop="1" thickBot="1" x14ac:dyDescent="0.3">
      <c r="A217" s="18" t="s">
        <v>809</v>
      </c>
      <c r="B217" s="18" t="s">
        <v>534</v>
      </c>
      <c r="C217" s="18" t="s">
        <v>809</v>
      </c>
      <c r="D217" s="19" t="s">
        <v>534</v>
      </c>
      <c r="E217" s="19" t="s">
        <v>532</v>
      </c>
      <c r="F217" s="19" t="s">
        <v>533</v>
      </c>
      <c r="G217" s="19" t="s">
        <v>810</v>
      </c>
      <c r="H217" s="19" t="s">
        <v>536</v>
      </c>
      <c r="I217" s="19" t="s">
        <v>540</v>
      </c>
      <c r="J217" s="19" t="s">
        <v>541</v>
      </c>
      <c r="K217" s="19">
        <v>0</v>
      </c>
      <c r="L217" s="19" t="s">
        <v>38</v>
      </c>
      <c r="M217" s="19" t="s">
        <v>555</v>
      </c>
      <c r="N217" s="19" t="s">
        <v>556</v>
      </c>
      <c r="O217" s="23">
        <v>5</v>
      </c>
      <c r="P217" s="23">
        <v>120</v>
      </c>
      <c r="Q217" s="18" t="s">
        <v>41</v>
      </c>
      <c r="R217" s="18" t="s">
        <v>834</v>
      </c>
      <c r="S217" s="18" t="s">
        <v>404</v>
      </c>
      <c r="T217" s="22" t="s">
        <v>2439</v>
      </c>
      <c r="U217" s="18"/>
      <c r="V217" s="18"/>
      <c r="W217" s="18"/>
      <c r="X217" s="18"/>
      <c r="Y217" s="18"/>
      <c r="Z217" s="18"/>
      <c r="AA217" s="101"/>
      <c r="AB217" s="101" t="s">
        <v>2677</v>
      </c>
      <c r="AC217" s="104"/>
      <c r="AD217" s="49">
        <f>+VLOOKUP(M217,'[4]PA con seg III Trimestre'!$M$208:$AF$252,18,FALSE)</f>
        <v>500</v>
      </c>
      <c r="AE217" s="49" t="str">
        <f>+VLOOKUP(M217,'[4]PA con seg III Trimestre'!$M$208:$AF$252,19,FALSE)</f>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
      <c r="AF217" s="49" t="str">
        <f>+VLOOKUP(M217,'[4]PA con seg III Trimestre'!$M$208:$AF$252,20,FALSE)</f>
        <v>F:\Mis documentos\Anyela Ortiz\2016\Plan de Acción 2016\Evidencias\Primer Trimestre 
https://drive.google.com/drive/folders/0Bz9BU3gKMyzAZXhyMDNRaGI0am8 
https://drive.google.com/drive/folders/0Bz9BU3gKMyzAZ1NwOW82Qi1WNlU 
INFORME ACADÉMICO Y EVALUACIÓN PENDIENTE HASTA EL 16 DE DICIEMBRE DE 2016</v>
      </c>
      <c r="AG217" s="23">
        <v>887</v>
      </c>
      <c r="AH217" s="22" t="s">
        <v>859</v>
      </c>
      <c r="AI217" s="22" t="s">
        <v>47</v>
      </c>
      <c r="AJ217" s="24">
        <v>42614</v>
      </c>
      <c r="AK217" s="24">
        <v>42704</v>
      </c>
      <c r="AL217" s="22">
        <v>60</v>
      </c>
      <c r="AM217" s="22" t="s">
        <v>849</v>
      </c>
      <c r="AN217" s="22" t="s">
        <v>142</v>
      </c>
      <c r="AO217" s="22" t="s">
        <v>2439</v>
      </c>
      <c r="AP217" s="23"/>
      <c r="AQ217" s="25"/>
      <c r="AR217" s="22"/>
      <c r="AS217" s="23"/>
      <c r="AT217" s="25"/>
      <c r="AU217" s="22"/>
      <c r="AV217" s="103"/>
      <c r="AW217" s="27">
        <v>0.32222222222222224</v>
      </c>
      <c r="AX217" s="146" t="s">
        <v>2889</v>
      </c>
      <c r="AY217" s="105"/>
      <c r="AZ217" s="94">
        <f>+VLOOKUP(AG217,'[4]PA con seg III Trimestre'!$AG$208:$BC$252,20,FALSE)</f>
        <v>100</v>
      </c>
      <c r="BA217" s="106">
        <f t="shared" si="58"/>
        <v>1</v>
      </c>
      <c r="BB217" s="94" t="str">
        <f>+VLOOKUP(AG217,'[4]PA con seg III Trimestre'!$AG$208:$BC$252,22,FALSE)</f>
        <v xml:space="preserve">Se ejecutaron los diplomados virtuales contratados con la UNAD, con el siguiente personal matriculado:
- SIIF Nación (100)
- Contratación Estatal (100)
- Proceso Gestión Financiera (100)
- Auditorías Internas (80)
- Derechos Humanos (100)
- Gestión Legal (100)
Acorde con el informe presentado por la UNAD del personal inscrito, ocho (8) funcionarios no hicieron uso de la plataforma.
Las actividades se desarrollaron de acuerdo con los cronogramas publicados para cada diplomado.
Los datos de la promoción se reportarán posterior al 16 de Diciembre de 2016 
</v>
      </c>
      <c r="BC217" s="94" t="str">
        <f>+VLOOKUP(AG217,'[4]PA con seg III Trimestre'!$AG$208:$BC$252,23,FALSE)</f>
        <v>F:\Mis documentos\Anyela Ortiz\2016\Plan de Acción 2016\Evidencias\Primer Trimestre 
https://drive.google.com/drive/folders/0Bz9BU3gKMyzAZXhyMDNRaGI0am8 
https://drive.google.com/drive/folders/0Bz9BU3gKMyzAZ1NwOW82Qi1WNlU 
INFORME ACADÉMICO PENDIENTE HASTA EL 16 DE DICIEMBRE DE 2016</v>
      </c>
      <c r="BD217" s="107">
        <f t="shared" si="55"/>
        <v>90</v>
      </c>
      <c r="BE217" s="107">
        <f t="shared" si="56"/>
        <v>90</v>
      </c>
      <c r="BF217" s="108">
        <f t="shared" si="57"/>
        <v>1</v>
      </c>
      <c r="BG217" s="381">
        <f t="shared" si="50"/>
        <v>4.166666666666667</v>
      </c>
      <c r="BH217" s="381">
        <f t="shared" si="51"/>
        <v>1</v>
      </c>
      <c r="BI217" s="382">
        <f t="shared" si="52"/>
        <v>0.05</v>
      </c>
      <c r="BJ217" s="381">
        <f t="shared" si="53"/>
        <v>0.6</v>
      </c>
      <c r="BK217" s="381">
        <f t="shared" si="54"/>
        <v>0.03</v>
      </c>
    </row>
    <row r="218" spans="1:63" ht="150" thickTop="1" thickBot="1" x14ac:dyDescent="0.3">
      <c r="A218" s="18" t="s">
        <v>809</v>
      </c>
      <c r="B218" s="18" t="s">
        <v>534</v>
      </c>
      <c r="C218" s="18" t="s">
        <v>809</v>
      </c>
      <c r="D218" s="19" t="s">
        <v>534</v>
      </c>
      <c r="E218" s="19" t="s">
        <v>532</v>
      </c>
      <c r="F218" s="19" t="s">
        <v>533</v>
      </c>
      <c r="G218" s="19" t="s">
        <v>810</v>
      </c>
      <c r="H218" s="19" t="s">
        <v>536</v>
      </c>
      <c r="I218" s="19" t="s">
        <v>540</v>
      </c>
      <c r="J218" s="19" t="s">
        <v>541</v>
      </c>
      <c r="K218" s="19">
        <v>0</v>
      </c>
      <c r="L218" s="19" t="s">
        <v>38</v>
      </c>
      <c r="M218" s="19" t="s">
        <v>555</v>
      </c>
      <c r="N218" s="19" t="s">
        <v>556</v>
      </c>
      <c r="O218" s="23">
        <v>5</v>
      </c>
      <c r="P218" s="23">
        <v>120</v>
      </c>
      <c r="Q218" s="18" t="s">
        <v>41</v>
      </c>
      <c r="R218" s="18" t="s">
        <v>834</v>
      </c>
      <c r="S218" s="18" t="s">
        <v>404</v>
      </c>
      <c r="T218" s="22" t="s">
        <v>2439</v>
      </c>
      <c r="U218" s="18"/>
      <c r="V218" s="18"/>
      <c r="W218" s="18"/>
      <c r="X218" s="18"/>
      <c r="Y218" s="18"/>
      <c r="Z218" s="18"/>
      <c r="AA218" s="101"/>
      <c r="AB218" s="101" t="s">
        <v>2677</v>
      </c>
      <c r="AC218" s="104"/>
      <c r="AD218" s="49">
        <f>+VLOOKUP(M218,'[4]PA con seg III Trimestre'!$M$208:$AF$252,18,FALSE)</f>
        <v>500</v>
      </c>
      <c r="AE218" s="49" t="str">
        <f>+VLOOKUP(M218,'[4]PA con seg III Trimestre'!$M$208:$AF$252,19,FALSE)</f>
        <v>Se capacitaron a 500 funcionarios a través del contrato suscrito con la UNAD en los siguientes programas de educación no formal: SIIF Nación, Contratación Estatal, Proceso Gestión Financiera, Auditoría Interna, Derechos Humanos y Gestión Legal
El avance de producto está PROYECTADO toda vez que la terminación de los diplomados está programada para el 16 de Diciembre de 2016.</v>
      </c>
      <c r="AF218" s="49" t="str">
        <f>+VLOOKUP(M218,'[4]PA con seg III Trimestre'!$M$208:$AF$252,20,FALSE)</f>
        <v>F:\Mis documentos\Anyela Ortiz\2016\Plan de Acción 2016\Evidencias\Primer Trimestre 
https://drive.google.com/drive/folders/0Bz9BU3gKMyzAZXhyMDNRaGI0am8 
https://drive.google.com/drive/folders/0Bz9BU3gKMyzAZ1NwOW82Qi1WNlU 
INFORME ACADÉMICO Y EVALUACIÓN PENDIENTE HASTA EL 16 DE DICIEMBRE DE 2016</v>
      </c>
      <c r="AG218" s="23">
        <v>888</v>
      </c>
      <c r="AH218" s="22" t="s">
        <v>860</v>
      </c>
      <c r="AI218" s="22" t="s">
        <v>47</v>
      </c>
      <c r="AJ218" s="24">
        <v>42705</v>
      </c>
      <c r="AK218" s="24">
        <v>42716</v>
      </c>
      <c r="AL218" s="22">
        <v>10</v>
      </c>
      <c r="AM218" s="22" t="s">
        <v>849</v>
      </c>
      <c r="AN218" s="22" t="s">
        <v>142</v>
      </c>
      <c r="AO218" s="22" t="s">
        <v>2439</v>
      </c>
      <c r="AP218" s="23"/>
      <c r="AQ218" s="25"/>
      <c r="AR218" s="22"/>
      <c r="AS218" s="23"/>
      <c r="AT218" s="25"/>
      <c r="AU218" s="22"/>
      <c r="AV218" s="103"/>
      <c r="AW218" s="27" t="s">
        <v>3102</v>
      </c>
      <c r="AX218" s="104" t="s">
        <v>2677</v>
      </c>
      <c r="AY218" s="105"/>
      <c r="AZ218" s="94">
        <f>+VLOOKUP(AG218,'[4]PA con seg III Trimestre'!$AG$208:$BC$252,20,FALSE)</f>
        <v>100</v>
      </c>
      <c r="BA218" s="106">
        <f t="shared" si="58"/>
        <v>1</v>
      </c>
      <c r="BB218" s="94" t="str">
        <f>+VLOOKUP(AG218,'[4]PA con seg III Trimestre'!$AG$208:$BC$252,22,FALSE)</f>
        <v xml:space="preserve">Se evaluaron los diplomados contratados con la UNAD  a través de encuesta a los estudiantes por medio de la plataforma. </v>
      </c>
      <c r="BC218" s="94" t="str">
        <f>+VLOOKUP(AG218,'[4]PA con seg III Trimestre'!$AG$208:$BC$252,23,FALSE)</f>
        <v>F:\Mis documentos\Anyela Ortiz\2016\Plan de Acción 2016\Evidencias\Primer Trimestre 
https://drive.google.com/drive/folders/0Bz9BU3gKMyzAZXhyMDNRaGI0am8 
https://drive.google.com/drive/folders/0Bz9BU3gKMyzAZ1NwOW82Qi1WNlU 
EVALUACIÓN PENDIENTE HASTA EL 16 DE DICIEMBRE DE 2016</v>
      </c>
      <c r="BD218" s="107">
        <f t="shared" si="55"/>
        <v>11</v>
      </c>
      <c r="BE218" s="107">
        <f t="shared" si="56"/>
        <v>11</v>
      </c>
      <c r="BF218" s="108">
        <f t="shared" si="57"/>
        <v>1</v>
      </c>
      <c r="BG218" s="381">
        <f t="shared" si="50"/>
        <v>4.166666666666667</v>
      </c>
      <c r="BH218" s="381">
        <f t="shared" si="51"/>
        <v>1</v>
      </c>
      <c r="BI218" s="382">
        <f t="shared" si="52"/>
        <v>0.05</v>
      </c>
      <c r="BJ218" s="381">
        <f t="shared" si="53"/>
        <v>0.1</v>
      </c>
      <c r="BK218" s="381">
        <f t="shared" si="54"/>
        <v>5.0000000000000001E-3</v>
      </c>
    </row>
    <row r="219" spans="1:63" ht="409.6" thickTop="1" thickBot="1" x14ac:dyDescent="0.3">
      <c r="A219" s="18" t="s">
        <v>809</v>
      </c>
      <c r="B219" s="18" t="s">
        <v>534</v>
      </c>
      <c r="C219" s="18" t="s">
        <v>809</v>
      </c>
      <c r="D219" s="19" t="s">
        <v>534</v>
      </c>
      <c r="E219" s="19" t="s">
        <v>532</v>
      </c>
      <c r="F219" s="19" t="s">
        <v>533</v>
      </c>
      <c r="G219" s="19" t="s">
        <v>810</v>
      </c>
      <c r="H219" s="19" t="s">
        <v>536</v>
      </c>
      <c r="I219" s="19" t="s">
        <v>540</v>
      </c>
      <c r="J219" s="19" t="s">
        <v>541</v>
      </c>
      <c r="K219" s="19">
        <v>0</v>
      </c>
      <c r="L219" s="19" t="s">
        <v>38</v>
      </c>
      <c r="M219" s="19" t="s">
        <v>557</v>
      </c>
      <c r="N219" s="19" t="s">
        <v>558</v>
      </c>
      <c r="O219" s="20">
        <v>6</v>
      </c>
      <c r="P219" s="23">
        <v>1272</v>
      </c>
      <c r="Q219" s="18" t="s">
        <v>41</v>
      </c>
      <c r="R219" s="21" t="s">
        <v>834</v>
      </c>
      <c r="S219" s="22" t="s">
        <v>404</v>
      </c>
      <c r="T219" s="22" t="s">
        <v>2439</v>
      </c>
      <c r="U219" s="22">
        <v>50</v>
      </c>
      <c r="V219" s="22" t="s">
        <v>861</v>
      </c>
      <c r="W219" s="22" t="s">
        <v>862</v>
      </c>
      <c r="X219" s="22">
        <v>453</v>
      </c>
      <c r="Y219" s="22" t="s">
        <v>863</v>
      </c>
      <c r="Z219" s="22" t="s">
        <v>864</v>
      </c>
      <c r="AA219" s="102" t="s">
        <v>2868</v>
      </c>
      <c r="AB219" s="102" t="s">
        <v>2869</v>
      </c>
      <c r="AC219" s="22" t="s">
        <v>862</v>
      </c>
      <c r="AD219" s="49">
        <f>+VLOOKUP(M219,'[4]PA con seg III Trimestre'!$M$208:$AF$252,18,FALSE)</f>
        <v>1428</v>
      </c>
      <c r="AE219" s="49" t="str">
        <f>+VLOOKUP(M219,'[4]PA con seg III Trimestre'!$M$208:$AF$252,19,FALSE)</f>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AF219" s="49" t="str">
        <f>+VLOOKUP(M219,'[4]PA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19" s="23">
        <v>889</v>
      </c>
      <c r="AH219" s="22" t="s">
        <v>865</v>
      </c>
      <c r="AI219" s="22" t="s">
        <v>47</v>
      </c>
      <c r="AJ219" s="24">
        <v>42394</v>
      </c>
      <c r="AK219" s="24">
        <v>42400</v>
      </c>
      <c r="AL219" s="22">
        <v>10</v>
      </c>
      <c r="AM219" s="22" t="s">
        <v>2579</v>
      </c>
      <c r="AN219" s="22" t="s">
        <v>866</v>
      </c>
      <c r="AO219" s="22" t="s">
        <v>2439</v>
      </c>
      <c r="AP219" s="23">
        <v>100</v>
      </c>
      <c r="AQ219" s="25" t="s">
        <v>867</v>
      </c>
      <c r="AR219" s="22" t="s">
        <v>868</v>
      </c>
      <c r="AS219" s="23">
        <v>100</v>
      </c>
      <c r="AT219" s="25" t="s">
        <v>867</v>
      </c>
      <c r="AU219" s="22" t="s">
        <v>868</v>
      </c>
      <c r="AV219" s="148">
        <v>100</v>
      </c>
      <c r="AW219" s="27">
        <v>1</v>
      </c>
      <c r="AX219" s="211" t="s">
        <v>867</v>
      </c>
      <c r="AY219" s="212" t="s">
        <v>868</v>
      </c>
      <c r="AZ219" s="94">
        <f>+VLOOKUP(AG219,'[4]PA con seg III Trimestre'!$AG$208:$BC$252,20,FALSE)</f>
        <v>100</v>
      </c>
      <c r="BA219" s="106">
        <f t="shared" si="58"/>
        <v>1</v>
      </c>
      <c r="BB219" s="94" t="str">
        <f>+VLOOKUP(AG219,'[4]PA con seg III Trimestre'!$AG$208:$BC$252,22,FALSE)</f>
        <v>Se elaboró la programación académica de los cursos virtuales ofertados por la Escuela Penitenciaria, de acuerdo con el diagnóstico de necesidades reportadas por la Subdirección de talento humano</v>
      </c>
      <c r="BC219" s="94" t="str">
        <f>+VLOOKUP(AG219,'[4]PA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19" s="107">
        <f t="shared" si="55"/>
        <v>6</v>
      </c>
      <c r="BE219" s="107">
        <f t="shared" si="56"/>
        <v>6</v>
      </c>
      <c r="BF219" s="108">
        <f t="shared" si="57"/>
        <v>1</v>
      </c>
      <c r="BG219" s="381">
        <f t="shared" si="50"/>
        <v>1.1226415094339623</v>
      </c>
      <c r="BH219" s="381">
        <f t="shared" si="51"/>
        <v>1</v>
      </c>
      <c r="BI219" s="382">
        <f t="shared" si="52"/>
        <v>0.06</v>
      </c>
      <c r="BJ219" s="381">
        <f t="shared" si="53"/>
        <v>0.1</v>
      </c>
      <c r="BK219" s="381">
        <f t="shared" si="54"/>
        <v>6.000000000000001E-3</v>
      </c>
    </row>
    <row r="220" spans="1:63" ht="409.6" thickTop="1" thickBot="1" x14ac:dyDescent="0.3">
      <c r="A220" s="18" t="s">
        <v>809</v>
      </c>
      <c r="B220" s="18" t="s">
        <v>534</v>
      </c>
      <c r="C220" s="18" t="s">
        <v>809</v>
      </c>
      <c r="D220" s="19" t="s">
        <v>534</v>
      </c>
      <c r="E220" s="19" t="s">
        <v>532</v>
      </c>
      <c r="F220" s="19" t="s">
        <v>533</v>
      </c>
      <c r="G220" s="19" t="s">
        <v>810</v>
      </c>
      <c r="H220" s="19" t="s">
        <v>536</v>
      </c>
      <c r="I220" s="19" t="s">
        <v>540</v>
      </c>
      <c r="J220" s="19" t="s">
        <v>541</v>
      </c>
      <c r="K220" s="19">
        <v>0</v>
      </c>
      <c r="L220" s="19" t="s">
        <v>38</v>
      </c>
      <c r="M220" s="19" t="s">
        <v>557</v>
      </c>
      <c r="N220" s="19" t="s">
        <v>558</v>
      </c>
      <c r="O220" s="23">
        <v>6</v>
      </c>
      <c r="P220" s="23">
        <v>1272</v>
      </c>
      <c r="Q220" s="18" t="s">
        <v>41</v>
      </c>
      <c r="R220" s="18" t="s">
        <v>834</v>
      </c>
      <c r="S220" s="18" t="s">
        <v>404</v>
      </c>
      <c r="T220" s="22" t="s">
        <v>2439</v>
      </c>
      <c r="U220" s="18"/>
      <c r="V220" s="18"/>
      <c r="W220" s="18"/>
      <c r="X220" s="18"/>
      <c r="Y220" s="18"/>
      <c r="Z220" s="18"/>
      <c r="AA220" s="102" t="s">
        <v>2868</v>
      </c>
      <c r="AB220" s="102" t="s">
        <v>2869</v>
      </c>
      <c r="AC220" s="22" t="s">
        <v>862</v>
      </c>
      <c r="AD220" s="49">
        <f>+VLOOKUP(M220,'[4]PA con seg III Trimestre'!$M$208:$AF$252,18,FALSE)</f>
        <v>1428</v>
      </c>
      <c r="AE220" s="49" t="str">
        <f>+VLOOKUP(M220,'[4]PA con seg III Trimestre'!$M$208:$AF$252,19,FALSE)</f>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AF220" s="49" t="str">
        <f>+VLOOKUP(M220,'[4]PA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0" s="23">
        <v>890</v>
      </c>
      <c r="AH220" s="22" t="s">
        <v>869</v>
      </c>
      <c r="AI220" s="22" t="s">
        <v>47</v>
      </c>
      <c r="AJ220" s="24">
        <v>42401</v>
      </c>
      <c r="AK220" s="24">
        <v>42704</v>
      </c>
      <c r="AL220" s="22">
        <v>10</v>
      </c>
      <c r="AM220" s="22" t="s">
        <v>2579</v>
      </c>
      <c r="AN220" s="22" t="s">
        <v>866</v>
      </c>
      <c r="AO220" s="22" t="s">
        <v>2439</v>
      </c>
      <c r="AP220" s="23"/>
      <c r="AQ220" s="25"/>
      <c r="AR220" s="22"/>
      <c r="AS220" s="23">
        <v>100</v>
      </c>
      <c r="AT220" s="25" t="s">
        <v>870</v>
      </c>
      <c r="AU220" s="22" t="s">
        <v>871</v>
      </c>
      <c r="AV220" s="148">
        <v>100</v>
      </c>
      <c r="AW220" s="27">
        <v>0.79867986798679869</v>
      </c>
      <c r="AX220" s="211" t="s">
        <v>870</v>
      </c>
      <c r="AY220" s="212" t="s">
        <v>868</v>
      </c>
      <c r="AZ220" s="94">
        <f>+VLOOKUP(AG220,'[4]PA con seg III Trimestre'!$AG$208:$BC$252,20,FALSE)</f>
        <v>100</v>
      </c>
      <c r="BA220" s="106">
        <f t="shared" si="58"/>
        <v>1</v>
      </c>
      <c r="BB220" s="94" t="str">
        <f>+VLOOKUP(AG220,'[4]PA con seg III Trimestre'!$AG$208:$BC$252,22,FALSE)</f>
        <v>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v>
      </c>
      <c r="BC220" s="94" t="str">
        <f>+VLOOKUP(AG220,'[4]PA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0" s="107">
        <f t="shared" si="55"/>
        <v>303</v>
      </c>
      <c r="BE220" s="107">
        <f t="shared" si="56"/>
        <v>303</v>
      </c>
      <c r="BF220" s="108">
        <f t="shared" si="57"/>
        <v>1</v>
      </c>
      <c r="BG220" s="381">
        <f t="shared" si="50"/>
        <v>1.1226415094339623</v>
      </c>
      <c r="BH220" s="381">
        <f t="shared" si="51"/>
        <v>1</v>
      </c>
      <c r="BI220" s="382">
        <f t="shared" si="52"/>
        <v>0.06</v>
      </c>
      <c r="BJ220" s="381">
        <f t="shared" si="53"/>
        <v>0.1</v>
      </c>
      <c r="BK220" s="381">
        <f t="shared" si="54"/>
        <v>6.000000000000001E-3</v>
      </c>
    </row>
    <row r="221" spans="1:63" ht="409.6" thickTop="1" thickBot="1" x14ac:dyDescent="0.3">
      <c r="A221" s="18" t="s">
        <v>809</v>
      </c>
      <c r="B221" s="18" t="s">
        <v>534</v>
      </c>
      <c r="C221" s="18" t="s">
        <v>809</v>
      </c>
      <c r="D221" s="19" t="s">
        <v>534</v>
      </c>
      <c r="E221" s="19" t="s">
        <v>532</v>
      </c>
      <c r="F221" s="19" t="s">
        <v>533</v>
      </c>
      <c r="G221" s="19" t="s">
        <v>810</v>
      </c>
      <c r="H221" s="19" t="s">
        <v>536</v>
      </c>
      <c r="I221" s="19" t="s">
        <v>540</v>
      </c>
      <c r="J221" s="19" t="s">
        <v>541</v>
      </c>
      <c r="K221" s="19">
        <v>0</v>
      </c>
      <c r="L221" s="19" t="s">
        <v>38</v>
      </c>
      <c r="M221" s="19" t="s">
        <v>557</v>
      </c>
      <c r="N221" s="19" t="s">
        <v>558</v>
      </c>
      <c r="O221" s="23">
        <v>6</v>
      </c>
      <c r="P221" s="23">
        <v>1272</v>
      </c>
      <c r="Q221" s="18" t="s">
        <v>41</v>
      </c>
      <c r="R221" s="18" t="s">
        <v>834</v>
      </c>
      <c r="S221" s="18" t="s">
        <v>404</v>
      </c>
      <c r="T221" s="22" t="s">
        <v>2439</v>
      </c>
      <c r="U221" s="18"/>
      <c r="V221" s="18"/>
      <c r="W221" s="18"/>
      <c r="X221" s="18"/>
      <c r="Y221" s="18"/>
      <c r="Z221" s="18"/>
      <c r="AA221" s="102" t="s">
        <v>2868</v>
      </c>
      <c r="AB221" s="102" t="s">
        <v>2869</v>
      </c>
      <c r="AC221" s="22" t="s">
        <v>862</v>
      </c>
      <c r="AD221" s="49">
        <f>+VLOOKUP(M221,'[4]PA con seg III Trimestre'!$M$208:$AF$252,18,FALSE)</f>
        <v>1428</v>
      </c>
      <c r="AE221" s="49" t="str">
        <f>+VLOOKUP(M221,'[4]PA con seg III Trimestre'!$M$208:$AF$252,19,FALSE)</f>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AF221" s="49" t="str">
        <f>+VLOOKUP(M221,'[4]PA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1" s="23">
        <v>891</v>
      </c>
      <c r="AH221" s="22" t="s">
        <v>872</v>
      </c>
      <c r="AI221" s="22" t="s">
        <v>47</v>
      </c>
      <c r="AJ221" s="24">
        <v>42401</v>
      </c>
      <c r="AK221" s="24">
        <v>42716</v>
      </c>
      <c r="AL221" s="22">
        <v>70</v>
      </c>
      <c r="AM221" s="22" t="s">
        <v>2579</v>
      </c>
      <c r="AN221" s="22" t="s">
        <v>866</v>
      </c>
      <c r="AO221" s="22" t="s">
        <v>2439</v>
      </c>
      <c r="AP221" s="23"/>
      <c r="AQ221" s="25"/>
      <c r="AR221" s="22"/>
      <c r="AS221" s="23">
        <v>50</v>
      </c>
      <c r="AT221" s="25" t="s">
        <v>863</v>
      </c>
      <c r="AU221" s="22" t="s">
        <v>864</v>
      </c>
      <c r="AV221" s="145">
        <v>84</v>
      </c>
      <c r="AW221" s="27">
        <v>0.7682539682539683</v>
      </c>
      <c r="AX221" s="146" t="s">
        <v>2890</v>
      </c>
      <c r="AY221" s="147" t="s">
        <v>862</v>
      </c>
      <c r="AZ221" s="94">
        <f>+VLOOKUP(AG221,'[4]PA con seg III Trimestre'!$AG$208:$BC$252,20,FALSE)</f>
        <v>100</v>
      </c>
      <c r="BA221" s="106">
        <f t="shared" si="58"/>
        <v>1</v>
      </c>
      <c r="BB221" s="94" t="str">
        <f>+VLOOKUP(AG221,'[4]PA con seg III Trimestre'!$AG$208:$BC$252,22,FALSE)</f>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BC221" s="94" t="str">
        <f>+VLOOKUP(AG221,'[4]PA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1" s="107">
        <f t="shared" si="55"/>
        <v>315</v>
      </c>
      <c r="BE221" s="107">
        <f t="shared" si="56"/>
        <v>315</v>
      </c>
      <c r="BF221" s="108">
        <f t="shared" si="57"/>
        <v>1</v>
      </c>
      <c r="BG221" s="381">
        <f t="shared" si="50"/>
        <v>1.1226415094339623</v>
      </c>
      <c r="BH221" s="381">
        <f t="shared" si="51"/>
        <v>1</v>
      </c>
      <c r="BI221" s="382">
        <f t="shared" si="52"/>
        <v>0.06</v>
      </c>
      <c r="BJ221" s="381">
        <f t="shared" si="53"/>
        <v>0.7</v>
      </c>
      <c r="BK221" s="381">
        <f t="shared" si="54"/>
        <v>4.1999999999999996E-2</v>
      </c>
    </row>
    <row r="222" spans="1:63" ht="409.6" thickTop="1" thickBot="1" x14ac:dyDescent="0.3">
      <c r="A222" s="18" t="s">
        <v>809</v>
      </c>
      <c r="B222" s="18" t="s">
        <v>534</v>
      </c>
      <c r="C222" s="18" t="s">
        <v>809</v>
      </c>
      <c r="D222" s="19" t="s">
        <v>534</v>
      </c>
      <c r="E222" s="19" t="s">
        <v>532</v>
      </c>
      <c r="F222" s="19" t="s">
        <v>533</v>
      </c>
      <c r="G222" s="19" t="s">
        <v>810</v>
      </c>
      <c r="H222" s="19" t="s">
        <v>536</v>
      </c>
      <c r="I222" s="19" t="s">
        <v>540</v>
      </c>
      <c r="J222" s="19" t="s">
        <v>541</v>
      </c>
      <c r="K222" s="19">
        <v>0</v>
      </c>
      <c r="L222" s="19" t="s">
        <v>38</v>
      </c>
      <c r="M222" s="19" t="s">
        <v>557</v>
      </c>
      <c r="N222" s="19" t="s">
        <v>558</v>
      </c>
      <c r="O222" s="23">
        <v>6</v>
      </c>
      <c r="P222" s="23">
        <v>1272</v>
      </c>
      <c r="Q222" s="18" t="s">
        <v>41</v>
      </c>
      <c r="R222" s="18" t="s">
        <v>834</v>
      </c>
      <c r="S222" s="18" t="s">
        <v>404</v>
      </c>
      <c r="T222" s="22" t="s">
        <v>2439</v>
      </c>
      <c r="U222" s="18"/>
      <c r="V222" s="18"/>
      <c r="W222" s="18"/>
      <c r="X222" s="18"/>
      <c r="Y222" s="18"/>
      <c r="Z222" s="18"/>
      <c r="AA222" s="102" t="s">
        <v>2868</v>
      </c>
      <c r="AB222" s="102" t="s">
        <v>2869</v>
      </c>
      <c r="AC222" s="22" t="s">
        <v>862</v>
      </c>
      <c r="AD222" s="49">
        <f>+VLOOKUP(M222,'[4]PA con seg III Trimestre'!$M$208:$AF$252,18,FALSE)</f>
        <v>1428</v>
      </c>
      <c r="AE222" s="49" t="str">
        <f>+VLOOKUP(M222,'[4]PA con seg III Trimestre'!$M$208:$AF$252,19,FALSE)</f>
        <v>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AF222" s="49" t="str">
        <f>+VLOOKUP(M222,'[4]PA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2" s="23">
        <v>892</v>
      </c>
      <c r="AH222" s="22" t="s">
        <v>873</v>
      </c>
      <c r="AI222" s="22" t="s">
        <v>47</v>
      </c>
      <c r="AJ222" s="24">
        <v>42401</v>
      </c>
      <c r="AK222" s="24">
        <v>42716</v>
      </c>
      <c r="AL222" s="22">
        <v>10</v>
      </c>
      <c r="AM222" s="22" t="s">
        <v>2579</v>
      </c>
      <c r="AN222" s="22" t="s">
        <v>866</v>
      </c>
      <c r="AO222" s="22" t="s">
        <v>2439</v>
      </c>
      <c r="AP222" s="23"/>
      <c r="AQ222" s="25"/>
      <c r="AR222" s="22"/>
      <c r="AS222" s="23">
        <v>50</v>
      </c>
      <c r="AT222" s="25" t="s">
        <v>874</v>
      </c>
      <c r="AU222" s="22" t="s">
        <v>864</v>
      </c>
      <c r="AV222" s="145">
        <v>84</v>
      </c>
      <c r="AW222" s="27">
        <v>0.7682539682539683</v>
      </c>
      <c r="AX222" s="146" t="s">
        <v>2891</v>
      </c>
      <c r="AY222" s="147" t="s">
        <v>862</v>
      </c>
      <c r="AZ222" s="94">
        <f>+VLOOKUP(AG222,'[4]PA con seg III Trimestre'!$AG$208:$BC$252,20,FALSE)</f>
        <v>100</v>
      </c>
      <c r="BA222" s="106">
        <f t="shared" si="58"/>
        <v>1</v>
      </c>
      <c r="BB222" s="94" t="str">
        <f>+VLOOKUP(AG222,'[4]PA con seg III Trimestre'!$AG$208:$BC$252,22,FALSE)</f>
        <v>Se evaluaron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
- Administración Penitenciaria (9)
- Actividades Productivas (40)
- Tratamiento Penitenciario (62)
- Inducción a la plataforma moodle (5)
- Derecho Laboral (60)
- Seguridad Vial (74)
- Evaluación de desempeño laboral (26)</v>
      </c>
      <c r="BC222" s="94" t="str">
        <f>+VLOOKUP(AG222,'[4]PA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2" s="107">
        <f t="shared" si="55"/>
        <v>315</v>
      </c>
      <c r="BE222" s="107">
        <f t="shared" si="56"/>
        <v>315</v>
      </c>
      <c r="BF222" s="108">
        <f t="shared" si="57"/>
        <v>1</v>
      </c>
      <c r="BG222" s="381">
        <f t="shared" si="50"/>
        <v>1.1226415094339623</v>
      </c>
      <c r="BH222" s="381">
        <f t="shared" si="51"/>
        <v>1</v>
      </c>
      <c r="BI222" s="382">
        <f t="shared" si="52"/>
        <v>0.06</v>
      </c>
      <c r="BJ222" s="381">
        <f t="shared" si="53"/>
        <v>0.1</v>
      </c>
      <c r="BK222" s="381">
        <f t="shared" si="54"/>
        <v>6.000000000000001E-3</v>
      </c>
    </row>
    <row r="223" spans="1:63" ht="409.6" thickTop="1" thickBot="1" x14ac:dyDescent="0.3">
      <c r="A223" s="18" t="s">
        <v>809</v>
      </c>
      <c r="B223" s="18" t="s">
        <v>534</v>
      </c>
      <c r="C223" s="18" t="s">
        <v>809</v>
      </c>
      <c r="D223" s="19" t="s">
        <v>534</v>
      </c>
      <c r="E223" s="19" t="s">
        <v>532</v>
      </c>
      <c r="F223" s="19" t="s">
        <v>533</v>
      </c>
      <c r="G223" s="19" t="s">
        <v>810</v>
      </c>
      <c r="H223" s="19" t="s">
        <v>536</v>
      </c>
      <c r="I223" s="19" t="s">
        <v>540</v>
      </c>
      <c r="J223" s="19" t="s">
        <v>541</v>
      </c>
      <c r="K223" s="19">
        <v>0</v>
      </c>
      <c r="L223" s="19" t="s">
        <v>38</v>
      </c>
      <c r="M223" s="19" t="s">
        <v>559</v>
      </c>
      <c r="N223" s="19" t="s">
        <v>560</v>
      </c>
      <c r="O223" s="20">
        <v>10</v>
      </c>
      <c r="P223" s="23">
        <v>300</v>
      </c>
      <c r="Q223" s="18" t="s">
        <v>41</v>
      </c>
      <c r="R223" s="21" t="s">
        <v>834</v>
      </c>
      <c r="S223" s="22" t="s">
        <v>404</v>
      </c>
      <c r="T223" s="22" t="s">
        <v>2439</v>
      </c>
      <c r="U223" s="22">
        <v>29</v>
      </c>
      <c r="V223" s="22" t="s">
        <v>875</v>
      </c>
      <c r="W223" s="22" t="s">
        <v>876</v>
      </c>
      <c r="X223" s="22">
        <v>128</v>
      </c>
      <c r="Y223" s="22" t="s">
        <v>877</v>
      </c>
      <c r="Z223" s="22" t="s">
        <v>878</v>
      </c>
      <c r="AA223" s="102" t="s">
        <v>2870</v>
      </c>
      <c r="AB223" s="102" t="s">
        <v>2871</v>
      </c>
      <c r="AC223" s="22" t="s">
        <v>876</v>
      </c>
      <c r="AD223" s="49">
        <f>+VLOOKUP(M223,'[4]PA con seg III Trimestre'!$M$208:$AF$252,18,FALSE)</f>
        <v>619</v>
      </c>
      <c r="AE223" s="49" t="str">
        <f>+VLOOKUP(M223,'[4]PA con seg III Trimestre'!$M$208:$AF$252,19,FALSE)</f>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
      <c r="AF223" s="49" t="str">
        <f>+VLOOKUP(M223,'[4]PA con seg III Trimestre'!$M$208:$AF$252,20,FALSE)</f>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
      <c r="AG223" s="23">
        <v>893</v>
      </c>
      <c r="AH223" s="22" t="s">
        <v>879</v>
      </c>
      <c r="AI223" s="22" t="s">
        <v>47</v>
      </c>
      <c r="AJ223" s="24">
        <v>42384</v>
      </c>
      <c r="AK223" s="24">
        <v>42716</v>
      </c>
      <c r="AL223" s="22">
        <v>15</v>
      </c>
      <c r="AM223" s="22" t="s">
        <v>838</v>
      </c>
      <c r="AN223" s="22" t="s">
        <v>839</v>
      </c>
      <c r="AO223" s="22" t="s">
        <v>2439</v>
      </c>
      <c r="AP223" s="23"/>
      <c r="AQ223" s="25"/>
      <c r="AR223" s="22"/>
      <c r="AS223" s="23">
        <v>50</v>
      </c>
      <c r="AT223" s="25" t="s">
        <v>880</v>
      </c>
      <c r="AU223" s="22" t="s">
        <v>878</v>
      </c>
      <c r="AV223" s="145">
        <v>95</v>
      </c>
      <c r="AW223" s="27">
        <v>0.78012048192771088</v>
      </c>
      <c r="AX223" s="146" t="s">
        <v>2892</v>
      </c>
      <c r="AY223" s="147" t="s">
        <v>876</v>
      </c>
      <c r="AZ223" s="94">
        <f>+VLOOKUP(AG223,'[4]PA con seg III Trimestre'!$AG$208:$BC$252,20,FALSE)</f>
        <v>100</v>
      </c>
      <c r="BA223" s="106">
        <f t="shared" si="58"/>
        <v>1</v>
      </c>
      <c r="BB223" s="94" t="str">
        <f>+VLOOKUP(AG223,'[4]PA con seg III Trimestre'!$AG$208:$BC$252,22,FALSE)</f>
        <v>Se diseñaron los cursos de especializacion que se relacionan:
- Seminario Método MERC para caninos.
- Curso Instructores COPAN.
- Dactiloscopia 
- Seminario Centro Estratégico de Información Penitenciaria CEDIP.
- Curso de Traslado y Transporte de Internos
- Curso Avanzado de Trabajo en Alturas
- Curso Operadores Dispositivo Electrónico TASER 
- Tecnico Laboral en Investigador Criminalístico y Judicial.
-Tecnico Laboral en Adiestramiento y Manejo de Caninos.
-Atencion Prehospitalaria
-Enfermeria de Caninos
- Adoctrinamiento Institucional 
- Vigilancia electrónica</v>
      </c>
      <c r="BC223" s="94" t="str">
        <f>+VLOOKUP(AG223,'[4]PA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3" s="107">
        <f t="shared" si="55"/>
        <v>332</v>
      </c>
      <c r="BE223" s="107">
        <f t="shared" si="56"/>
        <v>332</v>
      </c>
      <c r="BF223" s="108">
        <f t="shared" si="57"/>
        <v>1</v>
      </c>
      <c r="BG223" s="381">
        <f t="shared" si="50"/>
        <v>2.0633333333333335</v>
      </c>
      <c r="BH223" s="381">
        <f t="shared" si="51"/>
        <v>1</v>
      </c>
      <c r="BI223" s="382">
        <f t="shared" si="52"/>
        <v>0.1</v>
      </c>
      <c r="BJ223" s="381">
        <f t="shared" si="53"/>
        <v>0.15</v>
      </c>
      <c r="BK223" s="381">
        <f t="shared" si="54"/>
        <v>1.4999999999999999E-2</v>
      </c>
    </row>
    <row r="224" spans="1:63" ht="409.6" thickTop="1" thickBot="1" x14ac:dyDescent="0.3">
      <c r="A224" s="18" t="s">
        <v>809</v>
      </c>
      <c r="B224" s="18" t="s">
        <v>534</v>
      </c>
      <c r="C224" s="18" t="s">
        <v>809</v>
      </c>
      <c r="D224" s="19" t="s">
        <v>534</v>
      </c>
      <c r="E224" s="19" t="s">
        <v>532</v>
      </c>
      <c r="F224" s="19" t="s">
        <v>533</v>
      </c>
      <c r="G224" s="19" t="s">
        <v>810</v>
      </c>
      <c r="H224" s="19" t="s">
        <v>536</v>
      </c>
      <c r="I224" s="19" t="s">
        <v>540</v>
      </c>
      <c r="J224" s="19" t="s">
        <v>541</v>
      </c>
      <c r="K224" s="19">
        <v>0</v>
      </c>
      <c r="L224" s="19" t="s">
        <v>38</v>
      </c>
      <c r="M224" s="19" t="s">
        <v>559</v>
      </c>
      <c r="N224" s="19" t="s">
        <v>560</v>
      </c>
      <c r="O224" s="23">
        <v>10</v>
      </c>
      <c r="P224" s="23">
        <v>300</v>
      </c>
      <c r="Q224" s="18" t="s">
        <v>41</v>
      </c>
      <c r="R224" s="18" t="s">
        <v>834</v>
      </c>
      <c r="S224" s="18" t="s">
        <v>404</v>
      </c>
      <c r="T224" s="22" t="s">
        <v>2439</v>
      </c>
      <c r="U224" s="18"/>
      <c r="V224" s="18"/>
      <c r="W224" s="18"/>
      <c r="X224" s="18"/>
      <c r="Y224" s="18"/>
      <c r="Z224" s="18"/>
      <c r="AA224" s="102" t="s">
        <v>2870</v>
      </c>
      <c r="AB224" s="102" t="s">
        <v>2871</v>
      </c>
      <c r="AC224" s="22" t="s">
        <v>876</v>
      </c>
      <c r="AD224" s="49">
        <f>+VLOOKUP(M224,'[4]PA con seg III Trimestre'!$M$208:$AF$252,18,FALSE)</f>
        <v>619</v>
      </c>
      <c r="AE224" s="49" t="str">
        <f>+VLOOKUP(M224,'[4]PA con seg III Trimestre'!$M$208:$AF$252,19,FALSE)</f>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
      <c r="AF224" s="49" t="str">
        <f>+VLOOKUP(M224,'[4]PA con seg III Trimestre'!$M$208:$AF$252,20,FALSE)</f>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
      <c r="AG224" s="23">
        <v>894</v>
      </c>
      <c r="AH224" s="22" t="s">
        <v>881</v>
      </c>
      <c r="AI224" s="22" t="s">
        <v>47</v>
      </c>
      <c r="AJ224" s="24">
        <v>42384</v>
      </c>
      <c r="AK224" s="24">
        <v>42716</v>
      </c>
      <c r="AL224" s="22">
        <v>70</v>
      </c>
      <c r="AM224" s="22" t="s">
        <v>838</v>
      </c>
      <c r="AN224" s="22" t="s">
        <v>839</v>
      </c>
      <c r="AO224" s="22" t="s">
        <v>2439</v>
      </c>
      <c r="AP224" s="23"/>
      <c r="AQ224" s="25"/>
      <c r="AR224" s="22"/>
      <c r="AS224" s="23">
        <v>50</v>
      </c>
      <c r="AT224" s="25" t="s">
        <v>877</v>
      </c>
      <c r="AU224" s="22" t="s">
        <v>878</v>
      </c>
      <c r="AV224" s="145">
        <v>69</v>
      </c>
      <c r="AW224" s="27">
        <v>0.78012048192771088</v>
      </c>
      <c r="AX224" s="146" t="s">
        <v>2871</v>
      </c>
      <c r="AY224" s="147" t="s">
        <v>876</v>
      </c>
      <c r="AZ224" s="94">
        <f>+VLOOKUP(AG224,'[4]PA con seg III Trimestre'!$AG$208:$BC$252,20,FALSE)</f>
        <v>100</v>
      </c>
      <c r="BA224" s="106">
        <f t="shared" si="58"/>
        <v>1</v>
      </c>
      <c r="BB224" s="94" t="str">
        <f>+VLOOKUP(AG224,'[4]PA con seg III Trimestre'!$AG$208:$BC$252,22,FALSE)</f>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
      <c r="BC224" s="94" t="str">
        <f>+VLOOKUP(AG224,'[4]PA con seg III Trimestre'!$AG$208:$BC$252,23,FALSE)</f>
        <v>F:\Mis documentos\Anyela Ortiz\2016\Plan de Acción 2016\Evidencias\Primer Trimestre 
https://drive.google.com/drive/folders/0Bz9BU3gKMyzAZXhyMDNRaGI0am8 
https://drive.google.com/drive/folders/0Bz9BU3gKMyzAZ1NwOW82Qi1WNlU 
https://drive.google.com/drive/folders/0Bz9BU3gKMyzAaE1qYXN5YUUxU0U 
Pendiente informe académico de los cursos de Adoctrinamiento Institucional y Vigilancia Electrónica</v>
      </c>
      <c r="BD224" s="107">
        <f t="shared" si="55"/>
        <v>332</v>
      </c>
      <c r="BE224" s="107">
        <f t="shared" si="56"/>
        <v>332</v>
      </c>
      <c r="BF224" s="108">
        <f t="shared" si="57"/>
        <v>1</v>
      </c>
      <c r="BG224" s="381">
        <f t="shared" si="50"/>
        <v>2.0633333333333335</v>
      </c>
      <c r="BH224" s="381">
        <f t="shared" si="51"/>
        <v>1</v>
      </c>
      <c r="BI224" s="382">
        <f t="shared" si="52"/>
        <v>0.1</v>
      </c>
      <c r="BJ224" s="381">
        <f t="shared" si="53"/>
        <v>0.7</v>
      </c>
      <c r="BK224" s="381">
        <f t="shared" si="54"/>
        <v>7.0000000000000007E-2</v>
      </c>
    </row>
    <row r="225" spans="1:63" ht="409.6" thickTop="1" thickBot="1" x14ac:dyDescent="0.3">
      <c r="A225" s="18" t="s">
        <v>809</v>
      </c>
      <c r="B225" s="18" t="s">
        <v>534</v>
      </c>
      <c r="C225" s="18" t="s">
        <v>809</v>
      </c>
      <c r="D225" s="19" t="s">
        <v>534</v>
      </c>
      <c r="E225" s="19" t="s">
        <v>532</v>
      </c>
      <c r="F225" s="19" t="s">
        <v>533</v>
      </c>
      <c r="G225" s="19" t="s">
        <v>810</v>
      </c>
      <c r="H225" s="19" t="s">
        <v>536</v>
      </c>
      <c r="I225" s="19" t="s">
        <v>540</v>
      </c>
      <c r="J225" s="19" t="s">
        <v>541</v>
      </c>
      <c r="K225" s="19">
        <v>0</v>
      </c>
      <c r="L225" s="19" t="s">
        <v>38</v>
      </c>
      <c r="M225" s="19" t="s">
        <v>559</v>
      </c>
      <c r="N225" s="19" t="s">
        <v>560</v>
      </c>
      <c r="O225" s="23">
        <v>10</v>
      </c>
      <c r="P225" s="23">
        <v>300</v>
      </c>
      <c r="Q225" s="18" t="s">
        <v>41</v>
      </c>
      <c r="R225" s="18" t="s">
        <v>834</v>
      </c>
      <c r="S225" s="18" t="s">
        <v>404</v>
      </c>
      <c r="T225" s="22" t="s">
        <v>2439</v>
      </c>
      <c r="U225" s="18"/>
      <c r="V225" s="18"/>
      <c r="W225" s="18"/>
      <c r="X225" s="18"/>
      <c r="Y225" s="18"/>
      <c r="Z225" s="18"/>
      <c r="AA225" s="102" t="s">
        <v>2870</v>
      </c>
      <c r="AB225" s="102" t="s">
        <v>2871</v>
      </c>
      <c r="AC225" s="22" t="s">
        <v>876</v>
      </c>
      <c r="AD225" s="49">
        <f>+VLOOKUP(M225,'[4]PA con seg III Trimestre'!$M$208:$AF$252,18,FALSE)</f>
        <v>619</v>
      </c>
      <c r="AE225" s="49" t="str">
        <f>+VLOOKUP(M225,'[4]PA con seg III Trimestre'!$M$208:$AF$252,19,FALSE)</f>
        <v>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
Se superó la meta en un 100% toda vez que fue necesario incorporar siete cursos de trabajo en alturas por solicitud de la subdireccion de Talento Humano , dos cursos de reseña por solicitud de los ERON  y un curso COPAN para abrir CRI Regional Noroeste.</v>
      </c>
      <c r="AF225" s="49" t="str">
        <f>+VLOOKUP(M225,'[4]PA con seg III Trimestre'!$M$208:$AF$252,20,FALSE)</f>
        <v>F:\Mis documentos\Anyela Ortiz\2016\Plan de Acción 2016\Evidencias\Primer Trimestre 
https://drive.google.com/drive/folders/0Bz9BU3gKMyzAZXhyMDNRaGI0am8 
https://drive.google.com/drive/folders/0Bz9BU3gKMyzAZ1NwOW82Qi1WNlU 
https://drive.google.com/drive/folders/0Bz9BU3gKMyzAaE1qYXN5YUUxU0U 
Pendiente: informes académicos y evaluaciones de los cursos de Adoctrinamiento institucional y vigilancia electrónica</v>
      </c>
      <c r="AG225" s="23">
        <v>895</v>
      </c>
      <c r="AH225" s="22" t="s">
        <v>882</v>
      </c>
      <c r="AI225" s="22" t="s">
        <v>47</v>
      </c>
      <c r="AJ225" s="24">
        <v>42401</v>
      </c>
      <c r="AK225" s="24">
        <v>42716</v>
      </c>
      <c r="AL225" s="22">
        <v>15</v>
      </c>
      <c r="AM225" s="22" t="s">
        <v>838</v>
      </c>
      <c r="AN225" s="22" t="s">
        <v>839</v>
      </c>
      <c r="AO225" s="22" t="s">
        <v>2439</v>
      </c>
      <c r="AP225" s="23"/>
      <c r="AQ225" s="25"/>
      <c r="AR225" s="22"/>
      <c r="AS225" s="23">
        <v>50</v>
      </c>
      <c r="AT225" s="25" t="s">
        <v>883</v>
      </c>
      <c r="AU225" s="22" t="s">
        <v>878</v>
      </c>
      <c r="AV225" s="145">
        <v>69</v>
      </c>
      <c r="AW225" s="27">
        <v>0.7682539682539683</v>
      </c>
      <c r="AX225" s="146" t="s">
        <v>2893</v>
      </c>
      <c r="AY225" s="147" t="s">
        <v>876</v>
      </c>
      <c r="AZ225" s="94">
        <f>+VLOOKUP(AG225,'[4]PA con seg III Trimestre'!$AG$208:$BC$252,20,FALSE)</f>
        <v>100</v>
      </c>
      <c r="BA225" s="106">
        <f t="shared" si="58"/>
        <v>1</v>
      </c>
      <c r="BB225" s="94" t="str">
        <f>+VLOOKUP(AG225,'[4]PA con seg III Trimestre'!$AG$208:$BC$252,22,FALSE)</f>
        <v>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
- Técnico Laboral en Investigador Criminalístico y Judicial (37)
- Técnico Laboral en adiestramiento y manejo de caninos (36)
- Curso de reseña e identificación de personas No. 49 (34)
- Curso COPAN (26)
- Curso avanzado de trabajo en alturas No. 4 (18)
- Curso de reseña e identificación de personas No. 50 (22)
- Curso de enfermería canina (26)
- Curso gestión del riesgo APH (24)
- Curso avanzado de trabajo en alturas No. 5 (28)
- Curso avanzado de trabajo en alturas No. 6 (29)
- Curso de trabajo en alturas No. 7 (21)
- Curso de reseña e identificación de personas No. 51 (22)
- Curso de vigilancia electrónica (49)
- Curso adoctrinamiento institucional (35)</v>
      </c>
      <c r="BC225" s="94" t="str">
        <f>+VLOOKUP(AG225,'[4]PA con seg III Trimestre'!$AG$208:$BC$252,23,FALSE)</f>
        <v>F:\Mis documentos\Anyela Ortiz\2016\Plan de Acción 2016\Evidencias\Primer Trimestre 
https://drive.google.com/drive/folders/0Bz9BU3gKMyzAZXhyMDNRaGI0am8 
https://drive.google.com/drive/folders/0Bz9BU3gKMyzAZ1NwOW82Qi1WNlU 
https://drive.google.com/drive/folders/0Bz9BU3gKMyzAaE1qYXN5YUUxU0U 
Pendiente evaluación de los cursos de Adoctrinamiento Institucional y Vigilancia Electrónica</v>
      </c>
      <c r="BD225" s="107">
        <f t="shared" si="55"/>
        <v>315</v>
      </c>
      <c r="BE225" s="107">
        <f t="shared" si="56"/>
        <v>315</v>
      </c>
      <c r="BF225" s="108">
        <f t="shared" si="57"/>
        <v>1</v>
      </c>
      <c r="BG225" s="381">
        <f t="shared" si="50"/>
        <v>2.0633333333333335</v>
      </c>
      <c r="BH225" s="381">
        <f t="shared" si="51"/>
        <v>1</v>
      </c>
      <c r="BI225" s="382">
        <f t="shared" si="52"/>
        <v>0.1</v>
      </c>
      <c r="BJ225" s="381">
        <f t="shared" si="53"/>
        <v>0.15</v>
      </c>
      <c r="BK225" s="381">
        <f t="shared" si="54"/>
        <v>1.4999999999999999E-2</v>
      </c>
    </row>
    <row r="226" spans="1:63" ht="150" thickTop="1" thickBot="1" x14ac:dyDescent="0.3">
      <c r="A226" s="18" t="s">
        <v>809</v>
      </c>
      <c r="B226" s="18" t="s">
        <v>534</v>
      </c>
      <c r="C226" s="18" t="s">
        <v>809</v>
      </c>
      <c r="D226" s="19" t="s">
        <v>534</v>
      </c>
      <c r="E226" s="19" t="s">
        <v>532</v>
      </c>
      <c r="F226" s="19" t="s">
        <v>533</v>
      </c>
      <c r="G226" s="19" t="s">
        <v>810</v>
      </c>
      <c r="H226" s="19" t="s">
        <v>536</v>
      </c>
      <c r="I226" s="19" t="s">
        <v>540</v>
      </c>
      <c r="J226" s="19" t="s">
        <v>541</v>
      </c>
      <c r="K226" s="19">
        <v>0</v>
      </c>
      <c r="L226" s="19" t="s">
        <v>38</v>
      </c>
      <c r="M226" s="19" t="s">
        <v>561</v>
      </c>
      <c r="N226" s="19" t="s">
        <v>562</v>
      </c>
      <c r="O226" s="20">
        <v>10</v>
      </c>
      <c r="P226" s="23">
        <v>100</v>
      </c>
      <c r="Q226" s="18" t="s">
        <v>38</v>
      </c>
      <c r="R226" s="21" t="s">
        <v>834</v>
      </c>
      <c r="S226" s="22" t="s">
        <v>404</v>
      </c>
      <c r="T226" s="22" t="s">
        <v>2439</v>
      </c>
      <c r="U226" s="22">
        <v>100</v>
      </c>
      <c r="V226" s="22" t="s">
        <v>884</v>
      </c>
      <c r="W226" s="22" t="s">
        <v>885</v>
      </c>
      <c r="X226" s="22">
        <v>100</v>
      </c>
      <c r="Y226" s="22" t="s">
        <v>884</v>
      </c>
      <c r="Z226" s="22" t="s">
        <v>885</v>
      </c>
      <c r="AA226" s="101"/>
      <c r="AB226" s="101" t="s">
        <v>2677</v>
      </c>
      <c r="AC226" s="204"/>
      <c r="AD226" s="49">
        <f>+VLOOKUP(M226,'[4]PA con seg III Trimestre'!$M$208:$AF$252,18,FALSE)</f>
        <v>100</v>
      </c>
      <c r="AE226" s="49" t="str">
        <f>+VLOOKUP(M226,'[4]PA con seg III Trimestre'!$M$208:$AF$252,19,FALSE)</f>
        <v>Se formó el 100% de los integrantes del CCV para desempeñar los cargos de Inspector e Inspector Jefe, en el marco de la Convocatoria 305 de 2014; así:
- Inspector (79)
- Inspector Jefe (8)
Total de funcionarios formados: 87 que corresponden al 100%</v>
      </c>
      <c r="AF226" s="49" t="str">
        <f>+VLOOKUP(M226,'[4]PA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6" s="23">
        <v>896</v>
      </c>
      <c r="AH226" s="22" t="s">
        <v>886</v>
      </c>
      <c r="AI226" s="22" t="s">
        <v>47</v>
      </c>
      <c r="AJ226" s="24">
        <v>42370</v>
      </c>
      <c r="AK226" s="24">
        <v>42440</v>
      </c>
      <c r="AL226" s="22">
        <v>80</v>
      </c>
      <c r="AM226" s="22" t="s">
        <v>838</v>
      </c>
      <c r="AN226" s="22" t="s">
        <v>839</v>
      </c>
      <c r="AO226" s="22" t="s">
        <v>2439</v>
      </c>
      <c r="AP226" s="23">
        <v>100</v>
      </c>
      <c r="AQ226" s="25" t="s">
        <v>887</v>
      </c>
      <c r="AR226" s="22" t="s">
        <v>885</v>
      </c>
      <c r="AS226" s="23">
        <v>100</v>
      </c>
      <c r="AT226" s="25" t="s">
        <v>887</v>
      </c>
      <c r="AU226" s="22" t="s">
        <v>885</v>
      </c>
      <c r="AV226" s="148">
        <v>100</v>
      </c>
      <c r="AW226" s="27">
        <v>1</v>
      </c>
      <c r="AX226" s="211" t="s">
        <v>887</v>
      </c>
      <c r="AY226" s="212" t="s">
        <v>885</v>
      </c>
      <c r="AZ226" s="94">
        <f>+VLOOKUP(AG226,'[4]PA con seg III Trimestre'!$AG$208:$BC$252,20,FALSE)</f>
        <v>100</v>
      </c>
      <c r="BA226" s="106">
        <f t="shared" si="58"/>
        <v>1</v>
      </c>
      <c r="BB226" s="94" t="str">
        <f>+VLOOKUP(AG226,'[4]PA con seg III Trimestre'!$AG$208:$BC$252,22,FALSE)</f>
        <v>Se desarrollaron los cursos de ascenso a Inspector e Inspector Jefe.</v>
      </c>
      <c r="BC226" s="94" t="str">
        <f>+VLOOKUP(AG226,'[4]PA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6" s="107">
        <f t="shared" si="55"/>
        <v>70</v>
      </c>
      <c r="BE226" s="107">
        <f t="shared" si="56"/>
        <v>70</v>
      </c>
      <c r="BF226" s="108">
        <f t="shared" si="57"/>
        <v>1</v>
      </c>
      <c r="BG226" s="381">
        <f t="shared" si="50"/>
        <v>1</v>
      </c>
      <c r="BH226" s="381">
        <f t="shared" si="51"/>
        <v>1</v>
      </c>
      <c r="BI226" s="382">
        <f t="shared" si="52"/>
        <v>0.1</v>
      </c>
      <c r="BJ226" s="381">
        <f t="shared" si="53"/>
        <v>0.8</v>
      </c>
      <c r="BK226" s="381">
        <f t="shared" si="54"/>
        <v>0.08</v>
      </c>
    </row>
    <row r="227" spans="1:63" ht="150" thickTop="1" thickBot="1" x14ac:dyDescent="0.3">
      <c r="A227" s="18" t="s">
        <v>809</v>
      </c>
      <c r="B227" s="18" t="s">
        <v>534</v>
      </c>
      <c r="C227" s="18" t="s">
        <v>809</v>
      </c>
      <c r="D227" s="19" t="s">
        <v>534</v>
      </c>
      <c r="E227" s="19" t="s">
        <v>532</v>
      </c>
      <c r="F227" s="19" t="s">
        <v>533</v>
      </c>
      <c r="G227" s="19" t="s">
        <v>810</v>
      </c>
      <c r="H227" s="19" t="s">
        <v>536</v>
      </c>
      <c r="I227" s="19" t="s">
        <v>540</v>
      </c>
      <c r="J227" s="19" t="s">
        <v>541</v>
      </c>
      <c r="K227" s="19">
        <v>0</v>
      </c>
      <c r="L227" s="19" t="s">
        <v>38</v>
      </c>
      <c r="M227" s="19" t="s">
        <v>561</v>
      </c>
      <c r="N227" s="19" t="s">
        <v>562</v>
      </c>
      <c r="O227" s="23">
        <v>10</v>
      </c>
      <c r="P227" s="23">
        <v>100</v>
      </c>
      <c r="Q227" s="18" t="s">
        <v>38</v>
      </c>
      <c r="R227" s="18" t="s">
        <v>834</v>
      </c>
      <c r="S227" s="18" t="s">
        <v>404</v>
      </c>
      <c r="T227" s="22" t="s">
        <v>2439</v>
      </c>
      <c r="U227" s="18"/>
      <c r="V227" s="18"/>
      <c r="W227" s="18"/>
      <c r="X227" s="18"/>
      <c r="Y227" s="18"/>
      <c r="Z227" s="18"/>
      <c r="AA227" s="101"/>
      <c r="AB227" s="101" t="s">
        <v>2677</v>
      </c>
      <c r="AC227" s="104"/>
      <c r="AD227" s="49">
        <f>+VLOOKUP(M227,'[4]PA con seg III Trimestre'!$M$208:$AF$252,18,FALSE)</f>
        <v>100</v>
      </c>
      <c r="AE227" s="49" t="str">
        <f>+VLOOKUP(M227,'[4]PA con seg III Trimestre'!$M$208:$AF$252,19,FALSE)</f>
        <v>Se formó el 100% de los integrantes del CCV para desempeñar los cargos de Inspector e Inspector Jefe, en el marco de la Convocatoria 305 de 2014; así:
- Inspector (79)
- Inspector Jefe (8)
Total de funcionarios formados: 87 que corresponden al 100%</v>
      </c>
      <c r="AF227" s="49" t="str">
        <f>+VLOOKUP(M227,'[4]PA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7" s="23">
        <v>897</v>
      </c>
      <c r="AH227" s="22" t="s">
        <v>888</v>
      </c>
      <c r="AI227" s="22" t="s">
        <v>47</v>
      </c>
      <c r="AJ227" s="24">
        <v>42461</v>
      </c>
      <c r="AK227" s="24">
        <v>42468</v>
      </c>
      <c r="AL227" s="22">
        <v>20</v>
      </c>
      <c r="AM227" s="22" t="s">
        <v>838</v>
      </c>
      <c r="AN227" s="22" t="s">
        <v>839</v>
      </c>
      <c r="AO227" s="22" t="s">
        <v>2439</v>
      </c>
      <c r="AP227" s="23">
        <v>100</v>
      </c>
      <c r="AQ227" s="25" t="s">
        <v>889</v>
      </c>
      <c r="AR227" s="22" t="s">
        <v>885</v>
      </c>
      <c r="AS227" s="23">
        <v>100</v>
      </c>
      <c r="AT227" s="25" t="s">
        <v>889</v>
      </c>
      <c r="AU227" s="22" t="s">
        <v>885</v>
      </c>
      <c r="AV227" s="148">
        <v>100</v>
      </c>
      <c r="AW227" s="27">
        <v>1</v>
      </c>
      <c r="AX227" s="211" t="s">
        <v>889</v>
      </c>
      <c r="AY227" s="212" t="s">
        <v>885</v>
      </c>
      <c r="AZ227" s="94">
        <f>+VLOOKUP(AG227,'[4]PA con seg III Trimestre'!$AG$208:$BC$252,20,FALSE)</f>
        <v>100</v>
      </c>
      <c r="BA227" s="106">
        <f t="shared" si="58"/>
        <v>1</v>
      </c>
      <c r="BB227" s="94" t="str">
        <f>+VLOOKUP(AG227,'[4]PA con seg III Trimestre'!$AG$208:$BC$252,22,FALSE)</f>
        <v>Se evaluaron los cursos de ascenso a Inspector e Inspector Jefe.</v>
      </c>
      <c r="BC227" s="94" t="str">
        <f>+VLOOKUP(AG227,'[4]PA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7" s="107">
        <f t="shared" si="55"/>
        <v>7</v>
      </c>
      <c r="BE227" s="107">
        <f t="shared" si="56"/>
        <v>7</v>
      </c>
      <c r="BF227" s="108">
        <f t="shared" si="57"/>
        <v>1</v>
      </c>
      <c r="BG227" s="381">
        <f t="shared" si="50"/>
        <v>1</v>
      </c>
      <c r="BH227" s="381">
        <f t="shared" si="51"/>
        <v>1</v>
      </c>
      <c r="BI227" s="382">
        <f t="shared" si="52"/>
        <v>0.1</v>
      </c>
      <c r="BJ227" s="381">
        <f t="shared" si="53"/>
        <v>0.2</v>
      </c>
      <c r="BK227" s="381">
        <f t="shared" si="54"/>
        <v>0.02</v>
      </c>
    </row>
    <row r="228" spans="1:63" ht="150" thickTop="1" thickBot="1" x14ac:dyDescent="0.3">
      <c r="A228" s="18" t="s">
        <v>809</v>
      </c>
      <c r="B228" s="18" t="s">
        <v>534</v>
      </c>
      <c r="C228" s="18" t="s">
        <v>809</v>
      </c>
      <c r="D228" s="19" t="s">
        <v>534</v>
      </c>
      <c r="E228" s="19" t="s">
        <v>532</v>
      </c>
      <c r="F228" s="19" t="s">
        <v>533</v>
      </c>
      <c r="G228" s="19" t="s">
        <v>810</v>
      </c>
      <c r="H228" s="19" t="s">
        <v>536</v>
      </c>
      <c r="I228" s="19" t="s">
        <v>540</v>
      </c>
      <c r="J228" s="19" t="s">
        <v>541</v>
      </c>
      <c r="K228" s="19">
        <v>0</v>
      </c>
      <c r="L228" s="19" t="s">
        <v>38</v>
      </c>
      <c r="M228" s="19" t="s">
        <v>563</v>
      </c>
      <c r="N228" s="19" t="s">
        <v>564</v>
      </c>
      <c r="O228" s="20">
        <v>3</v>
      </c>
      <c r="P228" s="23">
        <v>100</v>
      </c>
      <c r="Q228" s="18" t="s">
        <v>38</v>
      </c>
      <c r="R228" s="21" t="s">
        <v>834</v>
      </c>
      <c r="S228" s="22" t="s">
        <v>404</v>
      </c>
      <c r="T228" s="22" t="s">
        <v>2439</v>
      </c>
      <c r="U228" s="209">
        <v>100</v>
      </c>
      <c r="V228" s="22" t="s">
        <v>890</v>
      </c>
      <c r="W228" s="22" t="s">
        <v>891</v>
      </c>
      <c r="X228" s="22">
        <v>100</v>
      </c>
      <c r="Y228" s="22" t="s">
        <v>892</v>
      </c>
      <c r="Z228" s="22" t="s">
        <v>893</v>
      </c>
      <c r="AA228" s="101"/>
      <c r="AB228" s="101" t="s">
        <v>2677</v>
      </c>
      <c r="AC228" s="204"/>
      <c r="AD228" s="49">
        <f>+VLOOKUP(M228,'[4]PA con seg III Trimestre'!$M$208:$AF$252,18,FALSE)</f>
        <v>100</v>
      </c>
      <c r="AE228" s="49" t="str">
        <f>+VLOOKUP(M228,'[4]PA con seg III Trimestre'!$M$208:$AF$252,19,FALSE)</f>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
      <c r="AF228" s="49" t="str">
        <f>+VLOOKUP(M228,'[4]PA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8" s="23">
        <v>898</v>
      </c>
      <c r="AH228" s="22" t="s">
        <v>894</v>
      </c>
      <c r="AI228" s="22" t="s">
        <v>70</v>
      </c>
      <c r="AJ228" s="24">
        <v>42401</v>
      </c>
      <c r="AK228" s="24">
        <v>42704</v>
      </c>
      <c r="AL228" s="209">
        <v>10</v>
      </c>
      <c r="AM228" s="22" t="s">
        <v>838</v>
      </c>
      <c r="AN228" s="22" t="s">
        <v>839</v>
      </c>
      <c r="AO228" s="22" t="s">
        <v>2439</v>
      </c>
      <c r="AP228" s="23">
        <v>100</v>
      </c>
      <c r="AQ228" s="25" t="s">
        <v>895</v>
      </c>
      <c r="AR228" s="22" t="s">
        <v>891</v>
      </c>
      <c r="AS228" s="23">
        <v>100</v>
      </c>
      <c r="AT228" s="25" t="s">
        <v>895</v>
      </c>
      <c r="AU228" s="22" t="s">
        <v>891</v>
      </c>
      <c r="AV228" s="145">
        <v>100</v>
      </c>
      <c r="AW228" s="27">
        <v>0.79867986798679869</v>
      </c>
      <c r="AX228" s="146" t="s">
        <v>895</v>
      </c>
      <c r="AY228" s="147" t="s">
        <v>891</v>
      </c>
      <c r="AZ228" s="94">
        <f>+VLOOKUP(AG228,'[4]PA con seg III Trimestre'!$AG$208:$BC$252,20,FALSE)</f>
        <v>100</v>
      </c>
      <c r="BA228" s="106">
        <f t="shared" si="58"/>
        <v>1</v>
      </c>
      <c r="BB228" s="94" t="str">
        <f>+VLOOKUP(AG228,'[4]PA con seg III Trimestre'!$AG$208:$BC$252,22,FALSE)</f>
        <v>Se elaboró la orden de servicios para el desarrollo de los Cursos de Administración Penitenciaria.</v>
      </c>
      <c r="BC228" s="94" t="str">
        <f>+VLOOKUP(AG228,'[4]PA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8" s="107">
        <f t="shared" si="55"/>
        <v>303</v>
      </c>
      <c r="BE228" s="107">
        <f t="shared" si="56"/>
        <v>303</v>
      </c>
      <c r="BF228" s="108">
        <f t="shared" si="57"/>
        <v>1</v>
      </c>
      <c r="BG228" s="381">
        <f t="shared" si="50"/>
        <v>1</v>
      </c>
      <c r="BH228" s="381">
        <f t="shared" si="51"/>
        <v>1</v>
      </c>
      <c r="BI228" s="382">
        <f t="shared" si="52"/>
        <v>0.03</v>
      </c>
      <c r="BJ228" s="381">
        <f t="shared" si="53"/>
        <v>0.1</v>
      </c>
      <c r="BK228" s="381">
        <f t="shared" si="54"/>
        <v>3.0000000000000005E-3</v>
      </c>
    </row>
    <row r="229" spans="1:63" ht="150" thickTop="1" thickBot="1" x14ac:dyDescent="0.3">
      <c r="A229" s="18" t="s">
        <v>809</v>
      </c>
      <c r="B229" s="18" t="s">
        <v>534</v>
      </c>
      <c r="C229" s="18" t="s">
        <v>809</v>
      </c>
      <c r="D229" s="19" t="s">
        <v>534</v>
      </c>
      <c r="E229" s="19" t="s">
        <v>532</v>
      </c>
      <c r="F229" s="19" t="s">
        <v>533</v>
      </c>
      <c r="G229" s="19" t="s">
        <v>810</v>
      </c>
      <c r="H229" s="19" t="s">
        <v>536</v>
      </c>
      <c r="I229" s="19" t="s">
        <v>540</v>
      </c>
      <c r="J229" s="19" t="s">
        <v>541</v>
      </c>
      <c r="K229" s="19">
        <v>0</v>
      </c>
      <c r="L229" s="19" t="s">
        <v>38</v>
      </c>
      <c r="M229" s="19" t="s">
        <v>563</v>
      </c>
      <c r="N229" s="19" t="s">
        <v>564</v>
      </c>
      <c r="O229" s="23">
        <v>3</v>
      </c>
      <c r="P229" s="23">
        <v>100</v>
      </c>
      <c r="Q229" s="18" t="s">
        <v>38</v>
      </c>
      <c r="R229" s="18" t="s">
        <v>834</v>
      </c>
      <c r="S229" s="18" t="s">
        <v>404</v>
      </c>
      <c r="T229" s="22" t="s">
        <v>2439</v>
      </c>
      <c r="U229" s="18"/>
      <c r="V229" s="18"/>
      <c r="W229" s="18"/>
      <c r="X229" s="18"/>
      <c r="Y229" s="18"/>
      <c r="Z229" s="18"/>
      <c r="AA229" s="101"/>
      <c r="AB229" s="101" t="s">
        <v>2677</v>
      </c>
      <c r="AC229" s="104"/>
      <c r="AD229" s="49">
        <f>+VLOOKUP(M229,'[4]PA con seg III Trimestre'!$M$208:$AF$252,18,FALSE)</f>
        <v>100</v>
      </c>
      <c r="AE229" s="49" t="str">
        <f>+VLOOKUP(M229,'[4]PA con seg III Trimestre'!$M$208:$AF$252,19,FALSE)</f>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
      <c r="AF229" s="49" t="str">
        <f>+VLOOKUP(M229,'[4]PA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29" s="23">
        <v>899</v>
      </c>
      <c r="AH229" s="22" t="s">
        <v>896</v>
      </c>
      <c r="AI229" s="22" t="s">
        <v>70</v>
      </c>
      <c r="AJ229" s="24">
        <v>42401</v>
      </c>
      <c r="AK229" s="24">
        <v>42716</v>
      </c>
      <c r="AL229" s="22">
        <v>70</v>
      </c>
      <c r="AM229" s="22" t="s">
        <v>838</v>
      </c>
      <c r="AN229" s="22" t="s">
        <v>839</v>
      </c>
      <c r="AO229" s="22" t="s">
        <v>2439</v>
      </c>
      <c r="AP229" s="23">
        <v>100</v>
      </c>
      <c r="AQ229" s="25" t="s">
        <v>897</v>
      </c>
      <c r="AR229" s="22" t="s">
        <v>891</v>
      </c>
      <c r="AS229" s="23">
        <v>100</v>
      </c>
      <c r="AT229" s="25" t="s">
        <v>898</v>
      </c>
      <c r="AU229" s="22" t="s">
        <v>899</v>
      </c>
      <c r="AV229" s="145">
        <v>100</v>
      </c>
      <c r="AW229" s="27">
        <v>0.7682539682539683</v>
      </c>
      <c r="AX229" s="146" t="s">
        <v>2894</v>
      </c>
      <c r="AY229" s="147" t="s">
        <v>891</v>
      </c>
      <c r="AZ229" s="94">
        <f>+VLOOKUP(AG229,'[4]PA con seg III Trimestre'!$AG$208:$BC$252,20,FALSE)</f>
        <v>100</v>
      </c>
      <c r="BA229" s="106">
        <f t="shared" si="58"/>
        <v>1</v>
      </c>
      <c r="BB229" s="94" t="str">
        <f>+VLOOKUP(AG229,'[4]PA con seg III Trimestre'!$AG$208:$BC$252,22,FALSE)</f>
        <v>Se desarrolló un curso de Administración Penitenciaria correspondiente a igual número de requerimientos formulados por la Subdirección de Talento Humano</v>
      </c>
      <c r="BC229" s="94" t="str">
        <f>+VLOOKUP(AG229,'[4]PA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29" s="107">
        <f t="shared" si="55"/>
        <v>315</v>
      </c>
      <c r="BE229" s="107">
        <f t="shared" si="56"/>
        <v>315</v>
      </c>
      <c r="BF229" s="108">
        <f t="shared" si="57"/>
        <v>1</v>
      </c>
      <c r="BG229" s="381">
        <f t="shared" si="50"/>
        <v>1</v>
      </c>
      <c r="BH229" s="381">
        <f t="shared" si="51"/>
        <v>1</v>
      </c>
      <c r="BI229" s="382">
        <f t="shared" si="52"/>
        <v>0.03</v>
      </c>
      <c r="BJ229" s="381">
        <f t="shared" si="53"/>
        <v>0.7</v>
      </c>
      <c r="BK229" s="381">
        <f t="shared" si="54"/>
        <v>2.0999999999999998E-2</v>
      </c>
    </row>
    <row r="230" spans="1:63" ht="150" thickTop="1" thickBot="1" x14ac:dyDescent="0.3">
      <c r="A230" s="18" t="s">
        <v>809</v>
      </c>
      <c r="B230" s="18" t="s">
        <v>534</v>
      </c>
      <c r="C230" s="18" t="s">
        <v>809</v>
      </c>
      <c r="D230" s="19" t="s">
        <v>534</v>
      </c>
      <c r="E230" s="19" t="s">
        <v>532</v>
      </c>
      <c r="F230" s="19" t="s">
        <v>533</v>
      </c>
      <c r="G230" s="19" t="s">
        <v>810</v>
      </c>
      <c r="H230" s="19" t="s">
        <v>536</v>
      </c>
      <c r="I230" s="19" t="s">
        <v>540</v>
      </c>
      <c r="J230" s="19" t="s">
        <v>541</v>
      </c>
      <c r="K230" s="19">
        <v>0</v>
      </c>
      <c r="L230" s="19" t="s">
        <v>38</v>
      </c>
      <c r="M230" s="19" t="s">
        <v>563</v>
      </c>
      <c r="N230" s="19" t="s">
        <v>564</v>
      </c>
      <c r="O230" s="23">
        <v>3</v>
      </c>
      <c r="P230" s="23">
        <v>100</v>
      </c>
      <c r="Q230" s="18" t="s">
        <v>38</v>
      </c>
      <c r="R230" s="18" t="s">
        <v>834</v>
      </c>
      <c r="S230" s="18" t="s">
        <v>404</v>
      </c>
      <c r="T230" s="22" t="s">
        <v>2439</v>
      </c>
      <c r="U230" s="18"/>
      <c r="V230" s="18"/>
      <c r="W230" s="18"/>
      <c r="X230" s="18"/>
      <c r="Y230" s="18"/>
      <c r="Z230" s="18"/>
      <c r="AA230" s="101"/>
      <c r="AB230" s="101" t="s">
        <v>2677</v>
      </c>
      <c r="AC230" s="104"/>
      <c r="AD230" s="49">
        <f>+VLOOKUP(M230,'[4]PA con seg III Trimestre'!$M$208:$AF$252,18,FALSE)</f>
        <v>100</v>
      </c>
      <c r="AE230" s="49" t="str">
        <f>+VLOOKUP(M230,'[4]PA con seg III Trimestre'!$M$208:$AF$252,19,FALSE)</f>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
      <c r="AF230" s="49" t="str">
        <f>+VLOOKUP(M230,'[4]PA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0" s="23">
        <v>900</v>
      </c>
      <c r="AH230" s="22" t="s">
        <v>900</v>
      </c>
      <c r="AI230" s="22" t="s">
        <v>70</v>
      </c>
      <c r="AJ230" s="24">
        <v>42401</v>
      </c>
      <c r="AK230" s="24">
        <v>42716</v>
      </c>
      <c r="AL230" s="22">
        <v>15</v>
      </c>
      <c r="AM230" s="22" t="s">
        <v>838</v>
      </c>
      <c r="AN230" s="22" t="s">
        <v>839</v>
      </c>
      <c r="AO230" s="22" t="s">
        <v>2439</v>
      </c>
      <c r="AP230" s="23">
        <v>100</v>
      </c>
      <c r="AQ230" s="25" t="s">
        <v>901</v>
      </c>
      <c r="AR230" s="22" t="s">
        <v>891</v>
      </c>
      <c r="AS230" s="23">
        <v>100</v>
      </c>
      <c r="AT230" s="25" t="s">
        <v>902</v>
      </c>
      <c r="AU230" s="22" t="s">
        <v>899</v>
      </c>
      <c r="AV230" s="145">
        <v>100</v>
      </c>
      <c r="AW230" s="27">
        <v>0.7682539682539683</v>
      </c>
      <c r="AX230" s="146" t="s">
        <v>2895</v>
      </c>
      <c r="AY230" s="147" t="s">
        <v>891</v>
      </c>
      <c r="AZ230" s="94">
        <f>+VLOOKUP(AG230,'[4]PA con seg III Trimestre'!$AG$208:$BC$252,20,FALSE)</f>
        <v>100</v>
      </c>
      <c r="BA230" s="106">
        <f t="shared" si="58"/>
        <v>1</v>
      </c>
      <c r="BB230" s="94" t="str">
        <f>+VLOOKUP(AG230,'[4]PA con seg III Trimestre'!$AG$208:$BC$252,22,FALSE)</f>
        <v>Se evaluaron un curso de Administración Penitenciaria correspondiente a igual número de requerimientos formulados por la Subdirección de Talento Humano</v>
      </c>
      <c r="BC230" s="94" t="str">
        <f>+VLOOKUP(AG230,'[4]PA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0" s="107">
        <f t="shared" si="55"/>
        <v>315</v>
      </c>
      <c r="BE230" s="107">
        <f t="shared" si="56"/>
        <v>315</v>
      </c>
      <c r="BF230" s="108">
        <f t="shared" si="57"/>
        <v>1</v>
      </c>
      <c r="BG230" s="381">
        <f t="shared" si="50"/>
        <v>1</v>
      </c>
      <c r="BH230" s="381">
        <f t="shared" si="51"/>
        <v>1</v>
      </c>
      <c r="BI230" s="382">
        <f t="shared" si="52"/>
        <v>0.03</v>
      </c>
      <c r="BJ230" s="381">
        <f t="shared" si="53"/>
        <v>0.15</v>
      </c>
      <c r="BK230" s="381">
        <f t="shared" si="54"/>
        <v>4.4999999999999997E-3</v>
      </c>
    </row>
    <row r="231" spans="1:63" ht="150" thickTop="1" thickBot="1" x14ac:dyDescent="0.3">
      <c r="A231" s="18" t="s">
        <v>809</v>
      </c>
      <c r="B231" s="18" t="s">
        <v>534</v>
      </c>
      <c r="C231" s="18" t="s">
        <v>809</v>
      </c>
      <c r="D231" s="19" t="s">
        <v>534</v>
      </c>
      <c r="E231" s="19" t="s">
        <v>532</v>
      </c>
      <c r="F231" s="19" t="s">
        <v>533</v>
      </c>
      <c r="G231" s="19" t="s">
        <v>810</v>
      </c>
      <c r="H231" s="19" t="s">
        <v>536</v>
      </c>
      <c r="I231" s="19" t="s">
        <v>540</v>
      </c>
      <c r="J231" s="19" t="s">
        <v>541</v>
      </c>
      <c r="K231" s="19">
        <v>0</v>
      </c>
      <c r="L231" s="19" t="s">
        <v>38</v>
      </c>
      <c r="M231" s="19" t="s">
        <v>563</v>
      </c>
      <c r="N231" s="19" t="s">
        <v>564</v>
      </c>
      <c r="O231" s="23">
        <v>3</v>
      </c>
      <c r="P231" s="23">
        <v>100</v>
      </c>
      <c r="Q231" s="18" t="s">
        <v>38</v>
      </c>
      <c r="R231" s="18" t="s">
        <v>834</v>
      </c>
      <c r="S231" s="18" t="s">
        <v>404</v>
      </c>
      <c r="T231" s="22" t="s">
        <v>2439</v>
      </c>
      <c r="U231" s="18"/>
      <c r="V231" s="18"/>
      <c r="W231" s="18"/>
      <c r="X231" s="18"/>
      <c r="Y231" s="18"/>
      <c r="Z231" s="18"/>
      <c r="AA231" s="101"/>
      <c r="AB231" s="101" t="s">
        <v>2677</v>
      </c>
      <c r="AC231" s="104"/>
      <c r="AD231" s="49">
        <f>+VLOOKUP(M231,'[4]PA con seg III Trimestre'!$M$208:$AF$252,18,FALSE)</f>
        <v>100</v>
      </c>
      <c r="AE231" s="49" t="str">
        <f>+VLOOKUP(M231,'[4]PA con seg III Trimestre'!$M$208:$AF$252,19,FALSE)</f>
        <v>En la vigencia 2016, se atendieron los requerimientos de la Dirección General y de la Subdirección de Talento Humano, en cuanto al desarrollo de cursos de administración penitenciaria, de los cuales se ejecuataron 7 en modalidad virtual y 1 en modalidad presencial, con un total de capacitados igual a 201 profesionales formados para desempeñarse en cargos de directores o subdirectores de ERON</v>
      </c>
      <c r="AF231" s="49" t="str">
        <f>+VLOOKUP(M231,'[4]PA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1" s="20">
        <v>1180</v>
      </c>
      <c r="AH231" s="21" t="s">
        <v>2437</v>
      </c>
      <c r="AI231" s="21" t="s">
        <v>47</v>
      </c>
      <c r="AJ231" s="155">
        <v>42588</v>
      </c>
      <c r="AK231" s="155">
        <v>42704</v>
      </c>
      <c r="AL231" s="21">
        <v>5</v>
      </c>
      <c r="AM231" s="22" t="s">
        <v>2579</v>
      </c>
      <c r="AN231" s="22" t="s">
        <v>866</v>
      </c>
      <c r="AO231" s="22" t="s">
        <v>2439</v>
      </c>
      <c r="AP231" s="23"/>
      <c r="AQ231" s="25"/>
      <c r="AR231" s="22"/>
      <c r="AS231" s="23"/>
      <c r="AT231" s="25"/>
      <c r="AU231" s="22"/>
      <c r="AV231" s="145">
        <v>50</v>
      </c>
      <c r="AW231" s="27">
        <v>0.47413793103448276</v>
      </c>
      <c r="AX231" s="146" t="s">
        <v>2896</v>
      </c>
      <c r="AY231" s="147" t="s">
        <v>891</v>
      </c>
      <c r="AZ231" s="94">
        <f>+VLOOKUP(AG231,'[4]PA con seg III Trimestre'!$AG$208:$BC$252,20,FALSE)</f>
        <v>100</v>
      </c>
      <c r="BA231" s="106">
        <f t="shared" si="58"/>
        <v>1</v>
      </c>
      <c r="BB231" s="94" t="str">
        <f>+VLOOKUP(AG231,'[4]PA con seg III Trimestre'!$AG$208:$BC$252,22,FALSE)</f>
        <v>El Consejo Académico aprobó la ficha técnica de actualización del Curso de Administración Penitenciaria, la cual incluye la temática de rendición de cuentas</v>
      </c>
      <c r="BC231" s="94" t="str">
        <f>+VLOOKUP(AG231,'[4]PA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1" s="107">
        <f t="shared" si="55"/>
        <v>116</v>
      </c>
      <c r="BE231" s="107">
        <f t="shared" si="56"/>
        <v>116</v>
      </c>
      <c r="BF231" s="108">
        <f t="shared" si="57"/>
        <v>1</v>
      </c>
      <c r="BG231" s="381">
        <f t="shared" si="50"/>
        <v>1</v>
      </c>
      <c r="BH231" s="381">
        <f t="shared" si="51"/>
        <v>1</v>
      </c>
      <c r="BI231" s="382">
        <f t="shared" si="52"/>
        <v>0.03</v>
      </c>
      <c r="BJ231" s="381">
        <f t="shared" si="53"/>
        <v>0.05</v>
      </c>
      <c r="BK231" s="381">
        <f t="shared" si="54"/>
        <v>1.5000000000000002E-3</v>
      </c>
    </row>
    <row r="232" spans="1:63" ht="150" thickTop="1" thickBot="1" x14ac:dyDescent="0.3">
      <c r="A232" s="18" t="s">
        <v>809</v>
      </c>
      <c r="B232" s="18" t="s">
        <v>534</v>
      </c>
      <c r="C232" s="18" t="s">
        <v>809</v>
      </c>
      <c r="D232" s="19" t="s">
        <v>534</v>
      </c>
      <c r="E232" s="19" t="s">
        <v>532</v>
      </c>
      <c r="F232" s="19" t="s">
        <v>533</v>
      </c>
      <c r="G232" s="19" t="s">
        <v>813</v>
      </c>
      <c r="H232" s="19" t="s">
        <v>576</v>
      </c>
      <c r="I232" s="19" t="s">
        <v>575</v>
      </c>
      <c r="J232" s="19" t="s">
        <v>577</v>
      </c>
      <c r="K232" s="19">
        <v>100</v>
      </c>
      <c r="L232" s="19" t="s">
        <v>38</v>
      </c>
      <c r="M232" s="19" t="s">
        <v>578</v>
      </c>
      <c r="N232" s="19" t="s">
        <v>579</v>
      </c>
      <c r="O232" s="20">
        <v>10</v>
      </c>
      <c r="P232" s="23">
        <v>1700</v>
      </c>
      <c r="Q232" s="18" t="s">
        <v>41</v>
      </c>
      <c r="R232" s="21" t="s">
        <v>834</v>
      </c>
      <c r="S232" s="22" t="s">
        <v>404</v>
      </c>
      <c r="T232" s="22" t="s">
        <v>2439</v>
      </c>
      <c r="U232" s="22">
        <v>321</v>
      </c>
      <c r="V232" s="22" t="s">
        <v>903</v>
      </c>
      <c r="W232" s="22" t="s">
        <v>904</v>
      </c>
      <c r="X232" s="22">
        <v>1086</v>
      </c>
      <c r="Y232" s="22" t="s">
        <v>905</v>
      </c>
      <c r="Z232" s="22" t="s">
        <v>906</v>
      </c>
      <c r="AA232" s="102" t="s">
        <v>2872</v>
      </c>
      <c r="AB232" s="102" t="s">
        <v>2873</v>
      </c>
      <c r="AC232" s="22" t="s">
        <v>904</v>
      </c>
      <c r="AD232" s="49">
        <f>+VLOOKUP(M232,'[4]PA con seg III Trimestre'!$M$208:$AF$252,18,FALSE)</f>
        <v>2035</v>
      </c>
      <c r="AE232" s="49" t="str">
        <f>+VLOOKUP(M232,'[4]PA con seg III Trimestre'!$M$208:$AF$252,19,FALSE)</f>
        <v>Se desarrollaron cursos de reentrenamiento para el siguiente personal:
- Ejército: 436
- Policia: 8
- Cuerpo de Custodia y Vigilancia: 1,591
Se incremento la meta en un 14% debido a la atención de requerimiento de los ERON y Grupos Especiales</v>
      </c>
      <c r="AF232" s="49" t="str">
        <f>+VLOOKUP(M232,'[4]PA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2" s="23">
        <v>901</v>
      </c>
      <c r="AH232" s="22" t="s">
        <v>907</v>
      </c>
      <c r="AI232" s="22" t="s">
        <v>47</v>
      </c>
      <c r="AJ232" s="24">
        <v>42384</v>
      </c>
      <c r="AK232" s="24">
        <v>42704</v>
      </c>
      <c r="AL232" s="22">
        <v>15</v>
      </c>
      <c r="AM232" s="22" t="s">
        <v>838</v>
      </c>
      <c r="AN232" s="22" t="s">
        <v>839</v>
      </c>
      <c r="AO232" s="22" t="s">
        <v>2439</v>
      </c>
      <c r="AP232" s="23">
        <v>100</v>
      </c>
      <c r="AQ232" s="25" t="s">
        <v>908</v>
      </c>
      <c r="AR232" s="22" t="s">
        <v>904</v>
      </c>
      <c r="AS232" s="23">
        <v>100</v>
      </c>
      <c r="AT232" s="25" t="s">
        <v>908</v>
      </c>
      <c r="AU232" s="22" t="s">
        <v>904</v>
      </c>
      <c r="AV232" s="148">
        <v>100</v>
      </c>
      <c r="AW232" s="27">
        <v>0.80937499999999996</v>
      </c>
      <c r="AX232" s="211" t="s">
        <v>908</v>
      </c>
      <c r="AY232" s="212" t="s">
        <v>904</v>
      </c>
      <c r="AZ232" s="94" t="str">
        <f>+VLOOKUP(AG232,'[4]PA con seg III Trimestre'!$AG$208:$BC$252,20,FALSE)</f>
        <v>100</v>
      </c>
      <c r="BA232" s="106">
        <f t="shared" si="58"/>
        <v>1</v>
      </c>
      <c r="BB232" s="94" t="str">
        <f>+VLOOKUP(AG232,'[4]PA con seg III Trimestre'!$AG$208:$BC$252,22,FALSE)</f>
        <v>Se elaboró la orden de servicios para el desarrollo de los Cursos de Reentrenamiento</v>
      </c>
      <c r="BC232" s="94" t="str">
        <f>+VLOOKUP(AG232,'[4]PA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2" s="107">
        <f t="shared" si="55"/>
        <v>320</v>
      </c>
      <c r="BE232" s="107">
        <f t="shared" si="56"/>
        <v>320</v>
      </c>
      <c r="BF232" s="108">
        <f t="shared" si="57"/>
        <v>1</v>
      </c>
      <c r="BG232" s="381">
        <f t="shared" si="50"/>
        <v>1.1970588235294117</v>
      </c>
      <c r="BH232" s="381">
        <f t="shared" si="51"/>
        <v>1</v>
      </c>
      <c r="BI232" s="382">
        <f t="shared" si="52"/>
        <v>0.1</v>
      </c>
      <c r="BJ232" s="381">
        <f t="shared" si="53"/>
        <v>0.15</v>
      </c>
      <c r="BK232" s="381">
        <f t="shared" si="54"/>
        <v>1.4999999999999999E-2</v>
      </c>
    </row>
    <row r="233" spans="1:63" ht="150" thickTop="1" thickBot="1" x14ac:dyDescent="0.3">
      <c r="A233" s="18" t="s">
        <v>809</v>
      </c>
      <c r="B233" s="18" t="s">
        <v>534</v>
      </c>
      <c r="C233" s="18" t="s">
        <v>809</v>
      </c>
      <c r="D233" s="19" t="s">
        <v>534</v>
      </c>
      <c r="E233" s="19" t="s">
        <v>532</v>
      </c>
      <c r="F233" s="19" t="s">
        <v>533</v>
      </c>
      <c r="G233" s="19" t="s">
        <v>813</v>
      </c>
      <c r="H233" s="19" t="s">
        <v>576</v>
      </c>
      <c r="I233" s="19" t="s">
        <v>575</v>
      </c>
      <c r="J233" s="19" t="s">
        <v>577</v>
      </c>
      <c r="K233" s="19">
        <v>100</v>
      </c>
      <c r="L233" s="19" t="s">
        <v>38</v>
      </c>
      <c r="M233" s="19" t="s">
        <v>578</v>
      </c>
      <c r="N233" s="19" t="s">
        <v>579</v>
      </c>
      <c r="O233" s="23">
        <v>10</v>
      </c>
      <c r="P233" s="23">
        <v>1700</v>
      </c>
      <c r="Q233" s="18" t="s">
        <v>41</v>
      </c>
      <c r="R233" s="18" t="s">
        <v>834</v>
      </c>
      <c r="S233" s="18" t="s">
        <v>404</v>
      </c>
      <c r="T233" s="22" t="s">
        <v>2439</v>
      </c>
      <c r="U233" s="18"/>
      <c r="V233" s="18"/>
      <c r="W233" s="18"/>
      <c r="X233" s="18"/>
      <c r="Y233" s="18"/>
      <c r="Z233" s="18"/>
      <c r="AA233" s="102" t="s">
        <v>2872</v>
      </c>
      <c r="AB233" s="102" t="s">
        <v>2873</v>
      </c>
      <c r="AC233" s="22" t="s">
        <v>904</v>
      </c>
      <c r="AD233" s="49">
        <f>+VLOOKUP(M233,'[4]PA con seg III Trimestre'!$M$208:$AF$252,18,FALSE)</f>
        <v>2035</v>
      </c>
      <c r="AE233" s="49" t="str">
        <f>+VLOOKUP(M233,'[4]PA con seg III Trimestre'!$M$208:$AF$252,19,FALSE)</f>
        <v>Se desarrollaron cursos de reentrenamiento para el siguiente personal:
- Ejército: 436
- Policia: 8
- Cuerpo de Custodia y Vigilancia: 1,591
Se incremento la meta en un 14% debido a la atención de requerimiento de los ERON y Grupos Especiales</v>
      </c>
      <c r="AF233" s="49" t="str">
        <f>+VLOOKUP(M233,'[4]PA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3" s="23">
        <v>902</v>
      </c>
      <c r="AH233" s="22" t="s">
        <v>909</v>
      </c>
      <c r="AI233" s="22" t="s">
        <v>47</v>
      </c>
      <c r="AJ233" s="24">
        <v>42401</v>
      </c>
      <c r="AK233" s="24">
        <v>42716</v>
      </c>
      <c r="AL233" s="22">
        <v>70</v>
      </c>
      <c r="AM233" s="22" t="s">
        <v>838</v>
      </c>
      <c r="AN233" s="22" t="s">
        <v>839</v>
      </c>
      <c r="AO233" s="22" t="s">
        <v>2439</v>
      </c>
      <c r="AP233" s="23"/>
      <c r="AQ233" s="25"/>
      <c r="AR233" s="22"/>
      <c r="AS233" s="23">
        <v>50</v>
      </c>
      <c r="AT233" s="25" t="s">
        <v>905</v>
      </c>
      <c r="AU233" s="22" t="s">
        <v>906</v>
      </c>
      <c r="AV233" s="145">
        <v>98</v>
      </c>
      <c r="AW233" s="27">
        <v>0.7682539682539683</v>
      </c>
      <c r="AX233" s="146" t="s">
        <v>2873</v>
      </c>
      <c r="AY233" s="147" t="s">
        <v>904</v>
      </c>
      <c r="AZ233" s="94">
        <f>+VLOOKUP(AG233,'[4]PA con seg III Trimestre'!$AG$208:$BC$252,20,FALSE)</f>
        <v>100</v>
      </c>
      <c r="BA233" s="106">
        <f t="shared" si="58"/>
        <v>1</v>
      </c>
      <c r="BB233" s="94" t="str">
        <f>+VLOOKUP(AG233,'[4]PA con seg III Trimestre'!$AG$208:$BC$252,22,FALSE)</f>
        <v>Se desarrollaron cursos de reentrenamiento para el siguiente personal:
- Ejército: 436
- Policia: 8
- Cuerpo de Custodia y Vigilancia: 1,591</v>
      </c>
      <c r="BC233" s="94" t="str">
        <f>+VLOOKUP(AG233,'[4]PA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3" s="107">
        <f t="shared" si="55"/>
        <v>315</v>
      </c>
      <c r="BE233" s="107">
        <f t="shared" si="56"/>
        <v>315</v>
      </c>
      <c r="BF233" s="108">
        <f t="shared" si="57"/>
        <v>1</v>
      </c>
      <c r="BG233" s="381">
        <f t="shared" si="50"/>
        <v>1.1970588235294117</v>
      </c>
      <c r="BH233" s="381">
        <f t="shared" si="51"/>
        <v>1</v>
      </c>
      <c r="BI233" s="382">
        <f t="shared" si="52"/>
        <v>0.1</v>
      </c>
      <c r="BJ233" s="381">
        <f t="shared" si="53"/>
        <v>0.7</v>
      </c>
      <c r="BK233" s="381">
        <f t="shared" si="54"/>
        <v>7.0000000000000007E-2</v>
      </c>
    </row>
    <row r="234" spans="1:63" ht="150" thickTop="1" thickBot="1" x14ac:dyDescent="0.3">
      <c r="A234" s="18" t="s">
        <v>809</v>
      </c>
      <c r="B234" s="18" t="s">
        <v>534</v>
      </c>
      <c r="C234" s="18" t="s">
        <v>809</v>
      </c>
      <c r="D234" s="19" t="s">
        <v>534</v>
      </c>
      <c r="E234" s="19" t="s">
        <v>532</v>
      </c>
      <c r="F234" s="19" t="s">
        <v>533</v>
      </c>
      <c r="G234" s="19" t="s">
        <v>813</v>
      </c>
      <c r="H234" s="19" t="s">
        <v>576</v>
      </c>
      <c r="I234" s="19" t="s">
        <v>575</v>
      </c>
      <c r="J234" s="19" t="s">
        <v>577</v>
      </c>
      <c r="K234" s="19">
        <v>100</v>
      </c>
      <c r="L234" s="19" t="s">
        <v>38</v>
      </c>
      <c r="M234" s="19" t="s">
        <v>578</v>
      </c>
      <c r="N234" s="19" t="s">
        <v>579</v>
      </c>
      <c r="O234" s="23">
        <v>10</v>
      </c>
      <c r="P234" s="23">
        <v>1700</v>
      </c>
      <c r="Q234" s="18" t="s">
        <v>41</v>
      </c>
      <c r="R234" s="18" t="s">
        <v>834</v>
      </c>
      <c r="S234" s="18" t="s">
        <v>404</v>
      </c>
      <c r="T234" s="22" t="s">
        <v>2439</v>
      </c>
      <c r="U234" s="18"/>
      <c r="V234" s="18"/>
      <c r="W234" s="18"/>
      <c r="X234" s="18"/>
      <c r="Y234" s="18"/>
      <c r="Z234" s="18"/>
      <c r="AA234" s="102" t="s">
        <v>2872</v>
      </c>
      <c r="AB234" s="102" t="s">
        <v>2873</v>
      </c>
      <c r="AC234" s="22" t="s">
        <v>904</v>
      </c>
      <c r="AD234" s="49">
        <f>+VLOOKUP(M234,'[4]PA con seg III Trimestre'!$M$208:$AF$252,18,FALSE)</f>
        <v>2035</v>
      </c>
      <c r="AE234" s="49" t="str">
        <f>+VLOOKUP(M234,'[4]PA con seg III Trimestre'!$M$208:$AF$252,19,FALSE)</f>
        <v>Se desarrollaron cursos de reentrenamiento para el siguiente personal:
- Ejército: 436
- Policia: 8
- Cuerpo de Custodia y Vigilancia: 1,591
Se incremento la meta en un 14% debido a la atención de requerimiento de los ERON y Grupos Especiales</v>
      </c>
      <c r="AF234" s="49" t="str">
        <f>+VLOOKUP(M234,'[4]PA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4" s="23">
        <v>903</v>
      </c>
      <c r="AH234" s="22" t="s">
        <v>910</v>
      </c>
      <c r="AI234" s="22" t="s">
        <v>47</v>
      </c>
      <c r="AJ234" s="24">
        <v>42401</v>
      </c>
      <c r="AK234" s="24">
        <v>42716</v>
      </c>
      <c r="AL234" s="22">
        <v>15</v>
      </c>
      <c r="AM234" s="22" t="s">
        <v>838</v>
      </c>
      <c r="AN234" s="22" t="s">
        <v>839</v>
      </c>
      <c r="AO234" s="22" t="s">
        <v>2439</v>
      </c>
      <c r="AP234" s="23"/>
      <c r="AQ234" s="25"/>
      <c r="AR234" s="22"/>
      <c r="AS234" s="23">
        <v>50</v>
      </c>
      <c r="AT234" s="25" t="s">
        <v>911</v>
      </c>
      <c r="AU234" s="22" t="s">
        <v>906</v>
      </c>
      <c r="AV234" s="145">
        <v>98</v>
      </c>
      <c r="AW234" s="27">
        <v>0.7682539682539683</v>
      </c>
      <c r="AX234" s="146" t="s">
        <v>2897</v>
      </c>
      <c r="AY234" s="147" t="s">
        <v>904</v>
      </c>
      <c r="AZ234" s="94">
        <f>+VLOOKUP(AG234,'[4]PA con seg III Trimestre'!$AG$208:$BC$252,20,FALSE)</f>
        <v>100</v>
      </c>
      <c r="BA234" s="106">
        <f t="shared" si="58"/>
        <v>1</v>
      </c>
      <c r="BB234" s="94" t="str">
        <f>+VLOOKUP(AG234,'[4]PA con seg III Trimestre'!$AG$208:$BC$252,22,FALSE)</f>
        <v>Se evaluaron cursos de reentrenamiento para el siguiente personal:
- Ejército: 436
- Policia: 8
- Cuerpo de Custodia y Vigilancia: 1,591</v>
      </c>
      <c r="BC234" s="94" t="str">
        <f>+VLOOKUP(AG234,'[4]PA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4" s="107">
        <f t="shared" si="55"/>
        <v>315</v>
      </c>
      <c r="BE234" s="107">
        <f t="shared" si="56"/>
        <v>315</v>
      </c>
      <c r="BF234" s="108">
        <f t="shared" si="57"/>
        <v>1</v>
      </c>
      <c r="BG234" s="381">
        <f t="shared" si="50"/>
        <v>1.1970588235294117</v>
      </c>
      <c r="BH234" s="381">
        <f t="shared" si="51"/>
        <v>1</v>
      </c>
      <c r="BI234" s="382">
        <f t="shared" si="52"/>
        <v>0.1</v>
      </c>
      <c r="BJ234" s="381">
        <f t="shared" si="53"/>
        <v>0.15</v>
      </c>
      <c r="BK234" s="381">
        <f t="shared" si="54"/>
        <v>1.4999999999999999E-2</v>
      </c>
    </row>
    <row r="235" spans="1:63" ht="150" thickTop="1" thickBot="1" x14ac:dyDescent="0.3">
      <c r="A235" s="18" t="s">
        <v>809</v>
      </c>
      <c r="B235" s="18" t="s">
        <v>534</v>
      </c>
      <c r="C235" s="18" t="s">
        <v>809</v>
      </c>
      <c r="D235" s="19" t="s">
        <v>534</v>
      </c>
      <c r="E235" s="19" t="s">
        <v>532</v>
      </c>
      <c r="F235" s="19" t="s">
        <v>533</v>
      </c>
      <c r="G235" s="19" t="s">
        <v>810</v>
      </c>
      <c r="H235" s="19" t="s">
        <v>536</v>
      </c>
      <c r="I235" s="19" t="s">
        <v>538</v>
      </c>
      <c r="J235" s="19" t="s">
        <v>539</v>
      </c>
      <c r="K235" s="19">
        <v>2</v>
      </c>
      <c r="L235" s="19" t="s">
        <v>41</v>
      </c>
      <c r="M235" s="19" t="s">
        <v>548</v>
      </c>
      <c r="N235" s="19" t="s">
        <v>549</v>
      </c>
      <c r="O235" s="20">
        <v>10</v>
      </c>
      <c r="P235" s="23">
        <v>2</v>
      </c>
      <c r="Q235" s="18" t="s">
        <v>41</v>
      </c>
      <c r="R235" s="21" t="s">
        <v>834</v>
      </c>
      <c r="S235" s="22" t="s">
        <v>404</v>
      </c>
      <c r="T235" s="22" t="s">
        <v>2439</v>
      </c>
      <c r="U235" s="22"/>
      <c r="V235" s="22"/>
      <c r="W235" s="22"/>
      <c r="X235" s="22"/>
      <c r="Y235" s="22"/>
      <c r="Z235" s="22"/>
      <c r="AA235" s="101"/>
      <c r="AB235" s="101" t="s">
        <v>2677</v>
      </c>
      <c r="AC235" s="204"/>
      <c r="AD235" s="49">
        <f>+VLOOKUP(M235,'[4]PA con seg III Trimestre'!$M$208:$AF$252,18,FALSE)</f>
        <v>2</v>
      </c>
      <c r="AE235" s="49" t="str">
        <f>+VLOOKUP(M235,'[4]PA con seg III Trimestre'!$M$208:$AF$252,19,FALSE)</f>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
      <c r="AF235" s="49" t="str">
        <f>+VLOOKUP(M235,'[4]PA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5" s="23">
        <v>904</v>
      </c>
      <c r="AH235" s="22" t="s">
        <v>912</v>
      </c>
      <c r="AI235" s="22" t="s">
        <v>47</v>
      </c>
      <c r="AJ235" s="24">
        <v>42401</v>
      </c>
      <c r="AK235" s="24">
        <v>42704</v>
      </c>
      <c r="AL235" s="22">
        <v>30</v>
      </c>
      <c r="AM235" s="22" t="s">
        <v>838</v>
      </c>
      <c r="AN235" s="22" t="s">
        <v>839</v>
      </c>
      <c r="AO235" s="22" t="s">
        <v>2439</v>
      </c>
      <c r="AP235" s="23"/>
      <c r="AQ235" s="25"/>
      <c r="AR235" s="22"/>
      <c r="AS235" s="23">
        <v>30</v>
      </c>
      <c r="AT235" s="25" t="s">
        <v>913</v>
      </c>
      <c r="AU235" s="22" t="s">
        <v>914</v>
      </c>
      <c r="AV235" s="145">
        <v>100</v>
      </c>
      <c r="AW235" s="27">
        <v>0.79867986798679869</v>
      </c>
      <c r="AX235" s="146" t="s">
        <v>2898</v>
      </c>
      <c r="AY235" s="147" t="s">
        <v>2899</v>
      </c>
      <c r="AZ235" s="94">
        <f>+VLOOKUP(AG235,'[4]PA con seg III Trimestre'!$AG$208:$BC$252,20,FALSE)</f>
        <v>100</v>
      </c>
      <c r="BA235" s="106">
        <f t="shared" si="58"/>
        <v>1</v>
      </c>
      <c r="BB235" s="94" t="str">
        <f>+VLOOKUP(AG235,'[4]PA con seg III Trimestre'!$AG$208:$BC$252,22,FALSE)</f>
        <v>Se estructuraron los Programas de Profundización Técnica de Ascenso a Teniente y Capitán</v>
      </c>
      <c r="BC235" s="94" t="str">
        <f>+VLOOKUP(AG235,'[4]PA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5" s="107">
        <f t="shared" si="55"/>
        <v>303</v>
      </c>
      <c r="BE235" s="107">
        <f t="shared" si="56"/>
        <v>303</v>
      </c>
      <c r="BF235" s="108">
        <f t="shared" si="57"/>
        <v>1</v>
      </c>
      <c r="BG235" s="381">
        <f t="shared" si="50"/>
        <v>1</v>
      </c>
      <c r="BH235" s="381">
        <f t="shared" si="51"/>
        <v>1</v>
      </c>
      <c r="BI235" s="382">
        <f t="shared" si="52"/>
        <v>0.1</v>
      </c>
      <c r="BJ235" s="381">
        <f t="shared" si="53"/>
        <v>0.3</v>
      </c>
      <c r="BK235" s="381">
        <f t="shared" si="54"/>
        <v>0.03</v>
      </c>
    </row>
    <row r="236" spans="1:63" ht="150" thickTop="1" thickBot="1" x14ac:dyDescent="0.3">
      <c r="A236" s="18" t="s">
        <v>809</v>
      </c>
      <c r="B236" s="18" t="s">
        <v>534</v>
      </c>
      <c r="C236" s="18" t="s">
        <v>809</v>
      </c>
      <c r="D236" s="19" t="s">
        <v>534</v>
      </c>
      <c r="E236" s="19" t="s">
        <v>532</v>
      </c>
      <c r="F236" s="19" t="s">
        <v>533</v>
      </c>
      <c r="G236" s="19" t="s">
        <v>810</v>
      </c>
      <c r="H236" s="19" t="s">
        <v>536</v>
      </c>
      <c r="I236" s="19" t="s">
        <v>538</v>
      </c>
      <c r="J236" s="19" t="s">
        <v>539</v>
      </c>
      <c r="K236" s="19">
        <v>2</v>
      </c>
      <c r="L236" s="19" t="s">
        <v>41</v>
      </c>
      <c r="M236" s="19" t="s">
        <v>548</v>
      </c>
      <c r="N236" s="19" t="s">
        <v>549</v>
      </c>
      <c r="O236" s="23">
        <v>10</v>
      </c>
      <c r="P236" s="23">
        <v>2</v>
      </c>
      <c r="Q236" s="18" t="s">
        <v>41</v>
      </c>
      <c r="R236" s="18" t="s">
        <v>834</v>
      </c>
      <c r="S236" s="18" t="s">
        <v>404</v>
      </c>
      <c r="T236" s="22" t="s">
        <v>2439</v>
      </c>
      <c r="U236" s="18"/>
      <c r="V236" s="18"/>
      <c r="W236" s="18"/>
      <c r="X236" s="18"/>
      <c r="Y236" s="18"/>
      <c r="Z236" s="18"/>
      <c r="AA236" s="101"/>
      <c r="AB236" s="101" t="s">
        <v>2677</v>
      </c>
      <c r="AC236" s="104"/>
      <c r="AD236" s="49">
        <f>+VLOOKUP(M236,'[4]PA con seg III Trimestre'!$M$208:$AF$252,18,FALSE)</f>
        <v>2</v>
      </c>
      <c r="AE236" s="49" t="str">
        <f>+VLOOKUP(M236,'[4]PA con seg III Trimestre'!$M$208:$AF$252,19,FALSE)</f>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
      <c r="AF236" s="49" t="str">
        <f>+VLOOKUP(M236,'[4]PA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6" s="23">
        <v>905</v>
      </c>
      <c r="AH236" s="22" t="s">
        <v>915</v>
      </c>
      <c r="AI236" s="22" t="s">
        <v>47</v>
      </c>
      <c r="AJ236" s="24">
        <v>42401</v>
      </c>
      <c r="AK236" s="24">
        <v>42704</v>
      </c>
      <c r="AL236" s="22">
        <v>10</v>
      </c>
      <c r="AM236" s="22" t="s">
        <v>838</v>
      </c>
      <c r="AN236" s="22" t="s">
        <v>839</v>
      </c>
      <c r="AO236" s="22" t="s">
        <v>2439</v>
      </c>
      <c r="AP236" s="23"/>
      <c r="AQ236" s="25"/>
      <c r="AR236" s="22"/>
      <c r="AS236" s="23" t="s">
        <v>45</v>
      </c>
      <c r="AT236" s="25" t="s">
        <v>916</v>
      </c>
      <c r="AU236" s="22" t="s">
        <v>917</v>
      </c>
      <c r="AV236" s="145">
        <v>100</v>
      </c>
      <c r="AW236" s="27">
        <v>0.79867986798679869</v>
      </c>
      <c r="AX236" s="146" t="s">
        <v>2900</v>
      </c>
      <c r="AY236" s="147" t="s">
        <v>2899</v>
      </c>
      <c r="AZ236" s="94">
        <f>+VLOOKUP(AG236,'[4]PA con seg III Trimestre'!$AG$208:$BC$252,20,FALSE)</f>
        <v>100</v>
      </c>
      <c r="BA236" s="106">
        <f t="shared" si="58"/>
        <v>1</v>
      </c>
      <c r="BB236" s="94" t="str">
        <f>+VLOOKUP(AG236,'[4]PA con seg III Trimestre'!$AG$208:$BC$252,22,FALSE)</f>
        <v>En sesión del 01 de Septiembre de 2016, el Comité Curricular validó el Plan de Estudio de los Programas de Profundización Técnica de Ascenso a Teniente y Capitán</v>
      </c>
      <c r="BC236" s="94" t="str">
        <f>+VLOOKUP(AG236,'[4]PA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6" s="107">
        <f t="shared" si="55"/>
        <v>303</v>
      </c>
      <c r="BE236" s="107">
        <f t="shared" si="56"/>
        <v>303</v>
      </c>
      <c r="BF236" s="108">
        <f t="shared" si="57"/>
        <v>1</v>
      </c>
      <c r="BG236" s="381">
        <f t="shared" si="50"/>
        <v>1</v>
      </c>
      <c r="BH236" s="381">
        <f t="shared" si="51"/>
        <v>1</v>
      </c>
      <c r="BI236" s="382">
        <f t="shared" si="52"/>
        <v>0.1</v>
      </c>
      <c r="BJ236" s="381">
        <f t="shared" si="53"/>
        <v>0.1</v>
      </c>
      <c r="BK236" s="381">
        <f t="shared" si="54"/>
        <v>0.01</v>
      </c>
    </row>
    <row r="237" spans="1:63" ht="150" thickTop="1" thickBot="1" x14ac:dyDescent="0.3">
      <c r="A237" s="18" t="s">
        <v>809</v>
      </c>
      <c r="B237" s="18" t="s">
        <v>534</v>
      </c>
      <c r="C237" s="18" t="s">
        <v>809</v>
      </c>
      <c r="D237" s="19" t="s">
        <v>534</v>
      </c>
      <c r="E237" s="19" t="s">
        <v>532</v>
      </c>
      <c r="F237" s="19" t="s">
        <v>533</v>
      </c>
      <c r="G237" s="19" t="s">
        <v>810</v>
      </c>
      <c r="H237" s="19" t="s">
        <v>536</v>
      </c>
      <c r="I237" s="19" t="s">
        <v>538</v>
      </c>
      <c r="J237" s="19" t="s">
        <v>539</v>
      </c>
      <c r="K237" s="19">
        <v>2</v>
      </c>
      <c r="L237" s="19" t="s">
        <v>41</v>
      </c>
      <c r="M237" s="19" t="s">
        <v>548</v>
      </c>
      <c r="N237" s="19" t="s">
        <v>549</v>
      </c>
      <c r="O237" s="23">
        <v>10</v>
      </c>
      <c r="P237" s="23">
        <v>2</v>
      </c>
      <c r="Q237" s="18" t="s">
        <v>41</v>
      </c>
      <c r="R237" s="18" t="s">
        <v>834</v>
      </c>
      <c r="S237" s="18" t="s">
        <v>404</v>
      </c>
      <c r="T237" s="22" t="s">
        <v>2439</v>
      </c>
      <c r="U237" s="18"/>
      <c r="V237" s="18"/>
      <c r="W237" s="18"/>
      <c r="X237" s="18"/>
      <c r="Y237" s="18"/>
      <c r="Z237" s="18"/>
      <c r="AA237" s="101"/>
      <c r="AB237" s="101" t="s">
        <v>2677</v>
      </c>
      <c r="AC237" s="104"/>
      <c r="AD237" s="49">
        <f>+VLOOKUP(M237,'[4]PA con seg III Trimestre'!$M$208:$AF$252,18,FALSE)</f>
        <v>2</v>
      </c>
      <c r="AE237" s="49" t="str">
        <f>+VLOOKUP(M237,'[4]PA con seg III Trimestre'!$M$208:$AF$252,19,FALSE)</f>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
      <c r="AF237" s="49" t="str">
        <f>+VLOOKUP(M237,'[4]PA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7" s="23">
        <v>906</v>
      </c>
      <c r="AH237" s="22" t="s">
        <v>918</v>
      </c>
      <c r="AI237" s="22" t="s">
        <v>47</v>
      </c>
      <c r="AJ237" s="24">
        <v>42401</v>
      </c>
      <c r="AK237" s="24">
        <v>42704</v>
      </c>
      <c r="AL237" s="22">
        <v>60</v>
      </c>
      <c r="AM237" s="22" t="s">
        <v>838</v>
      </c>
      <c r="AN237" s="22" t="s">
        <v>839</v>
      </c>
      <c r="AO237" s="22" t="s">
        <v>2439</v>
      </c>
      <c r="AP237" s="23"/>
      <c r="AQ237" s="25"/>
      <c r="AR237" s="22"/>
      <c r="AS237" s="23" t="s">
        <v>45</v>
      </c>
      <c r="AT237" s="25" t="s">
        <v>919</v>
      </c>
      <c r="AU237" s="22" t="s">
        <v>917</v>
      </c>
      <c r="AV237" s="103"/>
      <c r="AW237" s="27">
        <v>0.79867986798679869</v>
      </c>
      <c r="AX237" s="146" t="s">
        <v>2901</v>
      </c>
      <c r="AY237" s="147" t="s">
        <v>2899</v>
      </c>
      <c r="AZ237" s="94">
        <f>+VLOOKUP(AG237,'[4]PA con seg III Trimestre'!$AG$208:$BC$252,20,FALSE)</f>
        <v>100</v>
      </c>
      <c r="BA237" s="106">
        <f t="shared" si="58"/>
        <v>1</v>
      </c>
      <c r="BB237" s="94" t="str">
        <f>+VLOOKUP(AG237,'[4]PA con seg III Trimestre'!$AG$208:$BC$252,22,FALSE)</f>
        <v>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v>
      </c>
      <c r="BC237" s="94" t="str">
        <f>+VLOOKUP(AG237,'[4]PA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7" s="107">
        <f t="shared" si="55"/>
        <v>303</v>
      </c>
      <c r="BE237" s="107">
        <f t="shared" si="56"/>
        <v>303</v>
      </c>
      <c r="BF237" s="108">
        <f t="shared" si="57"/>
        <v>1</v>
      </c>
      <c r="BG237" s="381">
        <f t="shared" si="50"/>
        <v>1</v>
      </c>
      <c r="BH237" s="381">
        <f t="shared" si="51"/>
        <v>1</v>
      </c>
      <c r="BI237" s="382">
        <f t="shared" si="52"/>
        <v>0.1</v>
      </c>
      <c r="BJ237" s="381">
        <f t="shared" si="53"/>
        <v>0.6</v>
      </c>
      <c r="BK237" s="381">
        <f t="shared" si="54"/>
        <v>0.06</v>
      </c>
    </row>
    <row r="238" spans="1:63" ht="150" thickTop="1" thickBot="1" x14ac:dyDescent="0.3">
      <c r="A238" s="18" t="s">
        <v>809</v>
      </c>
      <c r="B238" s="18" t="s">
        <v>534</v>
      </c>
      <c r="C238" s="18" t="s">
        <v>809</v>
      </c>
      <c r="D238" s="19" t="s">
        <v>534</v>
      </c>
      <c r="E238" s="19" t="s">
        <v>532</v>
      </c>
      <c r="F238" s="19" t="s">
        <v>533</v>
      </c>
      <c r="G238" s="19" t="s">
        <v>810</v>
      </c>
      <c r="H238" s="19" t="s">
        <v>536</v>
      </c>
      <c r="I238" s="19" t="s">
        <v>535</v>
      </c>
      <c r="J238" s="19" t="s">
        <v>537</v>
      </c>
      <c r="K238" s="19">
        <v>2</v>
      </c>
      <c r="L238" s="19" t="s">
        <v>41</v>
      </c>
      <c r="M238" s="19" t="s">
        <v>546</v>
      </c>
      <c r="N238" s="19" t="s">
        <v>547</v>
      </c>
      <c r="O238" s="20">
        <v>10</v>
      </c>
      <c r="P238" s="23">
        <v>2</v>
      </c>
      <c r="Q238" s="18" t="s">
        <v>41</v>
      </c>
      <c r="R238" s="21" t="s">
        <v>834</v>
      </c>
      <c r="S238" s="22" t="s">
        <v>404</v>
      </c>
      <c r="T238" s="22" t="s">
        <v>2439</v>
      </c>
      <c r="U238" s="22">
        <v>2</v>
      </c>
      <c r="V238" s="22" t="s">
        <v>920</v>
      </c>
      <c r="W238" s="22" t="s">
        <v>921</v>
      </c>
      <c r="X238" s="22">
        <v>2</v>
      </c>
      <c r="Y238" s="22" t="s">
        <v>920</v>
      </c>
      <c r="Z238" s="22" t="s">
        <v>921</v>
      </c>
      <c r="AA238" s="102">
        <v>2</v>
      </c>
      <c r="AB238" s="102" t="s">
        <v>920</v>
      </c>
      <c r="AC238" s="22" t="s">
        <v>921</v>
      </c>
      <c r="AD238" s="49">
        <f>+VLOOKUP(M238,'[4]PA con seg III Trimestre'!$M$208:$AF$252,18,FALSE)</f>
        <v>2</v>
      </c>
      <c r="AE238" s="49" t="str">
        <f>+VLOOKUP(M238,'[4]PA con seg III Trimestre'!$M$208:$AF$252,19,FALSE)</f>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
      <c r="AF238" s="49" t="str">
        <f>+VLOOKUP(M238,'[4]PA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8" s="23">
        <v>907</v>
      </c>
      <c r="AH238" s="22" t="s">
        <v>922</v>
      </c>
      <c r="AI238" s="22" t="s">
        <v>70</v>
      </c>
      <c r="AJ238" s="24">
        <v>42380</v>
      </c>
      <c r="AK238" s="24">
        <v>42704</v>
      </c>
      <c r="AL238" s="22">
        <v>10</v>
      </c>
      <c r="AM238" s="22" t="s">
        <v>838</v>
      </c>
      <c r="AN238" s="22" t="s">
        <v>839</v>
      </c>
      <c r="AO238" s="22" t="s">
        <v>2439</v>
      </c>
      <c r="AP238" s="23">
        <v>100</v>
      </c>
      <c r="AQ238" s="25" t="s">
        <v>923</v>
      </c>
      <c r="AR238" s="22" t="s">
        <v>917</v>
      </c>
      <c r="AS238" s="23">
        <v>100</v>
      </c>
      <c r="AT238" s="25" t="s">
        <v>923</v>
      </c>
      <c r="AU238" s="22" t="s">
        <v>917</v>
      </c>
      <c r="AV238" s="145">
        <v>100</v>
      </c>
      <c r="AW238" s="27">
        <v>0.81172839506172845</v>
      </c>
      <c r="AX238" s="146" t="s">
        <v>923</v>
      </c>
      <c r="AY238" s="147" t="s">
        <v>921</v>
      </c>
      <c r="AZ238" s="94">
        <f>+VLOOKUP(AG238,'[4]PA con seg III Trimestre'!$AG$208:$BC$252,20,FALSE)</f>
        <v>100</v>
      </c>
      <c r="BA238" s="106">
        <f t="shared" si="58"/>
        <v>1</v>
      </c>
      <c r="BB238" s="94" t="str">
        <f>+VLOOKUP(AG238,'[4]PA con seg III Trimestre'!$AG$208:$BC$252,22,FALSE)</f>
        <v>La Secretaría de Educación de Cundinamarca no formuló correcciones al documento radicado.</v>
      </c>
      <c r="BC238" s="94" t="str">
        <f>+VLOOKUP(AG238,'[4]PA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8" s="107">
        <f t="shared" si="55"/>
        <v>324</v>
      </c>
      <c r="BE238" s="107">
        <f t="shared" si="56"/>
        <v>324</v>
      </c>
      <c r="BF238" s="108">
        <f t="shared" si="57"/>
        <v>1</v>
      </c>
      <c r="BG238" s="381">
        <f t="shared" si="50"/>
        <v>1</v>
      </c>
      <c r="BH238" s="381">
        <f t="shared" si="51"/>
        <v>1</v>
      </c>
      <c r="BI238" s="382">
        <f t="shared" si="52"/>
        <v>0.1</v>
      </c>
      <c r="BJ238" s="381">
        <f t="shared" si="53"/>
        <v>0.1</v>
      </c>
      <c r="BK238" s="381">
        <f t="shared" si="54"/>
        <v>0.01</v>
      </c>
    </row>
    <row r="239" spans="1:63" ht="150" thickTop="1" thickBot="1" x14ac:dyDescent="0.3">
      <c r="A239" s="18" t="s">
        <v>809</v>
      </c>
      <c r="B239" s="18" t="s">
        <v>534</v>
      </c>
      <c r="C239" s="18" t="s">
        <v>809</v>
      </c>
      <c r="D239" s="19" t="s">
        <v>534</v>
      </c>
      <c r="E239" s="19" t="s">
        <v>532</v>
      </c>
      <c r="F239" s="19" t="s">
        <v>533</v>
      </c>
      <c r="G239" s="19" t="s">
        <v>810</v>
      </c>
      <c r="H239" s="19" t="s">
        <v>536</v>
      </c>
      <c r="I239" s="19" t="s">
        <v>535</v>
      </c>
      <c r="J239" s="19" t="s">
        <v>537</v>
      </c>
      <c r="K239" s="19">
        <v>2</v>
      </c>
      <c r="L239" s="19" t="s">
        <v>41</v>
      </c>
      <c r="M239" s="19" t="s">
        <v>546</v>
      </c>
      <c r="N239" s="19" t="s">
        <v>547</v>
      </c>
      <c r="O239" s="23">
        <v>10</v>
      </c>
      <c r="P239" s="23">
        <v>2</v>
      </c>
      <c r="Q239" s="18" t="s">
        <v>41</v>
      </c>
      <c r="R239" s="18" t="s">
        <v>834</v>
      </c>
      <c r="S239" s="18" t="s">
        <v>404</v>
      </c>
      <c r="T239" s="22" t="s">
        <v>2439</v>
      </c>
      <c r="U239" s="18"/>
      <c r="V239" s="18"/>
      <c r="W239" s="18"/>
      <c r="X239" s="18"/>
      <c r="Y239" s="18"/>
      <c r="Z239" s="18"/>
      <c r="AA239" s="102">
        <v>2</v>
      </c>
      <c r="AB239" s="102" t="s">
        <v>920</v>
      </c>
      <c r="AC239" s="22" t="s">
        <v>921</v>
      </c>
      <c r="AD239" s="49">
        <f>+VLOOKUP(M239,'[4]PA con seg III Trimestre'!$M$208:$AF$252,18,FALSE)</f>
        <v>2</v>
      </c>
      <c r="AE239" s="49" t="str">
        <f>+VLOOKUP(M239,'[4]PA con seg III Trimestre'!$M$208:$AF$252,19,FALSE)</f>
        <v>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v>
      </c>
      <c r="AF239" s="49" t="str">
        <f>+VLOOKUP(M239,'[4]PA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39" s="23">
        <v>908</v>
      </c>
      <c r="AH239" s="22" t="s">
        <v>924</v>
      </c>
      <c r="AI239" s="22" t="s">
        <v>70</v>
      </c>
      <c r="AJ239" s="24">
        <v>42380</v>
      </c>
      <c r="AK239" s="24">
        <v>42704</v>
      </c>
      <c r="AL239" s="22">
        <v>90</v>
      </c>
      <c r="AM239" s="22" t="s">
        <v>838</v>
      </c>
      <c r="AN239" s="22" t="s">
        <v>839</v>
      </c>
      <c r="AO239" s="22" t="s">
        <v>2439</v>
      </c>
      <c r="AP239" s="23">
        <v>100</v>
      </c>
      <c r="AQ239" s="25" t="s">
        <v>925</v>
      </c>
      <c r="AR239" s="22" t="s">
        <v>921</v>
      </c>
      <c r="AS239" s="23">
        <v>100</v>
      </c>
      <c r="AT239" s="25" t="s">
        <v>925</v>
      </c>
      <c r="AU239" s="22" t="s">
        <v>921</v>
      </c>
      <c r="AV239" s="145">
        <v>100</v>
      </c>
      <c r="AW239" s="27">
        <v>0.81172839506172845</v>
      </c>
      <c r="AX239" s="146" t="s">
        <v>925</v>
      </c>
      <c r="AY239" s="147" t="s">
        <v>921</v>
      </c>
      <c r="AZ239" s="94">
        <f>+VLOOKUP(AG239,'[4]PA con seg III Trimestre'!$AG$208:$BC$252,20,FALSE)</f>
        <v>100</v>
      </c>
      <c r="BA239" s="106">
        <f t="shared" si="58"/>
        <v>1</v>
      </c>
      <c r="BB239" s="94" t="str">
        <f>+VLOOKUP(AG239,'[4]PA con seg III Trimestre'!$AG$208:$BC$252,22,FALSE)</f>
        <v>La Dirección de la Escuela Penitenciaria Nacional se notificó del Acto Administrativo de Renovación de los programas técnico labores en servicios penitenciarios y manejo y adiestramiento de caninos.</v>
      </c>
      <c r="BC239" s="94" t="str">
        <f>+VLOOKUP(AG239,'[4]PA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39" s="107">
        <f t="shared" si="55"/>
        <v>324</v>
      </c>
      <c r="BE239" s="107">
        <f t="shared" si="56"/>
        <v>324</v>
      </c>
      <c r="BF239" s="108">
        <f t="shared" si="57"/>
        <v>1</v>
      </c>
      <c r="BG239" s="381">
        <f t="shared" si="50"/>
        <v>1</v>
      </c>
      <c r="BH239" s="381">
        <f t="shared" si="51"/>
        <v>1</v>
      </c>
      <c r="BI239" s="382">
        <f t="shared" si="52"/>
        <v>0.1</v>
      </c>
      <c r="BJ239" s="381">
        <f t="shared" si="53"/>
        <v>0.9</v>
      </c>
      <c r="BK239" s="381">
        <f t="shared" si="54"/>
        <v>0.09</v>
      </c>
    </row>
    <row r="240" spans="1:63" ht="339" thickTop="1" thickBot="1" x14ac:dyDescent="0.3">
      <c r="A240" s="18" t="s">
        <v>809</v>
      </c>
      <c r="B240" s="18" t="s">
        <v>534</v>
      </c>
      <c r="C240" s="18" t="s">
        <v>809</v>
      </c>
      <c r="D240" s="19" t="s">
        <v>534</v>
      </c>
      <c r="E240" s="19" t="s">
        <v>532</v>
      </c>
      <c r="F240" s="19" t="s">
        <v>533</v>
      </c>
      <c r="G240" s="19" t="s">
        <v>813</v>
      </c>
      <c r="H240" s="19" t="s">
        <v>576</v>
      </c>
      <c r="I240" s="19" t="s">
        <v>575</v>
      </c>
      <c r="J240" s="19" t="s">
        <v>577</v>
      </c>
      <c r="K240" s="19">
        <v>100</v>
      </c>
      <c r="L240" s="19" t="s">
        <v>38</v>
      </c>
      <c r="M240" s="19" t="s">
        <v>580</v>
      </c>
      <c r="N240" s="19" t="s">
        <v>581</v>
      </c>
      <c r="O240" s="20">
        <v>10</v>
      </c>
      <c r="P240" s="23">
        <v>23</v>
      </c>
      <c r="Q240" s="18" t="s">
        <v>41</v>
      </c>
      <c r="R240" s="21" t="s">
        <v>834</v>
      </c>
      <c r="S240" s="22" t="s">
        <v>404</v>
      </c>
      <c r="T240" s="22" t="s">
        <v>2439</v>
      </c>
      <c r="U240" s="22">
        <v>4</v>
      </c>
      <c r="V240" s="22" t="s">
        <v>926</v>
      </c>
      <c r="W240" s="22" t="s">
        <v>927</v>
      </c>
      <c r="X240" s="22">
        <v>12</v>
      </c>
      <c r="Y240" s="22" t="s">
        <v>928</v>
      </c>
      <c r="Z240" s="22" t="s">
        <v>929</v>
      </c>
      <c r="AA240" s="102" t="s">
        <v>2874</v>
      </c>
      <c r="AB240" s="102" t="s">
        <v>2875</v>
      </c>
      <c r="AC240" s="22" t="s">
        <v>927</v>
      </c>
      <c r="AD240" s="49">
        <f>+VLOOKUP(M240,'[4]PA con seg III Trimestre'!$M$208:$AF$252,18,FALSE)</f>
        <v>24</v>
      </c>
      <c r="AE240" s="49" t="str">
        <f>+VLOOKUP(M240,'[4]PA con seg III Trimestre'!$M$208:$AF$252,19,FALSE)</f>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v>
      </c>
      <c r="AF240" s="49" t="str">
        <f>+VLOOKUP(M240,'[4]PA con seg III Trimestre'!$M$208:$AF$252,20,FALSE)</f>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
      <c r="AG240" s="23">
        <v>909</v>
      </c>
      <c r="AH240" s="22" t="s">
        <v>930</v>
      </c>
      <c r="AI240" s="22" t="s">
        <v>47</v>
      </c>
      <c r="AJ240" s="24">
        <v>42380</v>
      </c>
      <c r="AK240" s="24">
        <v>42399</v>
      </c>
      <c r="AL240" s="22">
        <v>20</v>
      </c>
      <c r="AM240" s="22" t="s">
        <v>838</v>
      </c>
      <c r="AN240" s="22" t="s">
        <v>839</v>
      </c>
      <c r="AO240" s="22" t="s">
        <v>2439</v>
      </c>
      <c r="AP240" s="23">
        <v>100</v>
      </c>
      <c r="AQ240" s="25" t="s">
        <v>931</v>
      </c>
      <c r="AR240" s="22" t="s">
        <v>927</v>
      </c>
      <c r="AS240" s="23">
        <v>100</v>
      </c>
      <c r="AT240" s="25" t="s">
        <v>931</v>
      </c>
      <c r="AU240" s="22" t="s">
        <v>927</v>
      </c>
      <c r="AV240" s="148">
        <v>100</v>
      </c>
      <c r="AW240" s="27">
        <v>1</v>
      </c>
      <c r="AX240" s="211" t="s">
        <v>931</v>
      </c>
      <c r="AY240" s="212" t="s">
        <v>927</v>
      </c>
      <c r="AZ240" s="94" t="str">
        <f>+VLOOKUP(AG240,'[4]PA con seg III Trimestre'!$AG$208:$BC$252,20,FALSE)</f>
        <v>100</v>
      </c>
      <c r="BA240" s="106">
        <f t="shared" si="58"/>
        <v>1</v>
      </c>
      <c r="BB240" s="94" t="str">
        <f>+VLOOKUP(AG240,'[4]PA con seg III Trimestre'!$AG$208:$BC$252,22,FALSE)</f>
        <v>Dentro de la Orden de Servicios del Programa de Reentrenamiento al CCV, se definieron los establecimientos y fechas para el desarrollo de los mismos.</v>
      </c>
      <c r="BC240" s="94" t="str">
        <f>+VLOOKUP(AG240,'[4]PA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0" s="107">
        <f t="shared" si="55"/>
        <v>19</v>
      </c>
      <c r="BE240" s="107">
        <f t="shared" si="56"/>
        <v>19</v>
      </c>
      <c r="BF240" s="108">
        <f t="shared" si="57"/>
        <v>1</v>
      </c>
      <c r="BG240" s="381">
        <f t="shared" si="50"/>
        <v>1.0434782608695652</v>
      </c>
      <c r="BH240" s="381">
        <f t="shared" si="51"/>
        <v>1</v>
      </c>
      <c r="BI240" s="382">
        <f t="shared" si="52"/>
        <v>0.1</v>
      </c>
      <c r="BJ240" s="381">
        <f t="shared" si="53"/>
        <v>0.2</v>
      </c>
      <c r="BK240" s="381">
        <f t="shared" si="54"/>
        <v>0.02</v>
      </c>
    </row>
    <row r="241" spans="1:63" ht="339" thickTop="1" thickBot="1" x14ac:dyDescent="0.3">
      <c r="A241" s="18" t="s">
        <v>809</v>
      </c>
      <c r="B241" s="18" t="s">
        <v>534</v>
      </c>
      <c r="C241" s="18" t="s">
        <v>809</v>
      </c>
      <c r="D241" s="19" t="s">
        <v>534</v>
      </c>
      <c r="E241" s="19" t="s">
        <v>532</v>
      </c>
      <c r="F241" s="19" t="s">
        <v>533</v>
      </c>
      <c r="G241" s="19" t="s">
        <v>813</v>
      </c>
      <c r="H241" s="19" t="s">
        <v>576</v>
      </c>
      <c r="I241" s="19" t="s">
        <v>575</v>
      </c>
      <c r="J241" s="19" t="s">
        <v>577</v>
      </c>
      <c r="K241" s="19">
        <v>100</v>
      </c>
      <c r="L241" s="19" t="s">
        <v>38</v>
      </c>
      <c r="M241" s="19" t="s">
        <v>580</v>
      </c>
      <c r="N241" s="19" t="s">
        <v>581</v>
      </c>
      <c r="O241" s="23">
        <v>10</v>
      </c>
      <c r="P241" s="23">
        <v>23</v>
      </c>
      <c r="Q241" s="18" t="s">
        <v>41</v>
      </c>
      <c r="R241" s="18" t="s">
        <v>834</v>
      </c>
      <c r="S241" s="18" t="s">
        <v>404</v>
      </c>
      <c r="T241" s="22" t="s">
        <v>2439</v>
      </c>
      <c r="U241" s="18"/>
      <c r="V241" s="18"/>
      <c r="W241" s="18"/>
      <c r="X241" s="18"/>
      <c r="Y241" s="18"/>
      <c r="Z241" s="18"/>
      <c r="AA241" s="102" t="s">
        <v>2874</v>
      </c>
      <c r="AB241" s="102" t="s">
        <v>2875</v>
      </c>
      <c r="AC241" s="22" t="s">
        <v>927</v>
      </c>
      <c r="AD241" s="49">
        <f>+VLOOKUP(M241,'[4]PA con seg III Trimestre'!$M$208:$AF$252,18,FALSE)</f>
        <v>24</v>
      </c>
      <c r="AE241" s="49" t="str">
        <f>+VLOOKUP(M241,'[4]PA con seg III Trimestre'!$M$208:$AF$252,19,FALSE)</f>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v>
      </c>
      <c r="AF241" s="49" t="str">
        <f>+VLOOKUP(M241,'[4]PA con seg III Trimestre'!$M$208:$AF$252,20,FALSE)</f>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
      <c r="AG241" s="23">
        <v>910</v>
      </c>
      <c r="AH241" s="22" t="s">
        <v>932</v>
      </c>
      <c r="AI241" s="22" t="s">
        <v>47</v>
      </c>
      <c r="AJ241" s="24">
        <v>42401</v>
      </c>
      <c r="AK241" s="24">
        <v>42716</v>
      </c>
      <c r="AL241" s="22">
        <v>80</v>
      </c>
      <c r="AM241" s="22" t="s">
        <v>838</v>
      </c>
      <c r="AN241" s="22" t="s">
        <v>839</v>
      </c>
      <c r="AO241" s="22" t="s">
        <v>2439</v>
      </c>
      <c r="AP241" s="23"/>
      <c r="AQ241" s="25"/>
      <c r="AR241" s="22"/>
      <c r="AS241" s="23">
        <v>50</v>
      </c>
      <c r="AT241" s="25" t="s">
        <v>928</v>
      </c>
      <c r="AU241" s="22" t="s">
        <v>929</v>
      </c>
      <c r="AV241" s="145">
        <v>83</v>
      </c>
      <c r="AW241" s="27">
        <v>0.7682539682539683</v>
      </c>
      <c r="AX241" s="146" t="s">
        <v>2875</v>
      </c>
      <c r="AY241" s="147" t="s">
        <v>927</v>
      </c>
      <c r="AZ241" s="94">
        <f>+VLOOKUP(AG241,'[4]PA con seg III Trimestre'!$AG$208:$BC$252,20,FALSE)</f>
        <v>100</v>
      </c>
      <c r="BA241" s="106">
        <f t="shared" si="58"/>
        <v>1</v>
      </c>
      <c r="BB241" s="94" t="str">
        <f>+VLOOKUP(AG241,'[4]PA con seg III Trimestre'!$AG$208:$BC$252,22,FALSE)</f>
        <v>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
- Mocoa (1)
- Tumaco (1)
- Pasto (1)
- Dorada (1) 
- Espinal (1)</v>
      </c>
      <c r="BC241" s="94" t="str">
        <f>+VLOOKUP(AG241,'[4]PA con seg III Trimestre'!$AG$208:$BC$252,23,FALSE)</f>
        <v>F:\Mis documentos\Anyela Ortiz\2016\Plan de Acción 2016\Evidencias\Primer Trimestre 
https://drive.google.com/drive/folders/0Bz9BU3gKMyzAZXhyMDNRaGI0am8 
https://drive.google.com/drive/folders/0Bz9BU3gKMyzAZ1NwOW82Qi1WNlU 
https://drive.google.com/drive/folders/0Bz9BU3gKMyzAaE1qYXN5YUUxU0U 
PENDIENTE: ACTAS DE REENTRENAMIENTO DE PASTO, LA DORADA Y EL ESPINAL</v>
      </c>
      <c r="BD241" s="107">
        <f t="shared" si="55"/>
        <v>315</v>
      </c>
      <c r="BE241" s="107">
        <f t="shared" si="56"/>
        <v>315</v>
      </c>
      <c r="BF241" s="108">
        <f t="shared" si="57"/>
        <v>1</v>
      </c>
      <c r="BG241" s="381">
        <f t="shared" si="50"/>
        <v>1.0434782608695652</v>
      </c>
      <c r="BH241" s="381">
        <f t="shared" si="51"/>
        <v>1</v>
      </c>
      <c r="BI241" s="382">
        <f t="shared" si="52"/>
        <v>0.1</v>
      </c>
      <c r="BJ241" s="381">
        <f t="shared" si="53"/>
        <v>0.8</v>
      </c>
      <c r="BK241" s="381">
        <f t="shared" si="54"/>
        <v>0.08</v>
      </c>
    </row>
    <row r="242" spans="1:63" ht="150" thickTop="1" thickBot="1" x14ac:dyDescent="0.3">
      <c r="A242" s="18" t="s">
        <v>809</v>
      </c>
      <c r="B242" s="18" t="s">
        <v>534</v>
      </c>
      <c r="C242" s="18" t="s">
        <v>809</v>
      </c>
      <c r="D242" s="19" t="s">
        <v>534</v>
      </c>
      <c r="E242" s="19" t="s">
        <v>532</v>
      </c>
      <c r="F242" s="19" t="s">
        <v>533</v>
      </c>
      <c r="G242" s="19" t="s">
        <v>812</v>
      </c>
      <c r="H242" s="19" t="s">
        <v>569</v>
      </c>
      <c r="I242" s="19" t="s">
        <v>568</v>
      </c>
      <c r="J242" s="19" t="s">
        <v>570</v>
      </c>
      <c r="K242" s="19">
        <v>100</v>
      </c>
      <c r="L242" s="19" t="s">
        <v>38</v>
      </c>
      <c r="M242" s="19" t="s">
        <v>571</v>
      </c>
      <c r="N242" s="19" t="s">
        <v>572</v>
      </c>
      <c r="O242" s="23">
        <v>3</v>
      </c>
      <c r="P242" s="23">
        <v>1</v>
      </c>
      <c r="Q242" s="18" t="s">
        <v>41</v>
      </c>
      <c r="R242" s="21" t="s">
        <v>834</v>
      </c>
      <c r="S242" s="22" t="s">
        <v>404</v>
      </c>
      <c r="T242" s="22" t="s">
        <v>2439</v>
      </c>
      <c r="U242" s="22"/>
      <c r="V242" s="22"/>
      <c r="W242" s="22"/>
      <c r="X242" s="22"/>
      <c r="Y242" s="22"/>
      <c r="Z242" s="22"/>
      <c r="AA242" s="102" t="s">
        <v>1664</v>
      </c>
      <c r="AB242" s="102" t="s">
        <v>2876</v>
      </c>
      <c r="AC242" s="22" t="s">
        <v>935</v>
      </c>
      <c r="AD242" s="49">
        <f>+VLOOKUP(M242,'[4]PA con seg III Trimestre'!$M$208:$AF$252,18,FALSE)</f>
        <v>1</v>
      </c>
      <c r="AE242" s="49" t="str">
        <f>+VLOOKUP(M242,'[4]PA con seg III Trimestre'!$M$208:$AF$252,19,FALSE)</f>
        <v>Se elaboró el Plan de Reinducción por parte de la Dirección Escuela de Formación, el cual fue aprobado y adoptado mediante Resolución No. 003340 del 05 de Julio de 2016.</v>
      </c>
      <c r="AF242" s="49" t="str">
        <f>+VLOOKUP(M242,'[4]PA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42" s="23">
        <v>911</v>
      </c>
      <c r="AH242" s="19" t="s">
        <v>933</v>
      </c>
      <c r="AI242" s="22" t="s">
        <v>47</v>
      </c>
      <c r="AJ242" s="24">
        <v>42551</v>
      </c>
      <c r="AK242" s="24">
        <v>42566</v>
      </c>
      <c r="AL242" s="22">
        <v>70</v>
      </c>
      <c r="AM242" s="104"/>
      <c r="AN242" s="104"/>
      <c r="AO242" s="22" t="s">
        <v>2439</v>
      </c>
      <c r="AP242" s="23"/>
      <c r="AQ242" s="25"/>
      <c r="AR242" s="18"/>
      <c r="AS242" s="23">
        <v>100</v>
      </c>
      <c r="AT242" s="25" t="s">
        <v>934</v>
      </c>
      <c r="AU242" s="18" t="s">
        <v>935</v>
      </c>
      <c r="AV242" s="148">
        <v>100</v>
      </c>
      <c r="AW242" s="27">
        <v>1</v>
      </c>
      <c r="AX242" s="211" t="s">
        <v>934</v>
      </c>
      <c r="AY242" s="212" t="s">
        <v>935</v>
      </c>
      <c r="AZ242" s="94" t="str">
        <f>+VLOOKUP(AG242,'[4]PA con seg III Trimestre'!$AG$208:$BC$252,20,FALSE)</f>
        <v>100</v>
      </c>
      <c r="BA242" s="106">
        <f t="shared" si="58"/>
        <v>1</v>
      </c>
      <c r="BB242" s="94" t="str">
        <f>+VLOOKUP(AG242,'[4]PA con seg III Trimestre'!$AG$208:$BC$252,22,FALSE)</f>
        <v>Se elaboró el Plan de Reinducción por parte de la Dirección Escuela de Formación, el cual fue enviado en versión final a la OFPLA para aprobación el 15 de Junio de 2016</v>
      </c>
      <c r="BC242" s="94" t="str">
        <f>+VLOOKUP(AG242,'[4]PA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2" s="107">
        <f t="shared" si="55"/>
        <v>15</v>
      </c>
      <c r="BE242" s="107">
        <f t="shared" si="56"/>
        <v>15</v>
      </c>
      <c r="BF242" s="108">
        <f t="shared" si="57"/>
        <v>1</v>
      </c>
      <c r="BG242" s="381">
        <f t="shared" si="50"/>
        <v>1</v>
      </c>
      <c r="BH242" s="381">
        <f t="shared" si="51"/>
        <v>1</v>
      </c>
      <c r="BI242" s="382">
        <f t="shared" si="52"/>
        <v>0.03</v>
      </c>
      <c r="BJ242" s="381">
        <f t="shared" si="53"/>
        <v>0.7</v>
      </c>
      <c r="BK242" s="381">
        <f t="shared" si="54"/>
        <v>2.0999999999999998E-2</v>
      </c>
    </row>
    <row r="243" spans="1:63" ht="150" thickTop="1" thickBot="1" x14ac:dyDescent="0.3">
      <c r="A243" s="18" t="s">
        <v>809</v>
      </c>
      <c r="B243" s="18" t="s">
        <v>534</v>
      </c>
      <c r="C243" s="18" t="s">
        <v>809</v>
      </c>
      <c r="D243" s="19" t="s">
        <v>534</v>
      </c>
      <c r="E243" s="19" t="s">
        <v>532</v>
      </c>
      <c r="F243" s="19" t="s">
        <v>533</v>
      </c>
      <c r="G243" s="19" t="s">
        <v>812</v>
      </c>
      <c r="H243" s="19" t="s">
        <v>569</v>
      </c>
      <c r="I243" s="19" t="s">
        <v>568</v>
      </c>
      <c r="J243" s="19" t="s">
        <v>570</v>
      </c>
      <c r="K243" s="19">
        <v>100</v>
      </c>
      <c r="L243" s="19" t="s">
        <v>38</v>
      </c>
      <c r="M243" s="19" t="s">
        <v>571</v>
      </c>
      <c r="N243" s="19" t="s">
        <v>572</v>
      </c>
      <c r="O243" s="23">
        <v>3</v>
      </c>
      <c r="P243" s="23">
        <v>1</v>
      </c>
      <c r="Q243" s="18" t="s">
        <v>41</v>
      </c>
      <c r="R243" s="21" t="s">
        <v>834</v>
      </c>
      <c r="S243" s="22" t="s">
        <v>404</v>
      </c>
      <c r="T243" s="22" t="s">
        <v>2439</v>
      </c>
      <c r="U243" s="22"/>
      <c r="V243" s="22"/>
      <c r="W243" s="22"/>
      <c r="X243" s="22"/>
      <c r="Y243" s="22"/>
      <c r="Z243" s="22"/>
      <c r="AA243" s="102" t="s">
        <v>1664</v>
      </c>
      <c r="AB243" s="102" t="s">
        <v>2876</v>
      </c>
      <c r="AC243" s="22" t="s">
        <v>935</v>
      </c>
      <c r="AD243" s="49">
        <f>+VLOOKUP(M243,'[4]PA con seg III Trimestre'!$M$208:$AF$252,18,FALSE)</f>
        <v>1</v>
      </c>
      <c r="AE243" s="49" t="str">
        <f>+VLOOKUP(M243,'[4]PA con seg III Trimestre'!$M$208:$AF$252,19,FALSE)</f>
        <v>Se elaboró el Plan de Reinducción por parte de la Dirección Escuela de Formación, el cual fue aprobado y adoptado mediante Resolución No. 003340 del 05 de Julio de 2016.</v>
      </c>
      <c r="AF243" s="49" t="str">
        <f>+VLOOKUP(M243,'[4]PA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43" s="23">
        <v>1177</v>
      </c>
      <c r="AH243" s="22" t="s">
        <v>936</v>
      </c>
      <c r="AI243" s="22" t="s">
        <v>937</v>
      </c>
      <c r="AJ243" s="24">
        <v>42566</v>
      </c>
      <c r="AK243" s="24">
        <v>42582</v>
      </c>
      <c r="AL243" s="22">
        <v>30</v>
      </c>
      <c r="AM243" s="104"/>
      <c r="AN243" s="104"/>
      <c r="AO243" s="22" t="s">
        <v>2439</v>
      </c>
      <c r="AP243" s="23"/>
      <c r="AQ243" s="25"/>
      <c r="AR243" s="18"/>
      <c r="AS243" s="23"/>
      <c r="AT243" s="25"/>
      <c r="AU243" s="18"/>
      <c r="AV243" s="145">
        <v>100</v>
      </c>
      <c r="AW243" s="27">
        <v>1</v>
      </c>
      <c r="AX243" s="146" t="s">
        <v>2902</v>
      </c>
      <c r="AY243" s="147" t="s">
        <v>935</v>
      </c>
      <c r="AZ243" s="94">
        <f>+VLOOKUP(AG243,'[4]PA con seg III Trimestre'!$AG$208:$BC$252,20,FALSE)</f>
        <v>100</v>
      </c>
      <c r="BA243" s="106">
        <f t="shared" si="58"/>
        <v>1</v>
      </c>
      <c r="BB243" s="94" t="str">
        <f>+VLOOKUP(AG243,'[4]PA con seg III Trimestre'!$AG$208:$BC$252,22,FALSE)</f>
        <v>Mediante Resolución No. 003340 del 05 de Julio de 2016, se aprueba y adopta el Programa de Reinducción del INPEC.</v>
      </c>
      <c r="BC243" s="94" t="str">
        <f>+VLOOKUP(AG243,'[4]PA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3" s="107">
        <f t="shared" si="55"/>
        <v>16</v>
      </c>
      <c r="BE243" s="107">
        <f t="shared" si="56"/>
        <v>16</v>
      </c>
      <c r="BF243" s="108">
        <f t="shared" si="57"/>
        <v>1</v>
      </c>
      <c r="BG243" s="381">
        <f t="shared" si="50"/>
        <v>1</v>
      </c>
      <c r="BH243" s="381">
        <f t="shared" si="51"/>
        <v>1</v>
      </c>
      <c r="BI243" s="382">
        <f t="shared" si="52"/>
        <v>0.03</v>
      </c>
      <c r="BJ243" s="381">
        <f t="shared" si="53"/>
        <v>0.3</v>
      </c>
      <c r="BK243" s="381">
        <f t="shared" si="54"/>
        <v>8.9999999999999993E-3</v>
      </c>
    </row>
    <row r="244" spans="1:63" ht="271.5" thickTop="1" thickBot="1" x14ac:dyDescent="0.3">
      <c r="A244" s="18" t="s">
        <v>809</v>
      </c>
      <c r="B244" s="18" t="s">
        <v>534</v>
      </c>
      <c r="C244" s="18" t="s">
        <v>809</v>
      </c>
      <c r="D244" s="19" t="s">
        <v>534</v>
      </c>
      <c r="E244" s="19" t="s">
        <v>532</v>
      </c>
      <c r="F244" s="19" t="s">
        <v>533</v>
      </c>
      <c r="G244" s="19" t="s">
        <v>812</v>
      </c>
      <c r="H244" s="19" t="s">
        <v>569</v>
      </c>
      <c r="I244" s="19" t="s">
        <v>568</v>
      </c>
      <c r="J244" s="19" t="s">
        <v>570</v>
      </c>
      <c r="K244" s="19">
        <v>100</v>
      </c>
      <c r="L244" s="19" t="s">
        <v>38</v>
      </c>
      <c r="M244" s="19" t="s">
        <v>573</v>
      </c>
      <c r="N244" s="19" t="s">
        <v>574</v>
      </c>
      <c r="O244" s="20">
        <v>2</v>
      </c>
      <c r="P244" s="23">
        <v>1</v>
      </c>
      <c r="Q244" s="18" t="s">
        <v>41</v>
      </c>
      <c r="R244" s="21" t="s">
        <v>834</v>
      </c>
      <c r="S244" s="22" t="s">
        <v>404</v>
      </c>
      <c r="T244" s="22" t="s">
        <v>2439</v>
      </c>
      <c r="U244" s="22"/>
      <c r="V244" s="18"/>
      <c r="W244" s="18"/>
      <c r="X244" s="18"/>
      <c r="Y244" s="18"/>
      <c r="Z244" s="18"/>
      <c r="AA244" s="101"/>
      <c r="AB244" s="101" t="s">
        <v>2677</v>
      </c>
      <c r="AC244" s="104"/>
      <c r="AD244" s="49">
        <f>+VLOOKUP(M244,'[4]PA con seg III Trimestre'!$M$208:$AF$252,18,FALSE)</f>
        <v>0</v>
      </c>
      <c r="AE244" s="49" t="str">
        <f>+VLOOKUP(M244,'[4]PA con seg III Trimestre'!$M$208:$AF$252,19,FALSE)</f>
        <v>El producto no fue cumplido en su totalidad.</v>
      </c>
      <c r="AF244" s="49">
        <f>+VLOOKUP(M244,'[4]PA con seg III Trimestre'!$M$208:$AF$252,20,FALSE)</f>
        <v>0</v>
      </c>
      <c r="AG244" s="23">
        <v>1175</v>
      </c>
      <c r="AH244" s="22" t="s">
        <v>938</v>
      </c>
      <c r="AI244" s="22" t="s">
        <v>937</v>
      </c>
      <c r="AJ244" s="24">
        <v>42598</v>
      </c>
      <c r="AK244" s="24">
        <v>42704</v>
      </c>
      <c r="AL244" s="22">
        <v>80</v>
      </c>
      <c r="AM244" s="156"/>
      <c r="AN244" s="156"/>
      <c r="AO244" s="22" t="s">
        <v>2439</v>
      </c>
      <c r="AP244" s="23"/>
      <c r="AQ244" s="25"/>
      <c r="AR244" s="18"/>
      <c r="AS244" s="23"/>
      <c r="AT244" s="25"/>
      <c r="AU244" s="18"/>
      <c r="AV244" s="145">
        <v>30</v>
      </c>
      <c r="AW244" s="27">
        <v>0.42452830188679247</v>
      </c>
      <c r="AX244" s="146" t="s">
        <v>2903</v>
      </c>
      <c r="AY244" s="147" t="s">
        <v>935</v>
      </c>
      <c r="AZ244" s="94">
        <f>+VLOOKUP(AG244,'[4]PA con seg III Trimestre'!$AG$208:$BC$252,20,FALSE)</f>
        <v>50</v>
      </c>
      <c r="BA244" s="106">
        <f t="shared" si="58"/>
        <v>1</v>
      </c>
      <c r="BB244" s="94" t="str">
        <f>+VLOOKUP(AG244,'[4]PA con seg III Trimestre'!$AG$208:$BC$252,22,FALSE)</f>
        <v>1, Se consultó a la OFPLA los temas a incluir en la capacitación y a partir de la respuesta, se asignó el personal competente de la DIRES para elaborar los módulos virtuales con el fin de desarrollar las OVAS correspondientes.
2, Se solicitó a  SUTAH el listado a nivel nacional de los servidores públicos objeto de reinducción , el cual asciende a 11,753 funcionarios.  En ese sentido se presentan las siguientes dificultades:
- De los 11,753 funcionarios tan sólo 1574  (13,39%) podrían tomar el curso de Reinducción a través de la plataforma MOODLE por contar con e-mail institucional.
- La cifra de 11,753 funcionarios es imposible de abarcar en una sola vigencia, puesto que anualmente se podrían programar cuatro cursos virtuales con un cobertura máxima de 1,200 funcionarios.
Por ende el cumplimiento de este producto se aplaza para la vigencia 2017.</v>
      </c>
      <c r="BC244" s="94" t="str">
        <f>+VLOOKUP(AG244,'[4]PA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4" s="107">
        <f t="shared" si="55"/>
        <v>106</v>
      </c>
      <c r="BE244" s="107">
        <f t="shared" si="56"/>
        <v>106</v>
      </c>
      <c r="BF244" s="108">
        <f t="shared" si="57"/>
        <v>1</v>
      </c>
      <c r="BG244" s="381">
        <f t="shared" si="50"/>
        <v>0</v>
      </c>
      <c r="BH244" s="381">
        <f t="shared" si="51"/>
        <v>0</v>
      </c>
      <c r="BI244" s="382">
        <f t="shared" si="52"/>
        <v>0</v>
      </c>
      <c r="BJ244" s="381">
        <f t="shared" si="53"/>
        <v>0.4</v>
      </c>
      <c r="BK244" s="381">
        <f t="shared" si="54"/>
        <v>8.0000000000000002E-3</v>
      </c>
    </row>
    <row r="245" spans="1:63" ht="42" thickTop="1" thickBot="1" x14ac:dyDescent="0.3">
      <c r="A245" s="18" t="s">
        <v>809</v>
      </c>
      <c r="B245" s="18" t="s">
        <v>534</v>
      </c>
      <c r="C245" s="18" t="s">
        <v>809</v>
      </c>
      <c r="D245" s="19" t="s">
        <v>534</v>
      </c>
      <c r="E245" s="19" t="s">
        <v>532</v>
      </c>
      <c r="F245" s="19" t="s">
        <v>533</v>
      </c>
      <c r="G245" s="19" t="s">
        <v>812</v>
      </c>
      <c r="H245" s="19" t="s">
        <v>569</v>
      </c>
      <c r="I245" s="19" t="s">
        <v>568</v>
      </c>
      <c r="J245" s="19" t="s">
        <v>570</v>
      </c>
      <c r="K245" s="19">
        <v>100</v>
      </c>
      <c r="L245" s="19" t="s">
        <v>38</v>
      </c>
      <c r="M245" s="19" t="s">
        <v>573</v>
      </c>
      <c r="N245" s="19" t="s">
        <v>574</v>
      </c>
      <c r="O245" s="23">
        <v>2</v>
      </c>
      <c r="P245" s="23">
        <v>1</v>
      </c>
      <c r="Q245" s="18" t="s">
        <v>41</v>
      </c>
      <c r="R245" s="18" t="s">
        <v>834</v>
      </c>
      <c r="S245" s="18" t="s">
        <v>404</v>
      </c>
      <c r="T245" s="22" t="s">
        <v>2439</v>
      </c>
      <c r="U245" s="18"/>
      <c r="V245" s="18"/>
      <c r="W245" s="18"/>
      <c r="X245" s="18"/>
      <c r="Y245" s="18"/>
      <c r="Z245" s="18"/>
      <c r="AA245" s="101"/>
      <c r="AB245" s="101" t="s">
        <v>2677</v>
      </c>
      <c r="AC245" s="104"/>
      <c r="AD245" s="49">
        <f>+VLOOKUP(M245,'[4]PA con seg III Trimestre'!$M$208:$AF$252,18,FALSE)</f>
        <v>0</v>
      </c>
      <c r="AE245" s="49" t="str">
        <f>+VLOOKUP(M245,'[4]PA con seg III Trimestre'!$M$208:$AF$252,19,FALSE)</f>
        <v>El producto no fue cumplido en su totalidad.</v>
      </c>
      <c r="AF245" s="49">
        <f>+VLOOKUP(M245,'[4]PA con seg III Trimestre'!$M$208:$AF$252,20,FALSE)</f>
        <v>0</v>
      </c>
      <c r="AG245" s="23">
        <v>1176</v>
      </c>
      <c r="AH245" s="22" t="s">
        <v>939</v>
      </c>
      <c r="AI245" s="22" t="s">
        <v>937</v>
      </c>
      <c r="AJ245" s="24">
        <v>42705</v>
      </c>
      <c r="AK245" s="24">
        <v>42716</v>
      </c>
      <c r="AL245" s="22">
        <v>20</v>
      </c>
      <c r="AM245" s="156"/>
      <c r="AN245" s="156"/>
      <c r="AO245" s="22" t="s">
        <v>2439</v>
      </c>
      <c r="AP245" s="23"/>
      <c r="AQ245" s="25"/>
      <c r="AR245" s="18"/>
      <c r="AS245" s="23"/>
      <c r="AT245" s="25"/>
      <c r="AU245" s="18"/>
      <c r="AV245" s="103"/>
      <c r="AW245" s="27" t="s">
        <v>3102</v>
      </c>
      <c r="AX245" s="104" t="s">
        <v>2677</v>
      </c>
      <c r="AY245" s="105"/>
      <c r="AZ245" s="94">
        <f>+VLOOKUP(AG245,'[4]PA con seg III Trimestre'!$AG$208:$BC$252,20,FALSE)</f>
        <v>0</v>
      </c>
      <c r="BA245" s="106">
        <f t="shared" si="58"/>
        <v>1</v>
      </c>
      <c r="BB245" s="94" t="str">
        <f>+VLOOKUP(AG245,'[4]PA con seg III Trimestre'!$AG$208:$BC$252,22,FALSE)</f>
        <v>No es posible desarrollar la actividad puesto que el Programa de Reinducción no fue implementado</v>
      </c>
      <c r="BC245" s="94">
        <f>+VLOOKUP(AG245,'[4]PA con seg III Trimestre'!$AG$208:$BC$252,23,FALSE)</f>
        <v>0</v>
      </c>
      <c r="BD245" s="107">
        <f t="shared" si="55"/>
        <v>11</v>
      </c>
      <c r="BE245" s="107">
        <f t="shared" si="56"/>
        <v>11</v>
      </c>
      <c r="BF245" s="108">
        <f t="shared" si="57"/>
        <v>1</v>
      </c>
      <c r="BG245" s="381">
        <f t="shared" si="50"/>
        <v>0</v>
      </c>
      <c r="BH245" s="381">
        <f t="shared" si="51"/>
        <v>0</v>
      </c>
      <c r="BI245" s="382">
        <f t="shared" si="52"/>
        <v>0</v>
      </c>
      <c r="BJ245" s="381">
        <f t="shared" si="53"/>
        <v>0</v>
      </c>
      <c r="BK245" s="381">
        <f t="shared" si="54"/>
        <v>0</v>
      </c>
    </row>
    <row r="246" spans="1:63" ht="150" thickTop="1" thickBot="1" x14ac:dyDescent="0.3">
      <c r="A246" s="18" t="s">
        <v>809</v>
      </c>
      <c r="B246" s="18" t="s">
        <v>534</v>
      </c>
      <c r="C246" s="18" t="s">
        <v>809</v>
      </c>
      <c r="D246" s="19" t="s">
        <v>534</v>
      </c>
      <c r="E246" s="19" t="s">
        <v>33</v>
      </c>
      <c r="F246" s="19" t="s">
        <v>34</v>
      </c>
      <c r="G246" s="19" t="s">
        <v>35</v>
      </c>
      <c r="H246" s="19" t="s">
        <v>36</v>
      </c>
      <c r="I246" s="19" t="s">
        <v>37</v>
      </c>
      <c r="J246" s="19" t="s">
        <v>2551</v>
      </c>
      <c r="K246" s="19">
        <v>95</v>
      </c>
      <c r="L246" s="19" t="s">
        <v>38</v>
      </c>
      <c r="M246" s="19" t="s">
        <v>632</v>
      </c>
      <c r="N246" s="213" t="s">
        <v>633</v>
      </c>
      <c r="O246" s="23">
        <v>5</v>
      </c>
      <c r="P246" s="23">
        <v>1</v>
      </c>
      <c r="Q246" s="18" t="s">
        <v>41</v>
      </c>
      <c r="R246" s="21" t="s">
        <v>940</v>
      </c>
      <c r="S246" s="22" t="s">
        <v>404</v>
      </c>
      <c r="T246" s="22" t="s">
        <v>2439</v>
      </c>
      <c r="U246" s="22"/>
      <c r="V246" s="22"/>
      <c r="W246" s="22"/>
      <c r="X246" s="22">
        <v>1</v>
      </c>
      <c r="Y246" s="22" t="s">
        <v>941</v>
      </c>
      <c r="Z246" s="29" t="s">
        <v>942</v>
      </c>
      <c r="AA246" s="102">
        <v>1</v>
      </c>
      <c r="AB246" s="214" t="s">
        <v>941</v>
      </c>
      <c r="AC246" s="29" t="s">
        <v>942</v>
      </c>
      <c r="AD246" s="49">
        <f>+VLOOKUP(M246,'[4]PA con seg III Trimestre'!$M$208:$AF$252,18,FALSE)</f>
        <v>1</v>
      </c>
      <c r="AE246" s="49" t="str">
        <f>+VLOOKUP(M246,'[4]PA con seg III Trimestre'!$M$208:$AF$252,19,FALSE)</f>
        <v>Se elaboró y aprobó el Plan Estratégico de Seguridad Vial del Instituto Nacional Penitenciario y Carcelario</v>
      </c>
      <c r="AF246" s="49" t="str">
        <f>+VLOOKUP(M246,'[4]PA con seg III Trimestre'!$M$208:$AF$252,20,FALSE)</f>
        <v>http://186.179.97.245/isolucion/FrameSetGeneral.asp?Pagina=ListadoMaestroDocumentos3.asp</v>
      </c>
      <c r="AG246" s="23">
        <v>912</v>
      </c>
      <c r="AH246" s="22" t="s">
        <v>943</v>
      </c>
      <c r="AI246" s="22" t="s">
        <v>937</v>
      </c>
      <c r="AJ246" s="24">
        <v>42384</v>
      </c>
      <c r="AK246" s="24">
        <v>42400</v>
      </c>
      <c r="AL246" s="22">
        <v>20</v>
      </c>
      <c r="AM246" s="22" t="s">
        <v>944</v>
      </c>
      <c r="AN246" s="22" t="s">
        <v>945</v>
      </c>
      <c r="AO246" s="22" t="s">
        <v>2439</v>
      </c>
      <c r="AP246" s="23">
        <v>100</v>
      </c>
      <c r="AQ246" s="25" t="s">
        <v>946</v>
      </c>
      <c r="AR246" s="18" t="s">
        <v>947</v>
      </c>
      <c r="AS246" s="23">
        <v>100</v>
      </c>
      <c r="AT246" s="25" t="s">
        <v>946</v>
      </c>
      <c r="AU246" s="18" t="s">
        <v>947</v>
      </c>
      <c r="AV246" s="148">
        <v>100</v>
      </c>
      <c r="AW246" s="27">
        <v>1</v>
      </c>
      <c r="AX246" s="211" t="s">
        <v>946</v>
      </c>
      <c r="AY246" s="212" t="s">
        <v>947</v>
      </c>
      <c r="AZ246" s="94" t="str">
        <f>+VLOOKUP(AG246,'[4]PA con seg III Trimestre'!$AG$208:$BC$252,20,FALSE)</f>
        <v>100</v>
      </c>
      <c r="BA246" s="106">
        <f t="shared" si="58"/>
        <v>1</v>
      </c>
      <c r="BB246" s="94" t="str">
        <f>+VLOOKUP(AG246,'[4]PA con seg III Trimestre'!$AG$208:$BC$252,22,FALSE)</f>
        <v>Se designaron las responsabilidades a las diferentes Direcciones del Inpec, de acuerdo con su competencia con el fin de desarrollar los ejes temáticos de que trata la Resolución No. 1565 de 2014.
Además se conformó un equipo de trabajo para elaborar el PESV</v>
      </c>
      <c r="BC246" s="94" t="str">
        <f>+VLOOKUP(AG246,'[4]PA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6" s="107">
        <f t="shared" si="55"/>
        <v>16</v>
      </c>
      <c r="BE246" s="107">
        <f t="shared" si="56"/>
        <v>16</v>
      </c>
      <c r="BF246" s="108">
        <f t="shared" si="57"/>
        <v>1</v>
      </c>
      <c r="BG246" s="381">
        <f t="shared" ref="BG246:BG272" si="59">+(AD246/P246)</f>
        <v>1</v>
      </c>
      <c r="BH246" s="381">
        <f t="shared" ref="BH246:BH272" si="60">+IF(BG246&gt;100%,100%,BG246)</f>
        <v>1</v>
      </c>
      <c r="BI246" s="382">
        <f t="shared" ref="BI246:BI272" si="61">(BH246*O246)/100</f>
        <v>0.05</v>
      </c>
      <c r="BJ246" s="381">
        <f t="shared" ref="BJ246:BJ272" si="62">+(AZ246*AL246)/10000</f>
        <v>0.2</v>
      </c>
      <c r="BK246" s="381">
        <f t="shared" ref="BK246:BK272" si="63">+(BJ246*O246)/100</f>
        <v>0.01</v>
      </c>
    </row>
    <row r="247" spans="1:63" ht="150" thickTop="1" thickBot="1" x14ac:dyDescent="0.3">
      <c r="A247" s="18" t="s">
        <v>809</v>
      </c>
      <c r="B247" s="18" t="s">
        <v>534</v>
      </c>
      <c r="C247" s="18" t="s">
        <v>809</v>
      </c>
      <c r="D247" s="19" t="s">
        <v>534</v>
      </c>
      <c r="E247" s="19" t="s">
        <v>33</v>
      </c>
      <c r="F247" s="19" t="s">
        <v>34</v>
      </c>
      <c r="G247" s="19" t="s">
        <v>35</v>
      </c>
      <c r="H247" s="19" t="s">
        <v>36</v>
      </c>
      <c r="I247" s="19" t="s">
        <v>37</v>
      </c>
      <c r="J247" s="19" t="s">
        <v>2551</v>
      </c>
      <c r="K247" s="19">
        <v>95</v>
      </c>
      <c r="L247" s="19" t="s">
        <v>38</v>
      </c>
      <c r="M247" s="18" t="s">
        <v>632</v>
      </c>
      <c r="N247" s="18" t="s">
        <v>633</v>
      </c>
      <c r="O247" s="23">
        <v>5</v>
      </c>
      <c r="P247" s="23">
        <v>1</v>
      </c>
      <c r="Q247" s="18" t="s">
        <v>41</v>
      </c>
      <c r="R247" s="18" t="s">
        <v>940</v>
      </c>
      <c r="S247" s="18" t="s">
        <v>404</v>
      </c>
      <c r="T247" s="22" t="s">
        <v>2439</v>
      </c>
      <c r="U247" s="18"/>
      <c r="V247" s="18"/>
      <c r="W247" s="18"/>
      <c r="X247" s="18"/>
      <c r="Y247" s="18"/>
      <c r="Z247" s="18"/>
      <c r="AA247" s="102">
        <v>1</v>
      </c>
      <c r="AB247" s="214" t="s">
        <v>941</v>
      </c>
      <c r="AC247" s="29" t="s">
        <v>942</v>
      </c>
      <c r="AD247" s="49">
        <f>+VLOOKUP(M247,'[4]PA con seg III Trimestre'!$M$208:$AF$252,18,FALSE)</f>
        <v>1</v>
      </c>
      <c r="AE247" s="49" t="str">
        <f>+VLOOKUP(M247,'[4]PA con seg III Trimestre'!$M$208:$AF$252,19,FALSE)</f>
        <v>Se elaboró y aprobó el Plan Estratégico de Seguridad Vial del Instituto Nacional Penitenciario y Carcelario</v>
      </c>
      <c r="AF247" s="49" t="str">
        <f>+VLOOKUP(M247,'[4]PA con seg III Trimestre'!$M$208:$AF$252,20,FALSE)</f>
        <v>http://186.179.97.245/isolucion/FrameSetGeneral.asp?Pagina=ListadoMaestroDocumentos3.asp</v>
      </c>
      <c r="AG247" s="23">
        <v>913</v>
      </c>
      <c r="AH247" s="22" t="s">
        <v>948</v>
      </c>
      <c r="AI247" s="22" t="s">
        <v>937</v>
      </c>
      <c r="AJ247" s="24">
        <v>42401</v>
      </c>
      <c r="AK247" s="24">
        <v>42541</v>
      </c>
      <c r="AL247" s="22">
        <v>60</v>
      </c>
      <c r="AM247" s="22" t="s">
        <v>944</v>
      </c>
      <c r="AN247" s="22" t="s">
        <v>945</v>
      </c>
      <c r="AO247" s="22" t="s">
        <v>2439</v>
      </c>
      <c r="AP247" s="23"/>
      <c r="AQ247" s="25"/>
      <c r="AR247" s="18"/>
      <c r="AS247" s="23">
        <v>100</v>
      </c>
      <c r="AT247" s="25" t="s">
        <v>949</v>
      </c>
      <c r="AU247" s="18" t="s">
        <v>947</v>
      </c>
      <c r="AV247" s="148">
        <v>100</v>
      </c>
      <c r="AW247" s="27">
        <v>1</v>
      </c>
      <c r="AX247" s="211" t="s">
        <v>949</v>
      </c>
      <c r="AY247" s="212" t="s">
        <v>947</v>
      </c>
      <c r="AZ247" s="94" t="str">
        <f>+VLOOKUP(AG247,'[4]PA con seg III Trimestre'!$AG$208:$BC$252,20,FALSE)</f>
        <v>100</v>
      </c>
      <c r="BA247" s="106">
        <f t="shared" si="58"/>
        <v>1</v>
      </c>
      <c r="BB247" s="94" t="str">
        <f>+VLOOKUP(AG247,'[4]PA con seg III Trimestre'!$AG$208:$BC$252,22,FALSE)</f>
        <v>Se consolidó el documento del Plan Estratégico de Seguridad Vial con los aportes de las diferentes dependencias y los realizados por el equipo de trabajo</v>
      </c>
      <c r="BC247" s="94" t="str">
        <f>+VLOOKUP(AG247,'[4]PA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7" s="107">
        <f t="shared" si="55"/>
        <v>140</v>
      </c>
      <c r="BE247" s="107">
        <f t="shared" si="56"/>
        <v>140</v>
      </c>
      <c r="BF247" s="108">
        <f t="shared" si="57"/>
        <v>1</v>
      </c>
      <c r="BG247" s="381">
        <f t="shared" si="59"/>
        <v>1</v>
      </c>
      <c r="BH247" s="381">
        <f t="shared" si="60"/>
        <v>1</v>
      </c>
      <c r="BI247" s="382">
        <f t="shared" si="61"/>
        <v>0.05</v>
      </c>
      <c r="BJ247" s="381">
        <f t="shared" si="62"/>
        <v>0.6</v>
      </c>
      <c r="BK247" s="381">
        <f t="shared" si="63"/>
        <v>0.03</v>
      </c>
    </row>
    <row r="248" spans="1:63" ht="42" thickTop="1" thickBot="1" x14ac:dyDescent="0.3">
      <c r="A248" s="18" t="s">
        <v>809</v>
      </c>
      <c r="B248" s="18" t="s">
        <v>534</v>
      </c>
      <c r="C248" s="18" t="s">
        <v>809</v>
      </c>
      <c r="D248" s="19" t="s">
        <v>534</v>
      </c>
      <c r="E248" s="19" t="s">
        <v>33</v>
      </c>
      <c r="F248" s="19" t="s">
        <v>34</v>
      </c>
      <c r="G248" s="19" t="s">
        <v>35</v>
      </c>
      <c r="H248" s="19" t="s">
        <v>36</v>
      </c>
      <c r="I248" s="19" t="s">
        <v>37</v>
      </c>
      <c r="J248" s="19" t="s">
        <v>2551</v>
      </c>
      <c r="K248" s="19">
        <v>95</v>
      </c>
      <c r="L248" s="19" t="s">
        <v>38</v>
      </c>
      <c r="M248" s="18" t="s">
        <v>632</v>
      </c>
      <c r="N248" s="18" t="s">
        <v>633</v>
      </c>
      <c r="O248" s="23">
        <v>5</v>
      </c>
      <c r="P248" s="23">
        <v>1</v>
      </c>
      <c r="Q248" s="18" t="s">
        <v>41</v>
      </c>
      <c r="R248" s="18" t="s">
        <v>940</v>
      </c>
      <c r="S248" s="18" t="s">
        <v>404</v>
      </c>
      <c r="T248" s="22" t="s">
        <v>2439</v>
      </c>
      <c r="U248" s="18"/>
      <c r="V248" s="18"/>
      <c r="W248" s="18"/>
      <c r="X248" s="18"/>
      <c r="Y248" s="18"/>
      <c r="Z248" s="18"/>
      <c r="AA248" s="102">
        <v>1</v>
      </c>
      <c r="AB248" s="214" t="s">
        <v>941</v>
      </c>
      <c r="AC248" s="29" t="s">
        <v>942</v>
      </c>
      <c r="AD248" s="49">
        <f>+VLOOKUP(M248,'[4]PA con seg III Trimestre'!$M$208:$AF$252,18,FALSE)</f>
        <v>1</v>
      </c>
      <c r="AE248" s="49" t="str">
        <f>+VLOOKUP(M248,'[4]PA con seg III Trimestre'!$M$208:$AF$252,19,FALSE)</f>
        <v>Se elaboró y aprobó el Plan Estratégico de Seguridad Vial del Instituto Nacional Penitenciario y Carcelario</v>
      </c>
      <c r="AF248" s="49" t="str">
        <f>+VLOOKUP(M248,'[4]PA con seg III Trimestre'!$M$208:$AF$252,20,FALSE)</f>
        <v>http://186.179.97.245/isolucion/FrameSetGeneral.asp?Pagina=ListadoMaestroDocumentos3.asp</v>
      </c>
      <c r="AG248" s="23">
        <v>1178</v>
      </c>
      <c r="AH248" s="22" t="s">
        <v>950</v>
      </c>
      <c r="AI248" s="22" t="s">
        <v>937</v>
      </c>
      <c r="AJ248" s="24">
        <v>42541</v>
      </c>
      <c r="AK248" s="24">
        <v>42548</v>
      </c>
      <c r="AL248" s="22">
        <v>20</v>
      </c>
      <c r="AM248" s="22" t="s">
        <v>944</v>
      </c>
      <c r="AN248" s="22" t="s">
        <v>945</v>
      </c>
      <c r="AO248" s="22" t="s">
        <v>2439</v>
      </c>
      <c r="AP248" s="23"/>
      <c r="AQ248" s="25"/>
      <c r="AR248" s="22"/>
      <c r="AS248" s="23">
        <v>100</v>
      </c>
      <c r="AT248" s="25" t="s">
        <v>951</v>
      </c>
      <c r="AU248" s="215" t="s">
        <v>952</v>
      </c>
      <c r="AV248" s="148">
        <v>100</v>
      </c>
      <c r="AW248" s="27">
        <v>1</v>
      </c>
      <c r="AX248" s="211" t="s">
        <v>951</v>
      </c>
      <c r="AY248" s="212" t="s">
        <v>952</v>
      </c>
      <c r="AZ248" s="94" t="str">
        <f>+VLOOKUP(AG248,'[4]PA con seg III Trimestre'!$AG$208:$BC$252,20,FALSE)</f>
        <v>100</v>
      </c>
      <c r="BA248" s="106">
        <f t="shared" si="58"/>
        <v>1</v>
      </c>
      <c r="BB248" s="94" t="str">
        <f>+VLOOKUP(AG248,'[4]PA con seg III Trimestre'!$AG$208:$BC$252,22,FALSE)</f>
        <v>El Plan Estratégico de Seguridad Vial fue aprobado por la Dirección General del INPEC mediante Resolución No. 003113 del 21 de Junio de 2016</v>
      </c>
      <c r="BC248" s="94" t="str">
        <f>+VLOOKUP(AG248,'[4]PA con seg III Trimestre'!$AG$208:$BC$252,23,FALSE)</f>
        <v>http://186.179.97.245/isolucion/FrameSetGeneral.asp?Pagina=ListadoMaestroDocumentos3.asp</v>
      </c>
      <c r="BD248" s="107">
        <f t="shared" si="55"/>
        <v>7</v>
      </c>
      <c r="BE248" s="107">
        <f t="shared" si="56"/>
        <v>7</v>
      </c>
      <c r="BF248" s="108">
        <f t="shared" si="57"/>
        <v>1</v>
      </c>
      <c r="BG248" s="381">
        <f t="shared" si="59"/>
        <v>1</v>
      </c>
      <c r="BH248" s="381">
        <f t="shared" si="60"/>
        <v>1</v>
      </c>
      <c r="BI248" s="382">
        <f t="shared" si="61"/>
        <v>0.05</v>
      </c>
      <c r="BJ248" s="381">
        <f t="shared" si="62"/>
        <v>0.2</v>
      </c>
      <c r="BK248" s="381">
        <f t="shared" si="63"/>
        <v>0.01</v>
      </c>
    </row>
    <row r="249" spans="1:63" ht="150" thickTop="1" thickBot="1" x14ac:dyDescent="0.3">
      <c r="A249" s="18" t="s">
        <v>809</v>
      </c>
      <c r="B249" s="18" t="s">
        <v>534</v>
      </c>
      <c r="C249" s="18" t="s">
        <v>809</v>
      </c>
      <c r="D249" s="19" t="s">
        <v>534</v>
      </c>
      <c r="E249" s="19" t="s">
        <v>499</v>
      </c>
      <c r="F249" s="19" t="s">
        <v>500</v>
      </c>
      <c r="G249" s="19" t="s">
        <v>808</v>
      </c>
      <c r="H249" s="19" t="s">
        <v>523</v>
      </c>
      <c r="I249" s="19" t="s">
        <v>535</v>
      </c>
      <c r="J249" s="19" t="s">
        <v>537</v>
      </c>
      <c r="K249" s="19">
        <v>2</v>
      </c>
      <c r="L249" s="19" t="s">
        <v>41</v>
      </c>
      <c r="M249" s="18" t="s">
        <v>544</v>
      </c>
      <c r="N249" s="19" t="s">
        <v>545</v>
      </c>
      <c r="O249" s="23">
        <v>1</v>
      </c>
      <c r="P249" s="23">
        <v>1</v>
      </c>
      <c r="Q249" s="18" t="s">
        <v>41</v>
      </c>
      <c r="R249" s="21" t="s">
        <v>953</v>
      </c>
      <c r="S249" s="22" t="s">
        <v>954</v>
      </c>
      <c r="T249" s="22" t="s">
        <v>2439</v>
      </c>
      <c r="U249" s="22"/>
      <c r="V249" s="22"/>
      <c r="W249" s="22"/>
      <c r="X249" s="22"/>
      <c r="Y249" s="22"/>
      <c r="Z249" s="22"/>
      <c r="AA249" s="101"/>
      <c r="AB249" s="101" t="s">
        <v>2677</v>
      </c>
      <c r="AC249" s="204"/>
      <c r="AD249" s="49">
        <f>+VLOOKUP(M249,'[4]PA con seg III Trimestre'!$M$208:$AF$252,18,FALSE)</f>
        <v>1</v>
      </c>
      <c r="AE249" s="49" t="str">
        <f>+VLOOKUP(M249,'[4]PA con seg III Trimestre'!$M$208:$AF$252,19,FALSE)</f>
        <v>Se elaboró, aprobó, ejecutó y evaluó el Plan Institucional de Capacitación 2016</v>
      </c>
      <c r="AF249" s="49" t="str">
        <f>+VLOOKUP(M249,'[4]PA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49" s="23">
        <v>914</v>
      </c>
      <c r="AH249" s="22" t="s">
        <v>955</v>
      </c>
      <c r="AI249" s="22" t="s">
        <v>47</v>
      </c>
      <c r="AJ249" s="24">
        <v>42370</v>
      </c>
      <c r="AK249" s="24">
        <v>42459</v>
      </c>
      <c r="AL249" s="22">
        <v>30</v>
      </c>
      <c r="AM249" s="22" t="s">
        <v>849</v>
      </c>
      <c r="AN249" s="22" t="s">
        <v>956</v>
      </c>
      <c r="AO249" s="22" t="s">
        <v>2439</v>
      </c>
      <c r="AP249" s="23">
        <v>100</v>
      </c>
      <c r="AQ249" s="25" t="s">
        <v>957</v>
      </c>
      <c r="AR249" s="22" t="s">
        <v>958</v>
      </c>
      <c r="AS249" s="23">
        <v>100</v>
      </c>
      <c r="AT249" s="25" t="s">
        <v>957</v>
      </c>
      <c r="AU249" s="22" t="s">
        <v>958</v>
      </c>
      <c r="AV249" s="148">
        <v>100</v>
      </c>
      <c r="AW249" s="27">
        <v>1</v>
      </c>
      <c r="AX249" s="211" t="s">
        <v>957</v>
      </c>
      <c r="AY249" s="212" t="s">
        <v>958</v>
      </c>
      <c r="AZ249" s="94" t="str">
        <f>+VLOOKUP(AG249,'[4]PA con seg III Trimestre'!$AG$208:$BC$252,20,FALSE)</f>
        <v>100</v>
      </c>
      <c r="BA249" s="106">
        <f t="shared" si="58"/>
        <v>1</v>
      </c>
      <c r="BB249" s="94" t="str">
        <f>+VLOOKUP(AG249,'[4]PA con seg III Trimestre'!$AG$208:$BC$252,22,FALSE)</f>
        <v>Se elaboró el Plan Institucional de Capacitación de acuerdo con la metodología de la Función Pública, el cual fue aprobado mediante Resolución No. 001402 del 30 de marzo de 2016</v>
      </c>
      <c r="BC249" s="94" t="str">
        <f>+VLOOKUP(AG249,'[4]PA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49" s="107">
        <f t="shared" si="55"/>
        <v>89</v>
      </c>
      <c r="BE249" s="107">
        <f t="shared" si="56"/>
        <v>89</v>
      </c>
      <c r="BF249" s="108">
        <f t="shared" si="57"/>
        <v>1</v>
      </c>
      <c r="BG249" s="381">
        <f t="shared" si="59"/>
        <v>1</v>
      </c>
      <c r="BH249" s="381">
        <f t="shared" si="60"/>
        <v>1</v>
      </c>
      <c r="BI249" s="382">
        <f t="shared" si="61"/>
        <v>0.01</v>
      </c>
      <c r="BJ249" s="381">
        <f t="shared" si="62"/>
        <v>0.3</v>
      </c>
      <c r="BK249" s="381">
        <f t="shared" si="63"/>
        <v>3.0000000000000001E-3</v>
      </c>
    </row>
    <row r="250" spans="1:63" ht="150" thickTop="1" thickBot="1" x14ac:dyDescent="0.3">
      <c r="A250" s="18" t="s">
        <v>809</v>
      </c>
      <c r="B250" s="18" t="s">
        <v>534</v>
      </c>
      <c r="C250" s="18" t="s">
        <v>809</v>
      </c>
      <c r="D250" s="19" t="s">
        <v>534</v>
      </c>
      <c r="E250" s="19" t="s">
        <v>499</v>
      </c>
      <c r="F250" s="19" t="s">
        <v>500</v>
      </c>
      <c r="G250" s="19" t="s">
        <v>808</v>
      </c>
      <c r="H250" s="19" t="s">
        <v>523</v>
      </c>
      <c r="I250" s="19" t="s">
        <v>535</v>
      </c>
      <c r="J250" s="19" t="s">
        <v>537</v>
      </c>
      <c r="K250" s="19">
        <v>2</v>
      </c>
      <c r="L250" s="19" t="s">
        <v>41</v>
      </c>
      <c r="M250" s="18" t="s">
        <v>544</v>
      </c>
      <c r="N250" s="18" t="s">
        <v>545</v>
      </c>
      <c r="O250" s="23">
        <v>1</v>
      </c>
      <c r="P250" s="23">
        <v>1</v>
      </c>
      <c r="Q250" s="18" t="s">
        <v>41</v>
      </c>
      <c r="R250" s="18" t="s">
        <v>953</v>
      </c>
      <c r="S250" s="18" t="s">
        <v>954</v>
      </c>
      <c r="T250" s="22" t="s">
        <v>2439</v>
      </c>
      <c r="U250" s="18"/>
      <c r="V250" s="18"/>
      <c r="W250" s="18"/>
      <c r="X250" s="18"/>
      <c r="Y250" s="18"/>
      <c r="Z250" s="18"/>
      <c r="AA250" s="101"/>
      <c r="AB250" s="101" t="s">
        <v>2677</v>
      </c>
      <c r="AC250" s="104"/>
      <c r="AD250" s="49">
        <f>+VLOOKUP(M250,'[4]PA con seg III Trimestre'!$M$208:$AF$252,18,FALSE)</f>
        <v>1</v>
      </c>
      <c r="AE250" s="49" t="str">
        <f>+VLOOKUP(M250,'[4]PA con seg III Trimestre'!$M$208:$AF$252,19,FALSE)</f>
        <v>Se elaboró, aprobó, ejecutó y evaluó el Plan Institucional de Capacitación 2016</v>
      </c>
      <c r="AF250" s="49" t="str">
        <f>+VLOOKUP(M250,'[4]PA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50" s="23">
        <v>915</v>
      </c>
      <c r="AH250" s="18" t="s">
        <v>959</v>
      </c>
      <c r="AI250" s="22" t="s">
        <v>47</v>
      </c>
      <c r="AJ250" s="24">
        <v>42461</v>
      </c>
      <c r="AK250" s="24">
        <v>42490</v>
      </c>
      <c r="AL250" s="22">
        <v>10</v>
      </c>
      <c r="AM250" s="22" t="s">
        <v>849</v>
      </c>
      <c r="AN250" s="22" t="s">
        <v>956</v>
      </c>
      <c r="AO250" s="22" t="s">
        <v>2439</v>
      </c>
      <c r="AP250" s="23"/>
      <c r="AQ250" s="25"/>
      <c r="AR250" s="22"/>
      <c r="AS250" s="23">
        <v>100</v>
      </c>
      <c r="AT250" s="25" t="s">
        <v>960</v>
      </c>
      <c r="AU250" s="29" t="s">
        <v>961</v>
      </c>
      <c r="AV250" s="148">
        <v>100</v>
      </c>
      <c r="AW250" s="27">
        <v>1</v>
      </c>
      <c r="AX250" s="211" t="s">
        <v>960</v>
      </c>
      <c r="AY250" s="212" t="s">
        <v>961</v>
      </c>
      <c r="AZ250" s="94" t="str">
        <f>+VLOOKUP(AG250,'[4]PA con seg III Trimestre'!$AG$208:$BC$252,20,FALSE)</f>
        <v>100</v>
      </c>
      <c r="BA250" s="106">
        <f t="shared" si="58"/>
        <v>1</v>
      </c>
      <c r="BB250" s="94" t="str">
        <f>+VLOOKUP(AG250,'[4]PA con seg III Trimestre'!$AG$208:$BC$252,22,FALSE)</f>
        <v>El PIC fue socializado mediante publicación en la página web de la Escuela Penitenciaria Nacional.</v>
      </c>
      <c r="BC250" s="94" t="str">
        <f>+VLOOKUP(AG250,'[4]PA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50" s="107">
        <f t="shared" si="55"/>
        <v>29</v>
      </c>
      <c r="BE250" s="107">
        <f t="shared" si="56"/>
        <v>29</v>
      </c>
      <c r="BF250" s="108">
        <f t="shared" si="57"/>
        <v>1</v>
      </c>
      <c r="BG250" s="381">
        <f t="shared" si="59"/>
        <v>1</v>
      </c>
      <c r="BH250" s="381">
        <f t="shared" si="60"/>
        <v>1</v>
      </c>
      <c r="BI250" s="382">
        <f t="shared" si="61"/>
        <v>0.01</v>
      </c>
      <c r="BJ250" s="381">
        <f t="shared" si="62"/>
        <v>0.1</v>
      </c>
      <c r="BK250" s="381">
        <f t="shared" si="63"/>
        <v>1E-3</v>
      </c>
    </row>
    <row r="251" spans="1:63" ht="150" thickTop="1" thickBot="1" x14ac:dyDescent="0.3">
      <c r="A251" s="18" t="s">
        <v>809</v>
      </c>
      <c r="B251" s="18" t="s">
        <v>534</v>
      </c>
      <c r="C251" s="18" t="s">
        <v>809</v>
      </c>
      <c r="D251" s="19" t="s">
        <v>534</v>
      </c>
      <c r="E251" s="19" t="s">
        <v>499</v>
      </c>
      <c r="F251" s="19" t="s">
        <v>500</v>
      </c>
      <c r="G251" s="19" t="s">
        <v>808</v>
      </c>
      <c r="H251" s="19" t="s">
        <v>523</v>
      </c>
      <c r="I251" s="19" t="s">
        <v>535</v>
      </c>
      <c r="J251" s="19" t="s">
        <v>537</v>
      </c>
      <c r="K251" s="19">
        <v>2</v>
      </c>
      <c r="L251" s="19" t="s">
        <v>41</v>
      </c>
      <c r="M251" s="18" t="s">
        <v>544</v>
      </c>
      <c r="N251" s="18" t="s">
        <v>545</v>
      </c>
      <c r="O251" s="23">
        <v>1</v>
      </c>
      <c r="P251" s="23">
        <v>1</v>
      </c>
      <c r="Q251" s="18" t="s">
        <v>41</v>
      </c>
      <c r="R251" s="18" t="s">
        <v>953</v>
      </c>
      <c r="S251" s="18" t="s">
        <v>954</v>
      </c>
      <c r="T251" s="22" t="s">
        <v>2439</v>
      </c>
      <c r="U251" s="18"/>
      <c r="V251" s="18"/>
      <c r="W251" s="18"/>
      <c r="X251" s="18"/>
      <c r="Y251" s="18"/>
      <c r="Z251" s="18"/>
      <c r="AA251" s="101"/>
      <c r="AB251" s="101" t="s">
        <v>2677</v>
      </c>
      <c r="AC251" s="104"/>
      <c r="AD251" s="49">
        <f>+VLOOKUP(M251,'[4]PA con seg III Trimestre'!$M$208:$AF$252,18,FALSE)</f>
        <v>1</v>
      </c>
      <c r="AE251" s="49" t="str">
        <f>+VLOOKUP(M251,'[4]PA con seg III Trimestre'!$M$208:$AF$252,19,FALSE)</f>
        <v>Se elaboró, aprobó, ejecutó y evaluó el Plan Institucional de Capacitación 2016</v>
      </c>
      <c r="AF251" s="49" t="str">
        <f>+VLOOKUP(M251,'[4]PA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51" s="23">
        <v>916</v>
      </c>
      <c r="AH251" s="18" t="s">
        <v>962</v>
      </c>
      <c r="AI251" s="22" t="s">
        <v>47</v>
      </c>
      <c r="AJ251" s="24">
        <v>42491</v>
      </c>
      <c r="AK251" s="24">
        <v>42716</v>
      </c>
      <c r="AL251" s="22">
        <v>50</v>
      </c>
      <c r="AM251" s="22" t="s">
        <v>849</v>
      </c>
      <c r="AN251" s="22" t="s">
        <v>956</v>
      </c>
      <c r="AO251" s="22" t="s">
        <v>2439</v>
      </c>
      <c r="AP251" s="23"/>
      <c r="AQ251" s="25"/>
      <c r="AR251" s="22"/>
      <c r="AS251" s="23">
        <v>50</v>
      </c>
      <c r="AT251" s="25" t="s">
        <v>963</v>
      </c>
      <c r="AU251" s="22" t="s">
        <v>964</v>
      </c>
      <c r="AV251" s="145">
        <v>75</v>
      </c>
      <c r="AW251" s="27">
        <v>0.67555555555555558</v>
      </c>
      <c r="AX251" s="146" t="s">
        <v>963</v>
      </c>
      <c r="AY251" s="147" t="s">
        <v>964</v>
      </c>
      <c r="AZ251" s="94">
        <f>+VLOOKUP(AG251,'[4]PA con seg III Trimestre'!$AG$208:$BC$252,20,FALSE)</f>
        <v>100</v>
      </c>
      <c r="BA251" s="106">
        <f t="shared" si="58"/>
        <v>1</v>
      </c>
      <c r="BB251" s="94" t="str">
        <f>+VLOOKUP(AG251,'[4]PA con seg III Trimestre'!$AG$208:$BC$252,22,FALSE)</f>
        <v>El PIC fue ejecutado de acuerdo con la programación académica publicada desde los ejes de formación, reentrenamiento y capacitación (Red de apoyo, Educación virtual, Educación Contratada)</v>
      </c>
      <c r="BC251" s="94" t="str">
        <f>+VLOOKUP(AG251,'[4]PA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51" s="107">
        <f t="shared" si="55"/>
        <v>225</v>
      </c>
      <c r="BE251" s="107">
        <f t="shared" si="56"/>
        <v>225</v>
      </c>
      <c r="BF251" s="108">
        <f t="shared" si="57"/>
        <v>1</v>
      </c>
      <c r="BG251" s="381">
        <f t="shared" si="59"/>
        <v>1</v>
      </c>
      <c r="BH251" s="381">
        <f t="shared" si="60"/>
        <v>1</v>
      </c>
      <c r="BI251" s="382">
        <f t="shared" si="61"/>
        <v>0.01</v>
      </c>
      <c r="BJ251" s="381">
        <f t="shared" si="62"/>
        <v>0.5</v>
      </c>
      <c r="BK251" s="381">
        <f t="shared" si="63"/>
        <v>5.0000000000000001E-3</v>
      </c>
    </row>
    <row r="252" spans="1:63" ht="150" thickTop="1" thickBot="1" x14ac:dyDescent="0.3">
      <c r="A252" s="18" t="s">
        <v>809</v>
      </c>
      <c r="B252" s="18" t="s">
        <v>534</v>
      </c>
      <c r="C252" s="18" t="s">
        <v>809</v>
      </c>
      <c r="D252" s="19" t="s">
        <v>534</v>
      </c>
      <c r="E252" s="19" t="s">
        <v>499</v>
      </c>
      <c r="F252" s="19" t="s">
        <v>500</v>
      </c>
      <c r="G252" s="19" t="s">
        <v>808</v>
      </c>
      <c r="H252" s="19" t="s">
        <v>523</v>
      </c>
      <c r="I252" s="19" t="s">
        <v>535</v>
      </c>
      <c r="J252" s="19" t="s">
        <v>537</v>
      </c>
      <c r="K252" s="19">
        <v>2</v>
      </c>
      <c r="L252" s="19" t="s">
        <v>41</v>
      </c>
      <c r="M252" s="18" t="s">
        <v>544</v>
      </c>
      <c r="N252" s="18" t="s">
        <v>545</v>
      </c>
      <c r="O252" s="23">
        <v>1</v>
      </c>
      <c r="P252" s="23">
        <v>1</v>
      </c>
      <c r="Q252" s="18" t="s">
        <v>41</v>
      </c>
      <c r="R252" s="18" t="s">
        <v>953</v>
      </c>
      <c r="S252" s="18" t="s">
        <v>954</v>
      </c>
      <c r="T252" s="22" t="s">
        <v>2439</v>
      </c>
      <c r="U252" s="18"/>
      <c r="V252" s="18"/>
      <c r="W252" s="18"/>
      <c r="X252" s="18"/>
      <c r="Y252" s="18"/>
      <c r="Z252" s="18"/>
      <c r="AA252" s="101"/>
      <c r="AB252" s="101" t="s">
        <v>2677</v>
      </c>
      <c r="AC252" s="104"/>
      <c r="AD252" s="49">
        <f>+VLOOKUP(M252,'[4]PA con seg III Trimestre'!$M$208:$AF$252,18,FALSE)</f>
        <v>1</v>
      </c>
      <c r="AE252" s="49" t="str">
        <f>+VLOOKUP(M252,'[4]PA con seg III Trimestre'!$M$208:$AF$252,19,FALSE)</f>
        <v>Se elaboró, aprobó, ejecutó y evaluó el Plan Institucional de Capacitación 2016</v>
      </c>
      <c r="AF252" s="49" t="str">
        <f>+VLOOKUP(M252,'[4]PA con seg III Trimestre'!$M$208:$AF$252,20,FALSE)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AG252" s="23">
        <v>917</v>
      </c>
      <c r="AH252" s="18" t="s">
        <v>965</v>
      </c>
      <c r="AI252" s="22" t="s">
        <v>47</v>
      </c>
      <c r="AJ252" s="24">
        <v>42716</v>
      </c>
      <c r="AK252" s="24">
        <v>42719</v>
      </c>
      <c r="AL252" s="22">
        <v>10</v>
      </c>
      <c r="AM252" s="22" t="s">
        <v>849</v>
      </c>
      <c r="AN252" s="22" t="s">
        <v>956</v>
      </c>
      <c r="AO252" s="22" t="s">
        <v>2439</v>
      </c>
      <c r="AP252" s="23"/>
      <c r="AQ252" s="25"/>
      <c r="AR252" s="22"/>
      <c r="AS252" s="23"/>
      <c r="AT252" s="25"/>
      <c r="AU252" s="22"/>
      <c r="AV252" s="103"/>
      <c r="AW252" s="27" t="s">
        <v>3102</v>
      </c>
      <c r="AX252" s="104" t="s">
        <v>2677</v>
      </c>
      <c r="AY252" s="105"/>
      <c r="AZ252" s="94">
        <f>+VLOOKUP(AG252,'[4]PA con seg III Trimestre'!$AG$208:$BC$252,20,FALSE)</f>
        <v>100</v>
      </c>
      <c r="BA252" s="106">
        <f t="shared" si="58"/>
        <v>1</v>
      </c>
      <c r="BB252" s="94" t="str">
        <f>+VLOOKUP(AG252,'[4]PA con seg III Trimestre'!$AG$208:$BC$252,22,FALSE)</f>
        <v>El PIC fue evaluado de acuerdo con los indicadores de eficiencia y eficacia previstos en el documento aprobado.</v>
      </c>
      <c r="BC252" s="94" t="str">
        <f>+VLOOKUP(AG252,'[4]PA con seg III Trimestre'!$AG$208:$BC$252,23,FALSE)</f>
        <v xml:space="preserve">F:\Mis documentos\Anyela Ortiz\2016\Plan de Acción 2016\Evidencias\Primer Trimestre 
https://drive.google.com/drive/folders/0Bz9BU3gKMyzAZXhyMDNRaGI0am8 
https://drive.google.com/drive/folders/0Bz9BU3gKMyzAZ1NwOW82Qi1WNlU 
https://drive.google.com/drive/folders/0Bz9BU3gKMyzAaE1qYXN5YUUxU0U </v>
      </c>
      <c r="BD252" s="107">
        <f t="shared" si="55"/>
        <v>3</v>
      </c>
      <c r="BE252" s="107">
        <f t="shared" si="56"/>
        <v>3</v>
      </c>
      <c r="BF252" s="108">
        <f t="shared" si="57"/>
        <v>1</v>
      </c>
      <c r="BG252" s="381">
        <f t="shared" si="59"/>
        <v>1</v>
      </c>
      <c r="BH252" s="381">
        <f t="shared" si="60"/>
        <v>1</v>
      </c>
      <c r="BI252" s="382">
        <f t="shared" si="61"/>
        <v>0.01</v>
      </c>
      <c r="BJ252" s="381">
        <f t="shared" si="62"/>
        <v>0.1</v>
      </c>
      <c r="BK252" s="381">
        <f t="shared" si="63"/>
        <v>1E-3</v>
      </c>
    </row>
    <row r="253" spans="1:63" ht="258" thickTop="1" thickBot="1" x14ac:dyDescent="0.3">
      <c r="A253" s="18" t="s">
        <v>657</v>
      </c>
      <c r="B253" s="18" t="s">
        <v>354</v>
      </c>
      <c r="C253" s="18" t="s">
        <v>657</v>
      </c>
      <c r="D253" s="19" t="s">
        <v>354</v>
      </c>
      <c r="E253" s="19" t="s">
        <v>11</v>
      </c>
      <c r="F253" s="19" t="s">
        <v>74</v>
      </c>
      <c r="G253" s="19" t="s">
        <v>653</v>
      </c>
      <c r="H253" s="19" t="s">
        <v>351</v>
      </c>
      <c r="I253" s="19" t="s">
        <v>350</v>
      </c>
      <c r="J253" s="19" t="s">
        <v>352</v>
      </c>
      <c r="K253" s="19">
        <v>100</v>
      </c>
      <c r="L253" s="19" t="s">
        <v>38</v>
      </c>
      <c r="M253" s="19" t="s">
        <v>359</v>
      </c>
      <c r="N253" s="19" t="s">
        <v>360</v>
      </c>
      <c r="O253" s="23">
        <v>25</v>
      </c>
      <c r="P253" s="23">
        <v>50</v>
      </c>
      <c r="Q253" s="18" t="s">
        <v>41</v>
      </c>
      <c r="R253" s="21" t="s">
        <v>1631</v>
      </c>
      <c r="S253" s="22" t="s">
        <v>1632</v>
      </c>
      <c r="T253" s="216" t="s">
        <v>2439</v>
      </c>
      <c r="U253" s="25">
        <v>25</v>
      </c>
      <c r="V253" s="25" t="s">
        <v>1633</v>
      </c>
      <c r="W253" s="25" t="s">
        <v>1634</v>
      </c>
      <c r="X253" s="25" t="s">
        <v>1355</v>
      </c>
      <c r="Y253" s="25" t="s">
        <v>1635</v>
      </c>
      <c r="Z253" s="25" t="s">
        <v>1636</v>
      </c>
      <c r="AA253" s="102">
        <v>42</v>
      </c>
      <c r="AB253" s="25" t="s">
        <v>2850</v>
      </c>
      <c r="AC253" s="25" t="s">
        <v>2851</v>
      </c>
      <c r="AD253" s="49" t="str">
        <f>+VLOOKUP(M253,'[5]PA con seg IV Trimestre'!$M$253:$AF$259,18,FALSE)</f>
        <v>50</v>
      </c>
      <c r="AE253" s="49" t="str">
        <f>+VLOOKUP(M253,'[5]PA con seg IV Trimestre'!$M$253:$AF$259,19,FALSE)</f>
        <v xml:space="preserve">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v>
      </c>
      <c r="AF253" s="49" t="str">
        <f>+VLOOKUP(M253,'[5]PA con seg IV Trimestre'!$M$253:$AF$259,20,FALSE)</f>
        <v>Carpeta de matrimonios, programa software/ libros parroquiales de cada Capellan/ Parroquia Santa Maria de la Libertad</v>
      </c>
      <c r="AG253" s="23">
        <v>691</v>
      </c>
      <c r="AH253" s="22" t="s">
        <v>1637</v>
      </c>
      <c r="AI253" s="22" t="s">
        <v>47</v>
      </c>
      <c r="AJ253" s="24">
        <v>42401</v>
      </c>
      <c r="AK253" s="24">
        <v>42716</v>
      </c>
      <c r="AL253" s="22">
        <v>50</v>
      </c>
      <c r="AM253" s="22" t="s">
        <v>1638</v>
      </c>
      <c r="AN253" s="22" t="s">
        <v>104</v>
      </c>
      <c r="AO253" s="22" t="s">
        <v>2439</v>
      </c>
      <c r="AP253" s="23">
        <v>25</v>
      </c>
      <c r="AQ253" s="25" t="s">
        <v>1639</v>
      </c>
      <c r="AR253" s="25" t="s">
        <v>1640</v>
      </c>
      <c r="AS253" s="23" t="s">
        <v>982</v>
      </c>
      <c r="AT253" s="25" t="s">
        <v>1641</v>
      </c>
      <c r="AU253" s="25" t="s">
        <v>1642</v>
      </c>
      <c r="AV253" s="109">
        <v>77</v>
      </c>
      <c r="AW253" s="27">
        <v>0.7682539682539683</v>
      </c>
      <c r="AX253" s="55" t="s">
        <v>3109</v>
      </c>
      <c r="AY253" s="85" t="s">
        <v>1642</v>
      </c>
      <c r="AZ253" s="94" t="str">
        <f>+VLOOKUP(AG253,'[5]PA con seg IV Trimestre'!$AG$253:$BC$259,20,FALSE)</f>
        <v>100</v>
      </c>
      <c r="BA253" s="106">
        <f t="shared" si="58"/>
        <v>1</v>
      </c>
      <c r="BB253" s="94" t="str">
        <f>+VLOOKUP(AG253,'[5]PA con seg IV Trimestre'!$AG$253:$BC$259,22,FALSE)</f>
        <v>Para el ultimo trimestre el Grupo de Apoyo Espiritual a traves de los lideres espirituales ha promovio la campaña de fortalecimiento de Union Familiar, dando a conocer los diferentes servicios que se prestan, por medio de pendones, afiches, correo electronicos y atencion personalizada en cada area o establecimientos beneficiados. Como resultado se realizo Curso Prematrimonial en el mes de Octubre, participando alrededor de 08 parejas, encuentro divulgado por correo institucional y realizado en las instalaciones de la Fundacion Caminos de Libertad-Grupo de Apoyo Espiritual.</v>
      </c>
      <c r="BC253" s="94" t="str">
        <f>+VLOOKUP(AG253,'[5]PA con seg IV Trimestre'!$AG$253:$BC$259,23,FALSE)</f>
        <v>Gapoe/Carpeta de Encuentro de parejas/Listados</v>
      </c>
      <c r="BD253" s="107">
        <f t="shared" si="55"/>
        <v>315</v>
      </c>
      <c r="BE253" s="107">
        <f t="shared" si="56"/>
        <v>315</v>
      </c>
      <c r="BF253" s="108">
        <f t="shared" si="57"/>
        <v>1</v>
      </c>
      <c r="BG253" s="381">
        <f t="shared" si="59"/>
        <v>1</v>
      </c>
      <c r="BH253" s="381">
        <f t="shared" si="60"/>
        <v>1</v>
      </c>
      <c r="BI253" s="382">
        <f t="shared" si="61"/>
        <v>0.25</v>
      </c>
      <c r="BJ253" s="381">
        <f t="shared" si="62"/>
        <v>0.5</v>
      </c>
      <c r="BK253" s="381">
        <f t="shared" si="63"/>
        <v>0.125</v>
      </c>
    </row>
    <row r="254" spans="1:63" ht="177" thickTop="1" thickBot="1" x14ac:dyDescent="0.3">
      <c r="A254" s="18" t="s">
        <v>657</v>
      </c>
      <c r="B254" s="18" t="s">
        <v>354</v>
      </c>
      <c r="C254" s="18" t="s">
        <v>657</v>
      </c>
      <c r="D254" s="19" t="s">
        <v>354</v>
      </c>
      <c r="E254" s="19" t="s">
        <v>11</v>
      </c>
      <c r="F254" s="19" t="s">
        <v>74</v>
      </c>
      <c r="G254" s="19" t="s">
        <v>653</v>
      </c>
      <c r="H254" s="19" t="s">
        <v>351</v>
      </c>
      <c r="I254" s="19" t="s">
        <v>350</v>
      </c>
      <c r="J254" s="19" t="s">
        <v>352</v>
      </c>
      <c r="K254" s="19">
        <v>100</v>
      </c>
      <c r="L254" s="19" t="s">
        <v>38</v>
      </c>
      <c r="M254" s="19" t="s">
        <v>359</v>
      </c>
      <c r="N254" s="19" t="s">
        <v>360</v>
      </c>
      <c r="O254" s="23">
        <v>25</v>
      </c>
      <c r="P254" s="23">
        <v>50</v>
      </c>
      <c r="Q254" s="18" t="s">
        <v>41</v>
      </c>
      <c r="R254" s="18" t="s">
        <v>1631</v>
      </c>
      <c r="S254" s="18" t="s">
        <v>1632</v>
      </c>
      <c r="T254" s="216" t="s">
        <v>2439</v>
      </c>
      <c r="U254" s="25"/>
      <c r="V254" s="25"/>
      <c r="W254" s="25"/>
      <c r="X254" s="25"/>
      <c r="Y254" s="25"/>
      <c r="Z254" s="25"/>
      <c r="AA254" s="102">
        <v>42</v>
      </c>
      <c r="AB254" s="25" t="s">
        <v>2850</v>
      </c>
      <c r="AC254" s="25" t="s">
        <v>2851</v>
      </c>
      <c r="AD254" s="49" t="str">
        <f>+VLOOKUP(M254,'[5]PA con seg IV Trimestre'!$M$253:$AF$259,18,FALSE)</f>
        <v>50</v>
      </c>
      <c r="AE254" s="49" t="str">
        <f>+VLOOKUP(M254,'[5]PA con seg IV Trimestre'!$M$253:$AF$259,19,FALSE)</f>
        <v xml:space="preserve">La union familiar ha sido promovida en diferentes contextos, tanto en la PPL como en funcionarios del instituto, los lideres religiosos han promovido a traves de la palabra el fortalecimiento con Dios y sus familias, generando participacion en las diferentes areas y en mas de 50 establecimientos. Todo aquel que presento intencion de fortalecer su union familiar fue asistido por su lider espiritual ya que fueron desiciones voluntarias y de fe. </v>
      </c>
      <c r="AF254" s="49" t="str">
        <f>+VLOOKUP(M254,'[5]PA con seg IV Trimestre'!$M$253:$AF$259,20,FALSE)</f>
        <v>Carpeta de matrimonios, programa software/ libros parroquiales de cada Capellan/ Parroquia Santa Maria de la Libertad</v>
      </c>
      <c r="AG254" s="23">
        <v>692</v>
      </c>
      <c r="AH254" s="22" t="s">
        <v>1643</v>
      </c>
      <c r="AI254" s="22" t="s">
        <v>47</v>
      </c>
      <c r="AJ254" s="24">
        <v>42401</v>
      </c>
      <c r="AK254" s="24">
        <v>42716</v>
      </c>
      <c r="AL254" s="22">
        <v>50</v>
      </c>
      <c r="AM254" s="22" t="s">
        <v>1638</v>
      </c>
      <c r="AN254" s="22" t="s">
        <v>104</v>
      </c>
      <c r="AO254" s="22" t="s">
        <v>2439</v>
      </c>
      <c r="AP254" s="23">
        <v>25</v>
      </c>
      <c r="AQ254" s="25" t="s">
        <v>1644</v>
      </c>
      <c r="AR254" s="25" t="s">
        <v>1645</v>
      </c>
      <c r="AS254" s="23" t="s">
        <v>982</v>
      </c>
      <c r="AT254" s="25" t="s">
        <v>1646</v>
      </c>
      <c r="AU254" s="25" t="s">
        <v>1647</v>
      </c>
      <c r="AV254" s="145">
        <v>77</v>
      </c>
      <c r="AW254" s="27">
        <v>0.7682539682539683</v>
      </c>
      <c r="AX254" s="143" t="s">
        <v>2857</v>
      </c>
      <c r="AY254" s="217" t="s">
        <v>2858</v>
      </c>
      <c r="AZ254" s="94">
        <f>+VLOOKUP(AG254,'[5]PA con seg IV Trimestre'!$AG$253:$BC$259,20,FALSE)</f>
        <v>100</v>
      </c>
      <c r="BA254" s="106">
        <f t="shared" si="58"/>
        <v>1</v>
      </c>
      <c r="BB254" s="94" t="str">
        <f>+VLOOKUP(AG254,'[5]PA con seg IV Trimestre'!$AG$253:$BC$259,22,FALSE)</f>
        <v>La PPL ha sido asistida por su  líder espiritual, divulgando el fortalecimiento de la Unión Familiar por medio de pendones, afiches y atencion personalizada, como resultado se ha realizado en este trimestre 01 matrimonio en el EPMSC SANTA MARTA, 01 matrimonio de una Pospenada en la Parroquia Santa María de la Libertad/Gapoe</v>
      </c>
      <c r="BC254" s="94" t="str">
        <f>+VLOOKUP(AG254,'[5]PA con seg IV Trimestre'!$AG$253:$BC$259,23,FALSE)</f>
        <v>Gapoe/Carpeta de matrimonios-libro de matrimonios-carpeta de notificaciones- programa software libros parroquiales. Archivo fisico/Parroquia Sta Maria de la Libertad.</v>
      </c>
      <c r="BD254" s="107">
        <f t="shared" si="55"/>
        <v>315</v>
      </c>
      <c r="BE254" s="107">
        <f t="shared" si="56"/>
        <v>315</v>
      </c>
      <c r="BF254" s="108">
        <f t="shared" si="57"/>
        <v>1</v>
      </c>
      <c r="BG254" s="381">
        <f t="shared" si="59"/>
        <v>1</v>
      </c>
      <c r="BH254" s="381">
        <f t="shared" si="60"/>
        <v>1</v>
      </c>
      <c r="BI254" s="382">
        <f t="shared" si="61"/>
        <v>0.25</v>
      </c>
      <c r="BJ254" s="381">
        <f t="shared" si="62"/>
        <v>0.5</v>
      </c>
      <c r="BK254" s="381">
        <f t="shared" si="63"/>
        <v>0.125</v>
      </c>
    </row>
    <row r="255" spans="1:63" ht="190.5" thickTop="1" thickBot="1" x14ac:dyDescent="0.3">
      <c r="A255" s="18" t="s">
        <v>657</v>
      </c>
      <c r="B255" s="18" t="s">
        <v>354</v>
      </c>
      <c r="C255" s="18" t="s">
        <v>657</v>
      </c>
      <c r="D255" s="19" t="s">
        <v>354</v>
      </c>
      <c r="E255" s="19" t="s">
        <v>11</v>
      </c>
      <c r="F255" s="19" t="s">
        <v>74</v>
      </c>
      <c r="G255" s="19" t="s">
        <v>653</v>
      </c>
      <c r="H255" s="19" t="s">
        <v>351</v>
      </c>
      <c r="I255" s="19" t="s">
        <v>350</v>
      </c>
      <c r="J255" s="19" t="s">
        <v>352</v>
      </c>
      <c r="K255" s="19">
        <v>100</v>
      </c>
      <c r="L255" s="19" t="s">
        <v>38</v>
      </c>
      <c r="M255" s="19" t="s">
        <v>365</v>
      </c>
      <c r="N255" s="18" t="s">
        <v>1648</v>
      </c>
      <c r="O255" s="23">
        <v>25</v>
      </c>
      <c r="P255" s="23">
        <v>100</v>
      </c>
      <c r="Q255" s="18" t="s">
        <v>38</v>
      </c>
      <c r="R255" s="21" t="s">
        <v>1631</v>
      </c>
      <c r="S255" s="22" t="s">
        <v>1632</v>
      </c>
      <c r="T255" s="216" t="s">
        <v>2439</v>
      </c>
      <c r="U255" s="25">
        <v>100</v>
      </c>
      <c r="V255" s="25" t="s">
        <v>1649</v>
      </c>
      <c r="W255" s="25" t="s">
        <v>1650</v>
      </c>
      <c r="X255" s="25" t="s">
        <v>1043</v>
      </c>
      <c r="Y255" s="25" t="s">
        <v>1651</v>
      </c>
      <c r="Z255" s="25" t="s">
        <v>1652</v>
      </c>
      <c r="AA255" s="102">
        <v>100</v>
      </c>
      <c r="AB255" s="25" t="s">
        <v>2852</v>
      </c>
      <c r="AC255" s="25" t="s">
        <v>2853</v>
      </c>
      <c r="AD255" s="49" t="str">
        <f>+VLOOKUP(M255,'[5]PA con seg IV Trimestre'!$M$253:$AF$259,18,FALSE)</f>
        <v>100</v>
      </c>
      <c r="AE255" s="49" t="str">
        <f>+VLOOKUP(M255,'[5]PA con seg IV Trimestre'!$M$253:$AF$259,19,FALSE)</f>
        <v xml:space="preserve">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v>
      </c>
      <c r="AF255" s="49" t="str">
        <f>+VLOOKUP(M255,'[5]PA con seg IV Trimestre'!$M$253:$AF$259,20,FALSE)</f>
        <v>Archivo fisico Gapoe, carpetas por establecimientos, informes mensuales. Archivo fisico/Carpeta evidencia PA 2016/Actas.</v>
      </c>
      <c r="AG255" s="23">
        <v>693</v>
      </c>
      <c r="AH255" s="18" t="s">
        <v>1653</v>
      </c>
      <c r="AI255" s="22" t="s">
        <v>47</v>
      </c>
      <c r="AJ255" s="24">
        <v>42384</v>
      </c>
      <c r="AK255" s="24">
        <v>42716</v>
      </c>
      <c r="AL255" s="22">
        <v>50</v>
      </c>
      <c r="AM255" s="22" t="s">
        <v>1654</v>
      </c>
      <c r="AN255" s="22" t="s">
        <v>104</v>
      </c>
      <c r="AO255" s="22" t="s">
        <v>2439</v>
      </c>
      <c r="AP255" s="23">
        <v>100</v>
      </c>
      <c r="AQ255" s="25" t="s">
        <v>1655</v>
      </c>
      <c r="AR255" s="25" t="s">
        <v>1656</v>
      </c>
      <c r="AS255" s="23" t="s">
        <v>1043</v>
      </c>
      <c r="AT255" s="25" t="s">
        <v>1655</v>
      </c>
      <c r="AU255" s="25" t="s">
        <v>1656</v>
      </c>
      <c r="AV255" s="26">
        <v>100</v>
      </c>
      <c r="AW255" s="27">
        <v>0.78012048192771088</v>
      </c>
      <c r="AX255" s="25" t="s">
        <v>1655</v>
      </c>
      <c r="AY255" s="86" t="s">
        <v>1656</v>
      </c>
      <c r="AZ255" s="94" t="str">
        <f>+VLOOKUP(AG255,'[5]PA con seg IV Trimestre'!$AG$253:$BC$259,20,FALSE)</f>
        <v>100</v>
      </c>
      <c r="BA255" s="106">
        <f t="shared" si="58"/>
        <v>1</v>
      </c>
      <c r="BB255" s="94" t="str">
        <f>+VLOOKUP(AG255,'[5]PA con seg IV Trimestre'!$AG$253:$BC$259,22,FALSE)</f>
        <v>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v>
      </c>
      <c r="BC255" s="94" t="str">
        <f>+VLOOKUP(AG255,'[5]PA con seg IV Trimestre'!$AG$253:$BC$259,23,FALSE)</f>
        <v>Grupo de Apoyo Espiritual. - CPU/Mis documentos/Carpeta Digital/ Evidencias Proceso Contrato 2016-P30/Evidencias I TRIMESTRE 2016</v>
      </c>
      <c r="BD255" s="107">
        <f t="shared" si="55"/>
        <v>332</v>
      </c>
      <c r="BE255" s="107">
        <f t="shared" si="56"/>
        <v>332</v>
      </c>
      <c r="BF255" s="108">
        <f t="shared" si="57"/>
        <v>1</v>
      </c>
      <c r="BG255" s="381">
        <f t="shared" si="59"/>
        <v>1</v>
      </c>
      <c r="BH255" s="381">
        <f t="shared" si="60"/>
        <v>1</v>
      </c>
      <c r="BI255" s="382">
        <f t="shared" si="61"/>
        <v>0.25</v>
      </c>
      <c r="BJ255" s="381">
        <f t="shared" si="62"/>
        <v>0.5</v>
      </c>
      <c r="BK255" s="381">
        <f t="shared" si="63"/>
        <v>0.125</v>
      </c>
    </row>
    <row r="256" spans="1:63" ht="271.5" thickTop="1" thickBot="1" x14ac:dyDescent="0.3">
      <c r="A256" s="18" t="s">
        <v>657</v>
      </c>
      <c r="B256" s="18" t="s">
        <v>354</v>
      </c>
      <c r="C256" s="18" t="s">
        <v>657</v>
      </c>
      <c r="D256" s="19" t="s">
        <v>354</v>
      </c>
      <c r="E256" s="19" t="s">
        <v>11</v>
      </c>
      <c r="F256" s="19" t="s">
        <v>74</v>
      </c>
      <c r="G256" s="19" t="s">
        <v>653</v>
      </c>
      <c r="H256" s="19" t="s">
        <v>351</v>
      </c>
      <c r="I256" s="19" t="s">
        <v>350</v>
      </c>
      <c r="J256" s="19" t="s">
        <v>352</v>
      </c>
      <c r="K256" s="19">
        <v>100</v>
      </c>
      <c r="L256" s="19" t="s">
        <v>38</v>
      </c>
      <c r="M256" s="19" t="s">
        <v>365</v>
      </c>
      <c r="N256" s="19" t="s">
        <v>1648</v>
      </c>
      <c r="O256" s="23">
        <v>25</v>
      </c>
      <c r="P256" s="23">
        <v>100</v>
      </c>
      <c r="Q256" s="18" t="s">
        <v>38</v>
      </c>
      <c r="R256" s="18" t="s">
        <v>1631</v>
      </c>
      <c r="S256" s="18" t="s">
        <v>1632</v>
      </c>
      <c r="T256" s="216" t="s">
        <v>2439</v>
      </c>
      <c r="U256" s="25"/>
      <c r="V256" s="25"/>
      <c r="W256" s="25"/>
      <c r="X256" s="25"/>
      <c r="Y256" s="25"/>
      <c r="Z256" s="25"/>
      <c r="AA256" s="102">
        <v>100</v>
      </c>
      <c r="AB256" s="25" t="s">
        <v>2852</v>
      </c>
      <c r="AC256" s="25" t="s">
        <v>2853</v>
      </c>
      <c r="AD256" s="49" t="str">
        <f>+VLOOKUP(M256,'[5]PA con seg IV Trimestre'!$M$253:$AF$259,18,FALSE)</f>
        <v>100</v>
      </c>
      <c r="AE256" s="49" t="str">
        <f>+VLOOKUP(M256,'[5]PA con seg IV Trimestre'!$M$253:$AF$259,19,FALSE)</f>
        <v xml:space="preserve">Se realizo reunion en las instalaciones de Gapoe, entre capellanes de las Regionales Norte,  Noroeste, Oriente, Central, para hacer evaluacion y tomar acciones de mejora en cuanto al censo religioso. Se realiza seguimiento mensualmente a los Capellanes vinculados por el contrato 043/2016 en 28 establecimientos, garantizando el derecho a la libertad religiosa de toda la poblacion. </v>
      </c>
      <c r="AF256" s="49" t="str">
        <f>+VLOOKUP(M256,'[5]PA con seg IV Trimestre'!$M$253:$AF$259,20,FALSE)</f>
        <v>Archivo fisico Gapoe, carpetas por establecimientos, informes mensuales. Archivo fisico/Carpeta evidencia PA 2016/Actas.</v>
      </c>
      <c r="AG256" s="23">
        <v>694</v>
      </c>
      <c r="AH256" s="18" t="s">
        <v>1657</v>
      </c>
      <c r="AI256" s="22" t="s">
        <v>47</v>
      </c>
      <c r="AJ256" s="24">
        <v>42384</v>
      </c>
      <c r="AK256" s="24">
        <v>42716</v>
      </c>
      <c r="AL256" s="22">
        <v>50</v>
      </c>
      <c r="AM256" s="22" t="s">
        <v>1654</v>
      </c>
      <c r="AN256" s="22" t="s">
        <v>104</v>
      </c>
      <c r="AO256" s="22" t="s">
        <v>2439</v>
      </c>
      <c r="AP256" s="23">
        <v>25</v>
      </c>
      <c r="AQ256" s="25" t="s">
        <v>1658</v>
      </c>
      <c r="AR256" s="25" t="s">
        <v>1659</v>
      </c>
      <c r="AS256" s="23" t="s">
        <v>982</v>
      </c>
      <c r="AT256" s="25" t="s">
        <v>1660</v>
      </c>
      <c r="AU256" s="219" t="s">
        <v>1661</v>
      </c>
      <c r="AV256" s="145">
        <v>75</v>
      </c>
      <c r="AW256" s="27">
        <v>0.78012048192771088</v>
      </c>
      <c r="AX256" s="143" t="s">
        <v>2859</v>
      </c>
      <c r="AY256" s="217" t="s">
        <v>2855</v>
      </c>
      <c r="AZ256" s="94">
        <f>+VLOOKUP(AG256,'[5]PA con seg IV Trimestre'!$AG$253:$BC$259,20,FALSE)</f>
        <v>100</v>
      </c>
      <c r="BA256" s="106">
        <f t="shared" si="58"/>
        <v>1</v>
      </c>
      <c r="BB256" s="94" t="str">
        <f>+VLOOKUP(AG256,'[5]PA con seg IV Trimestre'!$AG$253:$BC$259,22,FALSE)</f>
        <v xml:space="preserve">El Grupo de Apoyo Espiritual realiza seguimiento del contrato mediante la verificacion de las actividades realizadas en los establecimientos beneficiados por medio de informes mensuales realizados por los capellanes, certificados por el director del establecimiento,  los capellanes coordinan las actividades con el responsable de la asistencia espiritual y asi mismo con los lideres espirituales de otras confesiones religiosas, quienes estan en el deber de garantizar la libertad de culto y profesar libremente su confesion. La evaluacion de estas actividades concluyen que la presencia de los Capellanes ayudan a la dignificacion y la convivencia pacifica en los establecimientos beneficiados, generando cambios positivos en la PPL. Las actividades realizadas por los capellanes estan descritas en los informes segun la atencion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v>
      </c>
      <c r="BC256" s="94" t="str">
        <f>+VLOOKUP(AG256,'[5]PA con seg IV Trimestre'!$AG$253:$BC$259,23,FALSE)</f>
        <v>https://drive.google.com/drive/folders/0Bz9BU3gKMyzASWhFUVJ2WGU3enc</v>
      </c>
      <c r="BD256" s="107">
        <f t="shared" si="55"/>
        <v>332</v>
      </c>
      <c r="BE256" s="107">
        <f t="shared" si="56"/>
        <v>332</v>
      </c>
      <c r="BF256" s="108">
        <f t="shared" si="57"/>
        <v>1</v>
      </c>
      <c r="BG256" s="381">
        <f t="shared" si="59"/>
        <v>1</v>
      </c>
      <c r="BH256" s="381">
        <f t="shared" si="60"/>
        <v>1</v>
      </c>
      <c r="BI256" s="382">
        <f t="shared" si="61"/>
        <v>0.25</v>
      </c>
      <c r="BJ256" s="381">
        <f t="shared" si="62"/>
        <v>0.5</v>
      </c>
      <c r="BK256" s="381">
        <f t="shared" si="63"/>
        <v>0.125</v>
      </c>
    </row>
    <row r="257" spans="1:63" ht="150" thickTop="1" thickBot="1" x14ac:dyDescent="0.3">
      <c r="A257" s="18" t="s">
        <v>657</v>
      </c>
      <c r="B257" s="18" t="s">
        <v>354</v>
      </c>
      <c r="C257" s="18" t="s">
        <v>657</v>
      </c>
      <c r="D257" s="19" t="s">
        <v>354</v>
      </c>
      <c r="E257" s="19" t="s">
        <v>11</v>
      </c>
      <c r="F257" s="19" t="s">
        <v>74</v>
      </c>
      <c r="G257" s="19" t="s">
        <v>653</v>
      </c>
      <c r="H257" s="19" t="s">
        <v>351</v>
      </c>
      <c r="I257" s="19" t="s">
        <v>350</v>
      </c>
      <c r="J257" s="19" t="s">
        <v>352</v>
      </c>
      <c r="K257" s="19">
        <v>100</v>
      </c>
      <c r="L257" s="19" t="s">
        <v>38</v>
      </c>
      <c r="M257" s="19" t="s">
        <v>372</v>
      </c>
      <c r="N257" s="22" t="s">
        <v>373</v>
      </c>
      <c r="O257" s="23">
        <v>25</v>
      </c>
      <c r="P257" s="23">
        <v>1</v>
      </c>
      <c r="Q257" s="18" t="s">
        <v>41</v>
      </c>
      <c r="R257" s="21" t="s">
        <v>1631</v>
      </c>
      <c r="S257" s="22" t="s">
        <v>1632</v>
      </c>
      <c r="T257" s="216" t="s">
        <v>2439</v>
      </c>
      <c r="U257" s="25">
        <v>1</v>
      </c>
      <c r="V257" s="25" t="s">
        <v>1662</v>
      </c>
      <c r="W257" s="25" t="s">
        <v>1663</v>
      </c>
      <c r="X257" s="25" t="s">
        <v>1664</v>
      </c>
      <c r="Y257" s="25" t="s">
        <v>1665</v>
      </c>
      <c r="Z257" s="25" t="s">
        <v>1663</v>
      </c>
      <c r="AA257" s="102">
        <v>1</v>
      </c>
      <c r="AB257" s="25" t="s">
        <v>2854</v>
      </c>
      <c r="AC257" s="25" t="s">
        <v>2855</v>
      </c>
      <c r="AD257" s="49" t="str">
        <f>+VLOOKUP(M257,'[5]PA con seg IV Trimestre'!$M$253:$AF$259,18,FALSE)</f>
        <v>1</v>
      </c>
      <c r="AE257" s="49" t="str">
        <f>+VLOOKUP(M257,'[5]PA con seg IV Trimestre'!$M$253:$AF$259,19,FALSE)</f>
        <v xml:space="preserve">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v>
      </c>
      <c r="AF257" s="49" t="str">
        <f>+VLOOKUP(M257,'[5]PA con seg IV Trimestre'!$M$253:$AF$259,20,FALSE)</f>
        <v>https://drive.google.com/drive/folders/0Bz9BU3gKMyzASWhFUVJ2WGU3enc</v>
      </c>
      <c r="AG257" s="23">
        <v>695</v>
      </c>
      <c r="AH257" s="22" t="s">
        <v>1666</v>
      </c>
      <c r="AI257" s="22" t="s">
        <v>47</v>
      </c>
      <c r="AJ257" s="24">
        <v>42401</v>
      </c>
      <c r="AK257" s="24">
        <v>42716</v>
      </c>
      <c r="AL257" s="22">
        <v>50</v>
      </c>
      <c r="AM257" s="22" t="s">
        <v>1667</v>
      </c>
      <c r="AN257" s="22" t="s">
        <v>1632</v>
      </c>
      <c r="AO257" s="22" t="s">
        <v>2439</v>
      </c>
      <c r="AP257" s="23">
        <v>25</v>
      </c>
      <c r="AQ257" s="25" t="s">
        <v>1668</v>
      </c>
      <c r="AR257" s="25" t="s">
        <v>1669</v>
      </c>
      <c r="AS257" s="23" t="s">
        <v>982</v>
      </c>
      <c r="AT257" s="25" t="s">
        <v>1670</v>
      </c>
      <c r="AU257" s="25" t="s">
        <v>1669</v>
      </c>
      <c r="AV257" s="145">
        <v>77</v>
      </c>
      <c r="AW257" s="27">
        <v>0.7682539682539683</v>
      </c>
      <c r="AX257" s="143" t="s">
        <v>2860</v>
      </c>
      <c r="AY257" s="217" t="s">
        <v>1669</v>
      </c>
      <c r="AZ257" s="94">
        <f>+VLOOKUP(AG257,'[5]PA con seg IV Trimestre'!$AG$253:$BC$259,20,FALSE)</f>
        <v>100</v>
      </c>
      <c r="BA257" s="106">
        <f t="shared" si="58"/>
        <v>1</v>
      </c>
      <c r="BB257" s="94" t="str">
        <f>+VLOOKUP(AG257,'[5]PA con seg IV Trimestre'!$AG$253:$BC$259,22,FALSE)</f>
        <v>Los líderes espirituales han brindado la asistencia espiritual a los funcionarios que han tenido la necesidad de ser asistidos según su confesión religiosa. En este último trimestre se han atendido un total de: mes de Octubre: 863, Noviembre: 788 y parcialmente en Diciembre: 141 funcionarios a nivel nacional, además la celebración de la eucaristía por el Capellán General todos los viernes en el auditorio Juan Pablo II Sede Central del INPEC, entre otras fechas especiales del calendario litúrgico. Las actividades para el mes de diciembre se encuentran programadas por los capellanes.</v>
      </c>
      <c r="BC257" s="94" t="str">
        <f>+VLOOKUP(AG257,'[5]PA con seg IV Trimestre'!$AG$253:$BC$259,23,FALSE)</f>
        <v>Grupo de Apoyo Espiritual. PC/Mis documentos/Carpeta Digital/PA GAPOE 2016/Consolidado de informes</v>
      </c>
      <c r="BD257" s="107">
        <f t="shared" si="55"/>
        <v>315</v>
      </c>
      <c r="BE257" s="107">
        <f t="shared" si="56"/>
        <v>315</v>
      </c>
      <c r="BF257" s="108">
        <f t="shared" si="57"/>
        <v>1</v>
      </c>
      <c r="BG257" s="381">
        <f t="shared" si="59"/>
        <v>1</v>
      </c>
      <c r="BH257" s="381">
        <f t="shared" si="60"/>
        <v>1</v>
      </c>
      <c r="BI257" s="382">
        <f t="shared" si="61"/>
        <v>0.25</v>
      </c>
      <c r="BJ257" s="381">
        <f t="shared" si="62"/>
        <v>0.5</v>
      </c>
      <c r="BK257" s="381">
        <f t="shared" si="63"/>
        <v>0.125</v>
      </c>
    </row>
    <row r="258" spans="1:63" ht="231" thickTop="1" thickBot="1" x14ac:dyDescent="0.3">
      <c r="A258" s="18" t="s">
        <v>657</v>
      </c>
      <c r="B258" s="18" t="s">
        <v>354</v>
      </c>
      <c r="C258" s="18" t="s">
        <v>657</v>
      </c>
      <c r="D258" s="19" t="s">
        <v>354</v>
      </c>
      <c r="E258" s="19" t="s">
        <v>11</v>
      </c>
      <c r="F258" s="19" t="s">
        <v>74</v>
      </c>
      <c r="G258" s="19" t="s">
        <v>653</v>
      </c>
      <c r="H258" s="19" t="s">
        <v>351</v>
      </c>
      <c r="I258" s="19" t="s">
        <v>350</v>
      </c>
      <c r="J258" s="19" t="s">
        <v>352</v>
      </c>
      <c r="K258" s="19">
        <v>100</v>
      </c>
      <c r="L258" s="19" t="s">
        <v>38</v>
      </c>
      <c r="M258" s="19" t="s">
        <v>372</v>
      </c>
      <c r="N258" s="18" t="s">
        <v>373</v>
      </c>
      <c r="O258" s="23">
        <v>25</v>
      </c>
      <c r="P258" s="23">
        <v>1</v>
      </c>
      <c r="Q258" s="18" t="s">
        <v>41</v>
      </c>
      <c r="R258" s="21" t="s">
        <v>1631</v>
      </c>
      <c r="S258" s="18" t="s">
        <v>1632</v>
      </c>
      <c r="T258" s="216" t="s">
        <v>2439</v>
      </c>
      <c r="U258" s="25"/>
      <c r="V258" s="25"/>
      <c r="W258" s="25"/>
      <c r="X258" s="25"/>
      <c r="Y258" s="25"/>
      <c r="Z258" s="25"/>
      <c r="AA258" s="102">
        <v>1</v>
      </c>
      <c r="AB258" s="25" t="s">
        <v>2854</v>
      </c>
      <c r="AC258" s="25" t="s">
        <v>2855</v>
      </c>
      <c r="AD258" s="49" t="str">
        <f>+VLOOKUP(M258,'[5]PA con seg IV Trimestre'!$M$253:$AF$259,18,FALSE)</f>
        <v>1</v>
      </c>
      <c r="AE258" s="49" t="str">
        <f>+VLOOKUP(M258,'[5]PA con seg IV Trimestre'!$M$253:$AF$259,19,FALSE)</f>
        <v xml:space="preserve">En el encuentro de capellanes en las instalaciones del Grupo de Apoyo Espiritual realizado en el mes de Noviembre, se establecio una novena ecumenica, con el fin de vincular toda la poblacion privada en el mes de diciembre sin perjucios de confesiones religiosas, con ocasion de celebrar la navidad a traves de sus lideres religiosos. Los capellanes han realizados diferentes actividades encaminadas a fortalecer la fe, asi como los representantes de otras confesiones. Para el mes de Diciembre se tienen programadas varias actividades con toda la poblacion objeto con el animo de celebrar el nacimiento de Jesus y asistir todos los requerimientos que se soliciten. </v>
      </c>
      <c r="AF258" s="49" t="str">
        <f>+VLOOKUP(M258,'[5]PA con seg IV Trimestre'!$M$253:$AF$259,20,FALSE)</f>
        <v>https://drive.google.com/drive/folders/0Bz9BU3gKMyzASWhFUVJ2WGU3enc</v>
      </c>
      <c r="AG258" s="23">
        <v>696</v>
      </c>
      <c r="AH258" s="22" t="s">
        <v>1671</v>
      </c>
      <c r="AI258" s="22" t="s">
        <v>47</v>
      </c>
      <c r="AJ258" s="24">
        <v>42401</v>
      </c>
      <c r="AK258" s="24">
        <v>42716</v>
      </c>
      <c r="AL258" s="22">
        <v>50</v>
      </c>
      <c r="AM258" s="22" t="s">
        <v>1667</v>
      </c>
      <c r="AN258" s="22" t="s">
        <v>1632</v>
      </c>
      <c r="AO258" s="22" t="s">
        <v>2439</v>
      </c>
      <c r="AP258" s="23">
        <v>25</v>
      </c>
      <c r="AQ258" s="25" t="s">
        <v>1672</v>
      </c>
      <c r="AR258" s="25" t="s">
        <v>1673</v>
      </c>
      <c r="AS258" s="23" t="s">
        <v>982</v>
      </c>
      <c r="AT258" s="25" t="s">
        <v>1674</v>
      </c>
      <c r="AU258" s="25" t="s">
        <v>1673</v>
      </c>
      <c r="AV258" s="145">
        <v>75</v>
      </c>
      <c r="AW258" s="27">
        <v>0.7682539682539683</v>
      </c>
      <c r="AX258" s="143" t="s">
        <v>2861</v>
      </c>
      <c r="AY258" s="217" t="s">
        <v>1673</v>
      </c>
      <c r="AZ258" s="94">
        <f>+VLOOKUP(AG258,'[5]PA con seg IV Trimestre'!$AG$253:$BC$259,20,FALSE)</f>
        <v>100</v>
      </c>
      <c r="BA258" s="106">
        <f t="shared" si="58"/>
        <v>1</v>
      </c>
      <c r="BB258" s="94" t="str">
        <f>+VLOOKUP(AG258,'[5]PA con seg IV Trimestre'!$AG$253:$BC$259,22,FALSE)</f>
        <v>Los líderes espirituales han brindado la asistencia espiritual a la PPL que han visto la necesidad de ser asistidos según su confesión religiosa. En este último trimestre se han atendido un total de: mes de Octubre: 40.580, Noviembre: 20.656 y parcialmente en Diciembre: 5.243 internos a nivel nacional. A través del Gapoe en colaboración con agentes de pastoral, se realizó la celebración de la navidad 2016 con 150 niños, hijos de los internos de los establecimientos de reclusión de Bogota, donde se entregaron regalos con ocasión a la navidad.</v>
      </c>
      <c r="BC258" s="94" t="str">
        <f>+VLOOKUP(AG258,'[5]PA con seg IV Trimestre'!$AG$253:$BC$259,23,FALSE)</f>
        <v>Grupo de Apoyo Espiritual. Carpeta Digital PA GAPOE 2016/Consolidado de informes</v>
      </c>
      <c r="BD258" s="107">
        <f t="shared" si="55"/>
        <v>315</v>
      </c>
      <c r="BE258" s="107">
        <f t="shared" si="56"/>
        <v>315</v>
      </c>
      <c r="BF258" s="108">
        <f t="shared" si="57"/>
        <v>1</v>
      </c>
      <c r="BG258" s="381">
        <f t="shared" si="59"/>
        <v>1</v>
      </c>
      <c r="BH258" s="381">
        <f t="shared" si="60"/>
        <v>1</v>
      </c>
      <c r="BI258" s="382">
        <f t="shared" si="61"/>
        <v>0.25</v>
      </c>
      <c r="BJ258" s="381">
        <f t="shared" si="62"/>
        <v>0.5</v>
      </c>
      <c r="BK258" s="381">
        <f t="shared" si="63"/>
        <v>0.125</v>
      </c>
    </row>
    <row r="259" spans="1:63" ht="123" thickTop="1" thickBot="1" x14ac:dyDescent="0.3">
      <c r="A259" s="18" t="s">
        <v>657</v>
      </c>
      <c r="B259" s="18" t="s">
        <v>354</v>
      </c>
      <c r="C259" s="18" t="s">
        <v>657</v>
      </c>
      <c r="D259" s="19" t="s">
        <v>354</v>
      </c>
      <c r="E259" s="19" t="s">
        <v>11</v>
      </c>
      <c r="F259" s="19" t="s">
        <v>74</v>
      </c>
      <c r="G259" s="19" t="s">
        <v>653</v>
      </c>
      <c r="H259" s="19" t="s">
        <v>351</v>
      </c>
      <c r="I259" s="19" t="s">
        <v>350</v>
      </c>
      <c r="J259" s="19" t="s">
        <v>352</v>
      </c>
      <c r="K259" s="19">
        <v>100</v>
      </c>
      <c r="L259" s="19" t="s">
        <v>38</v>
      </c>
      <c r="M259" s="19" t="s">
        <v>377</v>
      </c>
      <c r="N259" s="19" t="s">
        <v>1675</v>
      </c>
      <c r="O259" s="23">
        <v>25</v>
      </c>
      <c r="P259" s="23">
        <v>50</v>
      </c>
      <c r="Q259" s="18" t="s">
        <v>41</v>
      </c>
      <c r="R259" s="21" t="s">
        <v>1631</v>
      </c>
      <c r="S259" s="22" t="s">
        <v>1632</v>
      </c>
      <c r="T259" s="216" t="s">
        <v>2439</v>
      </c>
      <c r="U259" s="25">
        <v>50</v>
      </c>
      <c r="V259" s="25" t="s">
        <v>1676</v>
      </c>
      <c r="W259" s="25" t="s">
        <v>1677</v>
      </c>
      <c r="X259" s="25">
        <v>50</v>
      </c>
      <c r="Y259" s="25" t="s">
        <v>1678</v>
      </c>
      <c r="Z259" s="25" t="s">
        <v>1679</v>
      </c>
      <c r="AA259" s="102">
        <v>50</v>
      </c>
      <c r="AB259" s="25" t="s">
        <v>2856</v>
      </c>
      <c r="AC259" s="25" t="s">
        <v>1679</v>
      </c>
      <c r="AD259" s="49" t="str">
        <f>+VLOOKUP(M259,'[5]PA con seg IV Trimestre'!$M$253:$AF$259,18,FALSE)</f>
        <v>50</v>
      </c>
      <c r="AE259" s="49" t="str">
        <f>+VLOOKUP(M259,'[5]PA con seg IV Trimestre'!$M$253:$AF$259,19,FALSE)</f>
        <v xml:space="preserve">Se socializaron las cartillas de PAZ Y RECONCILIACION modulos 1 y 2, a nivel nacional con los lideres espirituales  y equipo pastoral, talleres que fueron desarrollados con la PPL y que como continuidad para la siguiente vigencia 2017 se desarrollaran los modulos 3 y 4. </v>
      </c>
      <c r="AF259" s="49" t="str">
        <f>+VLOOKUP(M259,'[5]PA con seg IV Trimestre'!$M$253:$AF$259,20,FALSE)</f>
        <v>Archivo/ejemplar.PC/Mis documentos/PA GAPOE 2016/Modulos 1 y 2. Drive seguimiento 1 trimestre.</v>
      </c>
      <c r="AG259" s="23">
        <v>697</v>
      </c>
      <c r="AH259" s="22" t="s">
        <v>1680</v>
      </c>
      <c r="AI259" s="22" t="s">
        <v>47</v>
      </c>
      <c r="AJ259" s="24">
        <v>42401</v>
      </c>
      <c r="AK259" s="24">
        <v>42716</v>
      </c>
      <c r="AL259" s="22">
        <v>100</v>
      </c>
      <c r="AM259" s="22" t="s">
        <v>1681</v>
      </c>
      <c r="AN259" s="22" t="s">
        <v>1193</v>
      </c>
      <c r="AO259" s="22" t="s">
        <v>2439</v>
      </c>
      <c r="AP259" s="23">
        <v>100</v>
      </c>
      <c r="AQ259" s="25" t="s">
        <v>1682</v>
      </c>
      <c r="AR259" s="25" t="s">
        <v>1683</v>
      </c>
      <c r="AS259" s="23" t="s">
        <v>1043</v>
      </c>
      <c r="AT259" s="25" t="s">
        <v>1684</v>
      </c>
      <c r="AU259" s="25" t="s">
        <v>1685</v>
      </c>
      <c r="AV259" s="26">
        <v>100</v>
      </c>
      <c r="AW259" s="27">
        <v>0.7682539682539683</v>
      </c>
      <c r="AX259" s="25" t="s">
        <v>1684</v>
      </c>
      <c r="AY259" s="86" t="s">
        <v>1685</v>
      </c>
      <c r="AZ259" s="94" t="str">
        <f>+VLOOKUP(AG259,'[5]PA con seg IV Trimestre'!$AG$253:$BC$259,20,FALSE)</f>
        <v>100</v>
      </c>
      <c r="BA259" s="106">
        <f t="shared" si="58"/>
        <v>1</v>
      </c>
      <c r="BB259" s="94" t="str">
        <f>+VLOOKUP(AG259,'[5]PA con seg IV Trimestre'!$AG$253:$BC$259,22,FALSE)</f>
        <v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realizo en cada establecimiento por parte de lo lideres religiosos, vinculando los internos sin importar su confesion religiosa,  generando un espacio en la carcel de paz y reconciliacion. </v>
      </c>
      <c r="BC259" s="94" t="str">
        <f>+VLOOKUP(AG259,'[5]PA con seg IV Trimestre'!$AG$253:$BC$259,23,FALSE)</f>
        <v>Archivo Fisico de GAPOE AZ/Actas de entrega. Drive/carpeta GAPOE II TRIMESTRE/P76-697 MODULOS 1 Y 2</v>
      </c>
      <c r="BD259" s="107">
        <f t="shared" si="55"/>
        <v>315</v>
      </c>
      <c r="BE259" s="107">
        <f t="shared" si="56"/>
        <v>315</v>
      </c>
      <c r="BF259" s="108">
        <f t="shared" si="57"/>
        <v>1</v>
      </c>
      <c r="BG259" s="381">
        <f t="shared" si="59"/>
        <v>1</v>
      </c>
      <c r="BH259" s="381">
        <f t="shared" si="60"/>
        <v>1</v>
      </c>
      <c r="BI259" s="382">
        <f t="shared" si="61"/>
        <v>0.25</v>
      </c>
      <c r="BJ259" s="381">
        <f t="shared" si="62"/>
        <v>1</v>
      </c>
      <c r="BK259" s="381">
        <f t="shared" si="63"/>
        <v>0.25</v>
      </c>
    </row>
    <row r="260" spans="1:63" ht="409.6" thickTop="1" thickBot="1" x14ac:dyDescent="0.3">
      <c r="A260" s="18" t="s">
        <v>686</v>
      </c>
      <c r="B260" s="18" t="s">
        <v>397</v>
      </c>
      <c r="C260" s="18" t="s">
        <v>686</v>
      </c>
      <c r="D260" s="19" t="s">
        <v>397</v>
      </c>
      <c r="E260" s="19" t="s">
        <v>11</v>
      </c>
      <c r="F260" s="19" t="s">
        <v>74</v>
      </c>
      <c r="G260" s="19" t="s">
        <v>676</v>
      </c>
      <c r="H260" s="19" t="s">
        <v>387</v>
      </c>
      <c r="I260" s="19" t="s">
        <v>386</v>
      </c>
      <c r="J260" s="19" t="s">
        <v>388</v>
      </c>
      <c r="K260" s="19">
        <v>100</v>
      </c>
      <c r="L260" s="19" t="s">
        <v>38</v>
      </c>
      <c r="M260" s="19" t="s">
        <v>393</v>
      </c>
      <c r="N260" s="19" t="s">
        <v>394</v>
      </c>
      <c r="O260" s="20">
        <v>40</v>
      </c>
      <c r="P260" s="23">
        <v>6</v>
      </c>
      <c r="Q260" s="18" t="s">
        <v>41</v>
      </c>
      <c r="R260" s="21" t="s">
        <v>1562</v>
      </c>
      <c r="S260" s="22" t="s">
        <v>967</v>
      </c>
      <c r="T260" s="216" t="s">
        <v>2439</v>
      </c>
      <c r="U260" s="18">
        <v>0</v>
      </c>
      <c r="V260" s="25" t="s">
        <v>1563</v>
      </c>
      <c r="W260" s="25" t="s">
        <v>1564</v>
      </c>
      <c r="X260" s="25" t="s">
        <v>995</v>
      </c>
      <c r="Y260" s="25" t="s">
        <v>1565</v>
      </c>
      <c r="Z260" s="25" t="s">
        <v>1566</v>
      </c>
      <c r="AA260" s="102">
        <v>0</v>
      </c>
      <c r="AB260" s="25" t="s">
        <v>2792</v>
      </c>
      <c r="AC260" s="25" t="s">
        <v>2793</v>
      </c>
      <c r="AD260" s="49">
        <f>+VLOOKUP(M260,'[6]PA con seg III Trimestre'!$M$260:$AF$272,18,FALSE)</f>
        <v>0</v>
      </c>
      <c r="AE260" s="49" t="str">
        <f>+VLOOKUP(M260,'[6]PA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0" s="49" t="str">
        <f>+VLOOKUP(M260,'[6]PA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0" s="23">
        <v>999</v>
      </c>
      <c r="AH260" s="22" t="s">
        <v>1567</v>
      </c>
      <c r="AI260" s="22" t="s">
        <v>47</v>
      </c>
      <c r="AJ260" s="24">
        <v>42388</v>
      </c>
      <c r="AK260" s="24">
        <v>42419</v>
      </c>
      <c r="AL260" s="22">
        <v>15</v>
      </c>
      <c r="AM260" s="22" t="s">
        <v>1568</v>
      </c>
      <c r="AN260" s="22" t="s">
        <v>1231</v>
      </c>
      <c r="AO260" s="22" t="s">
        <v>2439</v>
      </c>
      <c r="AP260" s="23">
        <v>50</v>
      </c>
      <c r="AQ260" s="25" t="s">
        <v>1569</v>
      </c>
      <c r="AR260" s="25" t="s">
        <v>1570</v>
      </c>
      <c r="AS260" s="23" t="s">
        <v>1571</v>
      </c>
      <c r="AT260" s="25" t="s">
        <v>1572</v>
      </c>
      <c r="AU260" s="25" t="s">
        <v>1570</v>
      </c>
      <c r="AV260" s="220">
        <v>80</v>
      </c>
      <c r="AW260" s="27">
        <v>1</v>
      </c>
      <c r="AX260" s="18" t="s">
        <v>2794</v>
      </c>
      <c r="AY260" s="110" t="s">
        <v>1570</v>
      </c>
      <c r="AZ260" s="94">
        <f>+VLOOKUP(AG260,'[6]PA con seg III Trimestre'!$AG$260:$BF$272,23,FALSE)</f>
        <v>80</v>
      </c>
      <c r="BA260" s="106">
        <f t="shared" si="58"/>
        <v>1</v>
      </c>
      <c r="BB260" s="94" t="str">
        <f>+VLOOKUP(AG260,'[6]PA con seg III Trimestre'!$AG$260:$BF$272,25,FALSE)</f>
        <v>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v>
      </c>
      <c r="BC260" s="94" t="str">
        <f>+VLOOKUP(AG260,'[6]PA con seg III Trimestre'!$AG$260:$BF$272,26,FALSE)</f>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
      <c r="BD260" s="107">
        <f t="shared" si="55"/>
        <v>31</v>
      </c>
      <c r="BE260" s="107">
        <f t="shared" si="56"/>
        <v>31</v>
      </c>
      <c r="BF260" s="108">
        <f t="shared" si="57"/>
        <v>1</v>
      </c>
      <c r="BG260" s="381">
        <f t="shared" si="59"/>
        <v>0</v>
      </c>
      <c r="BH260" s="381">
        <f t="shared" si="60"/>
        <v>0</v>
      </c>
      <c r="BI260" s="382">
        <f t="shared" si="61"/>
        <v>0</v>
      </c>
      <c r="BJ260" s="381">
        <f t="shared" si="62"/>
        <v>0.12</v>
      </c>
      <c r="BK260" s="381">
        <f t="shared" si="63"/>
        <v>4.8000000000000001E-2</v>
      </c>
    </row>
    <row r="261" spans="1:63" ht="409.6" thickTop="1" thickBot="1" x14ac:dyDescent="0.3">
      <c r="A261" s="18" t="s">
        <v>686</v>
      </c>
      <c r="B261" s="18" t="s">
        <v>397</v>
      </c>
      <c r="C261" s="18" t="s">
        <v>686</v>
      </c>
      <c r="D261" s="19" t="s">
        <v>397</v>
      </c>
      <c r="E261" s="19" t="s">
        <v>11</v>
      </c>
      <c r="F261" s="19" t="s">
        <v>74</v>
      </c>
      <c r="G261" s="19" t="s">
        <v>676</v>
      </c>
      <c r="H261" s="19" t="s">
        <v>387</v>
      </c>
      <c r="I261" s="19" t="s">
        <v>386</v>
      </c>
      <c r="J261" s="19" t="s">
        <v>388</v>
      </c>
      <c r="K261" s="19">
        <v>100</v>
      </c>
      <c r="L261" s="19" t="s">
        <v>38</v>
      </c>
      <c r="M261" s="19" t="s">
        <v>393</v>
      </c>
      <c r="N261" s="19" t="s">
        <v>394</v>
      </c>
      <c r="O261" s="23">
        <v>40</v>
      </c>
      <c r="P261" s="23">
        <v>6</v>
      </c>
      <c r="Q261" s="18" t="s">
        <v>41</v>
      </c>
      <c r="R261" s="18" t="s">
        <v>1562</v>
      </c>
      <c r="S261" s="18" t="s">
        <v>967</v>
      </c>
      <c r="T261" s="216" t="s">
        <v>2439</v>
      </c>
      <c r="U261" s="18"/>
      <c r="V261" s="25"/>
      <c r="W261" s="25"/>
      <c r="X261" s="25"/>
      <c r="Y261" s="25"/>
      <c r="Z261" s="25"/>
      <c r="AA261" s="102">
        <v>0</v>
      </c>
      <c r="AB261" s="25" t="s">
        <v>2792</v>
      </c>
      <c r="AC261" s="25" t="s">
        <v>2793</v>
      </c>
      <c r="AD261" s="49">
        <f>+VLOOKUP(M261,'[6]PA con seg III Trimestre'!$M$260:$AF$272,18,FALSE)</f>
        <v>0</v>
      </c>
      <c r="AE261" s="49" t="str">
        <f>+VLOOKUP(M261,'[6]PA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1" s="49" t="str">
        <f>+VLOOKUP(M261,'[6]PA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1" s="23">
        <v>1000</v>
      </c>
      <c r="AH261" s="22" t="s">
        <v>1573</v>
      </c>
      <c r="AI261" s="22" t="s">
        <v>47</v>
      </c>
      <c r="AJ261" s="24">
        <v>42388</v>
      </c>
      <c r="AK261" s="24">
        <v>42716</v>
      </c>
      <c r="AL261" s="22">
        <v>10</v>
      </c>
      <c r="AM261" s="22" t="s">
        <v>1568</v>
      </c>
      <c r="AN261" s="22" t="s">
        <v>1231</v>
      </c>
      <c r="AO261" s="22" t="s">
        <v>2439</v>
      </c>
      <c r="AP261" s="23">
        <v>10</v>
      </c>
      <c r="AQ261" s="25" t="s">
        <v>1574</v>
      </c>
      <c r="AR261" s="25" t="s">
        <v>1570</v>
      </c>
      <c r="AS261" s="23" t="s">
        <v>1571</v>
      </c>
      <c r="AT261" s="25" t="s">
        <v>1575</v>
      </c>
      <c r="AU261" s="25" t="s">
        <v>1570</v>
      </c>
      <c r="AV261" s="220">
        <v>80</v>
      </c>
      <c r="AW261" s="27">
        <v>0.77743902439024393</v>
      </c>
      <c r="AX261" s="18" t="s">
        <v>2795</v>
      </c>
      <c r="AY261" s="110" t="s">
        <v>1570</v>
      </c>
      <c r="AZ261" s="94">
        <f>+VLOOKUP(AG261,'[6]PA con seg III Trimestre'!$AG$260:$BF$272,23,FALSE)</f>
        <v>80</v>
      </c>
      <c r="BA261" s="94" t="s">
        <v>2794</v>
      </c>
      <c r="BB261" s="94" t="str">
        <f>+VLOOKUP(AG261,'[6]PA con seg III Trimestre'!$AG$260:$BF$272,25,FALSE)</f>
        <v>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v>
      </c>
      <c r="BC261" s="94" t="str">
        <f>+VLOOKUP(AG261,'[6]PA con seg III Trimestre'!$AG$260:$BF$272,26,FALSE)</f>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
      <c r="BD261" s="107">
        <f t="shared" si="55"/>
        <v>328</v>
      </c>
      <c r="BE261" s="107">
        <f t="shared" si="56"/>
        <v>328</v>
      </c>
      <c r="BF261" s="108">
        <f t="shared" si="57"/>
        <v>1</v>
      </c>
      <c r="BG261" s="381">
        <f t="shared" si="59"/>
        <v>0</v>
      </c>
      <c r="BH261" s="381">
        <f t="shared" si="60"/>
        <v>0</v>
      </c>
      <c r="BI261" s="382">
        <f t="shared" si="61"/>
        <v>0</v>
      </c>
      <c r="BJ261" s="381">
        <f t="shared" si="62"/>
        <v>0.08</v>
      </c>
      <c r="BK261" s="381">
        <f t="shared" si="63"/>
        <v>3.2000000000000001E-2</v>
      </c>
    </row>
    <row r="262" spans="1:63" ht="409.6" thickTop="1" thickBot="1" x14ac:dyDescent="0.3">
      <c r="A262" s="18" t="s">
        <v>686</v>
      </c>
      <c r="B262" s="18" t="s">
        <v>397</v>
      </c>
      <c r="C262" s="18" t="s">
        <v>686</v>
      </c>
      <c r="D262" s="19" t="s">
        <v>397</v>
      </c>
      <c r="E262" s="19" t="s">
        <v>11</v>
      </c>
      <c r="F262" s="19" t="s">
        <v>74</v>
      </c>
      <c r="G262" s="19" t="s">
        <v>676</v>
      </c>
      <c r="H262" s="19" t="s">
        <v>387</v>
      </c>
      <c r="I262" s="19" t="s">
        <v>386</v>
      </c>
      <c r="J262" s="19" t="s">
        <v>388</v>
      </c>
      <c r="K262" s="19">
        <v>100</v>
      </c>
      <c r="L262" s="19" t="s">
        <v>38</v>
      </c>
      <c r="M262" s="19" t="s">
        <v>393</v>
      </c>
      <c r="N262" s="19" t="s">
        <v>394</v>
      </c>
      <c r="O262" s="23">
        <v>40</v>
      </c>
      <c r="P262" s="23">
        <v>6</v>
      </c>
      <c r="Q262" s="18" t="s">
        <v>41</v>
      </c>
      <c r="R262" s="18" t="s">
        <v>1562</v>
      </c>
      <c r="S262" s="18" t="s">
        <v>967</v>
      </c>
      <c r="T262" s="216" t="s">
        <v>2439</v>
      </c>
      <c r="U262" s="18"/>
      <c r="V262" s="25"/>
      <c r="W262" s="25"/>
      <c r="X262" s="25"/>
      <c r="Y262" s="25"/>
      <c r="Z262" s="25"/>
      <c r="AA262" s="102">
        <v>0</v>
      </c>
      <c r="AB262" s="25" t="s">
        <v>2792</v>
      </c>
      <c r="AC262" s="25" t="s">
        <v>2793</v>
      </c>
      <c r="AD262" s="49">
        <f>+VLOOKUP(M262,'[6]PA con seg III Trimestre'!$M$260:$AF$272,18,FALSE)</f>
        <v>0</v>
      </c>
      <c r="AE262" s="49" t="str">
        <f>+VLOOKUP(M262,'[6]PA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2" s="49" t="str">
        <f>+VLOOKUP(M262,'[6]PA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2" s="23">
        <v>1001</v>
      </c>
      <c r="AH262" s="22" t="s">
        <v>1576</v>
      </c>
      <c r="AI262" s="22" t="s">
        <v>47</v>
      </c>
      <c r="AJ262" s="24">
        <v>42422</v>
      </c>
      <c r="AK262" s="24">
        <v>42464</v>
      </c>
      <c r="AL262" s="22">
        <v>15</v>
      </c>
      <c r="AM262" s="22" t="s">
        <v>1568</v>
      </c>
      <c r="AN262" s="22" t="s">
        <v>1231</v>
      </c>
      <c r="AO262" s="22" t="s">
        <v>2439</v>
      </c>
      <c r="AP262" s="23">
        <v>10</v>
      </c>
      <c r="AQ262" s="25" t="s">
        <v>1577</v>
      </c>
      <c r="AR262" s="25" t="s">
        <v>1570</v>
      </c>
      <c r="AS262" s="23" t="s">
        <v>1571</v>
      </c>
      <c r="AT262" s="25" t="s">
        <v>1578</v>
      </c>
      <c r="AU262" s="25" t="s">
        <v>1570</v>
      </c>
      <c r="AV262" s="109">
        <v>90</v>
      </c>
      <c r="AW262" s="27">
        <v>1</v>
      </c>
      <c r="AX262" s="18" t="s">
        <v>2796</v>
      </c>
      <c r="AY262" s="110" t="s">
        <v>1570</v>
      </c>
      <c r="AZ262" s="94">
        <f>+VLOOKUP(AG262,'[6]PA con seg III Trimestre'!$AG$260:$BF$272,23,FALSE)</f>
        <v>90</v>
      </c>
      <c r="BA262" s="94" t="s">
        <v>2794</v>
      </c>
      <c r="BB262" s="94" t="str">
        <f>+VLOOKUP(AG262,'[6]PA con seg III Trimestre'!$AG$260:$BF$272,25,FALSE)</f>
        <v xml:space="preserve">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v>
      </c>
      <c r="BC262" s="94" t="str">
        <f>+VLOOKUP(AG262,'[6]PA con seg III Trimestre'!$AG$260:$BF$272,26,FALSE)</f>
        <v>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v>
      </c>
      <c r="BD262" s="107">
        <f t="shared" si="55"/>
        <v>42</v>
      </c>
      <c r="BE262" s="107">
        <f t="shared" si="56"/>
        <v>42</v>
      </c>
      <c r="BF262" s="108">
        <f t="shared" si="57"/>
        <v>1</v>
      </c>
      <c r="BG262" s="381">
        <f t="shared" si="59"/>
        <v>0</v>
      </c>
      <c r="BH262" s="381">
        <f t="shared" si="60"/>
        <v>0</v>
      </c>
      <c r="BI262" s="382">
        <f t="shared" si="61"/>
        <v>0</v>
      </c>
      <c r="BJ262" s="381">
        <f t="shared" si="62"/>
        <v>0.13500000000000001</v>
      </c>
      <c r="BK262" s="381">
        <f t="shared" si="63"/>
        <v>5.4000000000000006E-2</v>
      </c>
    </row>
    <row r="263" spans="1:63" ht="298.5" thickTop="1" thickBot="1" x14ac:dyDescent="0.3">
      <c r="A263" s="18" t="s">
        <v>686</v>
      </c>
      <c r="B263" s="18" t="s">
        <v>397</v>
      </c>
      <c r="C263" s="18" t="s">
        <v>686</v>
      </c>
      <c r="D263" s="19" t="s">
        <v>397</v>
      </c>
      <c r="E263" s="19" t="s">
        <v>11</v>
      </c>
      <c r="F263" s="19" t="s">
        <v>74</v>
      </c>
      <c r="G263" s="19" t="s">
        <v>676</v>
      </c>
      <c r="H263" s="19" t="s">
        <v>387</v>
      </c>
      <c r="I263" s="19" t="s">
        <v>386</v>
      </c>
      <c r="J263" s="19" t="s">
        <v>388</v>
      </c>
      <c r="K263" s="19">
        <v>100</v>
      </c>
      <c r="L263" s="19" t="s">
        <v>38</v>
      </c>
      <c r="M263" s="19" t="s">
        <v>393</v>
      </c>
      <c r="N263" s="19" t="s">
        <v>394</v>
      </c>
      <c r="O263" s="23">
        <v>40</v>
      </c>
      <c r="P263" s="23">
        <v>6</v>
      </c>
      <c r="Q263" s="18" t="s">
        <v>41</v>
      </c>
      <c r="R263" s="18" t="s">
        <v>1562</v>
      </c>
      <c r="S263" s="18" t="s">
        <v>967</v>
      </c>
      <c r="T263" s="216" t="s">
        <v>2439</v>
      </c>
      <c r="U263" s="18"/>
      <c r="V263" s="25"/>
      <c r="W263" s="25"/>
      <c r="X263" s="25"/>
      <c r="Y263" s="25"/>
      <c r="Z263" s="25"/>
      <c r="AA263" s="102">
        <v>0</v>
      </c>
      <c r="AB263" s="25" t="s">
        <v>2792</v>
      </c>
      <c r="AC263" s="25" t="s">
        <v>2793</v>
      </c>
      <c r="AD263" s="49">
        <f>+VLOOKUP(M263,'[6]PA con seg III Trimestre'!$M$260:$AF$272,18,FALSE)</f>
        <v>0</v>
      </c>
      <c r="AE263" s="49" t="str">
        <f>+VLOOKUP(M263,'[6]PA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3" s="49" t="str">
        <f>+VLOOKUP(M263,'[6]PA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3" s="23">
        <v>1002</v>
      </c>
      <c r="AH263" s="22" t="s">
        <v>1579</v>
      </c>
      <c r="AI263" s="22" t="s">
        <v>47</v>
      </c>
      <c r="AJ263" s="24">
        <v>42551</v>
      </c>
      <c r="AK263" s="24">
        <v>42565</v>
      </c>
      <c r="AL263" s="22">
        <v>15</v>
      </c>
      <c r="AM263" s="22" t="s">
        <v>1568</v>
      </c>
      <c r="AN263" s="22" t="s">
        <v>1231</v>
      </c>
      <c r="AO263" s="22" t="s">
        <v>2439</v>
      </c>
      <c r="AP263" s="23"/>
      <c r="AQ263" s="25"/>
      <c r="AR263" s="25"/>
      <c r="AS263" s="23" t="s">
        <v>995</v>
      </c>
      <c r="AT263" s="25" t="s">
        <v>1580</v>
      </c>
      <c r="AU263" s="25" t="s">
        <v>1581</v>
      </c>
      <c r="AV263" s="109">
        <v>0</v>
      </c>
      <c r="AW263" s="27">
        <v>1</v>
      </c>
      <c r="AX263" s="18" t="s">
        <v>2797</v>
      </c>
      <c r="AY263" s="110" t="s">
        <v>2798</v>
      </c>
      <c r="AZ263" s="94">
        <f>+VLOOKUP(AG263,'[6]PA con seg III Trimestre'!$AG$260:$BF$272,23,FALSE)</f>
        <v>0</v>
      </c>
      <c r="BA263" s="94" t="s">
        <v>2794</v>
      </c>
      <c r="BB263" s="94" t="str">
        <f>+VLOOKUP(AG263,'[6]PA con seg III Trimestre'!$AG$260:$BF$272,25,FALSE)</f>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v>
      </c>
      <c r="BC263" s="94" t="str">
        <f>+VLOOKUP(AG263,'[6]PA con seg III Trimestre'!$AG$260:$BF$272,26,FALSE)</f>
        <v>no hay evidencias, teniendo en cuenta que la actividad no ha podido ser iniciada.</v>
      </c>
      <c r="BD263" s="107">
        <f t="shared" si="55"/>
        <v>14</v>
      </c>
      <c r="BE263" s="107">
        <f t="shared" si="56"/>
        <v>14</v>
      </c>
      <c r="BF263" s="108">
        <f t="shared" si="57"/>
        <v>1</v>
      </c>
      <c r="BG263" s="381">
        <f t="shared" si="59"/>
        <v>0</v>
      </c>
      <c r="BH263" s="381">
        <f t="shared" si="60"/>
        <v>0</v>
      </c>
      <c r="BI263" s="382">
        <f t="shared" si="61"/>
        <v>0</v>
      </c>
      <c r="BJ263" s="381">
        <f t="shared" si="62"/>
        <v>0</v>
      </c>
      <c r="BK263" s="381">
        <f t="shared" si="63"/>
        <v>0</v>
      </c>
    </row>
    <row r="264" spans="1:63" ht="298.5" thickTop="1" thickBot="1" x14ac:dyDescent="0.3">
      <c r="A264" s="18" t="s">
        <v>686</v>
      </c>
      <c r="B264" s="18" t="s">
        <v>397</v>
      </c>
      <c r="C264" s="18" t="s">
        <v>686</v>
      </c>
      <c r="D264" s="19" t="s">
        <v>397</v>
      </c>
      <c r="E264" s="19" t="s">
        <v>11</v>
      </c>
      <c r="F264" s="19" t="s">
        <v>74</v>
      </c>
      <c r="G264" s="19" t="s">
        <v>676</v>
      </c>
      <c r="H264" s="19" t="s">
        <v>387</v>
      </c>
      <c r="I264" s="19" t="s">
        <v>386</v>
      </c>
      <c r="J264" s="19" t="s">
        <v>388</v>
      </c>
      <c r="K264" s="19">
        <v>100</v>
      </c>
      <c r="L264" s="19" t="s">
        <v>38</v>
      </c>
      <c r="M264" s="19" t="s">
        <v>393</v>
      </c>
      <c r="N264" s="19" t="s">
        <v>394</v>
      </c>
      <c r="O264" s="23">
        <v>40</v>
      </c>
      <c r="P264" s="23">
        <v>6</v>
      </c>
      <c r="Q264" s="18" t="s">
        <v>41</v>
      </c>
      <c r="R264" s="18" t="s">
        <v>1562</v>
      </c>
      <c r="S264" s="18" t="s">
        <v>967</v>
      </c>
      <c r="T264" s="216" t="s">
        <v>2439</v>
      </c>
      <c r="U264" s="18"/>
      <c r="V264" s="25"/>
      <c r="W264" s="25"/>
      <c r="X264" s="25"/>
      <c r="Y264" s="25"/>
      <c r="Z264" s="25"/>
      <c r="AA264" s="102">
        <v>0</v>
      </c>
      <c r="AB264" s="25" t="s">
        <v>2792</v>
      </c>
      <c r="AC264" s="25" t="s">
        <v>2793</v>
      </c>
      <c r="AD264" s="49">
        <f>+VLOOKUP(M264,'[6]PA con seg III Trimestre'!$M$260:$AF$272,18,FALSE)</f>
        <v>0</v>
      </c>
      <c r="AE264" s="49" t="str">
        <f>+VLOOKUP(M264,'[6]PA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4" s="49" t="str">
        <f>+VLOOKUP(M264,'[6]PA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4" s="23">
        <v>1003</v>
      </c>
      <c r="AH264" s="22" t="s">
        <v>1582</v>
      </c>
      <c r="AI264" s="22" t="s">
        <v>47</v>
      </c>
      <c r="AJ264" s="24">
        <v>42566</v>
      </c>
      <c r="AK264" s="24">
        <v>42596</v>
      </c>
      <c r="AL264" s="22">
        <v>15</v>
      </c>
      <c r="AM264" s="22" t="s">
        <v>1568</v>
      </c>
      <c r="AN264" s="22" t="s">
        <v>1231</v>
      </c>
      <c r="AO264" s="22" t="s">
        <v>2439</v>
      </c>
      <c r="AP264" s="23"/>
      <c r="AQ264" s="25"/>
      <c r="AR264" s="25"/>
      <c r="AS264" s="23" t="s">
        <v>995</v>
      </c>
      <c r="AT264" s="25" t="s">
        <v>1583</v>
      </c>
      <c r="AU264" s="25" t="s">
        <v>1581</v>
      </c>
      <c r="AV264" s="109">
        <v>0</v>
      </c>
      <c r="AW264" s="27">
        <v>1</v>
      </c>
      <c r="AX264" s="18" t="s">
        <v>2799</v>
      </c>
      <c r="AY264" s="110" t="s">
        <v>2798</v>
      </c>
      <c r="AZ264" s="94">
        <f>+VLOOKUP(AG264,'[6]PA con seg III Trimestre'!$AG$260:$BF$272,23,FALSE)</f>
        <v>0</v>
      </c>
      <c r="BA264" s="94" t="s">
        <v>2794</v>
      </c>
      <c r="BB264" s="94" t="str">
        <f>+VLOOKUP(AG264,'[6]PA con seg III Trimestre'!$AG$260:$BF$272,25,FALSE)</f>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v>
      </c>
      <c r="BC264" s="94" t="str">
        <f>+VLOOKUP(AG264,'[6]PA con seg III Trimestre'!$AG$260:$BF$272,26,FALSE)</f>
        <v>no hay evidencias, teniendo en cuenta que la actividad no ha podido ser iniciada.</v>
      </c>
      <c r="BD264" s="107">
        <f t="shared" ref="BD264:BD326" si="64">+AK264-AJ264</f>
        <v>30</v>
      </c>
      <c r="BE264" s="107">
        <f t="shared" ref="BE264:BE326" si="65">IF($BE$6-AJ264&gt;BD264,BD264,IF($BE$6-AJ264&lt;=0,"Actividad no ha iniciado",$BE$6-AJ264))</f>
        <v>30</v>
      </c>
      <c r="BF264" s="108">
        <f t="shared" ref="BF264:BF326" si="66">IF(BE264="Actividad no ha iniciado","Actividad no ha iniciado",IF(AO264="Inactivo","Actividad inactiva",BE264/BD264))</f>
        <v>1</v>
      </c>
      <c r="BG264" s="381">
        <f t="shared" si="59"/>
        <v>0</v>
      </c>
      <c r="BH264" s="381">
        <f t="shared" si="60"/>
        <v>0</v>
      </c>
      <c r="BI264" s="382">
        <f t="shared" si="61"/>
        <v>0</v>
      </c>
      <c r="BJ264" s="381">
        <f t="shared" si="62"/>
        <v>0</v>
      </c>
      <c r="BK264" s="381">
        <f t="shared" si="63"/>
        <v>0</v>
      </c>
    </row>
    <row r="265" spans="1:63" ht="298.5" thickTop="1" thickBot="1" x14ac:dyDescent="0.3">
      <c r="A265" s="18" t="s">
        <v>686</v>
      </c>
      <c r="B265" s="18" t="s">
        <v>397</v>
      </c>
      <c r="C265" s="18" t="s">
        <v>686</v>
      </c>
      <c r="D265" s="19" t="s">
        <v>397</v>
      </c>
      <c r="E265" s="19" t="s">
        <v>11</v>
      </c>
      <c r="F265" s="19" t="s">
        <v>74</v>
      </c>
      <c r="G265" s="19" t="s">
        <v>676</v>
      </c>
      <c r="H265" s="19" t="s">
        <v>387</v>
      </c>
      <c r="I265" s="19" t="s">
        <v>386</v>
      </c>
      <c r="J265" s="19" t="s">
        <v>388</v>
      </c>
      <c r="K265" s="19">
        <v>100</v>
      </c>
      <c r="L265" s="19" t="s">
        <v>38</v>
      </c>
      <c r="M265" s="19" t="s">
        <v>393</v>
      </c>
      <c r="N265" s="19" t="s">
        <v>394</v>
      </c>
      <c r="O265" s="23">
        <v>40</v>
      </c>
      <c r="P265" s="23">
        <v>6</v>
      </c>
      <c r="Q265" s="18" t="s">
        <v>41</v>
      </c>
      <c r="R265" s="18" t="s">
        <v>1562</v>
      </c>
      <c r="S265" s="18" t="s">
        <v>967</v>
      </c>
      <c r="T265" s="216" t="s">
        <v>2439</v>
      </c>
      <c r="U265" s="18"/>
      <c r="V265" s="25"/>
      <c r="W265" s="25"/>
      <c r="X265" s="25"/>
      <c r="Y265" s="25"/>
      <c r="Z265" s="25"/>
      <c r="AA265" s="102">
        <v>0</v>
      </c>
      <c r="AB265" s="25" t="s">
        <v>2792</v>
      </c>
      <c r="AC265" s="25" t="s">
        <v>2793</v>
      </c>
      <c r="AD265" s="49">
        <f>+VLOOKUP(M265,'[6]PA con seg III Trimestre'!$M$260:$AF$272,18,FALSE)</f>
        <v>0</v>
      </c>
      <c r="AE265" s="49" t="str">
        <f>+VLOOKUP(M265,'[6]PA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5" s="49" t="str">
        <f>+VLOOKUP(M265,'[6]PA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5" s="23">
        <v>1004</v>
      </c>
      <c r="AH265" s="22" t="s">
        <v>1584</v>
      </c>
      <c r="AI265" s="22" t="s">
        <v>47</v>
      </c>
      <c r="AJ265" s="24">
        <v>42597</v>
      </c>
      <c r="AK265" s="24">
        <v>42627</v>
      </c>
      <c r="AL265" s="22">
        <v>15</v>
      </c>
      <c r="AM265" s="22" t="s">
        <v>1568</v>
      </c>
      <c r="AN265" s="22" t="s">
        <v>1231</v>
      </c>
      <c r="AO265" s="22" t="s">
        <v>2439</v>
      </c>
      <c r="AP265" s="23"/>
      <c r="AQ265" s="25"/>
      <c r="AR265" s="25"/>
      <c r="AS265" s="23" t="s">
        <v>995</v>
      </c>
      <c r="AT265" s="25" t="s">
        <v>1585</v>
      </c>
      <c r="AU265" s="25" t="s">
        <v>1581</v>
      </c>
      <c r="AV265" s="109">
        <v>0</v>
      </c>
      <c r="AW265" s="27">
        <v>1</v>
      </c>
      <c r="AX265" s="18" t="s">
        <v>2800</v>
      </c>
      <c r="AY265" s="110" t="s">
        <v>2798</v>
      </c>
      <c r="AZ265" s="94">
        <f>+VLOOKUP(AG265,'[6]PA con seg III Trimestre'!$AG$260:$BF$272,23,FALSE)</f>
        <v>0</v>
      </c>
      <c r="BA265" s="94" t="s">
        <v>2794</v>
      </c>
      <c r="BB265" s="94" t="str">
        <f>+VLOOKUP(AG265,'[6]PA con seg III Trimestre'!$AG$260:$BF$272,25,FALSE)</f>
        <v xml:space="preserve">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v>
      </c>
      <c r="BC265" s="94" t="str">
        <f>+VLOOKUP(AG265,'[6]PA con seg III Trimestre'!$AG$260:$BF$272,26,FALSE)</f>
        <v>no hay evidencias, teniendo en cuenta que la actividad no ha podido ser iniciada.</v>
      </c>
      <c r="BD265" s="107">
        <f t="shared" si="64"/>
        <v>30</v>
      </c>
      <c r="BE265" s="107">
        <f t="shared" si="65"/>
        <v>30</v>
      </c>
      <c r="BF265" s="108">
        <f t="shared" si="66"/>
        <v>1</v>
      </c>
      <c r="BG265" s="381">
        <f t="shared" si="59"/>
        <v>0</v>
      </c>
      <c r="BH265" s="381">
        <f t="shared" si="60"/>
        <v>0</v>
      </c>
      <c r="BI265" s="382">
        <f t="shared" si="61"/>
        <v>0</v>
      </c>
      <c r="BJ265" s="381">
        <f t="shared" si="62"/>
        <v>0</v>
      </c>
      <c r="BK265" s="381">
        <f t="shared" si="63"/>
        <v>0</v>
      </c>
    </row>
    <row r="266" spans="1:63" ht="298.5" thickTop="1" thickBot="1" x14ac:dyDescent="0.3">
      <c r="A266" s="18" t="s">
        <v>686</v>
      </c>
      <c r="B266" s="18" t="s">
        <v>397</v>
      </c>
      <c r="C266" s="18" t="s">
        <v>686</v>
      </c>
      <c r="D266" s="19" t="s">
        <v>397</v>
      </c>
      <c r="E266" s="19" t="s">
        <v>11</v>
      </c>
      <c r="F266" s="19" t="s">
        <v>74</v>
      </c>
      <c r="G266" s="19" t="s">
        <v>676</v>
      </c>
      <c r="H266" s="19" t="s">
        <v>387</v>
      </c>
      <c r="I266" s="19" t="s">
        <v>386</v>
      </c>
      <c r="J266" s="19" t="s">
        <v>388</v>
      </c>
      <c r="K266" s="19">
        <v>100</v>
      </c>
      <c r="L266" s="19" t="s">
        <v>38</v>
      </c>
      <c r="M266" s="19" t="s">
        <v>393</v>
      </c>
      <c r="N266" s="19" t="s">
        <v>394</v>
      </c>
      <c r="O266" s="23">
        <v>40</v>
      </c>
      <c r="P266" s="23">
        <v>6</v>
      </c>
      <c r="Q266" s="18" t="s">
        <v>41</v>
      </c>
      <c r="R266" s="18" t="s">
        <v>1562</v>
      </c>
      <c r="S266" s="18" t="s">
        <v>967</v>
      </c>
      <c r="T266" s="216" t="s">
        <v>2439</v>
      </c>
      <c r="U266" s="18"/>
      <c r="V266" s="25"/>
      <c r="W266" s="25"/>
      <c r="X266" s="25"/>
      <c r="Y266" s="25"/>
      <c r="Z266" s="25"/>
      <c r="AA266" s="102">
        <v>0</v>
      </c>
      <c r="AB266" s="25" t="s">
        <v>2792</v>
      </c>
      <c r="AC266" s="25" t="s">
        <v>2793</v>
      </c>
      <c r="AD266" s="49">
        <f>+VLOOKUP(M266,'[6]PA con seg III Trimestre'!$M$260:$AF$272,18,FALSE)</f>
        <v>0</v>
      </c>
      <c r="AE266" s="49" t="str">
        <f>+VLOOKUP(M266,'[6]PA con seg III Trimestre'!$M$260:$AF$272,19,FALSE)</f>
        <v>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a la fecha 30 de Noviembre no se ha obtenido respuesta por parte del área de sistemas, luego de haber insistido en 4 opotunidades no se logra concentrar reunion lo que trunca el avance del módulo.</v>
      </c>
      <c r="AF266" s="49" t="str">
        <f>+VLOOKUP(M266,'[6]PA con seg III Trimestre'!$M$260:$AF$272,20,FALSE)</f>
        <v>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v>
      </c>
      <c r="AG266" s="23">
        <v>1005</v>
      </c>
      <c r="AH266" s="22" t="s">
        <v>1586</v>
      </c>
      <c r="AI266" s="22" t="s">
        <v>47</v>
      </c>
      <c r="AJ266" s="24">
        <v>42628</v>
      </c>
      <c r="AK266" s="24">
        <v>42716</v>
      </c>
      <c r="AL266" s="22">
        <v>15</v>
      </c>
      <c r="AM266" s="22" t="s">
        <v>1568</v>
      </c>
      <c r="AN266" s="22" t="s">
        <v>1231</v>
      </c>
      <c r="AO266" s="22" t="s">
        <v>2439</v>
      </c>
      <c r="AP266" s="23"/>
      <c r="AQ266" s="25"/>
      <c r="AR266" s="25"/>
      <c r="AS266" s="23" t="s">
        <v>995</v>
      </c>
      <c r="AT266" s="25" t="s">
        <v>1587</v>
      </c>
      <c r="AU266" s="25" t="s">
        <v>1581</v>
      </c>
      <c r="AV266" s="109">
        <v>0</v>
      </c>
      <c r="AW266" s="27">
        <v>0.17045454545454544</v>
      </c>
      <c r="AX266" s="18" t="s">
        <v>2801</v>
      </c>
      <c r="AY266" s="110" t="s">
        <v>2798</v>
      </c>
      <c r="AZ266" s="94">
        <f>+VLOOKUP(AG266,'[6]PA con seg III Trimestre'!$AG$260:$BF$272,23,FALSE)</f>
        <v>0</v>
      </c>
      <c r="BA266" s="94" t="s">
        <v>2794</v>
      </c>
      <c r="BB266" s="94" t="str">
        <f>+VLOOKUP(AG266,'[6]PA con seg III Trimestre'!$AG$260:$BF$272,25,FALSE)</f>
        <v>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v>
      </c>
      <c r="BC266" s="94" t="str">
        <f>+VLOOKUP(AG266,'[6]PA con seg III Trimestre'!$AG$260:$BF$272,26,FALSE)</f>
        <v>no hay evidencias, teniendo en cuenta que la actividad no ha podido ser iniciada.</v>
      </c>
      <c r="BD266" s="107">
        <f t="shared" si="64"/>
        <v>88</v>
      </c>
      <c r="BE266" s="107">
        <f t="shared" si="65"/>
        <v>88</v>
      </c>
      <c r="BF266" s="108">
        <f t="shared" si="66"/>
        <v>1</v>
      </c>
      <c r="BG266" s="381">
        <f t="shared" si="59"/>
        <v>0</v>
      </c>
      <c r="BH266" s="381">
        <f t="shared" si="60"/>
        <v>0</v>
      </c>
      <c r="BI266" s="382">
        <f t="shared" si="61"/>
        <v>0</v>
      </c>
      <c r="BJ266" s="381">
        <f t="shared" si="62"/>
        <v>0</v>
      </c>
      <c r="BK266" s="381">
        <f t="shared" si="63"/>
        <v>0</v>
      </c>
    </row>
    <row r="267" spans="1:63" ht="244.5" thickTop="1" thickBot="1" x14ac:dyDescent="0.3">
      <c r="A267" s="18" t="s">
        <v>686</v>
      </c>
      <c r="B267" s="18" t="s">
        <v>397</v>
      </c>
      <c r="C267" s="18" t="s">
        <v>686</v>
      </c>
      <c r="D267" s="19" t="s">
        <v>397</v>
      </c>
      <c r="E267" s="19" t="s">
        <v>11</v>
      </c>
      <c r="F267" s="19" t="s">
        <v>74</v>
      </c>
      <c r="G267" s="19" t="s">
        <v>676</v>
      </c>
      <c r="H267" s="19" t="s">
        <v>387</v>
      </c>
      <c r="I267" s="19" t="s">
        <v>386</v>
      </c>
      <c r="J267" s="19" t="s">
        <v>388</v>
      </c>
      <c r="K267" s="19">
        <v>100</v>
      </c>
      <c r="L267" s="19" t="s">
        <v>38</v>
      </c>
      <c r="M267" s="19" t="s">
        <v>407</v>
      </c>
      <c r="N267" s="19" t="s">
        <v>408</v>
      </c>
      <c r="O267" s="20">
        <v>60</v>
      </c>
      <c r="P267" s="23">
        <v>90</v>
      </c>
      <c r="Q267" s="18" t="s">
        <v>38</v>
      </c>
      <c r="R267" s="21" t="s">
        <v>1562</v>
      </c>
      <c r="S267" s="22" t="s">
        <v>967</v>
      </c>
      <c r="T267" s="216" t="s">
        <v>2439</v>
      </c>
      <c r="U267" s="22" t="s">
        <v>1588</v>
      </c>
      <c r="V267" s="25" t="s">
        <v>1589</v>
      </c>
      <c r="W267" s="25" t="s">
        <v>1590</v>
      </c>
      <c r="X267" s="25" t="s">
        <v>1591</v>
      </c>
      <c r="Y267" s="25" t="s">
        <v>1592</v>
      </c>
      <c r="Z267" s="25" t="s">
        <v>1593</v>
      </c>
      <c r="AA267" s="102">
        <v>97</v>
      </c>
      <c r="AB267" s="25" t="s">
        <v>2783</v>
      </c>
      <c r="AC267" s="25" t="s">
        <v>1593</v>
      </c>
      <c r="AD267" s="49">
        <f>+VLOOKUP(M267,'[6]PA con seg III Trimestre'!$M$260:$AF$272,18,FALSE)</f>
        <v>82.17</v>
      </c>
      <c r="AE267" s="49" t="str">
        <f>+VLOOKUP(M267,'[6]PA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67" s="49" t="str">
        <f>+VLOOKUP(M267,'[6]PA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67" s="23">
        <v>1006</v>
      </c>
      <c r="AH267" s="22" t="s">
        <v>1594</v>
      </c>
      <c r="AI267" s="22" t="s">
        <v>70</v>
      </c>
      <c r="AJ267" s="24">
        <v>42370</v>
      </c>
      <c r="AK267" s="24">
        <v>42716</v>
      </c>
      <c r="AL267" s="22">
        <v>15</v>
      </c>
      <c r="AM267" s="22" t="s">
        <v>1595</v>
      </c>
      <c r="AN267" s="22" t="s">
        <v>1193</v>
      </c>
      <c r="AO267" s="22" t="s">
        <v>2439</v>
      </c>
      <c r="AP267" s="23">
        <v>100</v>
      </c>
      <c r="AQ267" s="25" t="s">
        <v>1596</v>
      </c>
      <c r="AR267" s="25" t="s">
        <v>1597</v>
      </c>
      <c r="AS267" s="102">
        <v>100</v>
      </c>
      <c r="AT267" s="25" t="s">
        <v>1598</v>
      </c>
      <c r="AU267" s="25" t="s">
        <v>1599</v>
      </c>
      <c r="AV267" s="109">
        <v>100</v>
      </c>
      <c r="AW267" s="27">
        <v>0.78901734104046239</v>
      </c>
      <c r="AX267" s="18" t="s">
        <v>2784</v>
      </c>
      <c r="AY267" s="110" t="s">
        <v>1599</v>
      </c>
      <c r="AZ267" s="94">
        <f>+VLOOKUP(AG267,'[6]PA con seg III Trimestre'!$AG$260:$BF$272,23,FALSE)</f>
        <v>100</v>
      </c>
      <c r="BA267" s="94" t="s">
        <v>2794</v>
      </c>
      <c r="BB267" s="94" t="str">
        <f>+VLOOKUP(AG267,'[6]PA con seg III Trimestre'!$AG$260:$BF$272,25,FALSE)</f>
        <v xml:space="preserve">En el cuarto trimestre se recibieron en total 4341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30684 documetos recibidos y tramitados. </v>
      </c>
      <c r="BC267" s="94" t="str">
        <f>+VLOOKUP(AG267,'[6]PA con seg III Trimestre'!$AG$260:$BF$272,26,FALSE)</f>
        <v>CORREO ELECTRONICO apenitenciarios@inpec.gov.co; USUARIO GESDOC Gloria Esperanza Maldonado, PLANILLAS DE CORRESPONDENCIA RECIBIDA GESDOC UBICADAS EN 3 AZ: CORRESPONDENCIA RECIBIDA MARZO-ABRIL 2016, MAYO-JUNIO 2016, JUNIO-JULIO, AGOSTO, SEPTIEMBRE, OCTUBRE Y NOVIEMBRE 2016, LOCALIZADAS EN EL ARCHIVADOR DE AZ DE LA OFICINA DE ASUNTOS PENITENCIARIOS.</v>
      </c>
      <c r="BD267" s="107">
        <f t="shared" si="64"/>
        <v>346</v>
      </c>
      <c r="BE267" s="107">
        <f t="shared" si="65"/>
        <v>346</v>
      </c>
      <c r="BF267" s="108">
        <f t="shared" si="66"/>
        <v>1</v>
      </c>
      <c r="BG267" s="381">
        <f t="shared" si="59"/>
        <v>0.91300000000000003</v>
      </c>
      <c r="BH267" s="381">
        <f t="shared" si="60"/>
        <v>0.91300000000000003</v>
      </c>
      <c r="BI267" s="382">
        <f t="shared" si="61"/>
        <v>0.54780000000000006</v>
      </c>
      <c r="BJ267" s="381">
        <f t="shared" si="62"/>
        <v>0.15</v>
      </c>
      <c r="BK267" s="381">
        <f t="shared" si="63"/>
        <v>0.09</v>
      </c>
    </row>
    <row r="268" spans="1:63" ht="244.5" thickTop="1" thickBot="1" x14ac:dyDescent="0.3">
      <c r="A268" s="18" t="s">
        <v>686</v>
      </c>
      <c r="B268" s="18" t="s">
        <v>397</v>
      </c>
      <c r="C268" s="18" t="s">
        <v>686</v>
      </c>
      <c r="D268" s="19" t="s">
        <v>397</v>
      </c>
      <c r="E268" s="19" t="s">
        <v>11</v>
      </c>
      <c r="F268" s="19" t="s">
        <v>74</v>
      </c>
      <c r="G268" s="19" t="s">
        <v>676</v>
      </c>
      <c r="H268" s="19" t="s">
        <v>387</v>
      </c>
      <c r="I268" s="19" t="s">
        <v>386</v>
      </c>
      <c r="J268" s="19" t="s">
        <v>388</v>
      </c>
      <c r="K268" s="19">
        <v>100</v>
      </c>
      <c r="L268" s="19" t="s">
        <v>38</v>
      </c>
      <c r="M268" s="18" t="s">
        <v>407</v>
      </c>
      <c r="N268" s="18" t="s">
        <v>408</v>
      </c>
      <c r="O268" s="23">
        <v>60</v>
      </c>
      <c r="P268" s="23">
        <v>90</v>
      </c>
      <c r="Q268" s="18" t="s">
        <v>38</v>
      </c>
      <c r="R268" s="18" t="s">
        <v>1562</v>
      </c>
      <c r="S268" s="18" t="s">
        <v>967</v>
      </c>
      <c r="T268" s="216" t="s">
        <v>2439</v>
      </c>
      <c r="U268" s="18"/>
      <c r="V268" s="25"/>
      <c r="W268" s="25"/>
      <c r="X268" s="25"/>
      <c r="Y268" s="25"/>
      <c r="Z268" s="25"/>
      <c r="AA268" s="102">
        <v>97</v>
      </c>
      <c r="AB268" s="25" t="s">
        <v>2783</v>
      </c>
      <c r="AC268" s="25" t="s">
        <v>1593</v>
      </c>
      <c r="AD268" s="49">
        <f>+VLOOKUP(M268,'[6]PA con seg III Trimestre'!$M$260:$AF$272,18,FALSE)</f>
        <v>82.17</v>
      </c>
      <c r="AE268" s="49" t="str">
        <f>+VLOOKUP(M268,'[6]PA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68" s="49" t="str">
        <f>+VLOOKUP(M268,'[6]PA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68" s="23">
        <v>1007</v>
      </c>
      <c r="AH268" s="18" t="s">
        <v>1600</v>
      </c>
      <c r="AI268" s="22" t="s">
        <v>70</v>
      </c>
      <c r="AJ268" s="24">
        <v>42370</v>
      </c>
      <c r="AK268" s="24">
        <v>42716</v>
      </c>
      <c r="AL268" s="22">
        <v>15</v>
      </c>
      <c r="AM268" s="22" t="s">
        <v>1601</v>
      </c>
      <c r="AN268" s="22" t="s">
        <v>945</v>
      </c>
      <c r="AO268" s="22" t="s">
        <v>2439</v>
      </c>
      <c r="AP268" s="23">
        <v>100</v>
      </c>
      <c r="AQ268" s="25" t="s">
        <v>1602</v>
      </c>
      <c r="AR268" s="25" t="s">
        <v>1603</v>
      </c>
      <c r="AS268" s="102">
        <v>100</v>
      </c>
      <c r="AT268" s="25" t="s">
        <v>1604</v>
      </c>
      <c r="AU268" s="25" t="s">
        <v>1605</v>
      </c>
      <c r="AV268" s="109">
        <v>100</v>
      </c>
      <c r="AW268" s="27">
        <v>0.78901734104046239</v>
      </c>
      <c r="AX268" s="18" t="s">
        <v>2785</v>
      </c>
      <c r="AY268" s="110" t="s">
        <v>1605</v>
      </c>
      <c r="AZ268" s="94">
        <f>+VLOOKUP(AG268,'[6]PA con seg III Trimestre'!$AG$260:$BF$272,23,FALSE)</f>
        <v>100</v>
      </c>
      <c r="BA268" s="94" t="s">
        <v>2794</v>
      </c>
      <c r="BB268" s="94" t="str">
        <f>+VLOOKUP(AG268,'[6]PA con seg III Trimestre'!$AG$260:$BF$272,25,FALSE)</f>
        <v>En el cuarto  trimestre se recibieron72 solicitudes de asignación de establecimiento y entrega para 128 internos las cuales se tramitarón en su totalidad mediante acto administrativo. el acumulado para los tres trimestres es de 300 solicitudes para 451 internos.</v>
      </c>
      <c r="BC268" s="94" t="str">
        <f>+VLOOKUP(AG268,'[6]PA con seg III Trimestre'!$AG$260:$BF$272,26,FALSE)</f>
        <v>Archivo general de la Oficina del Grupo Asuntos Penitenciarios  , digitaliados los actos administrativos en la carpeta e2016(Dirección59)-Acceso directo ubicada en C:\Users\MAFONSECAM\Desktop, Consolidado se descarga del rol estadístico en Sisipec Web I del usuario RB79905535.</v>
      </c>
      <c r="BD268" s="107">
        <f t="shared" si="64"/>
        <v>346</v>
      </c>
      <c r="BE268" s="107">
        <f t="shared" si="65"/>
        <v>346</v>
      </c>
      <c r="BF268" s="108">
        <f t="shared" si="66"/>
        <v>1</v>
      </c>
      <c r="BG268" s="381">
        <f t="shared" si="59"/>
        <v>0.91300000000000003</v>
      </c>
      <c r="BH268" s="381">
        <f t="shared" si="60"/>
        <v>0.91300000000000003</v>
      </c>
      <c r="BI268" s="382">
        <f t="shared" si="61"/>
        <v>0.54780000000000006</v>
      </c>
      <c r="BJ268" s="381">
        <f t="shared" si="62"/>
        <v>0.15</v>
      </c>
      <c r="BK268" s="381">
        <f t="shared" si="63"/>
        <v>0.09</v>
      </c>
    </row>
    <row r="269" spans="1:63" ht="244.5" thickTop="1" thickBot="1" x14ac:dyDescent="0.3">
      <c r="A269" s="18" t="s">
        <v>686</v>
      </c>
      <c r="B269" s="18" t="s">
        <v>397</v>
      </c>
      <c r="C269" s="18" t="s">
        <v>686</v>
      </c>
      <c r="D269" s="19" t="s">
        <v>397</v>
      </c>
      <c r="E269" s="19" t="s">
        <v>11</v>
      </c>
      <c r="F269" s="19" t="s">
        <v>74</v>
      </c>
      <c r="G269" s="19" t="s">
        <v>676</v>
      </c>
      <c r="H269" s="19" t="s">
        <v>387</v>
      </c>
      <c r="I269" s="19" t="s">
        <v>386</v>
      </c>
      <c r="J269" s="19" t="s">
        <v>388</v>
      </c>
      <c r="K269" s="19">
        <v>100</v>
      </c>
      <c r="L269" s="19" t="s">
        <v>38</v>
      </c>
      <c r="M269" s="18" t="s">
        <v>407</v>
      </c>
      <c r="N269" s="18" t="s">
        <v>408</v>
      </c>
      <c r="O269" s="23">
        <v>60</v>
      </c>
      <c r="P269" s="23">
        <v>90</v>
      </c>
      <c r="Q269" s="18" t="s">
        <v>38</v>
      </c>
      <c r="R269" s="18" t="s">
        <v>1562</v>
      </c>
      <c r="S269" s="18" t="s">
        <v>967</v>
      </c>
      <c r="T269" s="216" t="s">
        <v>2439</v>
      </c>
      <c r="U269" s="18"/>
      <c r="V269" s="25"/>
      <c r="W269" s="25"/>
      <c r="X269" s="25"/>
      <c r="Y269" s="25"/>
      <c r="Z269" s="25"/>
      <c r="AA269" s="102">
        <v>97</v>
      </c>
      <c r="AB269" s="25" t="s">
        <v>2783</v>
      </c>
      <c r="AC269" s="25" t="s">
        <v>1593</v>
      </c>
      <c r="AD269" s="49">
        <f>+VLOOKUP(M269,'[6]PA con seg III Trimestre'!$M$260:$AF$272,18,FALSE)</f>
        <v>82.17</v>
      </c>
      <c r="AE269" s="49" t="str">
        <f>+VLOOKUP(M269,'[6]PA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69" s="49" t="str">
        <f>+VLOOKUP(M269,'[6]PA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69" s="23">
        <v>1008</v>
      </c>
      <c r="AH269" s="18" t="s">
        <v>1606</v>
      </c>
      <c r="AI269" s="22" t="s">
        <v>70</v>
      </c>
      <c r="AJ269" s="24">
        <v>42370</v>
      </c>
      <c r="AK269" s="24">
        <v>42716</v>
      </c>
      <c r="AL269" s="22">
        <v>10</v>
      </c>
      <c r="AM269" s="22" t="s">
        <v>1607</v>
      </c>
      <c r="AN269" s="22" t="s">
        <v>945</v>
      </c>
      <c r="AO269" s="22" t="s">
        <v>2439</v>
      </c>
      <c r="AP269" s="23">
        <v>94.91</v>
      </c>
      <c r="AQ269" s="25" t="s">
        <v>1608</v>
      </c>
      <c r="AR269" s="25" t="s">
        <v>1609</v>
      </c>
      <c r="AS269" s="102">
        <v>100</v>
      </c>
      <c r="AT269" s="25" t="s">
        <v>1610</v>
      </c>
      <c r="AU269" s="25" t="s">
        <v>1611</v>
      </c>
      <c r="AV269" s="109">
        <v>100</v>
      </c>
      <c r="AW269" s="27">
        <v>0.78901734104046239</v>
      </c>
      <c r="AX269" s="18" t="s">
        <v>2786</v>
      </c>
      <c r="AY269" s="110" t="s">
        <v>2787</v>
      </c>
      <c r="AZ269" s="94">
        <f>+VLOOKUP(AG269,'[6]PA con seg III Trimestre'!$AG$260:$BF$272,23,FALSE)</f>
        <v>100</v>
      </c>
      <c r="BA269" s="94" t="s">
        <v>2794</v>
      </c>
      <c r="BB269" s="94" t="str">
        <f>+VLOOKUP(AG269,'[6]PA con seg III Trimestre'!$AG$260:$BF$272,25,FALSE)</f>
        <v xml:space="preserve">En el cuarto trimestre se recibieron 855 solicitudes de remision de diferentes establecimientos, las cuales se tramitarón en su totalidad comunicando a establecimientos nacionales por competencia, y proyectando 451 actos administrativos de remisiones judiciales, médicas y/o salidas temporales para 1463 internos de alto persil de seguidad. se consiera cumplida la meta de 100% para este trimestre. </v>
      </c>
      <c r="BC269" s="94" t="str">
        <f>+VLOOKUP(AG269,'[6]PA con seg III Trimestre'!$AG$260:$BF$272,26,FALSE)</f>
        <v>Las planillas de Correspondencia recibida donde consta los documentos recepcionados se localizan en AZ  Marzo-Abril , Mayo- Junio, julio- agosto, septiembre, octubre y noviembre.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v>
      </c>
      <c r="BD269" s="107">
        <f t="shared" si="64"/>
        <v>346</v>
      </c>
      <c r="BE269" s="107">
        <f t="shared" si="65"/>
        <v>346</v>
      </c>
      <c r="BF269" s="108">
        <f t="shared" si="66"/>
        <v>1</v>
      </c>
      <c r="BG269" s="381">
        <f t="shared" si="59"/>
        <v>0.91300000000000003</v>
      </c>
      <c r="BH269" s="381">
        <f t="shared" si="60"/>
        <v>0.91300000000000003</v>
      </c>
      <c r="BI269" s="382">
        <f t="shared" si="61"/>
        <v>0.54780000000000006</v>
      </c>
      <c r="BJ269" s="381">
        <f t="shared" si="62"/>
        <v>0.1</v>
      </c>
      <c r="BK269" s="381">
        <f t="shared" si="63"/>
        <v>0.06</v>
      </c>
    </row>
    <row r="270" spans="1:63" ht="244.5" thickTop="1" thickBot="1" x14ac:dyDescent="0.3">
      <c r="A270" s="18" t="s">
        <v>686</v>
      </c>
      <c r="B270" s="18" t="s">
        <v>397</v>
      </c>
      <c r="C270" s="18" t="s">
        <v>686</v>
      </c>
      <c r="D270" s="19" t="s">
        <v>397</v>
      </c>
      <c r="E270" s="19" t="s">
        <v>11</v>
      </c>
      <c r="F270" s="19" t="s">
        <v>74</v>
      </c>
      <c r="G270" s="19" t="s">
        <v>676</v>
      </c>
      <c r="H270" s="19" t="s">
        <v>387</v>
      </c>
      <c r="I270" s="19" t="s">
        <v>386</v>
      </c>
      <c r="J270" s="19" t="s">
        <v>388</v>
      </c>
      <c r="K270" s="19">
        <v>100</v>
      </c>
      <c r="L270" s="19" t="s">
        <v>38</v>
      </c>
      <c r="M270" s="18" t="s">
        <v>407</v>
      </c>
      <c r="N270" s="18" t="s">
        <v>408</v>
      </c>
      <c r="O270" s="23">
        <v>60</v>
      </c>
      <c r="P270" s="23">
        <v>90</v>
      </c>
      <c r="Q270" s="18" t="s">
        <v>38</v>
      </c>
      <c r="R270" s="18" t="s">
        <v>1562</v>
      </c>
      <c r="S270" s="18" t="s">
        <v>967</v>
      </c>
      <c r="T270" s="216" t="s">
        <v>2439</v>
      </c>
      <c r="U270" s="18"/>
      <c r="V270" s="25"/>
      <c r="W270" s="25"/>
      <c r="X270" s="25"/>
      <c r="Y270" s="25"/>
      <c r="Z270" s="25"/>
      <c r="AA270" s="102">
        <v>97</v>
      </c>
      <c r="AB270" s="25" t="s">
        <v>2783</v>
      </c>
      <c r="AC270" s="25" t="s">
        <v>1593</v>
      </c>
      <c r="AD270" s="49">
        <f>+VLOOKUP(M270,'[6]PA con seg III Trimestre'!$M$260:$AF$272,18,FALSE)</f>
        <v>82.17</v>
      </c>
      <c r="AE270" s="49" t="str">
        <f>+VLOOKUP(M270,'[6]PA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70" s="49" t="str">
        <f>+VLOOKUP(M270,'[6]PA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70" s="23">
        <v>1009</v>
      </c>
      <c r="AH270" s="18" t="s">
        <v>1612</v>
      </c>
      <c r="AI270" s="22" t="s">
        <v>70</v>
      </c>
      <c r="AJ270" s="24">
        <v>42370</v>
      </c>
      <c r="AK270" s="24">
        <v>42716</v>
      </c>
      <c r="AL270" s="22">
        <v>15</v>
      </c>
      <c r="AM270" s="22" t="s">
        <v>1613</v>
      </c>
      <c r="AN270" s="22" t="s">
        <v>945</v>
      </c>
      <c r="AO270" s="22" t="s">
        <v>2439</v>
      </c>
      <c r="AP270" s="23">
        <v>100</v>
      </c>
      <c r="AQ270" s="25" t="s">
        <v>1614</v>
      </c>
      <c r="AR270" s="25" t="s">
        <v>1615</v>
      </c>
      <c r="AS270" s="102">
        <v>100</v>
      </c>
      <c r="AT270" s="25" t="s">
        <v>1616</v>
      </c>
      <c r="AU270" s="25" t="s">
        <v>1617</v>
      </c>
      <c r="AV270" s="109">
        <v>100</v>
      </c>
      <c r="AW270" s="27">
        <v>0.78901734104046239</v>
      </c>
      <c r="AX270" s="18" t="s">
        <v>2788</v>
      </c>
      <c r="AY270" s="110" t="s">
        <v>1617</v>
      </c>
      <c r="AZ270" s="94">
        <f>+VLOOKUP(AG270,'[6]PA con seg III Trimestre'!$AG$260:$BF$272,23,FALSE)</f>
        <v>100</v>
      </c>
      <c r="BA270" s="94" t="s">
        <v>2794</v>
      </c>
      <c r="BB270" s="94" t="str">
        <f>+VLOOKUP(AG270,'[6]PA con seg III Trimestre'!$AG$260:$BF$272,25,FALSE)</f>
        <v>En el cuarto trimestre se recibieron 705 solicitudes de remisión médicas y judicales y salidas temporales  para1473  internos considerados de alto nivel para los cuales se proyectaron 705 actos administrativos, se considera cumplido en 100% cada solicitud recibida se le proyecto acto administrativo.</v>
      </c>
      <c r="BC270" s="94" t="str">
        <f>+VLOOKUP(AG270,'[6]PA con seg III Trimestre'!$AG$260:$BF$272,26,FALSE)</f>
        <v>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v>
      </c>
      <c r="BD270" s="107">
        <f t="shared" si="64"/>
        <v>346</v>
      </c>
      <c r="BE270" s="107">
        <f t="shared" si="65"/>
        <v>346</v>
      </c>
      <c r="BF270" s="108">
        <f t="shared" si="66"/>
        <v>1</v>
      </c>
      <c r="BG270" s="381">
        <f t="shared" si="59"/>
        <v>0.91300000000000003</v>
      </c>
      <c r="BH270" s="381">
        <f t="shared" si="60"/>
        <v>0.91300000000000003</v>
      </c>
      <c r="BI270" s="382">
        <f t="shared" si="61"/>
        <v>0.54780000000000006</v>
      </c>
      <c r="BJ270" s="381">
        <f t="shared" si="62"/>
        <v>0.15</v>
      </c>
      <c r="BK270" s="381">
        <f t="shared" si="63"/>
        <v>0.09</v>
      </c>
    </row>
    <row r="271" spans="1:63" ht="244.5" thickTop="1" thickBot="1" x14ac:dyDescent="0.3">
      <c r="A271" s="18" t="s">
        <v>686</v>
      </c>
      <c r="B271" s="18" t="s">
        <v>397</v>
      </c>
      <c r="C271" s="18" t="s">
        <v>686</v>
      </c>
      <c r="D271" s="19" t="s">
        <v>397</v>
      </c>
      <c r="E271" s="19" t="s">
        <v>11</v>
      </c>
      <c r="F271" s="19" t="s">
        <v>74</v>
      </c>
      <c r="G271" s="19" t="s">
        <v>676</v>
      </c>
      <c r="H271" s="19" t="s">
        <v>387</v>
      </c>
      <c r="I271" s="19" t="s">
        <v>386</v>
      </c>
      <c r="J271" s="19" t="s">
        <v>388</v>
      </c>
      <c r="K271" s="19">
        <v>100</v>
      </c>
      <c r="L271" s="19" t="s">
        <v>38</v>
      </c>
      <c r="M271" s="18" t="s">
        <v>407</v>
      </c>
      <c r="N271" s="18" t="s">
        <v>408</v>
      </c>
      <c r="O271" s="23">
        <v>60</v>
      </c>
      <c r="P271" s="23">
        <v>90</v>
      </c>
      <c r="Q271" s="18" t="s">
        <v>38</v>
      </c>
      <c r="R271" s="18" t="s">
        <v>1562</v>
      </c>
      <c r="S271" s="18" t="s">
        <v>967</v>
      </c>
      <c r="T271" s="216" t="s">
        <v>2439</v>
      </c>
      <c r="U271" s="18"/>
      <c r="V271" s="25"/>
      <c r="W271" s="25"/>
      <c r="X271" s="25"/>
      <c r="Y271" s="25"/>
      <c r="Z271" s="25"/>
      <c r="AA271" s="102">
        <v>97</v>
      </c>
      <c r="AB271" s="25" t="s">
        <v>2783</v>
      </c>
      <c r="AC271" s="25" t="s">
        <v>1593</v>
      </c>
      <c r="AD271" s="49">
        <f>+VLOOKUP(M271,'[6]PA con seg III Trimestre'!$M$260:$AF$272,18,FALSE)</f>
        <v>82.17</v>
      </c>
      <c r="AE271" s="49" t="str">
        <f>+VLOOKUP(M271,'[6]PA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71" s="49" t="str">
        <f>+VLOOKUP(M271,'[6]PA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71" s="23">
        <v>1010</v>
      </c>
      <c r="AH271" s="18" t="s">
        <v>1618</v>
      </c>
      <c r="AI271" s="22" t="s">
        <v>70</v>
      </c>
      <c r="AJ271" s="24">
        <v>42370</v>
      </c>
      <c r="AK271" s="24">
        <v>42716</v>
      </c>
      <c r="AL271" s="22">
        <v>10</v>
      </c>
      <c r="AM271" s="22" t="s">
        <v>1619</v>
      </c>
      <c r="AN271" s="22" t="s">
        <v>1363</v>
      </c>
      <c r="AO271" s="22" t="s">
        <v>2439</v>
      </c>
      <c r="AP271" s="23">
        <v>11</v>
      </c>
      <c r="AQ271" s="25" t="s">
        <v>1620</v>
      </c>
      <c r="AR271" s="25" t="s">
        <v>1621</v>
      </c>
      <c r="AS271" s="102">
        <v>100</v>
      </c>
      <c r="AT271" s="25" t="s">
        <v>1622</v>
      </c>
      <c r="AU271" s="25" t="s">
        <v>1623</v>
      </c>
      <c r="AV271" s="109">
        <v>100</v>
      </c>
      <c r="AW271" s="27">
        <v>0.78901734104046239</v>
      </c>
      <c r="AX271" s="18" t="s">
        <v>2789</v>
      </c>
      <c r="AY271" s="110" t="s">
        <v>2790</v>
      </c>
      <c r="AZ271" s="94">
        <f>+VLOOKUP(AG271,'[6]PA con seg III Trimestre'!$AG$260:$BF$272,23,FALSE)</f>
        <v>100</v>
      </c>
      <c r="BA271" s="94" t="s">
        <v>2794</v>
      </c>
      <c r="BB271" s="94" t="str">
        <f>+VLOOKUP(AG271,'[6]PA con seg III Trimestre'!$AG$260:$BF$272,25,FALSE)</f>
        <v>En el  ultimo trimestre se recibieron137 tutelas relacionadas con solicitudes de traslados para busqueda de antecedentes los cuales fueron debidamente localizados y entregados a los respectivos abogados de GASUP para su respectiva respuesta.el acumulado  corresponde a 760 tutelas recibidas y tramitadas.</v>
      </c>
      <c r="BC271" s="94" t="str">
        <f>+VLOOKUP(AG271,'[6]PA con seg III Trimestre'!$AG$260:$BF$272,26,FALSE)</f>
        <v>Usuario Gesdoc Luis Carlos Perilla ( donde consta las tutelas radicadas ); archivo general de GASUP; archivo estadistico de control que muestra la relación de las tutelas que llegaron en ultimo trimestre, con el funcionario a quien le compete de acuerdo al estblecimiento donde se encuentre el interno.</v>
      </c>
      <c r="BD271" s="107">
        <f t="shared" si="64"/>
        <v>346</v>
      </c>
      <c r="BE271" s="107">
        <f t="shared" si="65"/>
        <v>346</v>
      </c>
      <c r="BF271" s="108">
        <f t="shared" si="66"/>
        <v>1</v>
      </c>
      <c r="BG271" s="381">
        <f t="shared" si="59"/>
        <v>0.91300000000000003</v>
      </c>
      <c r="BH271" s="381">
        <f t="shared" si="60"/>
        <v>0.91300000000000003</v>
      </c>
      <c r="BI271" s="382">
        <f t="shared" si="61"/>
        <v>0.54780000000000006</v>
      </c>
      <c r="BJ271" s="381">
        <f t="shared" si="62"/>
        <v>0.1</v>
      </c>
      <c r="BK271" s="381">
        <f t="shared" si="63"/>
        <v>0.06</v>
      </c>
    </row>
    <row r="272" spans="1:63" ht="244.5" thickTop="1" thickBot="1" x14ac:dyDescent="0.3">
      <c r="A272" s="18" t="s">
        <v>686</v>
      </c>
      <c r="B272" s="18" t="s">
        <v>397</v>
      </c>
      <c r="C272" s="18" t="s">
        <v>686</v>
      </c>
      <c r="D272" s="19" t="s">
        <v>397</v>
      </c>
      <c r="E272" s="19" t="s">
        <v>11</v>
      </c>
      <c r="F272" s="19" t="s">
        <v>74</v>
      </c>
      <c r="G272" s="19" t="s">
        <v>676</v>
      </c>
      <c r="H272" s="19" t="s">
        <v>387</v>
      </c>
      <c r="I272" s="19" t="s">
        <v>386</v>
      </c>
      <c r="J272" s="19" t="s">
        <v>388</v>
      </c>
      <c r="K272" s="19">
        <v>100</v>
      </c>
      <c r="L272" s="19" t="s">
        <v>38</v>
      </c>
      <c r="M272" s="18" t="s">
        <v>407</v>
      </c>
      <c r="N272" s="18" t="s">
        <v>408</v>
      </c>
      <c r="O272" s="23">
        <v>60</v>
      </c>
      <c r="P272" s="23">
        <v>90</v>
      </c>
      <c r="Q272" s="18" t="s">
        <v>38</v>
      </c>
      <c r="R272" s="18" t="s">
        <v>1562</v>
      </c>
      <c r="S272" s="18" t="s">
        <v>967</v>
      </c>
      <c r="T272" s="216" t="s">
        <v>2439</v>
      </c>
      <c r="U272" s="18"/>
      <c r="V272" s="25"/>
      <c r="W272" s="25"/>
      <c r="X272" s="25"/>
      <c r="Y272" s="25"/>
      <c r="Z272" s="25"/>
      <c r="AA272" s="102">
        <v>97</v>
      </c>
      <c r="AB272" s="25" t="s">
        <v>2783</v>
      </c>
      <c r="AC272" s="25" t="s">
        <v>1593</v>
      </c>
      <c r="AD272" s="49">
        <f>+VLOOKUP(M272,'[6]PA con seg III Trimestre'!$M$260:$AF$272,18,FALSE)</f>
        <v>82.17</v>
      </c>
      <c r="AE272" s="49" t="str">
        <f>+VLOOKUP(M272,'[6]PA con seg III Trimestre'!$M$260:$AF$272,19,FALSE)</f>
        <v>se recibieron en total 4341 documentos distribuidos así: 25495 solicitudes de traslados, 72 asignaciones de establecimiento  y entregas,855 remisiones, y 137 tutelas, y 991 habeas corupus y sentencias , se tramitaron 3567 correspondientes a 82,17 %  .</v>
      </c>
      <c r="AF272" s="49" t="str">
        <f>+VLOOKUP(M272,'[6]PA con seg III Trimestre'!$M$260:$AF$272,20,FALSE)</f>
        <v xml:space="preserve">físicamente se encuentran en el Arvhivo General de La Oficina de Asuntos Penitenciarios; digitalizadas se encuentran en la siguiente ruta de acceso: C:\Users\MAFONSECAM\Desktop\plan de accion 2016, y en el Drive del correo electrónico kelly.santafe@inpec.gov.co., Las planillas de correspondencia se pueden ubicar fisicamente en az correspondencia octubre noviembre, para comprobar el total de documenhtos recibidos, para comprobar el numero de documentos tramitados se puede localizar la carpeta compartida \\DIRECCION28\compartida2 donde se lleva la base de datos de oficio proyectado con los respectivos radicados. </v>
      </c>
      <c r="AG272" s="23">
        <v>1011</v>
      </c>
      <c r="AH272" s="18" t="s">
        <v>1624</v>
      </c>
      <c r="AI272" s="22" t="s">
        <v>70</v>
      </c>
      <c r="AJ272" s="24">
        <v>42370</v>
      </c>
      <c r="AK272" s="24">
        <v>42716</v>
      </c>
      <c r="AL272" s="22">
        <v>35</v>
      </c>
      <c r="AM272" s="22" t="s">
        <v>1625</v>
      </c>
      <c r="AN272" s="22" t="s">
        <v>104</v>
      </c>
      <c r="AO272" s="22" t="s">
        <v>2439</v>
      </c>
      <c r="AP272" s="23">
        <v>77.44</v>
      </c>
      <c r="AQ272" s="25" t="s">
        <v>1626</v>
      </c>
      <c r="AR272" s="25" t="s">
        <v>1627</v>
      </c>
      <c r="AS272" s="23">
        <v>81.8</v>
      </c>
      <c r="AT272" s="25" t="s">
        <v>1628</v>
      </c>
      <c r="AU272" s="25" t="s">
        <v>1627</v>
      </c>
      <c r="AV272" s="109">
        <v>94.75</v>
      </c>
      <c r="AW272" s="27">
        <v>0.78901734104046239</v>
      </c>
      <c r="AX272" s="18" t="s">
        <v>2791</v>
      </c>
      <c r="AY272" s="110" t="s">
        <v>1627</v>
      </c>
      <c r="AZ272" s="94">
        <f>+VLOOKUP(AG272,'[6]PA con seg III Trimestre'!$AG$260:$BF$272,23,FALSE)</f>
        <v>93.15</v>
      </c>
      <c r="BA272" s="94" t="s">
        <v>2794</v>
      </c>
      <c r="BB272" s="94" t="str">
        <f>+VLOOKUP(AG272,'[6]PA con seg III Trimestre'!$AG$260:$BF$272,25,FALSE)</f>
        <v>Durante el cuarto  trimestre se recibieron 2495 documentos, se tenian en tramite del trimestre anterior 208 documentos , para un total de 2703 , se tramirtaron  2518 radicados dando respuesta a diferentes solicitudes de traslados ( por tutela, por desacato, por derechos de petición, entre otros) ,pasando a junta asesora de traslados, negación directa y/o por sugerencia de la Junta Asesora de traslados. se proyectarón 156 actos administrativos de traslados para 2074 internos.  se estima cumplimiento en un 93,15% sobre el total de solicitudes recibidas. Se estima atendido acumulado durante el año 13192 solicitudes de14009 que llegaron representando un 94,17% atendido de solicitudes.</v>
      </c>
      <c r="BC272" s="94" t="str">
        <f>+VLOOKUP(AG272,'[6]PA con seg III Trimestre'!$AG$260:$BF$272,26,FALSE)</f>
        <v>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v>
      </c>
      <c r="BD272" s="107">
        <f t="shared" si="64"/>
        <v>346</v>
      </c>
      <c r="BE272" s="107">
        <f t="shared" si="65"/>
        <v>346</v>
      </c>
      <c r="BF272" s="108">
        <f t="shared" si="66"/>
        <v>1</v>
      </c>
      <c r="BG272" s="381">
        <f t="shared" si="59"/>
        <v>0.91300000000000003</v>
      </c>
      <c r="BH272" s="381">
        <f t="shared" si="60"/>
        <v>0.91300000000000003</v>
      </c>
      <c r="BI272" s="382">
        <f t="shared" si="61"/>
        <v>0.54780000000000006</v>
      </c>
      <c r="BJ272" s="381">
        <f t="shared" si="62"/>
        <v>0.32602500000000001</v>
      </c>
      <c r="BK272" s="381">
        <f t="shared" si="63"/>
        <v>0.19561500000000001</v>
      </c>
    </row>
    <row r="273" spans="1:63" s="99" customFormat="1" ht="109.5" hidden="1" thickTop="1" thickBot="1" x14ac:dyDescent="0.3">
      <c r="A273" s="111" t="s">
        <v>686</v>
      </c>
      <c r="B273" s="111" t="s">
        <v>397</v>
      </c>
      <c r="C273" s="111" t="s">
        <v>686</v>
      </c>
      <c r="D273" s="112" t="s">
        <v>397</v>
      </c>
      <c r="E273" s="112" t="s">
        <v>11</v>
      </c>
      <c r="F273" s="112" t="s">
        <v>74</v>
      </c>
      <c r="G273" s="112" t="s">
        <v>676</v>
      </c>
      <c r="H273" s="112" t="s">
        <v>387</v>
      </c>
      <c r="I273" s="112" t="s">
        <v>386</v>
      </c>
      <c r="J273" s="112" t="s">
        <v>388</v>
      </c>
      <c r="K273" s="112">
        <v>100</v>
      </c>
      <c r="L273" s="112" t="s">
        <v>38</v>
      </c>
      <c r="M273" s="111" t="s">
        <v>407</v>
      </c>
      <c r="N273" s="111" t="s">
        <v>408</v>
      </c>
      <c r="O273" s="113">
        <v>60</v>
      </c>
      <c r="P273" s="113">
        <v>90</v>
      </c>
      <c r="Q273" s="111" t="s">
        <v>38</v>
      </c>
      <c r="R273" s="111" t="s">
        <v>1562</v>
      </c>
      <c r="S273" s="111" t="s">
        <v>967</v>
      </c>
      <c r="T273" s="221" t="s">
        <v>2439</v>
      </c>
      <c r="U273" s="111"/>
      <c r="V273" s="222"/>
      <c r="W273" s="222"/>
      <c r="X273" s="222"/>
      <c r="Y273" s="222"/>
      <c r="Z273" s="222"/>
      <c r="AA273" s="222"/>
      <c r="AB273" s="222"/>
      <c r="AC273" s="222"/>
      <c r="AD273" s="366"/>
      <c r="AE273" s="366"/>
      <c r="AF273" s="366"/>
      <c r="AG273" s="169"/>
      <c r="AH273" s="140" t="s">
        <v>1629</v>
      </c>
      <c r="AI273" s="115" t="s">
        <v>70</v>
      </c>
      <c r="AJ273" s="116">
        <v>42370</v>
      </c>
      <c r="AK273" s="160">
        <v>42716</v>
      </c>
      <c r="AL273" s="115">
        <v>20</v>
      </c>
      <c r="AM273" s="115" t="s">
        <v>1630</v>
      </c>
      <c r="AN273" s="115" t="s">
        <v>104</v>
      </c>
      <c r="AO273" s="115" t="s">
        <v>2440</v>
      </c>
      <c r="AP273" s="117"/>
      <c r="AQ273" s="223"/>
      <c r="AR273" s="223"/>
      <c r="AS273" s="117"/>
      <c r="AT273" s="118"/>
      <c r="AU273" s="118"/>
      <c r="AV273" s="119"/>
      <c r="AW273" s="120" t="s">
        <v>3118</v>
      </c>
      <c r="AX273" s="119"/>
      <c r="AY273" s="121"/>
      <c r="AZ273" s="95"/>
      <c r="BA273" s="106" t="str">
        <f t="shared" ref="BA273:BA327" si="67">+BF273</f>
        <v>Actividad inactiva</v>
      </c>
      <c r="BB273" s="95"/>
      <c r="BC273" s="95"/>
      <c r="BD273" s="107">
        <f t="shared" si="64"/>
        <v>346</v>
      </c>
      <c r="BE273" s="107">
        <f t="shared" si="65"/>
        <v>346</v>
      </c>
      <c r="BF273" s="108" t="str">
        <f t="shared" si="66"/>
        <v>Actividad inactiva</v>
      </c>
    </row>
    <row r="274" spans="1:63" ht="99.75" customHeight="1" thickTop="1" thickBot="1" x14ac:dyDescent="0.3">
      <c r="A274" s="18" t="s">
        <v>820</v>
      </c>
      <c r="B274" s="18" t="s">
        <v>638</v>
      </c>
      <c r="C274" s="18" t="s">
        <v>820</v>
      </c>
      <c r="D274" s="19" t="s">
        <v>638</v>
      </c>
      <c r="E274" s="19" t="s">
        <v>33</v>
      </c>
      <c r="F274" s="19" t="s">
        <v>34</v>
      </c>
      <c r="G274" s="19" t="s">
        <v>155</v>
      </c>
      <c r="H274" s="19" t="s">
        <v>156</v>
      </c>
      <c r="I274" s="19" t="s">
        <v>157</v>
      </c>
      <c r="J274" s="19" t="s">
        <v>158</v>
      </c>
      <c r="K274" s="19">
        <v>65</v>
      </c>
      <c r="L274" s="19" t="s">
        <v>38</v>
      </c>
      <c r="M274" s="224" t="s">
        <v>639</v>
      </c>
      <c r="N274" s="19" t="s">
        <v>3106</v>
      </c>
      <c r="O274" s="20">
        <v>20</v>
      </c>
      <c r="P274" s="23">
        <v>1</v>
      </c>
      <c r="Q274" s="18" t="s">
        <v>41</v>
      </c>
      <c r="R274" s="21" t="s">
        <v>1480</v>
      </c>
      <c r="S274" s="22" t="s">
        <v>1481</v>
      </c>
      <c r="T274" s="216" t="s">
        <v>2439</v>
      </c>
      <c r="U274" s="22"/>
      <c r="V274" s="22"/>
      <c r="W274" s="22"/>
      <c r="X274" s="204">
        <v>1</v>
      </c>
      <c r="Y274" s="22" t="s">
        <v>1482</v>
      </c>
      <c r="Z274" s="29" t="s">
        <v>1483</v>
      </c>
      <c r="AA274" s="101"/>
      <c r="AB274" s="204" t="s">
        <v>2677</v>
      </c>
      <c r="AC274" s="225"/>
      <c r="AD274" s="49">
        <f>+VLOOKUP(M274,'[7]PA con seg III Trimestre'!$M$274:$AF$296,18,FALSE)</f>
        <v>1</v>
      </c>
      <c r="AE274" s="49" t="str">
        <f>+VLOOKUP(M274,'[7]PA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4" s="49" t="str">
        <f>+VLOOKUP(M274,'[7]PA con seg III Trimestre'!$M$274:$AF$296,20,FALSE)</f>
        <v>https://drive.google.com/drive/folders/0B0L5M60Ztye_ZmpnWVphdXVJNTQ
https://drive.google.com/drive/folders/0B0L5M60Ztye_NjBYWjdrQ1BWWW8
https://drive.google.com/drive/folders/0B0L5M60Ztye_MXZ4akRiMTA0RVU</v>
      </c>
      <c r="AG274" s="23">
        <v>975</v>
      </c>
      <c r="AH274" s="22" t="s">
        <v>1484</v>
      </c>
      <c r="AI274" s="22" t="s">
        <v>47</v>
      </c>
      <c r="AJ274" s="24">
        <v>42401</v>
      </c>
      <c r="AK274" s="24">
        <v>42461</v>
      </c>
      <c r="AL274" s="22">
        <v>10</v>
      </c>
      <c r="AM274" s="22" t="s">
        <v>1485</v>
      </c>
      <c r="AN274" s="22" t="s">
        <v>104</v>
      </c>
      <c r="AO274" s="22" t="s">
        <v>2439</v>
      </c>
      <c r="AP274" s="23">
        <v>100</v>
      </c>
      <c r="AQ274" s="25" t="s">
        <v>1486</v>
      </c>
      <c r="AR274" s="25" t="s">
        <v>1487</v>
      </c>
      <c r="AS274" s="23">
        <v>100</v>
      </c>
      <c r="AT274" s="25" t="s">
        <v>1486</v>
      </c>
      <c r="AU274" s="25" t="s">
        <v>1487</v>
      </c>
      <c r="AV274" s="26">
        <f>+AS274</f>
        <v>100</v>
      </c>
      <c r="AW274" s="27">
        <v>1</v>
      </c>
      <c r="AX274" s="25" t="str">
        <f>+AT274</f>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
      <c r="AY274" s="86" t="s">
        <v>2782</v>
      </c>
      <c r="AZ274" s="94">
        <f>+VLOOKUP(AG274,'[7]PA con seg III Trimestre'!$AG$274:$BC$296,20,FALSE)</f>
        <v>100</v>
      </c>
      <c r="BA274" s="106">
        <f t="shared" si="67"/>
        <v>1</v>
      </c>
      <c r="BB274" s="94" t="str">
        <f>+VLOOKUP(AG274,'[7]PA con seg III Trimestre'!$AG$274:$BC$296,22,FALSE)</f>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
      <c r="BC274" s="94" t="str">
        <f>+VLOOKUP(AG274,'[7]PA con seg III Trimestre'!$AG$274:$BC$296,23,FALSE)</f>
        <v xml:space="preserve"> * Oficio 000865 del 16/03/16 * Correo electronico del 17/03/16</v>
      </c>
      <c r="BD274" s="107">
        <f t="shared" si="64"/>
        <v>60</v>
      </c>
      <c r="BE274" s="107">
        <f t="shared" si="65"/>
        <v>60</v>
      </c>
      <c r="BF274" s="108">
        <f t="shared" si="66"/>
        <v>1</v>
      </c>
      <c r="BG274" s="381">
        <f t="shared" ref="BG274:BG290" si="68">+(AD274/P274)</f>
        <v>1</v>
      </c>
      <c r="BH274" s="381">
        <f t="shared" ref="BH274:BH290" si="69">+IF(BG274&gt;100%,100%,BG274)</f>
        <v>1</v>
      </c>
      <c r="BI274" s="382">
        <f t="shared" ref="BI274:BI290" si="70">(BH274*O274)/100</f>
        <v>0.2</v>
      </c>
      <c r="BJ274" s="381">
        <f t="shared" ref="BJ274:BJ290" si="71">+(AZ274*AL274)/10000</f>
        <v>0.1</v>
      </c>
      <c r="BK274" s="381">
        <f t="shared" ref="BK274:BK290" si="72">+(BJ274*O274)/100</f>
        <v>0.02</v>
      </c>
    </row>
    <row r="275" spans="1:63" ht="123" thickTop="1" thickBot="1" x14ac:dyDescent="0.3">
      <c r="A275" s="18" t="s">
        <v>820</v>
      </c>
      <c r="B275" s="18" t="s">
        <v>638</v>
      </c>
      <c r="C275" s="18" t="s">
        <v>820</v>
      </c>
      <c r="D275" s="19" t="s">
        <v>638</v>
      </c>
      <c r="E275" s="19" t="s">
        <v>33</v>
      </c>
      <c r="F275" s="19" t="s">
        <v>34</v>
      </c>
      <c r="G275" s="19" t="s">
        <v>155</v>
      </c>
      <c r="H275" s="19" t="s">
        <v>156</v>
      </c>
      <c r="I275" s="19" t="s">
        <v>157</v>
      </c>
      <c r="J275" s="19" t="s">
        <v>158</v>
      </c>
      <c r="K275" s="19">
        <v>65</v>
      </c>
      <c r="L275" s="19" t="s">
        <v>38</v>
      </c>
      <c r="M275" s="224" t="s">
        <v>639</v>
      </c>
      <c r="N275" s="19" t="s">
        <v>3106</v>
      </c>
      <c r="O275" s="20">
        <v>20</v>
      </c>
      <c r="P275" s="23">
        <v>1</v>
      </c>
      <c r="Q275" s="18" t="s">
        <v>41</v>
      </c>
      <c r="R275" s="21" t="s">
        <v>1480</v>
      </c>
      <c r="S275" s="22" t="s">
        <v>1481</v>
      </c>
      <c r="T275" s="216" t="s">
        <v>2439</v>
      </c>
      <c r="U275" s="22"/>
      <c r="V275" s="22"/>
      <c r="W275" s="22"/>
      <c r="X275" s="22"/>
      <c r="Y275" s="22"/>
      <c r="Z275" s="22"/>
      <c r="AA275" s="101"/>
      <c r="AB275" s="204" t="s">
        <v>2677</v>
      </c>
      <c r="AC275" s="204"/>
      <c r="AD275" s="49">
        <f>+VLOOKUP(M275,'[7]PA con seg III Trimestre'!$M$274:$AF$296,18,FALSE)</f>
        <v>1</v>
      </c>
      <c r="AE275" s="49" t="str">
        <f>+VLOOKUP(M275,'[7]PA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5" s="49" t="str">
        <f>+VLOOKUP(M275,'[7]PA con seg III Trimestre'!$M$274:$AF$296,20,FALSE)</f>
        <v>https://drive.google.com/drive/folders/0B0L5M60Ztye_ZmpnWVphdXVJNTQ
https://drive.google.com/drive/folders/0B0L5M60Ztye_NjBYWjdrQ1BWWW8
https://drive.google.com/drive/folders/0B0L5M60Ztye_MXZ4akRiMTA0RVU</v>
      </c>
      <c r="AG275" s="23">
        <v>976</v>
      </c>
      <c r="AH275" s="22" t="s">
        <v>1488</v>
      </c>
      <c r="AI275" s="22" t="s">
        <v>47</v>
      </c>
      <c r="AJ275" s="24">
        <v>42475</v>
      </c>
      <c r="AK275" s="24">
        <v>42580</v>
      </c>
      <c r="AL275" s="22">
        <v>15</v>
      </c>
      <c r="AM275" s="22" t="s">
        <v>1485</v>
      </c>
      <c r="AN275" s="22" t="s">
        <v>104</v>
      </c>
      <c r="AO275" s="22" t="s">
        <v>2439</v>
      </c>
      <c r="AP275" s="23"/>
      <c r="AQ275" s="25"/>
      <c r="AR275" s="25"/>
      <c r="AS275" s="23" t="s">
        <v>1043</v>
      </c>
      <c r="AT275" s="25" t="s">
        <v>1489</v>
      </c>
      <c r="AU275" s="25" t="s">
        <v>1490</v>
      </c>
      <c r="AV275" s="26" t="str">
        <f>+AS275</f>
        <v>100</v>
      </c>
      <c r="AW275" s="27">
        <v>1</v>
      </c>
      <c r="AX275" s="25" t="str">
        <f>+AT275</f>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
      <c r="AY275" s="86" t="str">
        <f>+AU275</f>
        <v>Acta No.029 del 17/03/16</v>
      </c>
      <c r="AZ275" s="94">
        <f>+VLOOKUP(AG275,'[7]PA con seg III Trimestre'!$AG$274:$BC$296,20,FALSE)</f>
        <v>100</v>
      </c>
      <c r="BA275" s="106">
        <f t="shared" si="67"/>
        <v>1</v>
      </c>
      <c r="BB275" s="94" t="str">
        <f>+VLOOKUP(AG275,'[7]PA con seg III Trimestre'!$AG$274:$BC$296,22,FALSE)</f>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
      <c r="BC275" s="94" t="str">
        <f>+VLOOKUP(AG275,'[7]PA con seg III Trimestre'!$AG$274:$BC$296,23,FALSE)</f>
        <v>Acta No.029 del 17/03/16</v>
      </c>
      <c r="BD275" s="107">
        <f t="shared" si="64"/>
        <v>105</v>
      </c>
      <c r="BE275" s="107">
        <f t="shared" si="65"/>
        <v>105</v>
      </c>
      <c r="BF275" s="108">
        <f t="shared" si="66"/>
        <v>1</v>
      </c>
      <c r="BG275" s="381">
        <f t="shared" si="68"/>
        <v>1</v>
      </c>
      <c r="BH275" s="381">
        <f t="shared" si="69"/>
        <v>1</v>
      </c>
      <c r="BI275" s="382">
        <f t="shared" si="70"/>
        <v>0.2</v>
      </c>
      <c r="BJ275" s="381">
        <f t="shared" si="71"/>
        <v>0.15</v>
      </c>
      <c r="BK275" s="381">
        <f t="shared" si="72"/>
        <v>0.03</v>
      </c>
    </row>
    <row r="276" spans="1:63" ht="96" thickTop="1" thickBot="1" x14ac:dyDescent="0.3">
      <c r="A276" s="18" t="s">
        <v>820</v>
      </c>
      <c r="B276" s="18" t="s">
        <v>638</v>
      </c>
      <c r="C276" s="18" t="s">
        <v>820</v>
      </c>
      <c r="D276" s="19" t="s">
        <v>638</v>
      </c>
      <c r="E276" s="19" t="s">
        <v>33</v>
      </c>
      <c r="F276" s="19" t="s">
        <v>34</v>
      </c>
      <c r="G276" s="19" t="s">
        <v>155</v>
      </c>
      <c r="H276" s="19" t="s">
        <v>156</v>
      </c>
      <c r="I276" s="19" t="s">
        <v>157</v>
      </c>
      <c r="J276" s="19" t="s">
        <v>158</v>
      </c>
      <c r="K276" s="19">
        <v>65</v>
      </c>
      <c r="L276" s="19" t="s">
        <v>38</v>
      </c>
      <c r="M276" s="224" t="s">
        <v>639</v>
      </c>
      <c r="N276" s="19" t="s">
        <v>3106</v>
      </c>
      <c r="O276" s="20">
        <v>20</v>
      </c>
      <c r="P276" s="23">
        <v>1</v>
      </c>
      <c r="Q276" s="18" t="s">
        <v>41</v>
      </c>
      <c r="R276" s="21" t="s">
        <v>1480</v>
      </c>
      <c r="S276" s="22" t="s">
        <v>1481</v>
      </c>
      <c r="T276" s="216" t="s">
        <v>2439</v>
      </c>
      <c r="U276" s="22"/>
      <c r="V276" s="22"/>
      <c r="W276" s="22"/>
      <c r="X276" s="22"/>
      <c r="Y276" s="22"/>
      <c r="Z276" s="22"/>
      <c r="AA276" s="101"/>
      <c r="AB276" s="204" t="s">
        <v>2677</v>
      </c>
      <c r="AC276" s="204"/>
      <c r="AD276" s="49">
        <f>+VLOOKUP(M276,'[7]PA con seg III Trimestre'!$M$274:$AF$296,18,FALSE)</f>
        <v>1</v>
      </c>
      <c r="AE276" s="49" t="str">
        <f>+VLOOKUP(M276,'[7]PA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6" s="49" t="str">
        <f>+VLOOKUP(M276,'[7]PA con seg III Trimestre'!$M$274:$AF$296,20,FALSE)</f>
        <v>https://drive.google.com/drive/folders/0B0L5M60Ztye_ZmpnWVphdXVJNTQ
https://drive.google.com/drive/folders/0B0L5M60Ztye_NjBYWjdrQ1BWWW8
https://drive.google.com/drive/folders/0B0L5M60Ztye_MXZ4akRiMTA0RVU</v>
      </c>
      <c r="AG276" s="23">
        <v>977</v>
      </c>
      <c r="AH276" s="22" t="s">
        <v>1491</v>
      </c>
      <c r="AI276" s="22" t="s">
        <v>47</v>
      </c>
      <c r="AJ276" s="24">
        <v>42583</v>
      </c>
      <c r="AK276" s="24">
        <v>42643</v>
      </c>
      <c r="AL276" s="22">
        <v>15</v>
      </c>
      <c r="AM276" s="22" t="s">
        <v>1485</v>
      </c>
      <c r="AN276" s="22" t="s">
        <v>104</v>
      </c>
      <c r="AO276" s="22" t="s">
        <v>2439</v>
      </c>
      <c r="AP276" s="23"/>
      <c r="AQ276" s="25"/>
      <c r="AR276" s="25"/>
      <c r="AS276" s="23"/>
      <c r="AT276" s="25"/>
      <c r="AU276" s="25"/>
      <c r="AV276" s="109">
        <v>100</v>
      </c>
      <c r="AW276" s="27">
        <v>1</v>
      </c>
      <c r="AX276" s="18" t="s">
        <v>2773</v>
      </c>
      <c r="AY276" s="110" t="s">
        <v>2774</v>
      </c>
      <c r="AZ276" s="94">
        <f>+VLOOKUP(AG276,'[7]PA con seg III Trimestre'!$AG$274:$BC$296,20,FALSE)</f>
        <v>100</v>
      </c>
      <c r="BA276" s="106">
        <f t="shared" si="67"/>
        <v>1</v>
      </c>
      <c r="BB276" s="94" t="str">
        <f>+VLOOKUP(AG276,'[7]PA con seg III Trimestre'!$AG$274:$BC$296,22,FALSE)</f>
        <v xml:space="preserve">Se realizo la tabulacion de la aplicación de la Sede Central, Regionales y Eron seleccionados </v>
      </c>
      <c r="BC276" s="94" t="str">
        <f>+VLOOKUP(AG276,'[7]PA con seg III Trimestre'!$AG$274:$BC$296,23,FALSE)</f>
        <v>PDF Tabulacion de encuestas por regional - Plan de Accion</v>
      </c>
      <c r="BD276" s="107">
        <f t="shared" si="64"/>
        <v>60</v>
      </c>
      <c r="BE276" s="107">
        <f t="shared" si="65"/>
        <v>60</v>
      </c>
      <c r="BF276" s="108">
        <f t="shared" si="66"/>
        <v>1</v>
      </c>
      <c r="BG276" s="381">
        <f t="shared" si="68"/>
        <v>1</v>
      </c>
      <c r="BH276" s="381">
        <f t="shared" si="69"/>
        <v>1</v>
      </c>
      <c r="BI276" s="382">
        <f t="shared" si="70"/>
        <v>0.2</v>
      </c>
      <c r="BJ276" s="381">
        <f t="shared" si="71"/>
        <v>0.15</v>
      </c>
      <c r="BK276" s="381">
        <f t="shared" si="72"/>
        <v>0.03</v>
      </c>
    </row>
    <row r="277" spans="1:63" ht="96" thickTop="1" thickBot="1" x14ac:dyDescent="0.3">
      <c r="A277" s="18" t="s">
        <v>820</v>
      </c>
      <c r="B277" s="18" t="s">
        <v>638</v>
      </c>
      <c r="C277" s="18" t="s">
        <v>820</v>
      </c>
      <c r="D277" s="19" t="s">
        <v>638</v>
      </c>
      <c r="E277" s="19" t="s">
        <v>33</v>
      </c>
      <c r="F277" s="19" t="s">
        <v>34</v>
      </c>
      <c r="G277" s="19" t="s">
        <v>155</v>
      </c>
      <c r="H277" s="19" t="s">
        <v>156</v>
      </c>
      <c r="I277" s="19" t="s">
        <v>157</v>
      </c>
      <c r="J277" s="19" t="s">
        <v>158</v>
      </c>
      <c r="K277" s="19">
        <v>65</v>
      </c>
      <c r="L277" s="19" t="s">
        <v>38</v>
      </c>
      <c r="M277" s="224" t="s">
        <v>639</v>
      </c>
      <c r="N277" s="19" t="s">
        <v>3106</v>
      </c>
      <c r="O277" s="20">
        <v>20</v>
      </c>
      <c r="P277" s="23">
        <v>1</v>
      </c>
      <c r="Q277" s="18" t="s">
        <v>41</v>
      </c>
      <c r="R277" s="21" t="s">
        <v>1480</v>
      </c>
      <c r="S277" s="22" t="s">
        <v>1481</v>
      </c>
      <c r="T277" s="216" t="s">
        <v>2439</v>
      </c>
      <c r="U277" s="22"/>
      <c r="V277" s="22"/>
      <c r="W277" s="22"/>
      <c r="X277" s="22"/>
      <c r="Y277" s="22"/>
      <c r="Z277" s="22"/>
      <c r="AA277" s="102"/>
      <c r="AB277" s="22"/>
      <c r="AC277" s="22"/>
      <c r="AD277" s="49">
        <f>+VLOOKUP(M277,'[7]PA con seg III Trimestre'!$M$274:$AF$296,18,FALSE)</f>
        <v>1</v>
      </c>
      <c r="AE277" s="49" t="str">
        <f>+VLOOKUP(M277,'[7]PA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7" s="49" t="str">
        <f>+VLOOKUP(M277,'[7]PA con seg III Trimestre'!$M$274:$AF$296,20,FALSE)</f>
        <v>https://drive.google.com/drive/folders/0B0L5M60Ztye_ZmpnWVphdXVJNTQ
https://drive.google.com/drive/folders/0B0L5M60Ztye_NjBYWjdrQ1BWWW8
https://drive.google.com/drive/folders/0B0L5M60Ztye_MXZ4akRiMTA0RVU</v>
      </c>
      <c r="AG277" s="23">
        <v>978</v>
      </c>
      <c r="AH277" s="22" t="s">
        <v>1492</v>
      </c>
      <c r="AI277" s="22" t="s">
        <v>47</v>
      </c>
      <c r="AJ277" s="24">
        <v>42644</v>
      </c>
      <c r="AK277" s="24">
        <v>42674</v>
      </c>
      <c r="AL277" s="22">
        <v>30</v>
      </c>
      <c r="AM277" s="22" t="s">
        <v>1485</v>
      </c>
      <c r="AN277" s="22" t="s">
        <v>104</v>
      </c>
      <c r="AO277" s="22" t="s">
        <v>2439</v>
      </c>
      <c r="AP277" s="23"/>
      <c r="AQ277" s="25"/>
      <c r="AR277" s="25"/>
      <c r="AS277" s="23"/>
      <c r="AT277" s="25"/>
      <c r="AU277" s="25"/>
      <c r="AV277" s="109"/>
      <c r="AW277" s="27" t="s">
        <v>3102</v>
      </c>
      <c r="AX277" s="109"/>
      <c r="AY277" s="208"/>
      <c r="AZ277" s="94">
        <f>+VLOOKUP(AG277,'[7]PA con seg III Trimestre'!$AG$274:$BC$296,20,FALSE)</f>
        <v>100</v>
      </c>
      <c r="BA277" s="106">
        <f t="shared" si="67"/>
        <v>1</v>
      </c>
      <c r="BB277" s="94" t="str">
        <f>+VLOOKUP(AG277,'[7]PA con seg III Trimestre'!$AG$274:$BC$296,22,FALSE)</f>
        <v>Con oficio 81002 DINPE-GATEC- 3708 del 31/10/16 - se realizo el informe y analisis de las encuestas a nivel Nacional</v>
      </c>
      <c r="BC277" s="94" t="str">
        <f>+VLOOKUP(AG277,'[7]PA con seg III Trimestre'!$AG$274:$BC$296,23,FALSE)</f>
        <v>https://drive.google.com/drive/folders/0B0L5M60Ztye_NjBYWjdrQ1BWWW8
https://drive.google.com/drive/folders/0B0L5M60Ztye_MXZ4akRiMTA0RVU</v>
      </c>
      <c r="BD277" s="107">
        <f t="shared" si="64"/>
        <v>30</v>
      </c>
      <c r="BE277" s="107">
        <f t="shared" si="65"/>
        <v>30</v>
      </c>
      <c r="BF277" s="108">
        <f t="shared" si="66"/>
        <v>1</v>
      </c>
      <c r="BG277" s="381">
        <f t="shared" si="68"/>
        <v>1</v>
      </c>
      <c r="BH277" s="381">
        <f t="shared" si="69"/>
        <v>1</v>
      </c>
      <c r="BI277" s="382">
        <f t="shared" si="70"/>
        <v>0.2</v>
      </c>
      <c r="BJ277" s="381">
        <f t="shared" si="71"/>
        <v>0.3</v>
      </c>
      <c r="BK277" s="381">
        <f t="shared" si="72"/>
        <v>0.06</v>
      </c>
    </row>
    <row r="278" spans="1:63" ht="409.6" thickTop="1" thickBot="1" x14ac:dyDescent="0.3">
      <c r="A278" s="18" t="s">
        <v>820</v>
      </c>
      <c r="B278" s="18" t="s">
        <v>638</v>
      </c>
      <c r="C278" s="18" t="s">
        <v>820</v>
      </c>
      <c r="D278" s="19" t="s">
        <v>638</v>
      </c>
      <c r="E278" s="19" t="s">
        <v>33</v>
      </c>
      <c r="F278" s="19" t="s">
        <v>34</v>
      </c>
      <c r="G278" s="19" t="s">
        <v>155</v>
      </c>
      <c r="H278" s="19" t="s">
        <v>156</v>
      </c>
      <c r="I278" s="19" t="s">
        <v>157</v>
      </c>
      <c r="J278" s="19" t="s">
        <v>158</v>
      </c>
      <c r="K278" s="19">
        <v>65</v>
      </c>
      <c r="L278" s="19" t="s">
        <v>38</v>
      </c>
      <c r="M278" s="224" t="s">
        <v>639</v>
      </c>
      <c r="N278" s="19" t="s">
        <v>3106</v>
      </c>
      <c r="O278" s="20">
        <v>20</v>
      </c>
      <c r="P278" s="23">
        <v>1</v>
      </c>
      <c r="Q278" s="18" t="s">
        <v>41</v>
      </c>
      <c r="R278" s="21" t="s">
        <v>1480</v>
      </c>
      <c r="S278" s="22" t="s">
        <v>1481</v>
      </c>
      <c r="T278" s="216" t="s">
        <v>2439</v>
      </c>
      <c r="U278" s="22"/>
      <c r="V278" s="22"/>
      <c r="W278" s="22"/>
      <c r="X278" s="22"/>
      <c r="Y278" s="22"/>
      <c r="Z278" s="22"/>
      <c r="AA278" s="101"/>
      <c r="AB278" s="204" t="s">
        <v>2677</v>
      </c>
      <c r="AC278" s="204"/>
      <c r="AD278" s="49">
        <f>+VLOOKUP(M278,'[7]PA con seg III Trimestre'!$M$274:$AF$296,18,FALSE)</f>
        <v>1</v>
      </c>
      <c r="AE278" s="49" t="str">
        <f>+VLOOKUP(M278,'[7]PA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8" s="49" t="str">
        <f>+VLOOKUP(M278,'[7]PA con seg III Trimestre'!$M$274:$AF$296,20,FALSE)</f>
        <v>https://drive.google.com/drive/folders/0B0L5M60Ztye_ZmpnWVphdXVJNTQ
https://drive.google.com/drive/folders/0B0L5M60Ztye_NjBYWjdrQ1BWWW8
https://drive.google.com/drive/folders/0B0L5M60Ztye_MXZ4akRiMTA0RVU</v>
      </c>
      <c r="AG278" s="23">
        <v>979</v>
      </c>
      <c r="AH278" s="22" t="s">
        <v>1493</v>
      </c>
      <c r="AI278" s="22" t="s">
        <v>47</v>
      </c>
      <c r="AJ278" s="24">
        <v>42430</v>
      </c>
      <c r="AK278" s="24">
        <v>42704</v>
      </c>
      <c r="AL278" s="22">
        <v>15</v>
      </c>
      <c r="AM278" s="22" t="s">
        <v>1485</v>
      </c>
      <c r="AN278" s="22" t="s">
        <v>104</v>
      </c>
      <c r="AO278" s="22" t="s">
        <v>2439</v>
      </c>
      <c r="AP278" s="23">
        <v>5</v>
      </c>
      <c r="AQ278" s="226" t="s">
        <v>1494</v>
      </c>
      <c r="AR278" s="25" t="s">
        <v>1495</v>
      </c>
      <c r="AS278" s="102">
        <v>70</v>
      </c>
      <c r="AT278" s="25" t="s">
        <v>1497</v>
      </c>
      <c r="AU278" s="25" t="s">
        <v>1498</v>
      </c>
      <c r="AV278" s="109">
        <v>80</v>
      </c>
      <c r="AW278" s="27">
        <v>0.77737226277372262</v>
      </c>
      <c r="AX278" s="18" t="s">
        <v>3124</v>
      </c>
      <c r="AY278" s="110" t="s">
        <v>2775</v>
      </c>
      <c r="AZ278" s="94">
        <f>+VLOOKUP(AG278,'[7]PA con seg III Trimestre'!$AG$274:$BC$296,20,FALSE)</f>
        <v>100</v>
      </c>
      <c r="BA278" s="106">
        <f t="shared" si="67"/>
        <v>1</v>
      </c>
      <c r="BB278" s="94" t="str">
        <f>+VLOOKUP(AG278,'[7]PA con seg III Trimestre'!$AG$274:$BC$296,22,FALSE)</f>
        <v>Diagnostico de espacios fisicos Regionales</v>
      </c>
      <c r="BC278" s="94" t="str">
        <f>+VLOOKUP(AG278,'[7]PA con seg III Trimestre'!$AG$274:$BC$296,23,FALSE)</f>
        <v>https://drive.google.com/drive/folders/0B0L5M60Ztye_NjBYWjdrQ1BWWW8
https://drive.google.com/drive/folders/0B0L5M60Ztye_MXZ4akRiMTA0RVU</v>
      </c>
      <c r="BD278" s="107">
        <f t="shared" si="64"/>
        <v>274</v>
      </c>
      <c r="BE278" s="107">
        <f t="shared" si="65"/>
        <v>274</v>
      </c>
      <c r="BF278" s="108">
        <f t="shared" si="66"/>
        <v>1</v>
      </c>
      <c r="BG278" s="381">
        <f t="shared" si="68"/>
        <v>1</v>
      </c>
      <c r="BH278" s="381">
        <f t="shared" si="69"/>
        <v>1</v>
      </c>
      <c r="BI278" s="382">
        <f t="shared" si="70"/>
        <v>0.2</v>
      </c>
      <c r="BJ278" s="381">
        <f t="shared" si="71"/>
        <v>0.15</v>
      </c>
      <c r="BK278" s="381">
        <f t="shared" si="72"/>
        <v>0.03</v>
      </c>
    </row>
    <row r="279" spans="1:63" ht="409.6" thickTop="1" thickBot="1" x14ac:dyDescent="0.3">
      <c r="A279" s="18" t="s">
        <v>820</v>
      </c>
      <c r="B279" s="18" t="s">
        <v>638</v>
      </c>
      <c r="C279" s="18" t="s">
        <v>820</v>
      </c>
      <c r="D279" s="19" t="s">
        <v>638</v>
      </c>
      <c r="E279" s="19" t="s">
        <v>33</v>
      </c>
      <c r="F279" s="19" t="s">
        <v>34</v>
      </c>
      <c r="G279" s="19" t="s">
        <v>155</v>
      </c>
      <c r="H279" s="19" t="s">
        <v>156</v>
      </c>
      <c r="I279" s="19" t="s">
        <v>157</v>
      </c>
      <c r="J279" s="19" t="s">
        <v>158</v>
      </c>
      <c r="K279" s="19">
        <v>65</v>
      </c>
      <c r="L279" s="19" t="s">
        <v>38</v>
      </c>
      <c r="M279" s="224" t="s">
        <v>639</v>
      </c>
      <c r="N279" s="19" t="s">
        <v>3106</v>
      </c>
      <c r="O279" s="20">
        <v>20</v>
      </c>
      <c r="P279" s="23">
        <v>1</v>
      </c>
      <c r="Q279" s="18" t="s">
        <v>41</v>
      </c>
      <c r="R279" s="21" t="s">
        <v>1480</v>
      </c>
      <c r="S279" s="22" t="s">
        <v>1481</v>
      </c>
      <c r="T279" s="216" t="s">
        <v>2439</v>
      </c>
      <c r="U279" s="22"/>
      <c r="V279" s="22"/>
      <c r="W279" s="22"/>
      <c r="X279" s="22"/>
      <c r="Y279" s="22"/>
      <c r="Z279" s="22"/>
      <c r="AA279" s="101"/>
      <c r="AB279" s="204" t="s">
        <v>2677</v>
      </c>
      <c r="AC279" s="204"/>
      <c r="AD279" s="49">
        <f>+VLOOKUP(M279,'[7]PA con seg III Trimestre'!$M$274:$AF$296,18,FALSE)</f>
        <v>1</v>
      </c>
      <c r="AE279" s="49" t="str">
        <f>+VLOOKUP(M279,'[7]PA con seg III Trimestre'!$M$274:$AF$296,19,FALSE)</f>
        <v>Se realiza la implementación de la Encuesta en los siguientes establecimientos: Sede Central, las 6 Direcciones Regionales y  66 establecimientos de las regionales.
informe encuestas Direcciones regionales y eron seleccionados
Diagnostico de espacios fisicos
Seguimiento utilizacion Aplicativo Quejas web</v>
      </c>
      <c r="AF279" s="49" t="str">
        <f>+VLOOKUP(M279,'[7]PA con seg III Trimestre'!$M$274:$AF$296,20,FALSE)</f>
        <v>https://drive.google.com/drive/folders/0B0L5M60Ztye_ZmpnWVphdXVJNTQ
https://drive.google.com/drive/folders/0B0L5M60Ztye_NjBYWjdrQ1BWWW8
https://drive.google.com/drive/folders/0B0L5M60Ztye_MXZ4akRiMTA0RVU</v>
      </c>
      <c r="AG279" s="23">
        <v>980</v>
      </c>
      <c r="AH279" s="22" t="s">
        <v>1499</v>
      </c>
      <c r="AI279" s="22" t="s">
        <v>47</v>
      </c>
      <c r="AJ279" s="24">
        <v>42444</v>
      </c>
      <c r="AK279" s="24">
        <v>42613</v>
      </c>
      <c r="AL279" s="22">
        <v>15</v>
      </c>
      <c r="AM279" s="22" t="s">
        <v>1485</v>
      </c>
      <c r="AN279" s="22" t="s">
        <v>104</v>
      </c>
      <c r="AO279" s="22" t="s">
        <v>2439</v>
      </c>
      <c r="AP279" s="23">
        <v>100</v>
      </c>
      <c r="AQ279" s="139" t="s">
        <v>1500</v>
      </c>
      <c r="AR279" s="25" t="s">
        <v>1501</v>
      </c>
      <c r="AS279" s="23">
        <v>100</v>
      </c>
      <c r="AT279" s="139" t="s">
        <v>1502</v>
      </c>
      <c r="AU279" s="25" t="s">
        <v>1501</v>
      </c>
      <c r="AV279" s="26">
        <f>+AS279</f>
        <v>100</v>
      </c>
      <c r="AW279" s="27">
        <v>1</v>
      </c>
      <c r="AX279" s="25" t="str">
        <f t="shared" ref="AX279:AY281" si="73">+AT279</f>
        <v>1. Regional CENTRAL: EPASCAS Combita, EP Guaduas.</v>
      </c>
      <c r="AY279" s="86" t="str">
        <f t="shared" si="73"/>
        <v>* Oficio 000513 del 19/02/16 *Oficio 000925 del 22/03/16 Protocolo de Atencion al ciudadano y Correo electronico a las Direcciones Regionales del 28/03/16.</v>
      </c>
      <c r="AZ279" s="94">
        <f>+VLOOKUP(AG279,'[7]PA con seg III Trimestre'!$AG$274:$BC$296,20,FALSE)</f>
        <v>100</v>
      </c>
      <c r="BA279" s="106">
        <f t="shared" si="67"/>
        <v>1</v>
      </c>
      <c r="BB279" s="94" t="str">
        <f>+VLOOKUP(AG279,'[7]PA con seg III Trimestre'!$AG$274:$BC$296,22,FALSE)</f>
        <v>Con oficio 81002 DINPE-GATEC- 3654 del 27/10/16 - Seguimineto a Finalizacion de las PQRS</v>
      </c>
      <c r="BC279" s="94" t="str">
        <f>+VLOOKUP(AG279,'[7]PA con seg III Trimestre'!$AG$274:$BC$296,23,FALSE)</f>
        <v>https://drive.google.com/drive/folders/0B0L5M60Ztye_NjBYWjdrQ1BWWW8
https://drive.google.com/drive/folders/0B0L5M60Ztye_MXZ4akRiMTA0RVU</v>
      </c>
      <c r="BD279" s="107">
        <f t="shared" si="64"/>
        <v>169</v>
      </c>
      <c r="BE279" s="107">
        <f t="shared" si="65"/>
        <v>169</v>
      </c>
      <c r="BF279" s="108">
        <f t="shared" si="66"/>
        <v>1</v>
      </c>
      <c r="BG279" s="381">
        <f t="shared" si="68"/>
        <v>1</v>
      </c>
      <c r="BH279" s="381">
        <f t="shared" si="69"/>
        <v>1</v>
      </c>
      <c r="BI279" s="382">
        <f t="shared" si="70"/>
        <v>0.2</v>
      </c>
      <c r="BJ279" s="381">
        <f t="shared" si="71"/>
        <v>0.15</v>
      </c>
      <c r="BK279" s="381">
        <f t="shared" si="72"/>
        <v>0.03</v>
      </c>
    </row>
    <row r="280" spans="1:63" ht="69" thickTop="1" thickBot="1" x14ac:dyDescent="0.3">
      <c r="A280" s="18" t="s">
        <v>820</v>
      </c>
      <c r="B280" s="18" t="s">
        <v>638</v>
      </c>
      <c r="C280" s="18" t="s">
        <v>820</v>
      </c>
      <c r="D280" s="19" t="s">
        <v>638</v>
      </c>
      <c r="E280" s="19" t="s">
        <v>33</v>
      </c>
      <c r="F280" s="19" t="s">
        <v>34</v>
      </c>
      <c r="G280" s="19" t="s">
        <v>155</v>
      </c>
      <c r="H280" s="19" t="s">
        <v>156</v>
      </c>
      <c r="I280" s="19" t="s">
        <v>157</v>
      </c>
      <c r="J280" s="19" t="s">
        <v>158</v>
      </c>
      <c r="K280" s="19">
        <v>65</v>
      </c>
      <c r="L280" s="19" t="s">
        <v>38</v>
      </c>
      <c r="M280" s="19" t="s">
        <v>640</v>
      </c>
      <c r="N280" s="19" t="s">
        <v>641</v>
      </c>
      <c r="O280" s="20">
        <v>20</v>
      </c>
      <c r="P280" s="23">
        <v>1</v>
      </c>
      <c r="Q280" s="18" t="s">
        <v>41</v>
      </c>
      <c r="R280" s="21" t="s">
        <v>1480</v>
      </c>
      <c r="S280" s="22" t="s">
        <v>1481</v>
      </c>
      <c r="T280" s="216" t="s">
        <v>2439</v>
      </c>
      <c r="U280" s="22"/>
      <c r="V280" s="22" t="s">
        <v>3119</v>
      </c>
      <c r="W280" s="22" t="s">
        <v>3120</v>
      </c>
      <c r="X280" s="22"/>
      <c r="Y280" s="102" t="s">
        <v>3122</v>
      </c>
      <c r="Z280" s="22" t="s">
        <v>3120</v>
      </c>
      <c r="AA280" s="102"/>
      <c r="AB280" s="102" t="s">
        <v>3123</v>
      </c>
      <c r="AC280" s="22" t="s">
        <v>3120</v>
      </c>
      <c r="AD280" s="49">
        <f>+VLOOKUP(M280,'[7]PA con seg III Trimestre'!$M$274:$AF$296,18,FALSE)</f>
        <v>1</v>
      </c>
      <c r="AE280" s="49" t="str">
        <f>+VLOOKUP(M280,'[7]PA con seg III Trimestre'!$M$274:$AF$296,19,FALSE)</f>
        <v>Informe Regionales Aplicativo quejas web</v>
      </c>
      <c r="AF280" s="49" t="str">
        <f>+VLOOKUP(M280,'[7]PA con seg III Trimestre'!$M$274:$AF$296,20,FALSE)</f>
        <v>https://drive.google.com/drive/folders/0B0L5M60Ztye_NjBYWjdrQ1BWWW8
https://drive.google.com/drive/folders/0B0L5M60Ztye_MXZ4akRiMTA0RVU</v>
      </c>
      <c r="AG280" s="23">
        <v>981</v>
      </c>
      <c r="AH280" s="22" t="s">
        <v>1503</v>
      </c>
      <c r="AI280" s="22" t="s">
        <v>47</v>
      </c>
      <c r="AJ280" s="24">
        <v>42401</v>
      </c>
      <c r="AK280" s="24">
        <v>42420</v>
      </c>
      <c r="AL280" s="22">
        <v>10</v>
      </c>
      <c r="AM280" s="22" t="s">
        <v>1485</v>
      </c>
      <c r="AN280" s="22" t="s">
        <v>104</v>
      </c>
      <c r="AO280" s="22" t="s">
        <v>2439</v>
      </c>
      <c r="AP280" s="23">
        <v>100</v>
      </c>
      <c r="AQ280" s="25" t="s">
        <v>1504</v>
      </c>
      <c r="AR280" s="25" t="s">
        <v>1505</v>
      </c>
      <c r="AS280" s="23">
        <v>100</v>
      </c>
      <c r="AT280" s="25" t="s">
        <v>1506</v>
      </c>
      <c r="AU280" s="25" t="s">
        <v>1505</v>
      </c>
      <c r="AV280" s="26">
        <f>+AS280</f>
        <v>100</v>
      </c>
      <c r="AW280" s="27">
        <v>1</v>
      </c>
      <c r="AX280" s="25" t="str">
        <f t="shared" si="73"/>
        <v>2. Regional OCCIDENTE: Epmsc Bolívar, Epams Popayán</v>
      </c>
      <c r="AY280" s="86" t="str">
        <f t="shared" si="73"/>
        <v>81002-DINPE-000187 del 27/01/16 - adicion Aplicativo Quejas Web, 81002 - DINPE GATEC-0484 del 17/02/16 y Correo electronico del 29/02/16 solicitud modificacion del Aplicativo Quejas web.</v>
      </c>
      <c r="AZ280" s="94">
        <f>+VLOOKUP(AG280,'[7]PA con seg III Trimestre'!$AG$274:$BC$296,20,FALSE)</f>
        <v>100</v>
      </c>
      <c r="BA280" s="106">
        <f t="shared" si="67"/>
        <v>1</v>
      </c>
      <c r="BB280" s="94" t="str">
        <f>+VLOOKUP(AG280,'[7]PA con seg III Trimestre'!$AG$274:$BC$296,22,FALSE)</f>
        <v>Con oficio 81002 DINPE-GATEC- 2543 del 27/10/16 - Seguimiento a Finalizacion de las PQRS</v>
      </c>
      <c r="BC280" s="94" t="str">
        <f>+VLOOKUP(AG280,'[7]PA con seg III Trimestre'!$AG$274:$BC$296,23,FALSE)</f>
        <v>https://drive.google.com/drive/folders/0B0L5M60Ztye_NjBYWjdrQ1BWWW8
https://drive.google.com/drive/folders/0B0L5M60Ztye_MXZ4akRiMTA0RVU</v>
      </c>
      <c r="BD280" s="107">
        <f t="shared" si="64"/>
        <v>19</v>
      </c>
      <c r="BE280" s="107">
        <f t="shared" si="65"/>
        <v>19</v>
      </c>
      <c r="BF280" s="108">
        <f t="shared" si="66"/>
        <v>1</v>
      </c>
      <c r="BG280" s="381">
        <f t="shared" si="68"/>
        <v>1</v>
      </c>
      <c r="BH280" s="381">
        <f t="shared" si="69"/>
        <v>1</v>
      </c>
      <c r="BI280" s="382">
        <f t="shared" si="70"/>
        <v>0.2</v>
      </c>
      <c r="BJ280" s="381">
        <f t="shared" si="71"/>
        <v>0.1</v>
      </c>
      <c r="BK280" s="381">
        <f t="shared" si="72"/>
        <v>0.02</v>
      </c>
    </row>
    <row r="281" spans="1:63" ht="406.5" thickTop="1" thickBot="1" x14ac:dyDescent="0.3">
      <c r="A281" s="18" t="s">
        <v>820</v>
      </c>
      <c r="B281" s="18" t="s">
        <v>638</v>
      </c>
      <c r="C281" s="18" t="s">
        <v>820</v>
      </c>
      <c r="D281" s="19" t="s">
        <v>638</v>
      </c>
      <c r="E281" s="19" t="s">
        <v>33</v>
      </c>
      <c r="F281" s="19" t="s">
        <v>34</v>
      </c>
      <c r="G281" s="19" t="s">
        <v>155</v>
      </c>
      <c r="H281" s="19" t="s">
        <v>156</v>
      </c>
      <c r="I281" s="19" t="s">
        <v>157</v>
      </c>
      <c r="J281" s="19" t="s">
        <v>158</v>
      </c>
      <c r="K281" s="19">
        <v>65</v>
      </c>
      <c r="L281" s="19" t="s">
        <v>38</v>
      </c>
      <c r="M281" s="19" t="s">
        <v>640</v>
      </c>
      <c r="N281" s="19" t="s">
        <v>641</v>
      </c>
      <c r="O281" s="23">
        <v>20</v>
      </c>
      <c r="P281" s="23">
        <v>1</v>
      </c>
      <c r="Q281" s="18" t="s">
        <v>41</v>
      </c>
      <c r="R281" s="21" t="s">
        <v>1480</v>
      </c>
      <c r="S281" s="22" t="s">
        <v>1481</v>
      </c>
      <c r="T281" s="216" t="s">
        <v>2439</v>
      </c>
      <c r="U281" s="22"/>
      <c r="V281" s="22" t="s">
        <v>3119</v>
      </c>
      <c r="W281" s="22" t="s">
        <v>3120</v>
      </c>
      <c r="X281" s="22"/>
      <c r="Y281" s="102" t="s">
        <v>3122</v>
      </c>
      <c r="Z281" s="22" t="s">
        <v>3120</v>
      </c>
      <c r="AA281" s="102"/>
      <c r="AB281" s="102" t="s">
        <v>3123</v>
      </c>
      <c r="AC281" s="22" t="s">
        <v>3120</v>
      </c>
      <c r="AD281" s="49">
        <f>+VLOOKUP(M281,'[7]PA con seg III Trimestre'!$M$274:$AF$296,18,FALSE)</f>
        <v>1</v>
      </c>
      <c r="AE281" s="49" t="str">
        <f>+VLOOKUP(M281,'[7]PA con seg III Trimestre'!$M$274:$AF$296,19,FALSE)</f>
        <v>Informe Regionales Aplicativo quejas web</v>
      </c>
      <c r="AF281" s="49" t="str">
        <f>+VLOOKUP(M281,'[7]PA con seg III Trimestre'!$M$274:$AF$296,20,FALSE)</f>
        <v>https://drive.google.com/drive/folders/0B0L5M60Ztye_NjBYWjdrQ1BWWW8
https://drive.google.com/drive/folders/0B0L5M60Ztye_MXZ4akRiMTA0RVU</v>
      </c>
      <c r="AG281" s="23">
        <v>982</v>
      </c>
      <c r="AH281" s="22" t="s">
        <v>1507</v>
      </c>
      <c r="AI281" s="22" t="s">
        <v>47</v>
      </c>
      <c r="AJ281" s="24">
        <v>42430</v>
      </c>
      <c r="AK281" s="24">
        <v>42449</v>
      </c>
      <c r="AL281" s="22">
        <v>10</v>
      </c>
      <c r="AM281" s="22" t="s">
        <v>1485</v>
      </c>
      <c r="AN281" s="22" t="s">
        <v>104</v>
      </c>
      <c r="AO281" s="22" t="s">
        <v>2439</v>
      </c>
      <c r="AP281" s="23">
        <v>100</v>
      </c>
      <c r="AQ281" s="139" t="s">
        <v>1508</v>
      </c>
      <c r="AR281" s="25" t="s">
        <v>1509</v>
      </c>
      <c r="AS281" s="23">
        <v>100</v>
      </c>
      <c r="AT281" s="139" t="s">
        <v>1508</v>
      </c>
      <c r="AU281" s="25" t="s">
        <v>1509</v>
      </c>
      <c r="AV281" s="26">
        <f>+AS281</f>
        <v>100</v>
      </c>
      <c r="AW281" s="27">
        <v>1</v>
      </c>
      <c r="AX281" s="25" t="str">
        <f t="shared" si="73"/>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
      <c r="AY281" s="86" t="str">
        <f t="shared" si="73"/>
        <v>* Oficio 000866 del 16/03/16 Utilizacion del aplicativo Quejas web y Correo electronico a las Direcciones Regionales del 16/03/16.</v>
      </c>
      <c r="AZ281" s="94">
        <f>+VLOOKUP(AG281,'[7]PA con seg III Trimestre'!$AG$274:$BC$296,20,FALSE)</f>
        <v>100</v>
      </c>
      <c r="BA281" s="106">
        <f t="shared" si="67"/>
        <v>1</v>
      </c>
      <c r="BB281" s="94" t="str">
        <f>+VLOOKUP(AG281,'[7]PA con seg III Trimestre'!$AG$274:$BC$296,22,FALSE)</f>
        <v>Oficio 81002 DINPE- 3233, 3235,3238, 3240,3241,3243 y 3639 del 25/10/16 - Cantidad y Distribucion de elementos de Oficina y  Oficio 81002 DINPE- 3234, 3236,3237, 3239,3242,3244 del 25/10/16 - Cantidad y Distribucion de Equipos Tecnologicos.</v>
      </c>
      <c r="BC281" s="94" t="str">
        <f>+VLOOKUP(AG281,'[7]PA con seg III Trimestre'!$AG$274:$BC$296,23,FALSE)</f>
        <v>https://drive.google.com/drive/folders/0B0L5M60Ztye_NjBYWjdrQ1BWWW8
https://drive.google.com/drive/folders/0B0L5M60Ztye_MXZ4akRiMTA0RVU</v>
      </c>
      <c r="BD281" s="107">
        <f t="shared" si="64"/>
        <v>19</v>
      </c>
      <c r="BE281" s="107">
        <f t="shared" si="65"/>
        <v>19</v>
      </c>
      <c r="BF281" s="108">
        <f t="shared" si="66"/>
        <v>1</v>
      </c>
      <c r="BG281" s="381">
        <f t="shared" si="68"/>
        <v>1</v>
      </c>
      <c r="BH281" s="381">
        <f t="shared" si="69"/>
        <v>1</v>
      </c>
      <c r="BI281" s="382">
        <f t="shared" si="70"/>
        <v>0.2</v>
      </c>
      <c r="BJ281" s="381">
        <f t="shared" si="71"/>
        <v>0.1</v>
      </c>
      <c r="BK281" s="381">
        <f t="shared" si="72"/>
        <v>0.02</v>
      </c>
    </row>
    <row r="282" spans="1:63" ht="69" thickTop="1" thickBot="1" x14ac:dyDescent="0.3">
      <c r="A282" s="18" t="s">
        <v>820</v>
      </c>
      <c r="B282" s="18" t="s">
        <v>638</v>
      </c>
      <c r="C282" s="18" t="s">
        <v>820</v>
      </c>
      <c r="D282" s="19" t="s">
        <v>638</v>
      </c>
      <c r="E282" s="19" t="s">
        <v>33</v>
      </c>
      <c r="F282" s="19" t="s">
        <v>34</v>
      </c>
      <c r="G282" s="19" t="s">
        <v>155</v>
      </c>
      <c r="H282" s="19" t="s">
        <v>156</v>
      </c>
      <c r="I282" s="19" t="s">
        <v>157</v>
      </c>
      <c r="J282" s="19" t="s">
        <v>158</v>
      </c>
      <c r="K282" s="19">
        <v>65</v>
      </c>
      <c r="L282" s="19" t="s">
        <v>38</v>
      </c>
      <c r="M282" s="19" t="s">
        <v>640</v>
      </c>
      <c r="N282" s="19" t="s">
        <v>641</v>
      </c>
      <c r="O282" s="23">
        <v>20</v>
      </c>
      <c r="P282" s="23">
        <v>1</v>
      </c>
      <c r="Q282" s="18" t="s">
        <v>41</v>
      </c>
      <c r="R282" s="21" t="s">
        <v>1480</v>
      </c>
      <c r="S282" s="22" t="s">
        <v>1481</v>
      </c>
      <c r="T282" s="216" t="s">
        <v>2439</v>
      </c>
      <c r="U282" s="22"/>
      <c r="V282" s="22" t="s">
        <v>3119</v>
      </c>
      <c r="W282" s="22" t="s">
        <v>3120</v>
      </c>
      <c r="X282" s="22"/>
      <c r="Y282" s="102" t="s">
        <v>3122</v>
      </c>
      <c r="Z282" s="22" t="s">
        <v>3120</v>
      </c>
      <c r="AA282" s="102"/>
      <c r="AB282" s="102" t="s">
        <v>3123</v>
      </c>
      <c r="AC282" s="22" t="s">
        <v>3120</v>
      </c>
      <c r="AD282" s="49">
        <f>+VLOOKUP(M282,'[7]PA con seg III Trimestre'!$M$274:$AF$296,18,FALSE)</f>
        <v>1</v>
      </c>
      <c r="AE282" s="49" t="str">
        <f>+VLOOKUP(M282,'[7]PA con seg III Trimestre'!$M$274:$AF$296,19,FALSE)</f>
        <v>Informe Regionales Aplicativo quejas web</v>
      </c>
      <c r="AF282" s="49" t="str">
        <f>+VLOOKUP(M282,'[7]PA con seg III Trimestre'!$M$274:$AF$296,20,FALSE)</f>
        <v>https://drive.google.com/drive/folders/0B0L5M60Ztye_NjBYWjdrQ1BWWW8
https://drive.google.com/drive/folders/0B0L5M60Ztye_MXZ4akRiMTA0RVU</v>
      </c>
      <c r="AG282" s="23">
        <v>983</v>
      </c>
      <c r="AH282" s="22" t="s">
        <v>1510</v>
      </c>
      <c r="AI282" s="22" t="s">
        <v>47</v>
      </c>
      <c r="AJ282" s="24">
        <v>42461</v>
      </c>
      <c r="AK282" s="24">
        <v>42704</v>
      </c>
      <c r="AL282" s="22">
        <v>25</v>
      </c>
      <c r="AM282" s="22" t="s">
        <v>1485</v>
      </c>
      <c r="AN282" s="22" t="s">
        <v>104</v>
      </c>
      <c r="AO282" s="22" t="s">
        <v>2439</v>
      </c>
      <c r="AP282" s="23"/>
      <c r="AQ282" s="25"/>
      <c r="AR282" s="25"/>
      <c r="AS282" s="23" t="s">
        <v>1496</v>
      </c>
      <c r="AT282" s="25" t="s">
        <v>1511</v>
      </c>
      <c r="AU282" s="25" t="s">
        <v>1512</v>
      </c>
      <c r="AV282" s="103"/>
      <c r="AW282" s="27">
        <v>0.74897119341563789</v>
      </c>
      <c r="AX282" s="18" t="s">
        <v>2767</v>
      </c>
      <c r="AY282" s="110" t="s">
        <v>2768</v>
      </c>
      <c r="AZ282" s="94">
        <f>+VLOOKUP(AG282,'[7]PA con seg III Trimestre'!$AG$274:$BC$296,20,FALSE)</f>
        <v>100</v>
      </c>
      <c r="BA282" s="106">
        <f t="shared" si="67"/>
        <v>1</v>
      </c>
      <c r="BB282" s="94" t="str">
        <f>+VLOOKUP(AG282,'[7]PA con seg III Trimestre'!$AG$274:$BC$296,22,FALSE)</f>
        <v>Con oficio 81002 DINPE-GATEC- 3654 del 27/10/16 - Seguimineto a Finalizacion de las PQRS</v>
      </c>
      <c r="BC282" s="94" t="str">
        <f>+VLOOKUP(AG282,'[7]PA con seg III Trimestre'!$AG$274:$BC$296,23,FALSE)</f>
        <v>https://drive.google.com/drive/folders/0B0L5M60Ztye_NjBYWjdrQ1BWWW8
https://drive.google.com/drive/folders/0B0L5M60Ztye_MXZ4akRiMTA0RVU</v>
      </c>
      <c r="BD282" s="107">
        <f t="shared" si="64"/>
        <v>243</v>
      </c>
      <c r="BE282" s="107">
        <f t="shared" si="65"/>
        <v>243</v>
      </c>
      <c r="BF282" s="108">
        <f t="shared" si="66"/>
        <v>1</v>
      </c>
      <c r="BG282" s="381">
        <f t="shared" si="68"/>
        <v>1</v>
      </c>
      <c r="BH282" s="381">
        <f t="shared" si="69"/>
        <v>1</v>
      </c>
      <c r="BI282" s="382">
        <f t="shared" si="70"/>
        <v>0.2</v>
      </c>
      <c r="BJ282" s="381">
        <f t="shared" si="71"/>
        <v>0.25</v>
      </c>
      <c r="BK282" s="381">
        <f t="shared" si="72"/>
        <v>0.05</v>
      </c>
    </row>
    <row r="283" spans="1:63" ht="69" thickTop="1" thickBot="1" x14ac:dyDescent="0.3">
      <c r="A283" s="18" t="s">
        <v>820</v>
      </c>
      <c r="B283" s="18" t="s">
        <v>638</v>
      </c>
      <c r="C283" s="18" t="s">
        <v>820</v>
      </c>
      <c r="D283" s="19" t="s">
        <v>638</v>
      </c>
      <c r="E283" s="19" t="s">
        <v>33</v>
      </c>
      <c r="F283" s="19" t="s">
        <v>34</v>
      </c>
      <c r="G283" s="19" t="s">
        <v>155</v>
      </c>
      <c r="H283" s="19" t="s">
        <v>156</v>
      </c>
      <c r="I283" s="19" t="s">
        <v>157</v>
      </c>
      <c r="J283" s="19" t="s">
        <v>158</v>
      </c>
      <c r="K283" s="19">
        <v>65</v>
      </c>
      <c r="L283" s="19" t="s">
        <v>38</v>
      </c>
      <c r="M283" s="19" t="s">
        <v>640</v>
      </c>
      <c r="N283" s="19" t="s">
        <v>641</v>
      </c>
      <c r="O283" s="23">
        <v>20</v>
      </c>
      <c r="P283" s="23">
        <v>1</v>
      </c>
      <c r="Q283" s="18" t="s">
        <v>41</v>
      </c>
      <c r="R283" s="21" t="s">
        <v>1480</v>
      </c>
      <c r="S283" s="22" t="s">
        <v>1481</v>
      </c>
      <c r="T283" s="216" t="s">
        <v>2439</v>
      </c>
      <c r="U283" s="22"/>
      <c r="V283" s="22" t="s">
        <v>3119</v>
      </c>
      <c r="W283" s="22" t="s">
        <v>3120</v>
      </c>
      <c r="X283" s="22"/>
      <c r="Y283" s="102" t="s">
        <v>3122</v>
      </c>
      <c r="Z283" s="22" t="s">
        <v>3120</v>
      </c>
      <c r="AA283" s="102"/>
      <c r="AB283" s="102" t="s">
        <v>3123</v>
      </c>
      <c r="AC283" s="22" t="s">
        <v>3120</v>
      </c>
      <c r="AD283" s="49">
        <f>+VLOOKUP(M283,'[7]PA con seg III Trimestre'!$M$274:$AF$296,18,FALSE)</f>
        <v>1</v>
      </c>
      <c r="AE283" s="49" t="str">
        <f>+VLOOKUP(M283,'[7]PA con seg III Trimestre'!$M$274:$AF$296,19,FALSE)</f>
        <v>Informe Regionales Aplicativo quejas web</v>
      </c>
      <c r="AF283" s="49" t="str">
        <f>+VLOOKUP(M283,'[7]PA con seg III Trimestre'!$M$274:$AF$296,20,FALSE)</f>
        <v>https://drive.google.com/drive/folders/0B0L5M60Ztye_NjBYWjdrQ1BWWW8
https://drive.google.com/drive/folders/0B0L5M60Ztye_MXZ4akRiMTA0RVU</v>
      </c>
      <c r="AG283" s="23">
        <v>984</v>
      </c>
      <c r="AH283" s="22" t="s">
        <v>1513</v>
      </c>
      <c r="AI283" s="22" t="s">
        <v>47</v>
      </c>
      <c r="AJ283" s="24">
        <v>42522</v>
      </c>
      <c r="AK283" s="24">
        <v>42573</v>
      </c>
      <c r="AL283" s="22">
        <v>25</v>
      </c>
      <c r="AM283" s="22" t="s">
        <v>1485</v>
      </c>
      <c r="AN283" s="22" t="s">
        <v>104</v>
      </c>
      <c r="AO283" s="22" t="s">
        <v>2439</v>
      </c>
      <c r="AP283" s="23"/>
      <c r="AQ283" s="139"/>
      <c r="AR283" s="25"/>
      <c r="AS283" s="102">
        <v>60</v>
      </c>
      <c r="AT283" s="25" t="s">
        <v>1514</v>
      </c>
      <c r="AU283" s="25" t="s">
        <v>1515</v>
      </c>
      <c r="AV283" s="109">
        <v>100</v>
      </c>
      <c r="AW283" s="27">
        <v>1</v>
      </c>
      <c r="AX283" s="18" t="s">
        <v>2769</v>
      </c>
      <c r="AY283" s="110" t="s">
        <v>2770</v>
      </c>
      <c r="AZ283" s="94">
        <f>+VLOOKUP(AG283,'[7]PA con seg III Trimestre'!$AG$274:$BC$296,20,FALSE)</f>
        <v>100</v>
      </c>
      <c r="BA283" s="106">
        <f t="shared" si="67"/>
        <v>1</v>
      </c>
      <c r="BB283" s="94" t="str">
        <f>+VLOOKUP(AG283,'[7]PA con seg III Trimestre'!$AG$274:$BC$296,22,FALSE)</f>
        <v>Presentacion Directiva Transitoria para aprobacion oficina asesora de Planeacion.</v>
      </c>
      <c r="BC283" s="94" t="str">
        <f>+VLOOKUP(AG283,'[7]PA con seg III Trimestre'!$AG$274:$BC$296,23,FALSE)</f>
        <v>https://drive.google.com/drive/folders/0B0L5M60Ztye_NjBYWjdrQ1BWWW8
https://drive.google.com/drive/folders/0B0L5M60Ztye_MXZ4akRiMTA0RVU</v>
      </c>
      <c r="BD283" s="107">
        <f t="shared" si="64"/>
        <v>51</v>
      </c>
      <c r="BE283" s="107">
        <f t="shared" si="65"/>
        <v>51</v>
      </c>
      <c r="BF283" s="108">
        <f t="shared" si="66"/>
        <v>1</v>
      </c>
      <c r="BG283" s="381">
        <f t="shared" si="68"/>
        <v>1</v>
      </c>
      <c r="BH283" s="381">
        <f t="shared" si="69"/>
        <v>1</v>
      </c>
      <c r="BI283" s="382">
        <f t="shared" si="70"/>
        <v>0.2</v>
      </c>
      <c r="BJ283" s="381">
        <f t="shared" si="71"/>
        <v>0.25</v>
      </c>
      <c r="BK283" s="381">
        <f t="shared" si="72"/>
        <v>0.05</v>
      </c>
    </row>
    <row r="284" spans="1:63" ht="69" thickTop="1" thickBot="1" x14ac:dyDescent="0.3">
      <c r="A284" s="18" t="s">
        <v>820</v>
      </c>
      <c r="B284" s="18" t="s">
        <v>638</v>
      </c>
      <c r="C284" s="18" t="s">
        <v>820</v>
      </c>
      <c r="D284" s="19" t="s">
        <v>638</v>
      </c>
      <c r="E284" s="19" t="s">
        <v>33</v>
      </c>
      <c r="F284" s="19" t="s">
        <v>34</v>
      </c>
      <c r="G284" s="19" t="s">
        <v>155</v>
      </c>
      <c r="H284" s="19" t="s">
        <v>156</v>
      </c>
      <c r="I284" s="19" t="s">
        <v>157</v>
      </c>
      <c r="J284" s="19" t="s">
        <v>158</v>
      </c>
      <c r="K284" s="19">
        <v>65</v>
      </c>
      <c r="L284" s="19" t="s">
        <v>38</v>
      </c>
      <c r="M284" s="19" t="s">
        <v>640</v>
      </c>
      <c r="N284" s="19" t="s">
        <v>641</v>
      </c>
      <c r="O284" s="23">
        <v>20</v>
      </c>
      <c r="P284" s="23">
        <v>1</v>
      </c>
      <c r="Q284" s="18" t="s">
        <v>41</v>
      </c>
      <c r="R284" s="21" t="s">
        <v>1480</v>
      </c>
      <c r="S284" s="22" t="s">
        <v>1481</v>
      </c>
      <c r="T284" s="216" t="s">
        <v>2439</v>
      </c>
      <c r="U284" s="22"/>
      <c r="V284" s="22" t="s">
        <v>3119</v>
      </c>
      <c r="W284" s="22" t="s">
        <v>3120</v>
      </c>
      <c r="X284" s="22"/>
      <c r="Y284" s="102" t="s">
        <v>3122</v>
      </c>
      <c r="Z284" s="22" t="s">
        <v>3120</v>
      </c>
      <c r="AA284" s="102"/>
      <c r="AB284" s="102" t="s">
        <v>3123</v>
      </c>
      <c r="AC284" s="22" t="s">
        <v>3120</v>
      </c>
      <c r="AD284" s="49">
        <f>+VLOOKUP(M284,'[7]PA con seg III Trimestre'!$M$274:$AF$296,18,FALSE)</f>
        <v>1</v>
      </c>
      <c r="AE284" s="49" t="str">
        <f>+VLOOKUP(M284,'[7]PA con seg III Trimestre'!$M$274:$AF$296,19,FALSE)</f>
        <v>Informe Regionales Aplicativo quejas web</v>
      </c>
      <c r="AF284" s="49" t="str">
        <f>+VLOOKUP(M284,'[7]PA con seg III Trimestre'!$M$274:$AF$296,20,FALSE)</f>
        <v>https://drive.google.com/drive/folders/0B0L5M60Ztye_NjBYWjdrQ1BWWW8
https://drive.google.com/drive/folders/0B0L5M60Ztye_MXZ4akRiMTA0RVU</v>
      </c>
      <c r="AG284" s="23">
        <v>985</v>
      </c>
      <c r="AH284" s="22" t="s">
        <v>1516</v>
      </c>
      <c r="AI284" s="22" t="s">
        <v>47</v>
      </c>
      <c r="AJ284" s="24">
        <v>42705</v>
      </c>
      <c r="AK284" s="24">
        <v>42716</v>
      </c>
      <c r="AL284" s="22">
        <v>30</v>
      </c>
      <c r="AM284" s="22" t="s">
        <v>1485</v>
      </c>
      <c r="AN284" s="22" t="s">
        <v>104</v>
      </c>
      <c r="AO284" s="22" t="s">
        <v>2439</v>
      </c>
      <c r="AP284" s="23"/>
      <c r="AQ284" s="25"/>
      <c r="AR284" s="25"/>
      <c r="AS284" s="23"/>
      <c r="AT284" s="25"/>
      <c r="AU284" s="25"/>
      <c r="AV284" s="109"/>
      <c r="AW284" s="27" t="s">
        <v>3102</v>
      </c>
      <c r="AX284" s="109"/>
      <c r="AY284" s="208"/>
      <c r="AZ284" s="94">
        <f>+VLOOKUP(AG284,'[7]PA con seg III Trimestre'!$AG$274:$BC$296,20,FALSE)</f>
        <v>100</v>
      </c>
      <c r="BA284" s="106">
        <f t="shared" si="67"/>
        <v>1</v>
      </c>
      <c r="BB284" s="94" t="str">
        <f>+VLOOKUP(AG284,'[7]PA con seg III Trimestre'!$AG$274:$BC$296,22,FALSE)</f>
        <v>Con oficio 81002 DINPE-GATEC- 2543 del 22/07/16 - Informe Aplicativo Quejas web.</v>
      </c>
      <c r="BC284" s="94" t="str">
        <f>+VLOOKUP(AG284,'[7]PA con seg III Trimestre'!$AG$274:$BC$296,23,FALSE)</f>
        <v>https://drive.google.com/drive/folders/0B0L5M60Ztye_NjBYWjdrQ1BWWW8
https://drive.google.com/drive/folders/0B0L5M60Ztye_MXZ4akRiMTA0RVU</v>
      </c>
      <c r="BD284" s="107">
        <f t="shared" si="64"/>
        <v>11</v>
      </c>
      <c r="BE284" s="107">
        <f t="shared" si="65"/>
        <v>11</v>
      </c>
      <c r="BF284" s="108">
        <f t="shared" si="66"/>
        <v>1</v>
      </c>
      <c r="BG284" s="381">
        <f t="shared" si="68"/>
        <v>1</v>
      </c>
      <c r="BH284" s="381">
        <f t="shared" si="69"/>
        <v>1</v>
      </c>
      <c r="BI284" s="382">
        <f t="shared" si="70"/>
        <v>0.2</v>
      </c>
      <c r="BJ284" s="381">
        <f t="shared" si="71"/>
        <v>0.3</v>
      </c>
      <c r="BK284" s="381">
        <f t="shared" si="72"/>
        <v>0.06</v>
      </c>
    </row>
    <row r="285" spans="1:63" ht="69" thickTop="1" thickBot="1" x14ac:dyDescent="0.3">
      <c r="A285" s="18" t="s">
        <v>820</v>
      </c>
      <c r="B285" s="18" t="s">
        <v>638</v>
      </c>
      <c r="C285" s="18" t="s">
        <v>820</v>
      </c>
      <c r="D285" s="19" t="s">
        <v>638</v>
      </c>
      <c r="E285" s="19" t="s">
        <v>33</v>
      </c>
      <c r="F285" s="19" t="s">
        <v>34</v>
      </c>
      <c r="G285" s="19" t="s">
        <v>155</v>
      </c>
      <c r="H285" s="19" t="s">
        <v>156</v>
      </c>
      <c r="I285" s="19" t="s">
        <v>157</v>
      </c>
      <c r="J285" s="19" t="s">
        <v>158</v>
      </c>
      <c r="K285" s="19">
        <v>65</v>
      </c>
      <c r="L285" s="19" t="s">
        <v>38</v>
      </c>
      <c r="M285" s="19" t="s">
        <v>642</v>
      </c>
      <c r="N285" s="19" t="s">
        <v>3107</v>
      </c>
      <c r="O285" s="389">
        <v>10</v>
      </c>
      <c r="P285" s="23">
        <v>40</v>
      </c>
      <c r="Q285" s="18" t="s">
        <v>41</v>
      </c>
      <c r="R285" s="21" t="s">
        <v>1480</v>
      </c>
      <c r="S285" s="22" t="s">
        <v>1481</v>
      </c>
      <c r="T285" s="216" t="s">
        <v>2439</v>
      </c>
      <c r="U285" s="22"/>
      <c r="V285" s="22"/>
      <c r="W285" s="22"/>
      <c r="X285" s="22"/>
      <c r="Y285" s="22" t="s">
        <v>1517</v>
      </c>
      <c r="Z285" s="22" t="s">
        <v>1518</v>
      </c>
      <c r="AA285" s="143"/>
      <c r="AB285" s="22" t="s">
        <v>1517</v>
      </c>
      <c r="AC285" s="22" t="s">
        <v>1518</v>
      </c>
      <c r="AD285" s="49">
        <f>+VLOOKUP(M285,'[7]PA con seg III Trimestre'!$M$274:$AF$296,18,FALSE)</f>
        <v>40</v>
      </c>
      <c r="AE285" s="49" t="str">
        <f>+VLOOKUP(M285,'[7]PA con seg III Trimestre'!$M$274:$AF$296,19,FALSE)</f>
        <v>Informe General de Participacion de las ferias</v>
      </c>
      <c r="AF285" s="49" t="str">
        <f>+VLOOKUP(M285,'[7]PA con seg III Trimestre'!$M$274:$AF$296,20,FALSE)</f>
        <v>https://drive.google.com/drive/folders/0B0L5M60Ztye_NjBYWjdrQ1BWWW8
https://drive.google.com/drive/folders/0B0L5M60Ztye_MXZ4akRiMTA0RVU</v>
      </c>
      <c r="AG285" s="23">
        <v>986</v>
      </c>
      <c r="AH285" s="22" t="s">
        <v>1519</v>
      </c>
      <c r="AI285" s="22" t="s">
        <v>47</v>
      </c>
      <c r="AJ285" s="24">
        <v>42444</v>
      </c>
      <c r="AK285" s="24">
        <v>42551</v>
      </c>
      <c r="AL285" s="22">
        <v>20</v>
      </c>
      <c r="AM285" s="22" t="s">
        <v>1520</v>
      </c>
      <c r="AN285" s="22" t="s">
        <v>104</v>
      </c>
      <c r="AO285" s="22" t="s">
        <v>2439</v>
      </c>
      <c r="AP285" s="23">
        <v>70</v>
      </c>
      <c r="AQ285" s="139" t="s">
        <v>1521</v>
      </c>
      <c r="AR285" s="25" t="s">
        <v>1522</v>
      </c>
      <c r="AS285" s="23">
        <v>100</v>
      </c>
      <c r="AT285" s="25" t="s">
        <v>1523</v>
      </c>
      <c r="AU285" s="25" t="s">
        <v>1518</v>
      </c>
      <c r="AV285" s="26">
        <f>+AS285</f>
        <v>100</v>
      </c>
      <c r="AW285" s="27">
        <v>1</v>
      </c>
      <c r="AX285" s="25" t="str">
        <f>+AT285</f>
        <v>se envio oficio al area de Gestion contractual solicitud de los procesos de Contratacion.</v>
      </c>
      <c r="AY285" s="86" t="str">
        <f>+AU285</f>
        <v>* Oficio 81002 DINPE-GATEC-2001 del 03/06/16 Solicitud de Procesos de Contratacion.</v>
      </c>
      <c r="AZ285" s="94">
        <f>+VLOOKUP(AG285,'[7]PA con seg III Trimestre'!$AG$274:$BC$296,20,FALSE)</f>
        <v>100</v>
      </c>
      <c r="BA285" s="106">
        <f t="shared" si="67"/>
        <v>1</v>
      </c>
      <c r="BB285" s="94" t="str">
        <f>+VLOOKUP(AG285,'[7]PA con seg III Trimestre'!$AG$274:$BC$296,22,FALSE)</f>
        <v>Se realizo informe de Ferias con oficio 81002 DINPE-GATEC- 4081 del 14/12/16 -</v>
      </c>
      <c r="BC285" s="94" t="str">
        <f>+VLOOKUP(AG285,'[7]PA con seg III Trimestre'!$AG$274:$BC$296,23,FALSE)</f>
        <v>https://drive.google.com/drive/folders/0B0L5M60Ztye_NjBYWjdrQ1BWWW8
https://drive.google.com/drive/folders/0B0L5M60Ztye_MXZ4akRiMTA0RVU</v>
      </c>
      <c r="BD285" s="107">
        <f t="shared" si="64"/>
        <v>107</v>
      </c>
      <c r="BE285" s="107">
        <f t="shared" si="65"/>
        <v>107</v>
      </c>
      <c r="BF285" s="108">
        <f t="shared" si="66"/>
        <v>1</v>
      </c>
      <c r="BG285" s="381">
        <f t="shared" si="68"/>
        <v>1</v>
      </c>
      <c r="BH285" s="381">
        <f t="shared" si="69"/>
        <v>1</v>
      </c>
      <c r="BI285" s="382">
        <f t="shared" si="70"/>
        <v>0.1</v>
      </c>
      <c r="BJ285" s="381">
        <f t="shared" si="71"/>
        <v>0.2</v>
      </c>
      <c r="BK285" s="381">
        <f t="shared" si="72"/>
        <v>0.02</v>
      </c>
    </row>
    <row r="286" spans="1:63" ht="69" thickTop="1" thickBot="1" x14ac:dyDescent="0.3">
      <c r="A286" s="18" t="s">
        <v>820</v>
      </c>
      <c r="B286" s="18" t="s">
        <v>638</v>
      </c>
      <c r="C286" s="18" t="s">
        <v>820</v>
      </c>
      <c r="D286" s="19" t="s">
        <v>638</v>
      </c>
      <c r="E286" s="19" t="s">
        <v>33</v>
      </c>
      <c r="F286" s="19" t="s">
        <v>34</v>
      </c>
      <c r="G286" s="19" t="s">
        <v>155</v>
      </c>
      <c r="H286" s="19" t="s">
        <v>156</v>
      </c>
      <c r="I286" s="19" t="s">
        <v>157</v>
      </c>
      <c r="J286" s="19" t="s">
        <v>158</v>
      </c>
      <c r="K286" s="19">
        <v>65</v>
      </c>
      <c r="L286" s="19" t="s">
        <v>38</v>
      </c>
      <c r="M286" s="19" t="s">
        <v>642</v>
      </c>
      <c r="N286" s="19" t="s">
        <v>3107</v>
      </c>
      <c r="O286" s="389">
        <v>10</v>
      </c>
      <c r="P286" s="23">
        <v>40</v>
      </c>
      <c r="Q286" s="18" t="s">
        <v>41</v>
      </c>
      <c r="R286" s="21" t="s">
        <v>1480</v>
      </c>
      <c r="S286" s="22" t="s">
        <v>1481</v>
      </c>
      <c r="T286" s="216" t="s">
        <v>2439</v>
      </c>
      <c r="U286" s="22"/>
      <c r="V286" s="22"/>
      <c r="W286" s="22"/>
      <c r="X286" s="22"/>
      <c r="Y286" s="22" t="s">
        <v>1517</v>
      </c>
      <c r="Z286" s="22" t="s">
        <v>1518</v>
      </c>
      <c r="AA286" s="143"/>
      <c r="AB286" s="22" t="s">
        <v>1517</v>
      </c>
      <c r="AC286" s="22" t="s">
        <v>1518</v>
      </c>
      <c r="AD286" s="49">
        <f>+VLOOKUP(M286,'[7]PA con seg III Trimestre'!$M$274:$AF$296,18,FALSE)</f>
        <v>40</v>
      </c>
      <c r="AE286" s="49" t="str">
        <f>+VLOOKUP(M286,'[7]PA con seg III Trimestre'!$M$274:$AF$296,19,FALSE)</f>
        <v>Informe General de Participacion de las ferias</v>
      </c>
      <c r="AF286" s="49" t="str">
        <f>+VLOOKUP(M286,'[7]PA con seg III Trimestre'!$M$274:$AF$296,20,FALSE)</f>
        <v>https://drive.google.com/drive/folders/0B0L5M60Ztye_NjBYWjdrQ1BWWW8
https://drive.google.com/drive/folders/0B0L5M60Ztye_MXZ4akRiMTA0RVU</v>
      </c>
      <c r="AG286" s="23">
        <v>988</v>
      </c>
      <c r="AH286" s="22" t="s">
        <v>1524</v>
      </c>
      <c r="AI286" s="22" t="s">
        <v>47</v>
      </c>
      <c r="AJ286" s="24">
        <v>42663</v>
      </c>
      <c r="AK286" s="24">
        <v>42716</v>
      </c>
      <c r="AL286" s="22">
        <v>50</v>
      </c>
      <c r="AM286" s="22" t="s">
        <v>1485</v>
      </c>
      <c r="AN286" s="22" t="s">
        <v>104</v>
      </c>
      <c r="AO286" s="22" t="s">
        <v>2439</v>
      </c>
      <c r="AP286" s="23"/>
      <c r="AQ286" s="139"/>
      <c r="AR286" s="25"/>
      <c r="AS286" s="23"/>
      <c r="AT286" s="139"/>
      <c r="AU286" s="25"/>
      <c r="AV286" s="109"/>
      <c r="AW286" s="27" t="s">
        <v>3102</v>
      </c>
      <c r="AX286" s="109"/>
      <c r="AY286" s="208"/>
      <c r="AZ286" s="94">
        <f>+VLOOKUP(AG286,'[7]PA con seg III Trimestre'!$AG$274:$BC$296,20,FALSE)</f>
        <v>100</v>
      </c>
      <c r="BA286" s="106">
        <f t="shared" si="67"/>
        <v>1</v>
      </c>
      <c r="BB286" s="94" t="str">
        <f>+VLOOKUP(AG286,'[7]PA con seg III Trimestre'!$AG$274:$BC$296,22,FALSE)</f>
        <v>Oficio 81002 DINPE- 3233, 3235,3238, 3240,3241,3243 y 3639 del 25/10/16 - Cantidad y Distribucion de elementos de Oficina y  Oficio 81002 DINPE- 3234, 3236,3237, 3239,3242,3244 del 25/10/16 - Cantidad y Distribucion de Equipos Tecnologicos.</v>
      </c>
      <c r="BC286" s="94" t="str">
        <f>+VLOOKUP(AG286,'[7]PA con seg III Trimestre'!$AG$274:$BC$296,23,FALSE)</f>
        <v>https://drive.google.com/drive/folders/0B0L5M60Ztye_NjBYWjdrQ1BWWW8
https://drive.google.com/drive/folders/0B0L5M60Ztye_MXZ4akRiMTA0RVU</v>
      </c>
      <c r="BD286" s="107">
        <f t="shared" si="64"/>
        <v>53</v>
      </c>
      <c r="BE286" s="107">
        <f t="shared" si="65"/>
        <v>53</v>
      </c>
      <c r="BF286" s="108">
        <f t="shared" si="66"/>
        <v>1</v>
      </c>
      <c r="BG286" s="381">
        <f t="shared" si="68"/>
        <v>1</v>
      </c>
      <c r="BH286" s="381">
        <f t="shared" si="69"/>
        <v>1</v>
      </c>
      <c r="BI286" s="382">
        <f t="shared" si="70"/>
        <v>0.1</v>
      </c>
      <c r="BJ286" s="381">
        <f t="shared" si="71"/>
        <v>0.5</v>
      </c>
      <c r="BK286" s="381">
        <f t="shared" si="72"/>
        <v>0.05</v>
      </c>
    </row>
    <row r="287" spans="1:63" ht="82.5" thickTop="1" thickBot="1" x14ac:dyDescent="0.3">
      <c r="A287" s="18" t="s">
        <v>820</v>
      </c>
      <c r="B287" s="18" t="s">
        <v>638</v>
      </c>
      <c r="C287" s="18" t="s">
        <v>820</v>
      </c>
      <c r="D287" s="19" t="s">
        <v>638</v>
      </c>
      <c r="E287" s="19" t="s">
        <v>33</v>
      </c>
      <c r="F287" s="19" t="s">
        <v>34</v>
      </c>
      <c r="G287" s="19" t="s">
        <v>155</v>
      </c>
      <c r="H287" s="19" t="s">
        <v>156</v>
      </c>
      <c r="I287" s="19" t="s">
        <v>157</v>
      </c>
      <c r="J287" s="19" t="s">
        <v>158</v>
      </c>
      <c r="K287" s="19">
        <v>65</v>
      </c>
      <c r="L287" s="19" t="s">
        <v>38</v>
      </c>
      <c r="M287" s="19" t="s">
        <v>643</v>
      </c>
      <c r="N287" s="19" t="s">
        <v>644</v>
      </c>
      <c r="O287" s="389">
        <v>10</v>
      </c>
      <c r="P287" s="23">
        <v>2</v>
      </c>
      <c r="Q287" s="18" t="s">
        <v>41</v>
      </c>
      <c r="R287" s="21" t="s">
        <v>1480</v>
      </c>
      <c r="S287" s="22" t="s">
        <v>1481</v>
      </c>
      <c r="T287" s="216" t="s">
        <v>2439</v>
      </c>
      <c r="U287" s="22">
        <v>1</v>
      </c>
      <c r="V287" s="22" t="s">
        <v>1525</v>
      </c>
      <c r="W287" s="22" t="s">
        <v>1526</v>
      </c>
      <c r="X287" s="22">
        <v>2</v>
      </c>
      <c r="Y287" s="22" t="s">
        <v>1527</v>
      </c>
      <c r="Z287" s="22" t="s">
        <v>1528</v>
      </c>
      <c r="AA287" s="22">
        <v>2</v>
      </c>
      <c r="AB287" s="22" t="s">
        <v>1527</v>
      </c>
      <c r="AC287" s="22" t="s">
        <v>1528</v>
      </c>
      <c r="AD287" s="49">
        <f>+VLOOKUP(M287,'[7]PA con seg III Trimestre'!$M$274:$AF$296,18,FALSE)</f>
        <v>2</v>
      </c>
      <c r="AE287" s="49" t="str">
        <f>+VLOOKUP(M287,'[7]PA con seg III Trimestre'!$M$274:$AF$296,19,FALSE)</f>
        <v>Participacion Grupos Focales</v>
      </c>
      <c r="AF287" s="49" t="str">
        <f>+VLOOKUP(M287,'[7]PA con seg III Trimestre'!$M$274:$AF$296,20,FALSE)</f>
        <v>https://drive.google.com/drive/folders/0B0L5M60Ztye_NjBYWjdrQ1BWWW8
https://drive.google.com/drive/folders/0B0L5M60Ztye_MXZ4akRiMTA0RVU</v>
      </c>
      <c r="AG287" s="23">
        <v>989</v>
      </c>
      <c r="AH287" s="227" t="s">
        <v>3108</v>
      </c>
      <c r="AI287" s="22" t="s">
        <v>47</v>
      </c>
      <c r="AJ287" s="24">
        <v>42401</v>
      </c>
      <c r="AK287" s="24">
        <v>42673</v>
      </c>
      <c r="AL287" s="22">
        <v>10</v>
      </c>
      <c r="AM287" s="22" t="s">
        <v>1520</v>
      </c>
      <c r="AN287" s="22" t="s">
        <v>104</v>
      </c>
      <c r="AO287" s="22" t="s">
        <v>2439</v>
      </c>
      <c r="AP287" s="23">
        <v>50</v>
      </c>
      <c r="AQ287" s="25" t="s">
        <v>1529</v>
      </c>
      <c r="AR287" s="25" t="s">
        <v>1530</v>
      </c>
      <c r="AS287" s="23" t="s">
        <v>1043</v>
      </c>
      <c r="AT287" s="25" t="s">
        <v>1529</v>
      </c>
      <c r="AU287" s="25" t="s">
        <v>1531</v>
      </c>
      <c r="AV287" s="26" t="str">
        <f>+AS287</f>
        <v>100</v>
      </c>
      <c r="AW287" s="27">
        <v>0.88970588235294112</v>
      </c>
      <c r="AX287" s="25" t="str">
        <f>+AT287</f>
        <v>se entrego informacion a los grupos focales, los servicios que ofrece atencion al ciudadano.</v>
      </c>
      <c r="AY287" s="86" t="str">
        <f>+AU287</f>
        <v>Acta No. 0048, 0050 - Participacion ciudadana.</v>
      </c>
      <c r="AZ287" s="94">
        <f>+VLOOKUP(AG287,'[7]PA con seg III Trimestre'!$AG$274:$BC$296,20,FALSE)</f>
        <v>100</v>
      </c>
      <c r="BA287" s="106">
        <f t="shared" si="67"/>
        <v>1</v>
      </c>
      <c r="BB287" s="94" t="str">
        <f>+VLOOKUP(AG287,'[7]PA con seg III Trimestre'!$AG$274:$BC$296,22,FALSE)</f>
        <v>Acta 088 Participacion Grupos Focales</v>
      </c>
      <c r="BC287" s="94" t="str">
        <f>+VLOOKUP(AG287,'[7]PA con seg III Trimestre'!$AG$274:$BC$296,23,FALSE)</f>
        <v>https://drive.google.com/drive/folders/0B0L5M60Ztye_NjBYWjdrQ1BWWW8
https://drive.google.com/drive/folders/0B0L5M60Ztye_MXZ4akRiMTA0RVU</v>
      </c>
      <c r="BD287" s="107">
        <f t="shared" si="64"/>
        <v>272</v>
      </c>
      <c r="BE287" s="107">
        <f t="shared" si="65"/>
        <v>272</v>
      </c>
      <c r="BF287" s="108">
        <f t="shared" si="66"/>
        <v>1</v>
      </c>
      <c r="BG287" s="381">
        <f t="shared" si="68"/>
        <v>1</v>
      </c>
      <c r="BH287" s="381">
        <f t="shared" si="69"/>
        <v>1</v>
      </c>
      <c r="BI287" s="382">
        <f t="shared" si="70"/>
        <v>0.1</v>
      </c>
      <c r="BJ287" s="381">
        <f t="shared" si="71"/>
        <v>0.1</v>
      </c>
      <c r="BK287" s="381">
        <f t="shared" si="72"/>
        <v>0.01</v>
      </c>
    </row>
    <row r="288" spans="1:63" ht="82.5" thickTop="1" thickBot="1" x14ac:dyDescent="0.3">
      <c r="A288" s="18" t="s">
        <v>820</v>
      </c>
      <c r="B288" s="18" t="s">
        <v>638</v>
      </c>
      <c r="C288" s="18" t="s">
        <v>820</v>
      </c>
      <c r="D288" s="19" t="s">
        <v>638</v>
      </c>
      <c r="E288" s="19" t="s">
        <v>33</v>
      </c>
      <c r="F288" s="19" t="s">
        <v>34</v>
      </c>
      <c r="G288" s="19" t="s">
        <v>155</v>
      </c>
      <c r="H288" s="19" t="s">
        <v>156</v>
      </c>
      <c r="I288" s="19" t="s">
        <v>157</v>
      </c>
      <c r="J288" s="19" t="s">
        <v>158</v>
      </c>
      <c r="K288" s="19">
        <v>65</v>
      </c>
      <c r="L288" s="19" t="s">
        <v>38</v>
      </c>
      <c r="M288" s="19" t="s">
        <v>645</v>
      </c>
      <c r="N288" s="19" t="s">
        <v>2585</v>
      </c>
      <c r="O288" s="23">
        <v>20</v>
      </c>
      <c r="P288" s="23">
        <v>4</v>
      </c>
      <c r="Q288" s="18" t="s">
        <v>41</v>
      </c>
      <c r="R288" s="21" t="s">
        <v>1480</v>
      </c>
      <c r="S288" s="22" t="s">
        <v>1481</v>
      </c>
      <c r="T288" s="216" t="s">
        <v>2439</v>
      </c>
      <c r="U288" s="22"/>
      <c r="V288" s="22"/>
      <c r="W288" s="22"/>
      <c r="X288" s="22"/>
      <c r="Y288" s="22"/>
      <c r="Z288" s="22"/>
      <c r="AA288" s="22">
        <v>2</v>
      </c>
      <c r="AB288" s="22" t="s">
        <v>1527</v>
      </c>
      <c r="AC288" s="22" t="s">
        <v>1528</v>
      </c>
      <c r="AD288" s="49">
        <f>+VLOOKUP(M288,'[7]PA con seg III Trimestre'!$M$274:$AF$296,18,FALSE)</f>
        <v>4</v>
      </c>
      <c r="AE288" s="49" t="str">
        <f>+VLOOKUP(M288,'[7]PA con seg III Trimestre'!$M$274:$AF$296,19,FALSE)</f>
        <v>Directiva Ferias
Participacion de Ferias de atencion al Ciudadano
Informe General de Participacion de las ferias</v>
      </c>
      <c r="AF288" s="49" t="str">
        <f>+VLOOKUP(M288,'[7]PA con seg III Trimestre'!$M$274:$AF$296,20,FALSE)</f>
        <v>https://drive.google.com/drive/folders/0B0L5M60Ztye_NjBYWjdrQ1BWWW8
https://drive.google.com/drive/folders/0B0L5M60Ztye_MXZ4akRiMTA0RVU</v>
      </c>
      <c r="AG288" s="23">
        <v>990</v>
      </c>
      <c r="AH288" s="22" t="s">
        <v>1532</v>
      </c>
      <c r="AI288" s="22" t="s">
        <v>47</v>
      </c>
      <c r="AJ288" s="24">
        <v>42401</v>
      </c>
      <c r="AK288" s="24">
        <v>42704</v>
      </c>
      <c r="AL288" s="22">
        <v>10</v>
      </c>
      <c r="AM288" s="22" t="s">
        <v>1485</v>
      </c>
      <c r="AN288" s="22" t="s">
        <v>104</v>
      </c>
      <c r="AO288" s="22" t="s">
        <v>2439</v>
      </c>
      <c r="AP288" s="23">
        <v>100</v>
      </c>
      <c r="AQ288" s="139" t="s">
        <v>1533</v>
      </c>
      <c r="AR288" s="25" t="s">
        <v>1534</v>
      </c>
      <c r="AS288" s="23">
        <v>100</v>
      </c>
      <c r="AT288" s="139" t="s">
        <v>1533</v>
      </c>
      <c r="AU288" s="25" t="s">
        <v>1534</v>
      </c>
      <c r="AV288" s="26">
        <f>+AS288</f>
        <v>100</v>
      </c>
      <c r="AW288" s="27">
        <v>0.79867986798679869</v>
      </c>
      <c r="AX288" s="25" t="str">
        <f>+AT288</f>
        <v>Presentacion Directiva Transitoria para aprobacion oficina asesora de Planeacion.</v>
      </c>
      <c r="AY288" s="86" t="str">
        <f>+AU288</f>
        <v>* Directiva Transitoria 000007 del 18/03/16 - Participacion Ferias Nacionales Vigencia 2016.</v>
      </c>
      <c r="AZ288" s="94">
        <f>+VLOOKUP(AG288,'[7]PA con seg III Trimestre'!$AG$274:$BC$296,20,FALSE)</f>
        <v>100</v>
      </c>
      <c r="BA288" s="106">
        <f t="shared" si="67"/>
        <v>1</v>
      </c>
      <c r="BB288" s="94" t="str">
        <f>+VLOOKUP(AG288,'[7]PA con seg III Trimestre'!$AG$274:$BC$296,22,FALSE)</f>
        <v>Presentacion Directiva Transitoria para aprobacion oficina asesora de Planeacion.</v>
      </c>
      <c r="BC288" s="94" t="str">
        <f>+VLOOKUP(AG288,'[7]PA con seg III Trimestre'!$AG$274:$BC$296,23,FALSE)</f>
        <v>https://drive.google.com/drive/folders/0B0L5M60Ztye_NjBYWjdrQ1BWWW8
https://drive.google.com/drive/folders/0B0L5M60Ztye_MXZ4akRiMTA0RVU</v>
      </c>
      <c r="BD288" s="107">
        <f t="shared" si="64"/>
        <v>303</v>
      </c>
      <c r="BE288" s="107">
        <f t="shared" si="65"/>
        <v>303</v>
      </c>
      <c r="BF288" s="108">
        <f t="shared" si="66"/>
        <v>1</v>
      </c>
      <c r="BG288" s="381">
        <f t="shared" si="68"/>
        <v>1</v>
      </c>
      <c r="BH288" s="381">
        <f t="shared" si="69"/>
        <v>1</v>
      </c>
      <c r="BI288" s="382">
        <f t="shared" si="70"/>
        <v>0.2</v>
      </c>
      <c r="BJ288" s="381">
        <f t="shared" si="71"/>
        <v>0.1</v>
      </c>
      <c r="BK288" s="381">
        <f t="shared" si="72"/>
        <v>0.02</v>
      </c>
    </row>
    <row r="289" spans="1:63" ht="82.5" thickTop="1" thickBot="1" x14ac:dyDescent="0.3">
      <c r="A289" s="18" t="s">
        <v>820</v>
      </c>
      <c r="B289" s="18" t="s">
        <v>638</v>
      </c>
      <c r="C289" s="18" t="s">
        <v>820</v>
      </c>
      <c r="D289" s="19" t="s">
        <v>638</v>
      </c>
      <c r="E289" s="19" t="s">
        <v>33</v>
      </c>
      <c r="F289" s="19" t="s">
        <v>34</v>
      </c>
      <c r="G289" s="19" t="s">
        <v>155</v>
      </c>
      <c r="H289" s="19" t="s">
        <v>156</v>
      </c>
      <c r="I289" s="19" t="s">
        <v>157</v>
      </c>
      <c r="J289" s="19" t="s">
        <v>158</v>
      </c>
      <c r="K289" s="19">
        <v>65</v>
      </c>
      <c r="L289" s="19" t="s">
        <v>38</v>
      </c>
      <c r="M289" s="19" t="s">
        <v>645</v>
      </c>
      <c r="N289" s="19" t="s">
        <v>2585</v>
      </c>
      <c r="O289" s="23">
        <v>20</v>
      </c>
      <c r="P289" s="23">
        <v>4</v>
      </c>
      <c r="Q289" s="18" t="s">
        <v>41</v>
      </c>
      <c r="R289" s="21" t="s">
        <v>1480</v>
      </c>
      <c r="S289" s="22" t="s">
        <v>1481</v>
      </c>
      <c r="T289" s="216" t="s">
        <v>2439</v>
      </c>
      <c r="U289" s="22"/>
      <c r="V289" s="22"/>
      <c r="W289" s="22"/>
      <c r="X289" s="22"/>
      <c r="Y289" s="22"/>
      <c r="Z289" s="22"/>
      <c r="AA289" s="22">
        <v>2</v>
      </c>
      <c r="AB289" s="22" t="s">
        <v>1527</v>
      </c>
      <c r="AC289" s="22" t="s">
        <v>1528</v>
      </c>
      <c r="AD289" s="49">
        <f>+VLOOKUP(M289,'[7]PA con seg III Trimestre'!$M$274:$AF$296,18,FALSE)</f>
        <v>4</v>
      </c>
      <c r="AE289" s="49" t="str">
        <f>+VLOOKUP(M289,'[7]PA con seg III Trimestre'!$M$274:$AF$296,19,FALSE)</f>
        <v>Directiva Ferias
Participacion de Ferias de atencion al Ciudadano
Informe General de Participacion de las ferias</v>
      </c>
      <c r="AF289" s="49" t="str">
        <f>+VLOOKUP(M289,'[7]PA con seg III Trimestre'!$M$274:$AF$296,20,FALSE)</f>
        <v>https://drive.google.com/drive/folders/0B0L5M60Ztye_NjBYWjdrQ1BWWW8
https://drive.google.com/drive/folders/0B0L5M60Ztye_MXZ4akRiMTA0RVU</v>
      </c>
      <c r="AG289" s="23">
        <v>991</v>
      </c>
      <c r="AH289" s="22" t="s">
        <v>1535</v>
      </c>
      <c r="AI289" s="22" t="s">
        <v>47</v>
      </c>
      <c r="AJ289" s="24">
        <v>42430</v>
      </c>
      <c r="AK289" s="24">
        <v>42716</v>
      </c>
      <c r="AL289" s="22">
        <v>30</v>
      </c>
      <c r="AM289" s="22" t="s">
        <v>1485</v>
      </c>
      <c r="AN289" s="22" t="s">
        <v>104</v>
      </c>
      <c r="AO289" s="22" t="s">
        <v>2439</v>
      </c>
      <c r="AP289" s="23">
        <v>5</v>
      </c>
      <c r="AQ289" s="25" t="s">
        <v>1536</v>
      </c>
      <c r="AR289" s="25" t="s">
        <v>1537</v>
      </c>
      <c r="AS289" s="102">
        <v>70</v>
      </c>
      <c r="AT289" s="25" t="s">
        <v>1538</v>
      </c>
      <c r="AU289" s="25" t="s">
        <v>1539</v>
      </c>
      <c r="AV289" s="109">
        <v>80</v>
      </c>
      <c r="AW289" s="27">
        <v>0.74475524475524479</v>
      </c>
      <c r="AX289" s="18" t="s">
        <v>2771</v>
      </c>
      <c r="AY289" s="110" t="s">
        <v>2772</v>
      </c>
      <c r="AZ289" s="94">
        <f>+VLOOKUP(AG289,'[7]PA con seg III Trimestre'!$AG$274:$BC$296,20,FALSE)</f>
        <v>100</v>
      </c>
      <c r="BA289" s="106">
        <f t="shared" si="67"/>
        <v>1</v>
      </c>
      <c r="BB289" s="94" t="str">
        <f>+VLOOKUP(AG289,'[7]PA con seg III Trimestre'!$AG$274:$BC$296,22,FALSE)</f>
        <v>informe y acta feria Santander de Quilichao ((08/10/16) e informe Feria Sincelejo (26/11/16).</v>
      </c>
      <c r="BC289" s="94" t="str">
        <f>+VLOOKUP(AG289,'[7]PA con seg III Trimestre'!$AG$274:$BC$296,23,FALSE)</f>
        <v>https://drive.google.com/drive/folders/0B0L5M60Ztye_NjBYWjdrQ1BWWW8
https://drive.google.com/drive/folders/0B0L5M60Ztye_MXZ4akRiMTA0RVU</v>
      </c>
      <c r="BD289" s="107">
        <f t="shared" si="64"/>
        <v>286</v>
      </c>
      <c r="BE289" s="107">
        <f t="shared" si="65"/>
        <v>286</v>
      </c>
      <c r="BF289" s="108">
        <f t="shared" si="66"/>
        <v>1</v>
      </c>
      <c r="BG289" s="381">
        <f t="shared" si="68"/>
        <v>1</v>
      </c>
      <c r="BH289" s="381">
        <f t="shared" si="69"/>
        <v>1</v>
      </c>
      <c r="BI289" s="382">
        <f t="shared" si="70"/>
        <v>0.2</v>
      </c>
      <c r="BJ289" s="381">
        <f t="shared" si="71"/>
        <v>0.3</v>
      </c>
      <c r="BK289" s="381">
        <f t="shared" si="72"/>
        <v>0.06</v>
      </c>
    </row>
    <row r="290" spans="1:63" ht="82.5" thickTop="1" thickBot="1" x14ac:dyDescent="0.3">
      <c r="A290" s="18" t="s">
        <v>820</v>
      </c>
      <c r="B290" s="18" t="s">
        <v>638</v>
      </c>
      <c r="C290" s="18" t="s">
        <v>820</v>
      </c>
      <c r="D290" s="19" t="s">
        <v>638</v>
      </c>
      <c r="E290" s="19" t="s">
        <v>33</v>
      </c>
      <c r="F290" s="19" t="s">
        <v>34</v>
      </c>
      <c r="G290" s="19" t="s">
        <v>155</v>
      </c>
      <c r="H290" s="19" t="s">
        <v>156</v>
      </c>
      <c r="I290" s="19" t="s">
        <v>157</v>
      </c>
      <c r="J290" s="19" t="s">
        <v>158</v>
      </c>
      <c r="K290" s="19">
        <v>65</v>
      </c>
      <c r="L290" s="19" t="s">
        <v>38</v>
      </c>
      <c r="M290" s="19" t="s">
        <v>645</v>
      </c>
      <c r="N290" s="19" t="s">
        <v>2585</v>
      </c>
      <c r="O290" s="23">
        <v>20</v>
      </c>
      <c r="P290" s="23">
        <v>4</v>
      </c>
      <c r="Q290" s="18" t="s">
        <v>41</v>
      </c>
      <c r="R290" s="21" t="s">
        <v>1480</v>
      </c>
      <c r="S290" s="22" t="s">
        <v>1481</v>
      </c>
      <c r="T290" s="216" t="s">
        <v>2439</v>
      </c>
      <c r="U290" s="22"/>
      <c r="V290" s="22"/>
      <c r="W290" s="22"/>
      <c r="X290" s="22"/>
      <c r="Y290" s="22"/>
      <c r="Z290" s="22"/>
      <c r="AA290" s="22">
        <v>2</v>
      </c>
      <c r="AB290" s="22" t="s">
        <v>1527</v>
      </c>
      <c r="AC290" s="22" t="s">
        <v>1528</v>
      </c>
      <c r="AD290" s="49">
        <f>+VLOOKUP(M290,'[7]PA con seg III Trimestre'!$M$274:$AF$296,18,FALSE)</f>
        <v>4</v>
      </c>
      <c r="AE290" s="49" t="str">
        <f>+VLOOKUP(M290,'[7]PA con seg III Trimestre'!$M$274:$AF$296,19,FALSE)</f>
        <v>Directiva Ferias
Participacion de Ferias de atencion al Ciudadano
Informe General de Participacion de las ferias</v>
      </c>
      <c r="AF290" s="49" t="str">
        <f>+VLOOKUP(M290,'[7]PA con seg III Trimestre'!$M$274:$AF$296,20,FALSE)</f>
        <v>https://drive.google.com/drive/folders/0B0L5M60Ztye_NjBYWjdrQ1BWWW8
https://drive.google.com/drive/folders/0B0L5M60Ztye_MXZ4akRiMTA0RVU</v>
      </c>
      <c r="AG290" s="23">
        <v>992</v>
      </c>
      <c r="AH290" s="22" t="s">
        <v>1540</v>
      </c>
      <c r="AI290" s="22" t="s">
        <v>47</v>
      </c>
      <c r="AJ290" s="24">
        <v>42461</v>
      </c>
      <c r="AK290" s="24">
        <v>42716</v>
      </c>
      <c r="AL290" s="22">
        <v>10</v>
      </c>
      <c r="AM290" s="22" t="s">
        <v>1485</v>
      </c>
      <c r="AN290" s="22" t="s">
        <v>104</v>
      </c>
      <c r="AO290" s="22" t="s">
        <v>2439</v>
      </c>
      <c r="AP290" s="23"/>
      <c r="AQ290" s="25"/>
      <c r="AR290" s="25"/>
      <c r="AS290" s="23"/>
      <c r="AT290" s="25"/>
      <c r="AU290" s="25"/>
      <c r="AV290" s="109">
        <v>80</v>
      </c>
      <c r="AW290" s="27">
        <v>0.71372549019607845</v>
      </c>
      <c r="AX290" s="18" t="s">
        <v>2771</v>
      </c>
      <c r="AY290" s="110" t="s">
        <v>2772</v>
      </c>
      <c r="AZ290" s="94">
        <f>+VLOOKUP(AG290,'[7]PA con seg III Trimestre'!$AG$274:$BC$296,20,FALSE)</f>
        <v>100</v>
      </c>
      <c r="BA290" s="106">
        <f t="shared" si="67"/>
        <v>1</v>
      </c>
      <c r="BB290" s="94" t="str">
        <f>+VLOOKUP(AG290,'[7]PA con seg III Trimestre'!$AG$274:$BC$296,22,FALSE)</f>
        <v xml:space="preserve">Se realizo informe de Ferias con oficio 81002 DINPE-GATEC- 4081 del 12/12/16 </v>
      </c>
      <c r="BC290" s="94" t="str">
        <f>+VLOOKUP(AG290,'[7]PA con seg III Trimestre'!$AG$274:$BC$296,23,FALSE)</f>
        <v>https://drive.google.com/drive/folders/0B0L5M60Ztye_NjBYWjdrQ1BWWW8
https://drive.google.com/drive/folders/0B0L5M60Ztye_MXZ4akRiMTA0RVU</v>
      </c>
      <c r="BD290" s="107">
        <f t="shared" si="64"/>
        <v>255</v>
      </c>
      <c r="BE290" s="107">
        <f t="shared" si="65"/>
        <v>255</v>
      </c>
      <c r="BF290" s="108">
        <f t="shared" si="66"/>
        <v>1</v>
      </c>
      <c r="BG290" s="381">
        <f t="shared" si="68"/>
        <v>1</v>
      </c>
      <c r="BH290" s="381">
        <f t="shared" si="69"/>
        <v>1</v>
      </c>
      <c r="BI290" s="382">
        <f t="shared" si="70"/>
        <v>0.2</v>
      </c>
      <c r="BJ290" s="381">
        <f t="shared" si="71"/>
        <v>0.1</v>
      </c>
      <c r="BK290" s="381">
        <f t="shared" si="72"/>
        <v>0.02</v>
      </c>
    </row>
    <row r="291" spans="1:63" ht="55.5" hidden="1" thickTop="1" thickBot="1" x14ac:dyDescent="0.3">
      <c r="A291" s="18" t="s">
        <v>820</v>
      </c>
      <c r="B291" s="18" t="s">
        <v>638</v>
      </c>
      <c r="C291" s="18" t="s">
        <v>820</v>
      </c>
      <c r="D291" s="19" t="s">
        <v>638</v>
      </c>
      <c r="E291" s="19" t="s">
        <v>33</v>
      </c>
      <c r="F291" s="19" t="s">
        <v>34</v>
      </c>
      <c r="G291" s="19" t="s">
        <v>155</v>
      </c>
      <c r="H291" s="19" t="s">
        <v>156</v>
      </c>
      <c r="I291" s="19" t="s">
        <v>157</v>
      </c>
      <c r="J291" s="19" t="s">
        <v>158</v>
      </c>
      <c r="K291" s="19">
        <v>65</v>
      </c>
      <c r="L291" s="19" t="s">
        <v>38</v>
      </c>
      <c r="M291" s="19" t="s">
        <v>645</v>
      </c>
      <c r="N291" s="19" t="s">
        <v>2585</v>
      </c>
      <c r="O291" s="23">
        <v>20</v>
      </c>
      <c r="P291" s="23">
        <v>4</v>
      </c>
      <c r="Q291" s="18" t="s">
        <v>41</v>
      </c>
      <c r="R291" s="21" t="s">
        <v>1480</v>
      </c>
      <c r="S291" s="22" t="s">
        <v>1481</v>
      </c>
      <c r="T291" s="216" t="s">
        <v>2439</v>
      </c>
      <c r="U291" s="22"/>
      <c r="V291" s="22"/>
      <c r="W291" s="22"/>
      <c r="X291" s="22"/>
      <c r="Y291" s="22"/>
      <c r="Z291" s="22"/>
      <c r="AA291" s="22"/>
      <c r="AB291" s="22"/>
      <c r="AC291" s="22"/>
      <c r="AD291" s="17"/>
      <c r="AE291" s="17"/>
      <c r="AF291" s="17"/>
      <c r="AG291" s="43">
        <v>993</v>
      </c>
      <c r="AH291" s="44" t="s">
        <v>1541</v>
      </c>
      <c r="AI291" s="44" t="s">
        <v>47</v>
      </c>
      <c r="AJ291" s="45">
        <v>42716</v>
      </c>
      <c r="AK291" s="45">
        <v>42719</v>
      </c>
      <c r="AL291" s="44">
        <v>20</v>
      </c>
      <c r="AM291" s="44" t="s">
        <v>1485</v>
      </c>
      <c r="AN291" s="44" t="s">
        <v>104</v>
      </c>
      <c r="AO291" s="44" t="s">
        <v>2440</v>
      </c>
      <c r="AP291" s="43"/>
      <c r="AQ291" s="46"/>
      <c r="AR291" s="46"/>
      <c r="AS291" s="43"/>
      <c r="AT291" s="46"/>
      <c r="AU291" s="46"/>
      <c r="AV291" s="228"/>
      <c r="AW291" s="47" t="s">
        <v>3102</v>
      </c>
      <c r="AX291" s="228"/>
      <c r="AY291" s="229"/>
      <c r="AZ291" s="95"/>
      <c r="BA291" s="106" t="str">
        <f t="shared" si="67"/>
        <v>Actividad inactiva</v>
      </c>
      <c r="BB291" s="95"/>
      <c r="BC291" s="95"/>
      <c r="BD291" s="107">
        <f t="shared" si="64"/>
        <v>3</v>
      </c>
      <c r="BE291" s="107">
        <f t="shared" si="65"/>
        <v>3</v>
      </c>
      <c r="BF291" s="108" t="str">
        <f t="shared" si="66"/>
        <v>Actividad inactiva</v>
      </c>
    </row>
    <row r="292" spans="1:63" ht="325.5" thickTop="1" thickBot="1" x14ac:dyDescent="0.3">
      <c r="A292" s="18" t="s">
        <v>820</v>
      </c>
      <c r="B292" s="18" t="s">
        <v>638</v>
      </c>
      <c r="C292" s="18" t="s">
        <v>820</v>
      </c>
      <c r="D292" s="19" t="s">
        <v>638</v>
      </c>
      <c r="E292" s="19" t="s">
        <v>33</v>
      </c>
      <c r="F292" s="19" t="s">
        <v>34</v>
      </c>
      <c r="G292" s="19" t="s">
        <v>155</v>
      </c>
      <c r="H292" s="19" t="s">
        <v>156</v>
      </c>
      <c r="I292" s="19" t="s">
        <v>157</v>
      </c>
      <c r="J292" s="19" t="s">
        <v>158</v>
      </c>
      <c r="K292" s="19">
        <v>65</v>
      </c>
      <c r="L292" s="19" t="s">
        <v>38</v>
      </c>
      <c r="M292" s="19" t="s">
        <v>643</v>
      </c>
      <c r="N292" s="19" t="s">
        <v>644</v>
      </c>
      <c r="O292" s="389">
        <v>10</v>
      </c>
      <c r="P292" s="23">
        <v>2</v>
      </c>
      <c r="Q292" s="18" t="s">
        <v>41</v>
      </c>
      <c r="R292" s="21" t="s">
        <v>1480</v>
      </c>
      <c r="S292" s="22" t="s">
        <v>1481</v>
      </c>
      <c r="T292" s="216" t="s">
        <v>2439</v>
      </c>
      <c r="U292" s="22">
        <v>1</v>
      </c>
      <c r="V292" s="22" t="s">
        <v>1525</v>
      </c>
      <c r="W292" s="22" t="s">
        <v>1526</v>
      </c>
      <c r="X292" s="22">
        <v>2</v>
      </c>
      <c r="Y292" s="22" t="s">
        <v>1527</v>
      </c>
      <c r="Z292" s="22" t="s">
        <v>1528</v>
      </c>
      <c r="AA292" s="22">
        <v>2</v>
      </c>
      <c r="AB292" s="22" t="s">
        <v>1527</v>
      </c>
      <c r="AC292" s="22" t="s">
        <v>1528</v>
      </c>
      <c r="AD292" s="49">
        <f>+VLOOKUP(M292,'[7]PA con seg III Trimestre'!$M$274:$AF$296,18,FALSE)</f>
        <v>2</v>
      </c>
      <c r="AE292" s="49" t="str">
        <f>+VLOOKUP(M292,'[7]PA con seg III Trimestre'!$M$274:$AF$296,19,FALSE)</f>
        <v>Participacion Grupos Focales</v>
      </c>
      <c r="AF292" s="49" t="str">
        <f>+VLOOKUP(M292,'[7]PA con seg III Trimestre'!$M$274:$AF$296,20,FALSE)</f>
        <v>https://drive.google.com/drive/folders/0B0L5M60Ztye_NjBYWjdrQ1BWWW8
https://drive.google.com/drive/folders/0B0L5M60Ztye_MXZ4akRiMTA0RVU</v>
      </c>
      <c r="AG292" s="23">
        <v>994</v>
      </c>
      <c r="AH292" s="230" t="s">
        <v>1542</v>
      </c>
      <c r="AI292" s="22" t="s">
        <v>47</v>
      </c>
      <c r="AJ292" s="24">
        <v>42415</v>
      </c>
      <c r="AK292" s="24">
        <v>42582</v>
      </c>
      <c r="AL292" s="22">
        <v>10</v>
      </c>
      <c r="AM292" s="22" t="s">
        <v>1485</v>
      </c>
      <c r="AN292" s="22" t="s">
        <v>104</v>
      </c>
      <c r="AO292" s="22" t="s">
        <v>2439</v>
      </c>
      <c r="AP292" s="23">
        <v>50</v>
      </c>
      <c r="AQ292" s="25" t="s">
        <v>1543</v>
      </c>
      <c r="AR292" s="25" t="s">
        <v>1544</v>
      </c>
      <c r="AS292" s="23" t="s">
        <v>1043</v>
      </c>
      <c r="AT292" s="25" t="s">
        <v>1545</v>
      </c>
      <c r="AU292" s="25" t="s">
        <v>1546</v>
      </c>
      <c r="AV292" s="26" t="str">
        <f>+AS292</f>
        <v>100</v>
      </c>
      <c r="AW292" s="27">
        <v>1</v>
      </c>
      <c r="AX292" s="25" t="str">
        <f>+AT292</f>
        <v>mediante Actas se recibio de los ERON la socializacion de las estrategias dando cumplimiento a lo solicitado.</v>
      </c>
      <c r="AY292" s="86" t="s">
        <v>3120</v>
      </c>
      <c r="AZ292" s="94">
        <f>+VLOOKUP(AG292,'[7]PA con seg III Trimestre'!$AG$274:$BC$296,20,FALSE)</f>
        <v>100</v>
      </c>
      <c r="BA292" s="106">
        <f t="shared" si="67"/>
        <v>1</v>
      </c>
      <c r="BB292" s="94" t="str">
        <f>+VLOOKUP(AG292,'[7]PA con seg III Trimestre'!$AG$274:$BC$296,22,FALSE)</f>
        <v>Realizar un diagnóstico de estado actual del servicio al ciudadano que presta la entidad.</v>
      </c>
      <c r="BC292" s="94" t="str">
        <f>+VLOOKUP(AG292,'[7]PA con seg III Trimestre'!$AG$274:$BC$296,23,FALSE)</f>
        <v>Informe de autoevaluacion del proceso de Derechos Humanos y atencion al Cliente</v>
      </c>
      <c r="BD292" s="107">
        <f t="shared" si="64"/>
        <v>167</v>
      </c>
      <c r="BE292" s="107">
        <f t="shared" si="65"/>
        <v>167</v>
      </c>
      <c r="BF292" s="108">
        <f t="shared" si="66"/>
        <v>1</v>
      </c>
      <c r="BG292" s="381">
        <f t="shared" ref="BG292:BG355" si="74">+(AD292/P292)</f>
        <v>1</v>
      </c>
      <c r="BH292" s="381">
        <f t="shared" ref="BH292:BH355" si="75">+IF(BG292&gt;100%,100%,BG292)</f>
        <v>1</v>
      </c>
      <c r="BI292" s="382">
        <f t="shared" ref="BI292:BI355" si="76">(BH292*O292)/100</f>
        <v>0.1</v>
      </c>
      <c r="BJ292" s="381">
        <f t="shared" ref="BJ292:BJ355" si="77">+(AZ292*AL292)/10000</f>
        <v>0.1</v>
      </c>
      <c r="BK292" s="381">
        <f t="shared" ref="BK292:BK355" si="78">+(BJ292*O292)/100</f>
        <v>0.01</v>
      </c>
    </row>
    <row r="293" spans="1:63" ht="82.5" thickTop="1" thickBot="1" x14ac:dyDescent="0.3">
      <c r="A293" s="18" t="s">
        <v>820</v>
      </c>
      <c r="B293" s="18" t="s">
        <v>638</v>
      </c>
      <c r="C293" s="18" t="s">
        <v>820</v>
      </c>
      <c r="D293" s="19" t="s">
        <v>638</v>
      </c>
      <c r="E293" s="19" t="s">
        <v>33</v>
      </c>
      <c r="F293" s="19" t="s">
        <v>34</v>
      </c>
      <c r="G293" s="19" t="s">
        <v>155</v>
      </c>
      <c r="H293" s="19" t="s">
        <v>156</v>
      </c>
      <c r="I293" s="19" t="s">
        <v>157</v>
      </c>
      <c r="J293" s="19" t="s">
        <v>158</v>
      </c>
      <c r="K293" s="19">
        <v>65</v>
      </c>
      <c r="L293" s="19" t="s">
        <v>38</v>
      </c>
      <c r="M293" s="19" t="s">
        <v>643</v>
      </c>
      <c r="N293" s="19" t="s">
        <v>644</v>
      </c>
      <c r="O293" s="389">
        <v>10</v>
      </c>
      <c r="P293" s="23">
        <v>2</v>
      </c>
      <c r="Q293" s="18" t="s">
        <v>41</v>
      </c>
      <c r="R293" s="21" t="s">
        <v>1480</v>
      </c>
      <c r="S293" s="22" t="s">
        <v>1481</v>
      </c>
      <c r="T293" s="216" t="s">
        <v>2439</v>
      </c>
      <c r="U293" s="22">
        <v>1</v>
      </c>
      <c r="V293" s="22" t="s">
        <v>1525</v>
      </c>
      <c r="W293" s="22" t="s">
        <v>1526</v>
      </c>
      <c r="X293" s="22">
        <v>2</v>
      </c>
      <c r="Y293" s="22" t="s">
        <v>1527</v>
      </c>
      <c r="Z293" s="22" t="s">
        <v>1528</v>
      </c>
      <c r="AA293" s="22">
        <v>2</v>
      </c>
      <c r="AB293" s="22" t="s">
        <v>1527</v>
      </c>
      <c r="AC293" s="22" t="s">
        <v>1528</v>
      </c>
      <c r="AD293" s="49">
        <f>+VLOOKUP(M293,'[7]PA con seg III Trimestre'!$M$274:$AF$296,18,FALSE)</f>
        <v>2</v>
      </c>
      <c r="AE293" s="49" t="str">
        <f>+VLOOKUP(M293,'[7]PA con seg III Trimestre'!$M$274:$AF$296,19,FALSE)</f>
        <v>Participacion Grupos Focales</v>
      </c>
      <c r="AF293" s="49" t="str">
        <f>+VLOOKUP(M293,'[7]PA con seg III Trimestre'!$M$274:$AF$296,20,FALSE)</f>
        <v>https://drive.google.com/drive/folders/0B0L5M60Ztye_NjBYWjdrQ1BWWW8
https://drive.google.com/drive/folders/0B0L5M60Ztye_MXZ4akRiMTA0RVU</v>
      </c>
      <c r="AG293" s="23">
        <v>995</v>
      </c>
      <c r="AH293" s="227" t="s">
        <v>1547</v>
      </c>
      <c r="AI293" s="22" t="s">
        <v>47</v>
      </c>
      <c r="AJ293" s="24">
        <v>42401</v>
      </c>
      <c r="AK293" s="24">
        <v>42490</v>
      </c>
      <c r="AL293" s="22">
        <v>10</v>
      </c>
      <c r="AM293" s="22" t="s">
        <v>1485</v>
      </c>
      <c r="AN293" s="22" t="s">
        <v>104</v>
      </c>
      <c r="AO293" s="22" t="s">
        <v>2439</v>
      </c>
      <c r="AP293" s="23">
        <v>50</v>
      </c>
      <c r="AQ293" s="25" t="s">
        <v>1548</v>
      </c>
      <c r="AR293" s="25" t="s">
        <v>1549</v>
      </c>
      <c r="AS293" s="23" t="s">
        <v>1043</v>
      </c>
      <c r="AT293" s="25" t="s">
        <v>1550</v>
      </c>
      <c r="AU293" s="25" t="s">
        <v>1551</v>
      </c>
      <c r="AV293" s="26" t="str">
        <f>+AS293</f>
        <v>100</v>
      </c>
      <c r="AW293" s="27">
        <v>1</v>
      </c>
      <c r="AX293" s="25" t="str">
        <f>+AT293</f>
        <v>De acuerdo al oficio  81002 DINPE-GATEC-1467 del 27/04/16. se dio cumplimiento a esta meta</v>
      </c>
      <c r="AY293" s="86" t="str">
        <f>+AU293</f>
        <v>oficio  81002 DINPE-GATEC-1467 del 27/04/16</v>
      </c>
      <c r="AZ293" s="94">
        <f>+VLOOKUP(AG293,'[7]PA con seg III Trimestre'!$AG$274:$BC$296,20,FALSE)</f>
        <v>100</v>
      </c>
      <c r="BA293" s="106">
        <f t="shared" si="67"/>
        <v>1</v>
      </c>
      <c r="BB293" s="94" t="str">
        <f>+VLOOKUP(AG293,'[7]PA con seg III Trimestre'!$AG$274:$BC$296,22,FALSE)</f>
        <v>Realizar la autoevaluación del proceso de Derechos Humanos y Atención al cliente que permita  su actualización  incluyendo su normograma</v>
      </c>
      <c r="BC293" s="94" t="str">
        <f>+VLOOKUP(AG293,'[7]PA con seg III Trimestre'!$AG$274:$BC$296,23,FALSE)</f>
        <v>oficio  81002 DINPE-GATEC-1467 del 27/04/16</v>
      </c>
      <c r="BD293" s="107">
        <f t="shared" si="64"/>
        <v>89</v>
      </c>
      <c r="BE293" s="107">
        <f t="shared" si="65"/>
        <v>89</v>
      </c>
      <c r="BF293" s="108">
        <f t="shared" si="66"/>
        <v>1</v>
      </c>
      <c r="BG293" s="381">
        <f t="shared" si="74"/>
        <v>1</v>
      </c>
      <c r="BH293" s="381">
        <f t="shared" si="75"/>
        <v>1</v>
      </c>
      <c r="BI293" s="382">
        <f t="shared" si="76"/>
        <v>0.1</v>
      </c>
      <c r="BJ293" s="381">
        <f t="shared" si="77"/>
        <v>0.1</v>
      </c>
      <c r="BK293" s="381">
        <f t="shared" si="78"/>
        <v>0.01</v>
      </c>
    </row>
    <row r="294" spans="1:63" ht="409.6" thickTop="1" thickBot="1" x14ac:dyDescent="0.3">
      <c r="A294" s="18" t="s">
        <v>820</v>
      </c>
      <c r="B294" s="18" t="s">
        <v>638</v>
      </c>
      <c r="C294" s="18" t="s">
        <v>820</v>
      </c>
      <c r="D294" s="19" t="s">
        <v>638</v>
      </c>
      <c r="E294" s="19" t="s">
        <v>33</v>
      </c>
      <c r="F294" s="19" t="s">
        <v>34</v>
      </c>
      <c r="G294" s="19" t="s">
        <v>155</v>
      </c>
      <c r="H294" s="19" t="s">
        <v>156</v>
      </c>
      <c r="I294" s="19" t="s">
        <v>157</v>
      </c>
      <c r="J294" s="19" t="s">
        <v>158</v>
      </c>
      <c r="K294" s="19">
        <v>65</v>
      </c>
      <c r="L294" s="19" t="s">
        <v>38</v>
      </c>
      <c r="M294" s="19" t="s">
        <v>637</v>
      </c>
      <c r="N294" s="19" t="s">
        <v>1552</v>
      </c>
      <c r="O294" s="23">
        <v>20</v>
      </c>
      <c r="P294" s="23">
        <v>30</v>
      </c>
      <c r="Q294" s="18" t="s">
        <v>38</v>
      </c>
      <c r="R294" s="21" t="s">
        <v>1480</v>
      </c>
      <c r="S294" s="22" t="s">
        <v>1481</v>
      </c>
      <c r="T294" s="216" t="s">
        <v>2439</v>
      </c>
      <c r="U294" s="22"/>
      <c r="V294" s="22"/>
      <c r="W294" s="22"/>
      <c r="X294" s="22">
        <v>18</v>
      </c>
      <c r="Y294" s="22" t="s">
        <v>1553</v>
      </c>
      <c r="Z294" s="22" t="s">
        <v>1554</v>
      </c>
      <c r="AA294" s="22">
        <v>18</v>
      </c>
      <c r="AB294" s="22" t="s">
        <v>1553</v>
      </c>
      <c r="AC294" s="22" t="s">
        <v>1554</v>
      </c>
      <c r="AD294" s="49">
        <f>+VLOOKUP(M294,'[7]PA con seg III Trimestre'!$M$274:$AF$296,18,FALSE)</f>
        <v>30</v>
      </c>
      <c r="AE294" s="49" t="str">
        <f>+VLOOKUP(M294,'[7]PA con seg III Trimestre'!$M$274:$AF$296,19,FALSE)</f>
        <v>Diagnostico de estado Actual del servicio al Ciudadano
Informe de autoevaluacion del proceso de Derechos Humanos y atencion al Cliente</v>
      </c>
      <c r="AF294" s="49" t="str">
        <f>+VLOOKUP(M294,'[7]PA con seg III Trimestre'!$M$274:$AF$296,20,FALSE)</f>
        <v>https://drive.google.com/drive/folders/0B0L5M60Ztye_NjBYWjdrQ1BWWW8
https://drive.google.com/drive/folders/0B0L5M60Ztye_MXZ4akRiMTA0RVU</v>
      </c>
      <c r="AG294" s="23">
        <v>996</v>
      </c>
      <c r="AH294" s="22" t="s">
        <v>1555</v>
      </c>
      <c r="AI294" s="22" t="s">
        <v>47</v>
      </c>
      <c r="AJ294" s="24">
        <v>42430</v>
      </c>
      <c r="AK294" s="24">
        <v>42704</v>
      </c>
      <c r="AL294" s="22">
        <v>40</v>
      </c>
      <c r="AM294" s="22" t="s">
        <v>1485</v>
      </c>
      <c r="AN294" s="22" t="s">
        <v>104</v>
      </c>
      <c r="AO294" s="22" t="s">
        <v>2439</v>
      </c>
      <c r="AP294" s="23">
        <v>5</v>
      </c>
      <c r="AQ294" s="25" t="s">
        <v>1556</v>
      </c>
      <c r="AR294" s="25"/>
      <c r="AS294" s="102">
        <v>60</v>
      </c>
      <c r="AT294" s="25" t="s">
        <v>1557</v>
      </c>
      <c r="AU294" s="25" t="s">
        <v>1554</v>
      </c>
      <c r="AV294" s="109">
        <v>80</v>
      </c>
      <c r="AW294" s="27">
        <v>0.77737226277372262</v>
      </c>
      <c r="AX294" s="18" t="s">
        <v>2776</v>
      </c>
      <c r="AY294" s="110" t="s">
        <v>2777</v>
      </c>
      <c r="AZ294" s="94">
        <f>+VLOOKUP(AG294,'[7]PA con seg III Trimestre'!$AG$274:$BC$296,20,FALSE)</f>
        <v>100</v>
      </c>
      <c r="BA294" s="106">
        <f t="shared" si="67"/>
        <v>1</v>
      </c>
      <c r="BB294" s="94" t="str">
        <f>+VLOOKUP(AG294,'[7]PA con seg III Trimestre'!$AG$274:$BC$296,22,FALSE)</f>
        <v>Informe Diagnostico del estado actual del servicio al Ciudadano Regionales</v>
      </c>
      <c r="BC294" s="94" t="str">
        <f>+VLOOKUP(AG294,'[7]PA con seg III Trimestre'!$AG$274:$BC$296,23,FALSE)</f>
        <v>https://drive.google.com/drive/folders/0B0L5M60Ztye_NjBYWjdrQ1BWWW8
https://drive.google.com/drive/folders/0B0L5M60Ztye_MXZ4akRiMTA0RVU</v>
      </c>
      <c r="BD294" s="107">
        <f t="shared" si="64"/>
        <v>274</v>
      </c>
      <c r="BE294" s="107">
        <f t="shared" si="65"/>
        <v>274</v>
      </c>
      <c r="BF294" s="108">
        <f t="shared" si="66"/>
        <v>1</v>
      </c>
      <c r="BG294" s="381">
        <f t="shared" si="74"/>
        <v>1</v>
      </c>
      <c r="BH294" s="381">
        <f t="shared" si="75"/>
        <v>1</v>
      </c>
      <c r="BI294" s="382">
        <f t="shared" si="76"/>
        <v>0.2</v>
      </c>
      <c r="BJ294" s="381">
        <f t="shared" si="77"/>
        <v>0.4</v>
      </c>
      <c r="BK294" s="381">
        <f t="shared" si="78"/>
        <v>0.08</v>
      </c>
    </row>
    <row r="295" spans="1:63" ht="69" thickTop="1" thickBot="1" x14ac:dyDescent="0.3">
      <c r="A295" s="18" t="s">
        <v>820</v>
      </c>
      <c r="B295" s="18" t="s">
        <v>638</v>
      </c>
      <c r="C295" s="18" t="s">
        <v>820</v>
      </c>
      <c r="D295" s="19" t="s">
        <v>638</v>
      </c>
      <c r="E295" s="19" t="s">
        <v>33</v>
      </c>
      <c r="F295" s="19" t="s">
        <v>34</v>
      </c>
      <c r="G295" s="19" t="s">
        <v>155</v>
      </c>
      <c r="H295" s="19" t="s">
        <v>156</v>
      </c>
      <c r="I295" s="19" t="s">
        <v>157</v>
      </c>
      <c r="J295" s="19" t="s">
        <v>158</v>
      </c>
      <c r="K295" s="19">
        <v>65</v>
      </c>
      <c r="L295" s="19" t="s">
        <v>38</v>
      </c>
      <c r="M295" s="18" t="s">
        <v>637</v>
      </c>
      <c r="N295" s="18" t="s">
        <v>1552</v>
      </c>
      <c r="O295" s="23">
        <v>20</v>
      </c>
      <c r="P295" s="23">
        <v>30</v>
      </c>
      <c r="Q295" s="18" t="s">
        <v>38</v>
      </c>
      <c r="R295" s="21" t="s">
        <v>1480</v>
      </c>
      <c r="S295" s="22" t="s">
        <v>1481</v>
      </c>
      <c r="T295" s="216" t="s">
        <v>2439</v>
      </c>
      <c r="U295" s="22"/>
      <c r="V295" s="22"/>
      <c r="W295" s="22"/>
      <c r="X295" s="22"/>
      <c r="Y295" s="22"/>
      <c r="Z295" s="22"/>
      <c r="AA295" s="22">
        <v>18</v>
      </c>
      <c r="AB295" s="22" t="s">
        <v>1553</v>
      </c>
      <c r="AC295" s="22" t="s">
        <v>1554</v>
      </c>
      <c r="AD295" s="49">
        <f>+VLOOKUP(M295,'[7]PA con seg III Trimestre'!$M$274:$AF$296,18,FALSE)</f>
        <v>30</v>
      </c>
      <c r="AE295" s="49" t="str">
        <f>+VLOOKUP(M295,'[7]PA con seg III Trimestre'!$M$274:$AF$296,19,FALSE)</f>
        <v>Diagnostico de estado Actual del servicio al Ciudadano
Informe de autoevaluacion del proceso de Derechos Humanos y atencion al Cliente</v>
      </c>
      <c r="AF295" s="49" t="str">
        <f>+VLOOKUP(M295,'[7]PA con seg III Trimestre'!$M$274:$AF$296,20,FALSE)</f>
        <v>https://drive.google.com/drive/folders/0B0L5M60Ztye_NjBYWjdrQ1BWWW8
https://drive.google.com/drive/folders/0B0L5M60Ztye_MXZ4akRiMTA0RVU</v>
      </c>
      <c r="AG295" s="23">
        <v>997</v>
      </c>
      <c r="AH295" s="18" t="s">
        <v>1558</v>
      </c>
      <c r="AI295" s="22" t="s">
        <v>47</v>
      </c>
      <c r="AJ295" s="24">
        <v>42491</v>
      </c>
      <c r="AK295" s="24">
        <v>42583</v>
      </c>
      <c r="AL295" s="22">
        <v>40</v>
      </c>
      <c r="AM295" s="22" t="s">
        <v>1485</v>
      </c>
      <c r="AN295" s="22" t="s">
        <v>104</v>
      </c>
      <c r="AO295" s="22" t="s">
        <v>2439</v>
      </c>
      <c r="AP295" s="23">
        <v>5</v>
      </c>
      <c r="AQ295" s="25" t="s">
        <v>1559</v>
      </c>
      <c r="AR295" s="25"/>
      <c r="AS295" s="102">
        <v>10</v>
      </c>
      <c r="AT295" s="25" t="s">
        <v>1556</v>
      </c>
      <c r="AU295" s="25"/>
      <c r="AV295" s="109">
        <v>100</v>
      </c>
      <c r="AW295" s="27">
        <v>1</v>
      </c>
      <c r="AX295" s="18" t="s">
        <v>2778</v>
      </c>
      <c r="AY295" s="110" t="s">
        <v>2779</v>
      </c>
      <c r="AZ295" s="94">
        <f>+VLOOKUP(AG295,'[7]PA con seg III Trimestre'!$AG$274:$BC$296,20,FALSE)</f>
        <v>100</v>
      </c>
      <c r="BA295" s="106">
        <f t="shared" si="67"/>
        <v>1</v>
      </c>
      <c r="BB295" s="94" t="str">
        <f>+VLOOKUP(AG295,'[7]PA con seg III Trimestre'!$AG$274:$BC$296,22,FALSE)</f>
        <v>Informe Compromisos</v>
      </c>
      <c r="BC295" s="94" t="str">
        <f>+VLOOKUP(AG295,'[7]PA con seg III Trimestre'!$AG$274:$BC$296,23,FALSE)</f>
        <v>Informe Compromisos codigo del buen Gobierno.</v>
      </c>
      <c r="BD295" s="107">
        <f t="shared" si="64"/>
        <v>92</v>
      </c>
      <c r="BE295" s="107">
        <f t="shared" si="65"/>
        <v>92</v>
      </c>
      <c r="BF295" s="108">
        <f t="shared" si="66"/>
        <v>1</v>
      </c>
      <c r="BG295" s="381">
        <f t="shared" si="74"/>
        <v>1</v>
      </c>
      <c r="BH295" s="381">
        <f t="shared" si="75"/>
        <v>1</v>
      </c>
      <c r="BI295" s="382">
        <f t="shared" si="76"/>
        <v>0.2</v>
      </c>
      <c r="BJ295" s="381">
        <f t="shared" si="77"/>
        <v>0.4</v>
      </c>
      <c r="BK295" s="381">
        <f t="shared" si="78"/>
        <v>0.08</v>
      </c>
    </row>
    <row r="296" spans="1:63" ht="69" thickTop="1" thickBot="1" x14ac:dyDescent="0.3">
      <c r="A296" s="18" t="s">
        <v>820</v>
      </c>
      <c r="B296" s="18" t="s">
        <v>638</v>
      </c>
      <c r="C296" s="18" t="s">
        <v>820</v>
      </c>
      <c r="D296" s="19" t="s">
        <v>638</v>
      </c>
      <c r="E296" s="19" t="s">
        <v>33</v>
      </c>
      <c r="F296" s="19" t="s">
        <v>34</v>
      </c>
      <c r="G296" s="19" t="s">
        <v>155</v>
      </c>
      <c r="H296" s="19" t="s">
        <v>156</v>
      </c>
      <c r="I296" s="19" t="s">
        <v>157</v>
      </c>
      <c r="J296" s="19" t="s">
        <v>158</v>
      </c>
      <c r="K296" s="19">
        <v>65</v>
      </c>
      <c r="L296" s="19" t="s">
        <v>38</v>
      </c>
      <c r="M296" s="18" t="s">
        <v>637</v>
      </c>
      <c r="N296" s="18" t="s">
        <v>1552</v>
      </c>
      <c r="O296" s="23">
        <v>20</v>
      </c>
      <c r="P296" s="23">
        <v>30</v>
      </c>
      <c r="Q296" s="18" t="s">
        <v>38</v>
      </c>
      <c r="R296" s="18" t="s">
        <v>1480</v>
      </c>
      <c r="S296" s="18" t="s">
        <v>1481</v>
      </c>
      <c r="T296" s="216" t="s">
        <v>2439</v>
      </c>
      <c r="U296" s="22"/>
      <c r="V296" s="22" t="s">
        <v>1560</v>
      </c>
      <c r="W296" s="22"/>
      <c r="X296" s="22"/>
      <c r="Y296" s="22"/>
      <c r="Z296" s="22"/>
      <c r="AA296" s="22">
        <v>18</v>
      </c>
      <c r="AB296" s="22" t="s">
        <v>1553</v>
      </c>
      <c r="AC296" s="22" t="s">
        <v>1554</v>
      </c>
      <c r="AD296" s="379">
        <f>+VLOOKUP(M296,'[7]PA con seg III Trimestre'!$M$274:$AF$296,18,FALSE)</f>
        <v>30</v>
      </c>
      <c r="AE296" s="379" t="str">
        <f>+VLOOKUP(M296,'[7]PA con seg III Trimestre'!$M$274:$AF$296,19,FALSE)</f>
        <v>Diagnostico de estado Actual del servicio al Ciudadano
Informe de autoevaluacion del proceso de Derechos Humanos y atencion al Cliente</v>
      </c>
      <c r="AF296" s="379" t="str">
        <f>+VLOOKUP(M296,'[7]PA con seg III Trimestre'!$M$274:$AF$296,20,FALSE)</f>
        <v>https://drive.google.com/drive/folders/0B0L5M60Ztye_NjBYWjdrQ1BWWW8
https://drive.google.com/drive/folders/0B0L5M60Ztye_MXZ4akRiMTA0RVU</v>
      </c>
      <c r="AG296" s="23">
        <v>998</v>
      </c>
      <c r="AH296" s="18" t="s">
        <v>1561</v>
      </c>
      <c r="AI296" s="22" t="s">
        <v>47</v>
      </c>
      <c r="AJ296" s="24">
        <v>42614</v>
      </c>
      <c r="AK296" s="24">
        <v>42716</v>
      </c>
      <c r="AL296" s="18">
        <v>20</v>
      </c>
      <c r="AM296" s="18"/>
      <c r="AN296" s="18"/>
      <c r="AO296" s="22" t="s">
        <v>2439</v>
      </c>
      <c r="AP296" s="23"/>
      <c r="AQ296" s="25"/>
      <c r="AR296" s="25"/>
      <c r="AS296" s="23"/>
      <c r="AT296" s="25"/>
      <c r="AU296" s="25"/>
      <c r="AV296" s="109">
        <v>80</v>
      </c>
      <c r="AW296" s="27">
        <v>0.28431372549019607</v>
      </c>
      <c r="AX296" s="18" t="s">
        <v>2780</v>
      </c>
      <c r="AY296" s="110" t="s">
        <v>2781</v>
      </c>
      <c r="AZ296" s="94">
        <f>+VLOOKUP(AG296,'[7]PA con seg III Trimestre'!$AG$274:$BC$296,20,FALSE)</f>
        <v>100</v>
      </c>
      <c r="BA296" s="106">
        <f t="shared" si="67"/>
        <v>1</v>
      </c>
      <c r="BB296" s="94" t="str">
        <f>+VLOOKUP(AG296,'[7]PA con seg III Trimestre'!$AG$274:$BC$296,22,FALSE)</f>
        <v>informe Autoevaluacion del Proceso del proceso de Atencion al Cliente y Derechos Humanos - Tercer trimestre</v>
      </c>
      <c r="BC296" s="94" t="str">
        <f>+VLOOKUP(AG296,'[7]PA con seg III Trimestre'!$AG$274:$BC$296,23,FALSE)</f>
        <v>https://drive.google.com/drive/folders/0B0L5M60Ztye_NjBYWjdrQ1BWWW8
https://drive.google.com/drive/folders/0B0L5M60Ztye_MXZ4akRiMTA0RVU</v>
      </c>
      <c r="BD296" s="107">
        <f t="shared" si="64"/>
        <v>102</v>
      </c>
      <c r="BE296" s="107">
        <f t="shared" si="65"/>
        <v>102</v>
      </c>
      <c r="BF296" s="108">
        <f t="shared" si="66"/>
        <v>1</v>
      </c>
      <c r="BG296" s="381">
        <f t="shared" si="74"/>
        <v>1</v>
      </c>
      <c r="BH296" s="381">
        <f t="shared" si="75"/>
        <v>1</v>
      </c>
      <c r="BI296" s="382">
        <f t="shared" si="76"/>
        <v>0.2</v>
      </c>
      <c r="BJ296" s="381">
        <f t="shared" si="77"/>
        <v>0.2</v>
      </c>
      <c r="BK296" s="381">
        <f t="shared" si="78"/>
        <v>0.04</v>
      </c>
    </row>
    <row r="297" spans="1:63" ht="82.5" thickTop="1" thickBot="1" x14ac:dyDescent="0.3">
      <c r="A297" s="18" t="s">
        <v>827</v>
      </c>
      <c r="B297" s="18" t="s">
        <v>709</v>
      </c>
      <c r="C297" s="18" t="s">
        <v>827</v>
      </c>
      <c r="D297" s="19" t="s">
        <v>709</v>
      </c>
      <c r="E297" s="19" t="s">
        <v>710</v>
      </c>
      <c r="F297" s="19" t="s">
        <v>711</v>
      </c>
      <c r="G297" s="19" t="s">
        <v>826</v>
      </c>
      <c r="H297" s="19" t="s">
        <v>708</v>
      </c>
      <c r="I297" s="19" t="s">
        <v>712</v>
      </c>
      <c r="J297" s="19" t="s">
        <v>713</v>
      </c>
      <c r="K297" s="19">
        <v>11</v>
      </c>
      <c r="L297" s="19" t="s">
        <v>41</v>
      </c>
      <c r="M297" s="19" t="s">
        <v>714</v>
      </c>
      <c r="N297" s="19" t="s">
        <v>715</v>
      </c>
      <c r="O297" s="20">
        <v>5</v>
      </c>
      <c r="P297" s="23">
        <v>1</v>
      </c>
      <c r="Q297" s="18" t="s">
        <v>41</v>
      </c>
      <c r="R297" s="21" t="s">
        <v>1382</v>
      </c>
      <c r="S297" s="22" t="s">
        <v>967</v>
      </c>
      <c r="T297" s="216" t="s">
        <v>2439</v>
      </c>
      <c r="U297" s="22"/>
      <c r="V297" s="22"/>
      <c r="W297" s="22"/>
      <c r="X297" s="22"/>
      <c r="Y297" s="22"/>
      <c r="Z297" s="22"/>
      <c r="AA297" s="101"/>
      <c r="AB297" s="231" t="s">
        <v>1388</v>
      </c>
      <c r="AC297" s="237" t="s">
        <v>1389</v>
      </c>
      <c r="AD297" s="376">
        <f>+VLOOKUP(M297,'[8]PA con seg III Trimestre'!$M$298:$AF$327,18,FALSE)</f>
        <v>1</v>
      </c>
      <c r="AE297" s="376" t="str">
        <f>+VLOOKUP(M297,'[8]PA con seg III Trimestre'!$M$298:$AF$327,19,FALSE)</f>
        <v>La estrategia de comunicación que se realizará durante el año 2016, se consignó en el Anexo 7 de la Directiva 12 de 2011 y dará continuidad a la Campaña "El Inpec Unido por los Derechos Humanos"</v>
      </c>
      <c r="AF297" s="376" t="str">
        <f>+VLOOKUP(M297,'[8]PA con seg III Trimestre'!$M$298:$AF$327,20,FALSE)</f>
        <v>https://drive.google.com/drive/folders/0Bz9BU3gKMyzAcDZXNnpTSS1pZlUC:\Users\DXHUERTASR\Desktop\GRUPO DDHH\PLAN DE ACCIÓN 2016</v>
      </c>
      <c r="AG297" s="378">
        <v>945</v>
      </c>
      <c r="AH297" s="18" t="s">
        <v>1383</v>
      </c>
      <c r="AI297" s="22" t="s">
        <v>47</v>
      </c>
      <c r="AJ297" s="24">
        <v>42401</v>
      </c>
      <c r="AK297" s="24">
        <v>42459</v>
      </c>
      <c r="AL297" s="22">
        <v>40</v>
      </c>
      <c r="AM297" s="22" t="s">
        <v>1384</v>
      </c>
      <c r="AN297" s="22" t="s">
        <v>1385</v>
      </c>
      <c r="AO297" s="22" t="s">
        <v>2439</v>
      </c>
      <c r="AP297" s="23">
        <v>100</v>
      </c>
      <c r="AQ297" s="25" t="s">
        <v>1386</v>
      </c>
      <c r="AR297" s="22" t="s">
        <v>1387</v>
      </c>
      <c r="AS297" s="23">
        <v>100</v>
      </c>
      <c r="AT297" s="25" t="s">
        <v>1386</v>
      </c>
      <c r="AU297" s="233" t="s">
        <v>1387</v>
      </c>
      <c r="AV297" s="26">
        <f>+AS297</f>
        <v>100</v>
      </c>
      <c r="AW297" s="27">
        <v>1</v>
      </c>
      <c r="AX297" s="25" t="str">
        <f t="shared" ref="AX297:AY299" si="79">+AT297</f>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
      <c r="AY297" s="86" t="str">
        <f t="shared" si="79"/>
        <v>Acta No. 11 del 10 de marzo de 2016 del Grupo de Derechos Humanos de la Dirección General
C:\Users\DXHUERTASR\Desktop\GRUPO DDHH\PLAN DE ACCIÓN 2016</v>
      </c>
      <c r="AZ297" s="94" t="str">
        <f>+VLOOKUP(AG297,'[8]PA con seg III Trimestre'!$AG$298:$BC$327,20,FALSE)</f>
        <v>100</v>
      </c>
      <c r="BA297" s="106">
        <f t="shared" si="67"/>
        <v>1</v>
      </c>
      <c r="BB297" s="94" t="str">
        <f>+VLOOKUP(AG297,'[8]PA con seg III Trimestre'!$AG$298:$BC$327,22,FALSE)</f>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
      <c r="BC297" s="94" t="str">
        <f>+VLOOKUP(AG297,'[8]PA con seg III Trimestre'!$AG$298:$BC$327,23,FALSE)</f>
        <v>Acta No. 11 del 10 de marzo de 2016 del Grupo de Derechos Humanos de la Dirección General
C:\Users\DXHUERTASR\Desktop\GRUPO DDHH\PLAN DE ACCIÓN 2016</v>
      </c>
      <c r="BD297" s="107">
        <f t="shared" si="64"/>
        <v>58</v>
      </c>
      <c r="BE297" s="107">
        <f t="shared" si="65"/>
        <v>58</v>
      </c>
      <c r="BF297" s="108">
        <f t="shared" si="66"/>
        <v>1</v>
      </c>
      <c r="BG297" s="381">
        <f t="shared" si="74"/>
        <v>1</v>
      </c>
      <c r="BH297" s="381">
        <f t="shared" si="75"/>
        <v>1</v>
      </c>
      <c r="BI297" s="382">
        <f t="shared" si="76"/>
        <v>0.05</v>
      </c>
      <c r="BJ297" s="381">
        <f t="shared" si="77"/>
        <v>0.4</v>
      </c>
      <c r="BK297" s="381">
        <f t="shared" si="78"/>
        <v>0.02</v>
      </c>
    </row>
    <row r="298" spans="1:63" ht="96" thickTop="1" thickBot="1" x14ac:dyDescent="0.3">
      <c r="A298" s="18" t="s">
        <v>827</v>
      </c>
      <c r="B298" s="18" t="s">
        <v>709</v>
      </c>
      <c r="C298" s="18" t="s">
        <v>827</v>
      </c>
      <c r="D298" s="19" t="s">
        <v>709</v>
      </c>
      <c r="E298" s="19" t="s">
        <v>710</v>
      </c>
      <c r="F298" s="19" t="s">
        <v>711</v>
      </c>
      <c r="G298" s="19" t="s">
        <v>826</v>
      </c>
      <c r="H298" s="19" t="s">
        <v>708</v>
      </c>
      <c r="I298" s="19" t="s">
        <v>712</v>
      </c>
      <c r="J298" s="19" t="s">
        <v>713</v>
      </c>
      <c r="K298" s="19">
        <v>11</v>
      </c>
      <c r="L298" s="19" t="s">
        <v>41</v>
      </c>
      <c r="M298" s="19" t="s">
        <v>714</v>
      </c>
      <c r="N298" s="19" t="s">
        <v>715</v>
      </c>
      <c r="O298" s="23">
        <v>5</v>
      </c>
      <c r="P298" s="23">
        <v>1</v>
      </c>
      <c r="Q298" s="18" t="s">
        <v>41</v>
      </c>
      <c r="R298" s="18" t="s">
        <v>1382</v>
      </c>
      <c r="S298" s="18" t="s">
        <v>967</v>
      </c>
      <c r="T298" s="216" t="s">
        <v>2439</v>
      </c>
      <c r="U298" s="18"/>
      <c r="V298" s="18"/>
      <c r="W298" s="18"/>
      <c r="X298" s="18">
        <v>1</v>
      </c>
      <c r="Y298" s="18" t="s">
        <v>1388</v>
      </c>
      <c r="Z298" s="22" t="s">
        <v>1389</v>
      </c>
      <c r="AA298" s="101"/>
      <c r="AB298" s="231" t="s">
        <v>1388</v>
      </c>
      <c r="AC298" s="237" t="s">
        <v>1389</v>
      </c>
      <c r="AD298" s="376">
        <f>+VLOOKUP(M298,'[8]PA con seg III Trimestre'!$M$298:$AF$327,18,FALSE)</f>
        <v>1</v>
      </c>
      <c r="AE298" s="376" t="str">
        <f>+VLOOKUP(M298,'[8]PA con seg III Trimestre'!$M$298:$AF$327,19,FALSE)</f>
        <v>La estrategia de comunicación que se realizará durante el año 2016, se consignó en el Anexo 7 de la Directiva 12 de 2011 y dará continuidad a la Campaña "El Inpec Unido por los Derechos Humanos"</v>
      </c>
      <c r="AF298" s="376" t="str">
        <f>+VLOOKUP(M298,'[8]PA con seg III Trimestre'!$M$298:$AF$327,20,FALSE)</f>
        <v>https://drive.google.com/drive/folders/0Bz9BU3gKMyzAcDZXNnpTSS1pZlUC:\Users\DXHUERTASR\Desktop\GRUPO DDHH\PLAN DE ACCIÓN 2016</v>
      </c>
      <c r="AG298" s="378">
        <v>946</v>
      </c>
      <c r="AH298" s="18" t="s">
        <v>1390</v>
      </c>
      <c r="AI298" s="22" t="s">
        <v>47</v>
      </c>
      <c r="AJ298" s="24">
        <v>42461</v>
      </c>
      <c r="AK298" s="24">
        <v>42521</v>
      </c>
      <c r="AL298" s="22">
        <v>60</v>
      </c>
      <c r="AM298" s="22" t="s">
        <v>1391</v>
      </c>
      <c r="AN298" s="22" t="s">
        <v>142</v>
      </c>
      <c r="AO298" s="22" t="s">
        <v>2439</v>
      </c>
      <c r="AP298" s="23"/>
      <c r="AQ298" s="25"/>
      <c r="AR298" s="22"/>
      <c r="AS298" s="23">
        <v>100</v>
      </c>
      <c r="AT298" s="25" t="s">
        <v>1392</v>
      </c>
      <c r="AU298" s="22" t="s">
        <v>1393</v>
      </c>
      <c r="AV298" s="26">
        <f>+AS298</f>
        <v>100</v>
      </c>
      <c r="AW298" s="27">
        <v>1</v>
      </c>
      <c r="AX298" s="25" t="str">
        <f t="shared" si="79"/>
        <v>Se elaboró el Anexo 7 de la Directiva 12 de 2011</v>
      </c>
      <c r="AY298" s="86" t="str">
        <f t="shared" si="79"/>
        <v>Anexo 7 de la Directiva 12 de 2011
https://drive.google.com/drive/folders/0Bz9BU3gKMyzAcDZXNnpTSS1pZlU
C:\Users\DXHUERTASR\Desktop\GRUPO DDHH\PLAN DE ACCIÓN 2016</v>
      </c>
      <c r="AZ298" s="94" t="str">
        <f>+VLOOKUP(AG298,'[8]PA con seg III Trimestre'!$AG$298:$BC$327,20,FALSE)</f>
        <v>100</v>
      </c>
      <c r="BA298" s="106">
        <f t="shared" si="67"/>
        <v>1</v>
      </c>
      <c r="BB298" s="94" t="str">
        <f>+VLOOKUP(AG298,'[8]PA con seg III Trimestre'!$AG$298:$BC$327,22,FALSE)</f>
        <v>Se elaboró el Anexo 7 de la Directiva 12 de 2011</v>
      </c>
      <c r="BC298" s="94" t="str">
        <f>+VLOOKUP(AG298,'[8]PA con seg III Trimestre'!$AG$298:$BC$327,23,FALSE)</f>
        <v>Anexo 7 de la Directiva 12 de 2011
https://drive.google.com/drive/folders/0Bz9BU3gKMyzAcDZXNnpTSS1pZlU
C:\Users\DXHUERTASR\Desktop\GRUPO DDHH\PLAN DE ACCIÓN 2016</v>
      </c>
      <c r="BD298" s="107">
        <f t="shared" si="64"/>
        <v>60</v>
      </c>
      <c r="BE298" s="107">
        <f t="shared" si="65"/>
        <v>60</v>
      </c>
      <c r="BF298" s="108">
        <f t="shared" si="66"/>
        <v>1</v>
      </c>
      <c r="BG298" s="381">
        <f t="shared" si="74"/>
        <v>1</v>
      </c>
      <c r="BH298" s="381">
        <f t="shared" si="75"/>
        <v>1</v>
      </c>
      <c r="BI298" s="382">
        <f t="shared" si="76"/>
        <v>0.05</v>
      </c>
      <c r="BJ298" s="381">
        <f t="shared" si="77"/>
        <v>0.6</v>
      </c>
      <c r="BK298" s="381">
        <f t="shared" si="78"/>
        <v>0.03</v>
      </c>
    </row>
    <row r="299" spans="1:63" ht="123" thickTop="1" thickBot="1" x14ac:dyDescent="0.3">
      <c r="A299" s="18" t="s">
        <v>827</v>
      </c>
      <c r="B299" s="18" t="s">
        <v>709</v>
      </c>
      <c r="C299" s="18" t="s">
        <v>827</v>
      </c>
      <c r="D299" s="19" t="s">
        <v>709</v>
      </c>
      <c r="E299" s="19" t="s">
        <v>710</v>
      </c>
      <c r="F299" s="19" t="s">
        <v>711</v>
      </c>
      <c r="G299" s="19" t="s">
        <v>826</v>
      </c>
      <c r="H299" s="19" t="s">
        <v>708</v>
      </c>
      <c r="I299" s="19" t="s">
        <v>712</v>
      </c>
      <c r="J299" s="19" t="s">
        <v>713</v>
      </c>
      <c r="K299" s="19">
        <v>11</v>
      </c>
      <c r="L299" s="19" t="s">
        <v>41</v>
      </c>
      <c r="M299" s="19" t="s">
        <v>716</v>
      </c>
      <c r="N299" s="19" t="s">
        <v>717</v>
      </c>
      <c r="O299" s="20">
        <v>10</v>
      </c>
      <c r="P299" s="23">
        <v>8</v>
      </c>
      <c r="Q299" s="18" t="s">
        <v>41</v>
      </c>
      <c r="R299" s="21" t="s">
        <v>1382</v>
      </c>
      <c r="S299" s="22" t="s">
        <v>967</v>
      </c>
      <c r="T299" s="216" t="s">
        <v>2439</v>
      </c>
      <c r="U299" s="22">
        <v>2</v>
      </c>
      <c r="V299" s="22" t="s">
        <v>1394</v>
      </c>
      <c r="W299" s="22" t="s">
        <v>1395</v>
      </c>
      <c r="X299" s="22">
        <v>1</v>
      </c>
      <c r="Y299" s="22" t="s">
        <v>1396</v>
      </c>
      <c r="Z299" s="22" t="s">
        <v>1395</v>
      </c>
      <c r="AA299" s="101"/>
      <c r="AB299" s="232" t="s">
        <v>2749</v>
      </c>
      <c r="AC299" s="237" t="s">
        <v>2750</v>
      </c>
      <c r="AD299" s="376">
        <f>+VLOOKUP(M299,'[8]PA con seg III Trimestre'!$M$298:$AF$327,18,FALSE)</f>
        <v>8</v>
      </c>
      <c r="AE299" s="376" t="str">
        <f>+VLOOKUP(M299,'[8]PA con seg III Trimestre'!$M$298:$AF$327,19,FALSE)</f>
        <v xml:space="preserve">Cápsula 76 Día de la transparencia
Cápsula 77 Día Internacional de DDHH
Con las cápsulas de este se cumple la meta del año  (dos del I trimestre, una del II trimestre, tres del III trimestre y dos del IV trimestre)
</v>
      </c>
      <c r="AF299" s="376" t="str">
        <f>+VLOOKUP(M299,'[8]PA con seg III Trimestre'!$M$298:$AF$327,20,FALSE)</f>
        <v>https://drive.google.com/drive/folders/0Bz9BU3gKMyzAMXdIM2JxY2N0TFE
C:\Users\DXHUERTASR\Desktop\GRUPO DDHH\PLAN DE ACCIÓN 2016</v>
      </c>
      <c r="AG299" s="378">
        <v>947</v>
      </c>
      <c r="AH299" s="18" t="s">
        <v>1397</v>
      </c>
      <c r="AI299" s="22" t="s">
        <v>47</v>
      </c>
      <c r="AJ299" s="24">
        <v>42370</v>
      </c>
      <c r="AK299" s="24">
        <v>42716</v>
      </c>
      <c r="AL299" s="18">
        <v>10</v>
      </c>
      <c r="AM299" s="22" t="s">
        <v>1384</v>
      </c>
      <c r="AN299" s="22" t="s">
        <v>1385</v>
      </c>
      <c r="AO299" s="22" t="s">
        <v>2439</v>
      </c>
      <c r="AP299" s="23">
        <v>100</v>
      </c>
      <c r="AQ299" s="25" t="s">
        <v>1398</v>
      </c>
      <c r="AR299" s="22" t="s">
        <v>1387</v>
      </c>
      <c r="AS299" s="23">
        <v>100</v>
      </c>
      <c r="AT299" s="25" t="s">
        <v>1398</v>
      </c>
      <c r="AU299" s="233" t="s">
        <v>1387</v>
      </c>
      <c r="AV299" s="26">
        <f>+AS299</f>
        <v>100</v>
      </c>
      <c r="AW299" s="27">
        <v>0.78901734104046239</v>
      </c>
      <c r="AX299" s="25" t="str">
        <f t="shared" si="79"/>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
      <c r="AY299" s="86" t="str">
        <f t="shared" si="79"/>
        <v>Acta No. 11 del 10 de marzo de 2016 del Grupo de Derechos Humanos de la Dirección General
C:\Users\DXHUERTASR\Desktop\GRUPO DDHH\PLAN DE ACCIÓN 2016</v>
      </c>
      <c r="AZ299" s="94" t="str">
        <f>+VLOOKUP(AG299,'[8]PA con seg III Trimestre'!$AG$298:$BC$327,20,FALSE)</f>
        <v>100</v>
      </c>
      <c r="BA299" s="106">
        <f t="shared" si="67"/>
        <v>1</v>
      </c>
      <c r="BB299" s="94" t="str">
        <f>+VLOOKUP(AG299,'[8]PA con seg III Trimestre'!$AG$298:$BC$327,22,FALSE)</f>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
      <c r="BC299" s="94" t="str">
        <f>+VLOOKUP(AG299,'[8]PA con seg III Trimestre'!$AG$298:$BC$327,23,FALSE)</f>
        <v>Acta No. 11 del 10 de marzo de 2016 del Grupo de Derechos Humanos de la Dirección General
C:\Users\DXHUERTASR\Desktop\GRUPO DDHH\PLAN DE ACCIÓN 2016</v>
      </c>
      <c r="BD299" s="107">
        <f t="shared" si="64"/>
        <v>346</v>
      </c>
      <c r="BE299" s="107">
        <f t="shared" si="65"/>
        <v>346</v>
      </c>
      <c r="BF299" s="108">
        <f t="shared" si="66"/>
        <v>1</v>
      </c>
      <c r="BG299" s="381">
        <f t="shared" si="74"/>
        <v>1</v>
      </c>
      <c r="BH299" s="381">
        <f t="shared" si="75"/>
        <v>1</v>
      </c>
      <c r="BI299" s="382">
        <f t="shared" si="76"/>
        <v>0.1</v>
      </c>
      <c r="BJ299" s="381">
        <f t="shared" si="77"/>
        <v>0.1</v>
      </c>
      <c r="BK299" s="381">
        <f t="shared" si="78"/>
        <v>0.01</v>
      </c>
    </row>
    <row r="300" spans="1:63" ht="123" thickTop="1" thickBot="1" x14ac:dyDescent="0.3">
      <c r="A300" s="18" t="s">
        <v>827</v>
      </c>
      <c r="B300" s="18" t="s">
        <v>709</v>
      </c>
      <c r="C300" s="18" t="s">
        <v>827</v>
      </c>
      <c r="D300" s="19" t="s">
        <v>709</v>
      </c>
      <c r="E300" s="19" t="s">
        <v>710</v>
      </c>
      <c r="F300" s="19" t="s">
        <v>711</v>
      </c>
      <c r="G300" s="19" t="s">
        <v>826</v>
      </c>
      <c r="H300" s="19" t="s">
        <v>708</v>
      </c>
      <c r="I300" s="19" t="s">
        <v>712</v>
      </c>
      <c r="J300" s="19" t="s">
        <v>713</v>
      </c>
      <c r="K300" s="19">
        <v>11</v>
      </c>
      <c r="L300" s="19" t="s">
        <v>41</v>
      </c>
      <c r="M300" s="19" t="s">
        <v>716</v>
      </c>
      <c r="N300" s="19" t="s">
        <v>717</v>
      </c>
      <c r="O300" s="23">
        <v>10</v>
      </c>
      <c r="P300" s="23">
        <v>8</v>
      </c>
      <c r="Q300" s="18" t="s">
        <v>41</v>
      </c>
      <c r="R300" s="18" t="s">
        <v>1382</v>
      </c>
      <c r="S300" s="18" t="s">
        <v>967</v>
      </c>
      <c r="T300" s="216" t="s">
        <v>2439</v>
      </c>
      <c r="U300" s="18"/>
      <c r="V300" s="18"/>
      <c r="W300" s="18"/>
      <c r="X300" s="18"/>
      <c r="Y300" s="18"/>
      <c r="Z300" s="18"/>
      <c r="AA300" s="101"/>
      <c r="AB300" s="232" t="s">
        <v>2749</v>
      </c>
      <c r="AC300" s="237" t="s">
        <v>2750</v>
      </c>
      <c r="AD300" s="376">
        <f>+VLOOKUP(M300,'[8]PA con seg III Trimestre'!$M$298:$AF$327,18,FALSE)</f>
        <v>8</v>
      </c>
      <c r="AE300" s="376" t="str">
        <f>+VLOOKUP(M300,'[8]PA con seg III Trimestre'!$M$298:$AF$327,19,FALSE)</f>
        <v xml:space="preserve">Cápsula 76 Día de la transparencia
Cápsula 77 Día Internacional de DDHH
Con las cápsulas de este se cumple la meta del año  (dos del I trimestre, una del II trimestre, tres del III trimestre y dos del IV trimestre)
</v>
      </c>
      <c r="AF300" s="376" t="str">
        <f>+VLOOKUP(M300,'[8]PA con seg III Trimestre'!$M$298:$AF$327,20,FALSE)</f>
        <v>https://drive.google.com/drive/folders/0Bz9BU3gKMyzAMXdIM2JxY2N0TFE
C:\Users\DXHUERTASR\Desktop\GRUPO DDHH\PLAN DE ACCIÓN 2016</v>
      </c>
      <c r="AG300" s="378">
        <v>948</v>
      </c>
      <c r="AH300" s="18" t="s">
        <v>1399</v>
      </c>
      <c r="AI300" s="22" t="s">
        <v>47</v>
      </c>
      <c r="AJ300" s="24">
        <v>42370</v>
      </c>
      <c r="AK300" s="24">
        <v>42716</v>
      </c>
      <c r="AL300" s="18">
        <v>70</v>
      </c>
      <c r="AM300" s="22" t="s">
        <v>1400</v>
      </c>
      <c r="AN300" s="22" t="s">
        <v>1363</v>
      </c>
      <c r="AO300" s="22" t="s">
        <v>2439</v>
      </c>
      <c r="AP300" s="23">
        <v>25</v>
      </c>
      <c r="AQ300" s="25" t="s">
        <v>1401</v>
      </c>
      <c r="AR300" s="22" t="s">
        <v>1402</v>
      </c>
      <c r="AS300" s="23">
        <v>37.5</v>
      </c>
      <c r="AT300" s="25" t="s">
        <v>1403</v>
      </c>
      <c r="AU300" s="22" t="s">
        <v>1404</v>
      </c>
      <c r="AV300" s="234">
        <v>75</v>
      </c>
      <c r="AW300" s="27">
        <v>0.78901734104046239</v>
      </c>
      <c r="AX300" s="235" t="s">
        <v>2751</v>
      </c>
      <c r="AY300" s="236" t="s">
        <v>2752</v>
      </c>
      <c r="AZ300" s="94" t="str">
        <f>+VLOOKUP(AG300,'[8]PA con seg III Trimestre'!$AG$298:$BC$327,20,FALSE)</f>
        <v>100</v>
      </c>
      <c r="BA300" s="106">
        <f t="shared" si="67"/>
        <v>1</v>
      </c>
      <c r="BB300" s="94" t="str">
        <f>+VLOOKUP(AG300,'[8]PA con seg III Trimestre'!$AG$298:$BC$327,22,FALSE)</f>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v>
      </c>
      <c r="BC300" s="94" t="str">
        <f>+VLOOKUP(AG300,'[8]PA con seg III Trimestre'!$AG$298:$BC$327,23,FALSE)</f>
        <v>Cápsula 76 Día de la transparencia
Cápsula 77 Día Internacional de DDHH
https://drive.google.com/drive/folders/0Bz9BU3gKMyzAMXdIM2JxY2N0TFE
C:\Users\DXHUERTASR\Desktop\GRUPO DDHH\PLAN DE ACCIÓN 2016</v>
      </c>
      <c r="BD300" s="107">
        <f t="shared" si="64"/>
        <v>346</v>
      </c>
      <c r="BE300" s="107">
        <f t="shared" si="65"/>
        <v>346</v>
      </c>
      <c r="BF300" s="108">
        <f t="shared" si="66"/>
        <v>1</v>
      </c>
      <c r="BG300" s="381">
        <f t="shared" si="74"/>
        <v>1</v>
      </c>
      <c r="BH300" s="381">
        <f t="shared" si="75"/>
        <v>1</v>
      </c>
      <c r="BI300" s="382">
        <f t="shared" si="76"/>
        <v>0.1</v>
      </c>
      <c r="BJ300" s="381">
        <f t="shared" si="77"/>
        <v>0.7</v>
      </c>
      <c r="BK300" s="381">
        <f t="shared" si="78"/>
        <v>7.0000000000000007E-2</v>
      </c>
    </row>
    <row r="301" spans="1:63" ht="123" thickTop="1" thickBot="1" x14ac:dyDescent="0.3">
      <c r="A301" s="18" t="s">
        <v>827</v>
      </c>
      <c r="B301" s="18" t="s">
        <v>709</v>
      </c>
      <c r="C301" s="18" t="s">
        <v>827</v>
      </c>
      <c r="D301" s="19" t="s">
        <v>709</v>
      </c>
      <c r="E301" s="19" t="s">
        <v>710</v>
      </c>
      <c r="F301" s="19" t="s">
        <v>711</v>
      </c>
      <c r="G301" s="19" t="s">
        <v>826</v>
      </c>
      <c r="H301" s="19" t="s">
        <v>708</v>
      </c>
      <c r="I301" s="19" t="s">
        <v>712</v>
      </c>
      <c r="J301" s="19" t="s">
        <v>713</v>
      </c>
      <c r="K301" s="19">
        <v>11</v>
      </c>
      <c r="L301" s="19" t="s">
        <v>41</v>
      </c>
      <c r="M301" s="19" t="s">
        <v>716</v>
      </c>
      <c r="N301" s="19" t="s">
        <v>717</v>
      </c>
      <c r="O301" s="23">
        <v>10</v>
      </c>
      <c r="P301" s="23">
        <v>8</v>
      </c>
      <c r="Q301" s="18" t="s">
        <v>41</v>
      </c>
      <c r="R301" s="18" t="s">
        <v>1382</v>
      </c>
      <c r="S301" s="18" t="s">
        <v>967</v>
      </c>
      <c r="T301" s="216" t="s">
        <v>2439</v>
      </c>
      <c r="U301" s="18"/>
      <c r="V301" s="18"/>
      <c r="W301" s="18"/>
      <c r="X301" s="18"/>
      <c r="Y301" s="18"/>
      <c r="Z301" s="18"/>
      <c r="AA301" s="101"/>
      <c r="AB301" s="232" t="s">
        <v>2749</v>
      </c>
      <c r="AC301" s="237" t="s">
        <v>2750</v>
      </c>
      <c r="AD301" s="376">
        <f>+VLOOKUP(M301,'[8]PA con seg III Trimestre'!$M$298:$AF$327,18,FALSE)</f>
        <v>8</v>
      </c>
      <c r="AE301" s="376" t="str">
        <f>+VLOOKUP(M301,'[8]PA con seg III Trimestre'!$M$298:$AF$327,19,FALSE)</f>
        <v xml:space="preserve">Cápsula 76 Día de la transparencia
Cápsula 77 Día Internacional de DDHH
Con las cápsulas de este se cumple la meta del año  (dos del I trimestre, una del II trimestre, tres del III trimestre y dos del IV trimestre)
</v>
      </c>
      <c r="AF301" s="376" t="str">
        <f>+VLOOKUP(M301,'[8]PA con seg III Trimestre'!$M$298:$AF$327,20,FALSE)</f>
        <v>https://drive.google.com/drive/folders/0Bz9BU3gKMyzAMXdIM2JxY2N0TFE
C:\Users\DXHUERTASR\Desktop\GRUPO DDHH\PLAN DE ACCIÓN 2016</v>
      </c>
      <c r="AG301" s="378">
        <v>949</v>
      </c>
      <c r="AH301" s="18" t="s">
        <v>1405</v>
      </c>
      <c r="AI301" s="22" t="s">
        <v>47</v>
      </c>
      <c r="AJ301" s="24">
        <v>42370</v>
      </c>
      <c r="AK301" s="24">
        <v>42716</v>
      </c>
      <c r="AL301" s="18">
        <v>20</v>
      </c>
      <c r="AM301" s="22" t="s">
        <v>1400</v>
      </c>
      <c r="AN301" s="22" t="s">
        <v>1363</v>
      </c>
      <c r="AO301" s="22" t="s">
        <v>2439</v>
      </c>
      <c r="AP301" s="23">
        <v>25</v>
      </c>
      <c r="AQ301" s="25" t="s">
        <v>1406</v>
      </c>
      <c r="AR301" s="22" t="s">
        <v>1407</v>
      </c>
      <c r="AS301" s="23">
        <v>37.5</v>
      </c>
      <c r="AT301" s="25" t="s">
        <v>1408</v>
      </c>
      <c r="AU301" s="22" t="s">
        <v>1409</v>
      </c>
      <c r="AV301" s="234">
        <v>75</v>
      </c>
      <c r="AW301" s="27">
        <v>0.78901734104046239</v>
      </c>
      <c r="AX301" s="235" t="s">
        <v>2753</v>
      </c>
      <c r="AY301" s="236" t="s">
        <v>2754</v>
      </c>
      <c r="AZ301" s="94" t="str">
        <f>+VLOOKUP(AG301,'[8]PA con seg III Trimestre'!$AG$298:$BC$327,20,FALSE)</f>
        <v>100</v>
      </c>
      <c r="BA301" s="106">
        <f t="shared" si="67"/>
        <v>1</v>
      </c>
      <c r="BB301" s="94" t="str">
        <f>+VLOOKUP(AG301,'[8]PA con seg III Trimestre'!$AG$298:$BC$327,22,FALSE)</f>
        <v>Se elaboraron dos cápsulas relacionadas con el derecho a la transparencia y el día internacional de DDHH El porcentaje de avance se determinó considerando la meta que es 8, pues las 8 (dos del I trimestre, una del II trimestre, tres del III trimestre y dos del IV trimestre) equivalen al 100% de esta</v>
      </c>
      <c r="BC301" s="94" t="str">
        <f>+VLOOKUP(AG301,'[8]PA con seg III Trimestre'!$AG$298:$BC$327,23,FALSE)</f>
        <v>Cápsula 76 Día de la transparencia
Cápsula 77 Día Internacional de DDHH
https://drive.google.com/drive/folders/0Bz9BU3gKMyzAMXdIM2JxY2N0TFE
C:\Users\DXHUERTASR\Desktop\GRUPO DDHH\PLAN DE ACCIÓN 2016</v>
      </c>
      <c r="BD301" s="107">
        <f t="shared" si="64"/>
        <v>346</v>
      </c>
      <c r="BE301" s="107">
        <f t="shared" si="65"/>
        <v>346</v>
      </c>
      <c r="BF301" s="108">
        <f t="shared" si="66"/>
        <v>1</v>
      </c>
      <c r="BG301" s="381">
        <f t="shared" si="74"/>
        <v>1</v>
      </c>
      <c r="BH301" s="381">
        <f t="shared" si="75"/>
        <v>1</v>
      </c>
      <c r="BI301" s="382">
        <f t="shared" si="76"/>
        <v>0.1</v>
      </c>
      <c r="BJ301" s="381">
        <f t="shared" si="77"/>
        <v>0.2</v>
      </c>
      <c r="BK301" s="381">
        <f t="shared" si="78"/>
        <v>0.02</v>
      </c>
    </row>
    <row r="302" spans="1:63" ht="82.5" thickTop="1" thickBot="1" x14ac:dyDescent="0.3">
      <c r="A302" s="18" t="s">
        <v>827</v>
      </c>
      <c r="B302" s="18" t="s">
        <v>709</v>
      </c>
      <c r="C302" s="18" t="s">
        <v>827</v>
      </c>
      <c r="D302" s="19" t="s">
        <v>709</v>
      </c>
      <c r="E302" s="19" t="s">
        <v>710</v>
      </c>
      <c r="F302" s="19" t="s">
        <v>711</v>
      </c>
      <c r="G302" s="19" t="s">
        <v>826</v>
      </c>
      <c r="H302" s="19" t="s">
        <v>708</v>
      </c>
      <c r="I302" s="19" t="s">
        <v>712</v>
      </c>
      <c r="J302" s="19" t="s">
        <v>713</v>
      </c>
      <c r="K302" s="19">
        <v>11</v>
      </c>
      <c r="L302" s="19" t="s">
        <v>41</v>
      </c>
      <c r="M302" s="19" t="s">
        <v>718</v>
      </c>
      <c r="N302" s="19" t="s">
        <v>719</v>
      </c>
      <c r="O302" s="20">
        <v>5</v>
      </c>
      <c r="P302" s="23">
        <v>1</v>
      </c>
      <c r="Q302" s="18" t="s">
        <v>41</v>
      </c>
      <c r="R302" s="21" t="s">
        <v>1382</v>
      </c>
      <c r="S302" s="22" t="s">
        <v>967</v>
      </c>
      <c r="T302" s="216" t="s">
        <v>2439</v>
      </c>
      <c r="U302" s="22">
        <v>1</v>
      </c>
      <c r="V302" s="22" t="s">
        <v>1410</v>
      </c>
      <c r="W302" s="22" t="s">
        <v>1411</v>
      </c>
      <c r="X302" s="22">
        <v>1</v>
      </c>
      <c r="Y302" s="22" t="s">
        <v>1410</v>
      </c>
      <c r="Z302" s="22" t="s">
        <v>1411</v>
      </c>
      <c r="AA302" s="101"/>
      <c r="AB302" s="22" t="s">
        <v>1410</v>
      </c>
      <c r="AC302" s="90" t="s">
        <v>1411</v>
      </c>
      <c r="AD302" s="376">
        <f>+VLOOKUP(M302,'[8]PA con seg III Trimestre'!$M$298:$AF$327,18,FALSE)</f>
        <v>1</v>
      </c>
      <c r="AE302" s="376" t="str">
        <f>+VLOOKUP(M302,'[8]PA con seg III Trimestre'!$M$298:$AF$327,19,FALSE)</f>
        <v>Se diseñó, elaboró y difundió el video para el lanzamiento de la campaña Inpec Unido por los Derechos Humanos-2016</v>
      </c>
      <c r="AF302" s="376" t="str">
        <f>+VLOOKUP(M302,'[8]PA con seg III Trimestre'!$M$298:$AF$327,20,FALSE)</f>
        <v>https://drive.google.com/drive/folders/0Bz9BU3gKMyzAcDZXNnpTSS1pZlU
C:\Users\DXHUERTASR\Desktop\GRUPO DDHH\PLAN DE ACCIÓN 2016</v>
      </c>
      <c r="AG302" s="378">
        <v>950</v>
      </c>
      <c r="AH302" s="18" t="s">
        <v>1412</v>
      </c>
      <c r="AI302" s="22" t="s">
        <v>47</v>
      </c>
      <c r="AJ302" s="24">
        <v>42430</v>
      </c>
      <c r="AK302" s="24">
        <v>42551</v>
      </c>
      <c r="AL302" s="18">
        <v>70</v>
      </c>
      <c r="AM302" s="22" t="s">
        <v>1384</v>
      </c>
      <c r="AN302" s="22" t="s">
        <v>1385</v>
      </c>
      <c r="AO302" s="22" t="s">
        <v>2439</v>
      </c>
      <c r="AP302" s="23">
        <v>100</v>
      </c>
      <c r="AQ302" s="25" t="s">
        <v>1413</v>
      </c>
      <c r="AR302" s="22" t="s">
        <v>1407</v>
      </c>
      <c r="AS302" s="23">
        <v>100</v>
      </c>
      <c r="AT302" s="25" t="s">
        <v>1413</v>
      </c>
      <c r="AU302" s="233" t="s">
        <v>1407</v>
      </c>
      <c r="AV302" s="26">
        <f t="shared" ref="AV302:AV308" si="80">+AS302</f>
        <v>100</v>
      </c>
      <c r="AW302" s="27">
        <v>1</v>
      </c>
      <c r="AX302" s="25" t="str">
        <f t="shared" ref="AX302:AY308" si="81">+AT302</f>
        <v>Con base en los registros de las actividades de la Campaña Inpec unido por los Derechos Humanos, se consolidó material y se envío a la Oficina Asesora de Comunicaciones</v>
      </c>
      <c r="AY302" s="86" t="str">
        <f t="shared" si="81"/>
        <v>Correo electrónico
C:\Users\DXHUERTASR\Desktop\GRUPO DDHH\PLAN DE ACCIÓN 2016</v>
      </c>
      <c r="AZ302" s="94" t="str">
        <f>+VLOOKUP(AG302,'[8]PA con seg III Trimestre'!$AG$298:$BC$327,20,FALSE)</f>
        <v>100</v>
      </c>
      <c r="BA302" s="106">
        <f t="shared" si="67"/>
        <v>1</v>
      </c>
      <c r="BB302" s="94" t="str">
        <f>+VLOOKUP(AG302,'[8]PA con seg III Trimestre'!$AG$298:$BC$327,22,FALSE)</f>
        <v>Se diseñó, elaboró y difundió el video para el lanzamiento de la campaña Inpec Unido por los Derechos Humanos-2016</v>
      </c>
      <c r="BC302" s="94" t="str">
        <f>+VLOOKUP(AG302,'[8]PA con seg III Trimestre'!$AG$298:$BC$327,23,FALSE)</f>
        <v>https://drive.google.com/drive/folders/0Bz9BU3gKMyzAcDZXNnpTSS1pZlU
C:\Users\DXHUERTASR\Desktop\GRUPO DDHH\PLAN DE ACCIÓN 2016</v>
      </c>
      <c r="BD302" s="107">
        <f t="shared" si="64"/>
        <v>121</v>
      </c>
      <c r="BE302" s="107">
        <f t="shared" si="65"/>
        <v>121</v>
      </c>
      <c r="BF302" s="108">
        <f t="shared" si="66"/>
        <v>1</v>
      </c>
      <c r="BG302" s="381">
        <f t="shared" si="74"/>
        <v>1</v>
      </c>
      <c r="BH302" s="381">
        <f t="shared" si="75"/>
        <v>1</v>
      </c>
      <c r="BI302" s="382">
        <f t="shared" si="76"/>
        <v>0.05</v>
      </c>
      <c r="BJ302" s="381">
        <f t="shared" si="77"/>
        <v>0.7</v>
      </c>
      <c r="BK302" s="381">
        <f t="shared" si="78"/>
        <v>3.5000000000000003E-2</v>
      </c>
    </row>
    <row r="303" spans="1:63" ht="82.5" thickTop="1" thickBot="1" x14ac:dyDescent="0.3">
      <c r="A303" s="18" t="s">
        <v>827</v>
      </c>
      <c r="B303" s="18" t="s">
        <v>709</v>
      </c>
      <c r="C303" s="18" t="s">
        <v>827</v>
      </c>
      <c r="D303" s="19" t="s">
        <v>709</v>
      </c>
      <c r="E303" s="19" t="s">
        <v>710</v>
      </c>
      <c r="F303" s="19" t="s">
        <v>711</v>
      </c>
      <c r="G303" s="19" t="s">
        <v>826</v>
      </c>
      <c r="H303" s="19" t="s">
        <v>708</v>
      </c>
      <c r="I303" s="19" t="s">
        <v>712</v>
      </c>
      <c r="J303" s="19" t="s">
        <v>713</v>
      </c>
      <c r="K303" s="19">
        <v>11</v>
      </c>
      <c r="L303" s="19" t="s">
        <v>41</v>
      </c>
      <c r="M303" s="19" t="s">
        <v>718</v>
      </c>
      <c r="N303" s="19" t="s">
        <v>719</v>
      </c>
      <c r="O303" s="23">
        <v>5</v>
      </c>
      <c r="P303" s="23">
        <v>1</v>
      </c>
      <c r="Q303" s="18" t="s">
        <v>41</v>
      </c>
      <c r="R303" s="18" t="s">
        <v>1382</v>
      </c>
      <c r="S303" s="18" t="s">
        <v>967</v>
      </c>
      <c r="T303" s="216" t="s">
        <v>2439</v>
      </c>
      <c r="U303" s="18"/>
      <c r="V303" s="18"/>
      <c r="W303" s="18"/>
      <c r="X303" s="18"/>
      <c r="Y303" s="18"/>
      <c r="Z303" s="18"/>
      <c r="AA303" s="101"/>
      <c r="AB303" s="22" t="s">
        <v>1410</v>
      </c>
      <c r="AC303" s="90" t="s">
        <v>1411</v>
      </c>
      <c r="AD303" s="376">
        <f>+VLOOKUP(M303,'[8]PA con seg III Trimestre'!$M$298:$AF$327,18,FALSE)</f>
        <v>1</v>
      </c>
      <c r="AE303" s="376" t="str">
        <f>+VLOOKUP(M303,'[8]PA con seg III Trimestre'!$M$298:$AF$327,19,FALSE)</f>
        <v>Se diseñó, elaboró y difundió el video para el lanzamiento de la campaña Inpec Unido por los Derechos Humanos-2016</v>
      </c>
      <c r="AF303" s="376" t="str">
        <f>+VLOOKUP(M303,'[8]PA con seg III Trimestre'!$M$298:$AF$327,20,FALSE)</f>
        <v>https://drive.google.com/drive/folders/0Bz9BU3gKMyzAcDZXNnpTSS1pZlU
C:\Users\DXHUERTASR\Desktop\GRUPO DDHH\PLAN DE ACCIÓN 2016</v>
      </c>
      <c r="AG303" s="378">
        <v>951</v>
      </c>
      <c r="AH303" s="18" t="s">
        <v>1414</v>
      </c>
      <c r="AI303" s="22" t="s">
        <v>47</v>
      </c>
      <c r="AJ303" s="24">
        <v>42552</v>
      </c>
      <c r="AK303" s="24">
        <v>42643</v>
      </c>
      <c r="AL303" s="18">
        <v>20</v>
      </c>
      <c r="AM303" s="22" t="s">
        <v>1384</v>
      </c>
      <c r="AN303" s="22" t="s">
        <v>1385</v>
      </c>
      <c r="AO303" s="22" t="s">
        <v>2439</v>
      </c>
      <c r="AP303" s="23">
        <v>100</v>
      </c>
      <c r="AQ303" s="25" t="s">
        <v>1415</v>
      </c>
      <c r="AR303" s="22" t="s">
        <v>1407</v>
      </c>
      <c r="AS303" s="23">
        <v>100</v>
      </c>
      <c r="AT303" s="25" t="s">
        <v>1415</v>
      </c>
      <c r="AU303" s="233" t="s">
        <v>1407</v>
      </c>
      <c r="AV303" s="26">
        <f t="shared" si="80"/>
        <v>100</v>
      </c>
      <c r="AW303" s="27">
        <v>1</v>
      </c>
      <c r="AX303" s="25" t="str">
        <f t="shared" si="81"/>
        <v>Se realizó la coordinación respectiva con la Oficina Asesora de Comunicaciones para la elaboración del vídeo. Este fue solicitado para el relanzamiento de la campaña que se realizó el 25 de febrero de 2016, por lo anterior que se adelantara este producto.</v>
      </c>
      <c r="AY303" s="86" t="str">
        <f t="shared" si="81"/>
        <v>Correo electrónico
C:\Users\DXHUERTASR\Desktop\GRUPO DDHH\PLAN DE ACCIÓN 2016</v>
      </c>
      <c r="AZ303" s="94" t="str">
        <f>+VLOOKUP(AG303,'[8]PA con seg III Trimestre'!$AG$298:$BC$327,20,FALSE)</f>
        <v>100</v>
      </c>
      <c r="BA303" s="106">
        <f t="shared" si="67"/>
        <v>1</v>
      </c>
      <c r="BB303" s="94" t="str">
        <f>+VLOOKUP(AG303,'[8]PA con seg III Trimestre'!$AG$298:$BC$327,22,FALSE)</f>
        <v>Se diseñó, elaboró y difundió el video para el lanzamiento de la campaña Inpec Unido por los Derechos Humanos-2016</v>
      </c>
      <c r="BC303" s="94" t="str">
        <f>+VLOOKUP(AG303,'[8]PA con seg III Trimestre'!$AG$298:$BC$327,23,FALSE)</f>
        <v>https://drive.google.com/drive/folders/0Bz9BU3gKMyzAcDZXNnpTSS1pZlU
C:\Users\DXHUERTASR\Desktop\GRUPO DDHH\PLAN DE ACCIÓN 2016</v>
      </c>
      <c r="BD303" s="107">
        <f t="shared" si="64"/>
        <v>91</v>
      </c>
      <c r="BE303" s="107">
        <f t="shared" si="65"/>
        <v>91</v>
      </c>
      <c r="BF303" s="108">
        <f t="shared" si="66"/>
        <v>1</v>
      </c>
      <c r="BG303" s="381">
        <f t="shared" si="74"/>
        <v>1</v>
      </c>
      <c r="BH303" s="381">
        <f t="shared" si="75"/>
        <v>1</v>
      </c>
      <c r="BI303" s="382">
        <f t="shared" si="76"/>
        <v>0.05</v>
      </c>
      <c r="BJ303" s="381">
        <f t="shared" si="77"/>
        <v>0.2</v>
      </c>
      <c r="BK303" s="381">
        <f t="shared" si="78"/>
        <v>0.01</v>
      </c>
    </row>
    <row r="304" spans="1:63" ht="69" thickTop="1" thickBot="1" x14ac:dyDescent="0.3">
      <c r="A304" s="18" t="s">
        <v>827</v>
      </c>
      <c r="B304" s="18" t="s">
        <v>709</v>
      </c>
      <c r="C304" s="18" t="s">
        <v>827</v>
      </c>
      <c r="D304" s="19" t="s">
        <v>709</v>
      </c>
      <c r="E304" s="19" t="s">
        <v>710</v>
      </c>
      <c r="F304" s="19" t="s">
        <v>711</v>
      </c>
      <c r="G304" s="19" t="s">
        <v>826</v>
      </c>
      <c r="H304" s="19" t="s">
        <v>708</v>
      </c>
      <c r="I304" s="19" t="s">
        <v>712</v>
      </c>
      <c r="J304" s="19" t="s">
        <v>713</v>
      </c>
      <c r="K304" s="19">
        <v>11</v>
      </c>
      <c r="L304" s="19" t="s">
        <v>41</v>
      </c>
      <c r="M304" s="19" t="s">
        <v>718</v>
      </c>
      <c r="N304" s="19" t="s">
        <v>719</v>
      </c>
      <c r="O304" s="23">
        <v>5</v>
      </c>
      <c r="P304" s="23">
        <v>1</v>
      </c>
      <c r="Q304" s="18" t="s">
        <v>41</v>
      </c>
      <c r="R304" s="18" t="s">
        <v>1382</v>
      </c>
      <c r="S304" s="18" t="s">
        <v>967</v>
      </c>
      <c r="T304" s="216" t="s">
        <v>2439</v>
      </c>
      <c r="U304" s="18"/>
      <c r="V304" s="18"/>
      <c r="W304" s="18"/>
      <c r="X304" s="18"/>
      <c r="Y304" s="18"/>
      <c r="Z304" s="18"/>
      <c r="AA304" s="102"/>
      <c r="AB304" s="18"/>
      <c r="AC304" s="110"/>
      <c r="AD304" s="376">
        <f>+VLOOKUP(M304,'[8]PA con seg III Trimestre'!$M$298:$AF$327,18,FALSE)</f>
        <v>1</v>
      </c>
      <c r="AE304" s="376" t="str">
        <f>+VLOOKUP(M304,'[8]PA con seg III Trimestre'!$M$298:$AF$327,19,FALSE)</f>
        <v>Se diseñó, elaboró y difundió el video para el lanzamiento de la campaña Inpec Unido por los Derechos Humanos-2016</v>
      </c>
      <c r="AF304" s="376" t="str">
        <f>+VLOOKUP(M304,'[8]PA con seg III Trimestre'!$M$298:$AF$327,20,FALSE)</f>
        <v>https://drive.google.com/drive/folders/0Bz9BU3gKMyzAcDZXNnpTSS1pZlU
C:\Users\DXHUERTASR\Desktop\GRUPO DDHH\PLAN DE ACCIÓN 2016</v>
      </c>
      <c r="AG304" s="378">
        <v>952</v>
      </c>
      <c r="AH304" s="18" t="s">
        <v>1416</v>
      </c>
      <c r="AI304" s="22" t="s">
        <v>47</v>
      </c>
      <c r="AJ304" s="24">
        <v>42644</v>
      </c>
      <c r="AK304" s="24">
        <v>42716</v>
      </c>
      <c r="AL304" s="18">
        <v>10</v>
      </c>
      <c r="AM304" s="22" t="s">
        <v>1384</v>
      </c>
      <c r="AN304" s="22" t="s">
        <v>1385</v>
      </c>
      <c r="AO304" s="22" t="s">
        <v>2439</v>
      </c>
      <c r="AP304" s="23">
        <v>100</v>
      </c>
      <c r="AQ304" s="25" t="s">
        <v>1417</v>
      </c>
      <c r="AR304" s="22" t="s">
        <v>1418</v>
      </c>
      <c r="AS304" s="23">
        <v>100</v>
      </c>
      <c r="AT304" s="25" t="s">
        <v>1417</v>
      </c>
      <c r="AU304" s="233" t="s">
        <v>1418</v>
      </c>
      <c r="AV304" s="26">
        <f t="shared" si="80"/>
        <v>100</v>
      </c>
      <c r="AW304" s="27" t="s">
        <v>3102</v>
      </c>
      <c r="AX304" s="25" t="str">
        <f t="shared" si="81"/>
        <v>En el lanzamiento de la campaña Inpec unido por los Derechos HUmanos que tuvo lugar el día 25 de febrero, se difundió el video en mención</v>
      </c>
      <c r="AY304" s="86" t="str">
        <f t="shared" si="81"/>
        <v>Video 
Notinpec No. 356
C:\Users\DXHUERTASR\Desktop\GRUPO DDHH\PLAN DE ACCIÓN 2016</v>
      </c>
      <c r="AZ304" s="94" t="str">
        <f>+VLOOKUP(AG304,'[8]PA con seg III Trimestre'!$AG$298:$BC$327,20,FALSE)</f>
        <v>100</v>
      </c>
      <c r="BA304" s="106">
        <f t="shared" si="67"/>
        <v>1</v>
      </c>
      <c r="BB304" s="94" t="str">
        <f>+VLOOKUP(AG304,'[8]PA con seg III Trimestre'!$AG$298:$BC$327,22,FALSE)</f>
        <v>Se diseñó, elaboró y difundió el video para el lanzamiento de la campaña Inpec Unido por los Derechos Humanos-2016</v>
      </c>
      <c r="BC304" s="94" t="str">
        <f>+VLOOKUP(AG304,'[8]PA con seg III Trimestre'!$AG$298:$BC$327,23,FALSE)</f>
        <v>https://drive.google.com/drive/folders/0Bz9BU3gKMyzAcDZXNnpTSS1pZlU
C:\Users\DXHUERTASR\Desktop\GRUPO DDHH\PLAN DE ACCIÓN 2016</v>
      </c>
      <c r="BD304" s="107">
        <f t="shared" si="64"/>
        <v>72</v>
      </c>
      <c r="BE304" s="107">
        <f t="shared" si="65"/>
        <v>72</v>
      </c>
      <c r="BF304" s="108">
        <f t="shared" si="66"/>
        <v>1</v>
      </c>
      <c r="BG304" s="381">
        <f t="shared" si="74"/>
        <v>1</v>
      </c>
      <c r="BH304" s="381">
        <f t="shared" si="75"/>
        <v>1</v>
      </c>
      <c r="BI304" s="382">
        <f t="shared" si="76"/>
        <v>0.05</v>
      </c>
      <c r="BJ304" s="381">
        <f t="shared" si="77"/>
        <v>0.1</v>
      </c>
      <c r="BK304" s="381">
        <f t="shared" si="78"/>
        <v>5.0000000000000001E-3</v>
      </c>
    </row>
    <row r="305" spans="1:63" ht="82.5" thickTop="1" thickBot="1" x14ac:dyDescent="0.3">
      <c r="A305" s="18" t="s">
        <v>827</v>
      </c>
      <c r="B305" s="18" t="s">
        <v>709</v>
      </c>
      <c r="C305" s="18" t="s">
        <v>827</v>
      </c>
      <c r="D305" s="19" t="s">
        <v>709</v>
      </c>
      <c r="E305" s="19" t="s">
        <v>710</v>
      </c>
      <c r="F305" s="19" t="s">
        <v>711</v>
      </c>
      <c r="G305" s="19" t="s">
        <v>826</v>
      </c>
      <c r="H305" s="19" t="s">
        <v>708</v>
      </c>
      <c r="I305" s="19" t="s">
        <v>712</v>
      </c>
      <c r="J305" s="19" t="s">
        <v>713</v>
      </c>
      <c r="K305" s="19">
        <v>11</v>
      </c>
      <c r="L305" s="19" t="s">
        <v>41</v>
      </c>
      <c r="M305" s="19" t="s">
        <v>720</v>
      </c>
      <c r="N305" s="18" t="s">
        <v>1419</v>
      </c>
      <c r="O305" s="20">
        <v>5</v>
      </c>
      <c r="P305" s="23">
        <v>1</v>
      </c>
      <c r="Q305" s="18" t="s">
        <v>41</v>
      </c>
      <c r="R305" s="21" t="s">
        <v>1382</v>
      </c>
      <c r="S305" s="22" t="s">
        <v>967</v>
      </c>
      <c r="T305" s="216" t="s">
        <v>2439</v>
      </c>
      <c r="U305" s="22"/>
      <c r="V305" s="22"/>
      <c r="W305" s="22"/>
      <c r="X305" s="22">
        <v>1</v>
      </c>
      <c r="Y305" s="22" t="s">
        <v>1420</v>
      </c>
      <c r="Z305" s="22" t="s">
        <v>1411</v>
      </c>
      <c r="AA305" s="101"/>
      <c r="AB305" s="22" t="s">
        <v>1420</v>
      </c>
      <c r="AC305" s="90" t="s">
        <v>1411</v>
      </c>
      <c r="AD305" s="376">
        <f>+VLOOKUP(M305,'[8]PA con seg III Trimestre'!$M$298:$AF$327,18,FALSE)</f>
        <v>1</v>
      </c>
      <c r="AE305" s="376" t="str">
        <f>+VLOOKUP(M305,'[8]PA con seg III Trimestre'!$M$298:$AF$327,19,FALSE)</f>
        <v>Se diseñó en su totalidad el curso en derechos humanos en el sistema penitenciario, el cual da inicio el 5 de julio de 2016</v>
      </c>
      <c r="AF305" s="376" t="str">
        <f>+VLOOKUP(M305,'[8]PA con seg III Trimestre'!$M$298:$AF$327,20,FALSE)</f>
        <v>https://drive.google.com/drive/folders/0Bz9BU3gKMyzAcDZXNnpTSS1pZlU
C:\Users\DXHUERTASR\Desktop\GRUPO DDHH\PLAN DE ACCIÓN 2016</v>
      </c>
      <c r="AG305" s="378">
        <v>953</v>
      </c>
      <c r="AH305" s="18" t="s">
        <v>1421</v>
      </c>
      <c r="AI305" s="22" t="s">
        <v>47</v>
      </c>
      <c r="AJ305" s="24">
        <v>42370</v>
      </c>
      <c r="AK305" s="24">
        <v>42490</v>
      </c>
      <c r="AL305" s="22">
        <v>30</v>
      </c>
      <c r="AM305" s="22" t="s">
        <v>1384</v>
      </c>
      <c r="AN305" s="22" t="s">
        <v>1385</v>
      </c>
      <c r="AO305" s="22" t="s">
        <v>2439</v>
      </c>
      <c r="AP305" s="23">
        <v>100</v>
      </c>
      <c r="AQ305" s="25" t="s">
        <v>1422</v>
      </c>
      <c r="AR305" s="22" t="s">
        <v>1423</v>
      </c>
      <c r="AS305" s="23">
        <v>100</v>
      </c>
      <c r="AT305" s="25" t="s">
        <v>1422</v>
      </c>
      <c r="AU305" s="233" t="s">
        <v>1423</v>
      </c>
      <c r="AV305" s="26">
        <f t="shared" si="80"/>
        <v>100</v>
      </c>
      <c r="AW305" s="27">
        <v>1</v>
      </c>
      <c r="AX305" s="25" t="str">
        <f t="shared" si="81"/>
        <v>Se realizó una reunión con la escuela y se esta consolidando la información para los módulos</v>
      </c>
      <c r="AY305" s="86" t="str">
        <f t="shared" si="81"/>
        <v>Acta No. 2 del Grupo de Derechos Humanos del 3 de febrero de 2016 y acta de entrega de la funcionaria encargada del tema
C:\Users\DXHUERTASR\Desktop\GRUPO DDHH\PLAN DE ACCIÓN 2016</v>
      </c>
      <c r="AZ305" s="94" t="str">
        <f>+VLOOKUP(AG305,'[8]PA con seg III Trimestre'!$AG$298:$BC$327,20,FALSE)</f>
        <v>100</v>
      </c>
      <c r="BA305" s="106">
        <f t="shared" si="67"/>
        <v>1</v>
      </c>
      <c r="BB305" s="94" t="str">
        <f>+VLOOKUP(AG305,'[8]PA con seg III Trimestre'!$AG$298:$BC$327,22,FALSE)</f>
        <v>Se realizó una reunión con la escuela y se esta consolidando la información para los módulos</v>
      </c>
      <c r="BC305" s="94" t="str">
        <f>+VLOOKUP(AG305,'[8]PA con seg III Trimestre'!$AG$298:$BC$327,23,FALSE)</f>
        <v>Acta No. 2 del Grupo de Derechos Humanos del 3 de febrero de 2016 y acta de entrega de la funcionaria encargada del tema
C:\Users\DXHUERTASR\Desktop\GRUPO DDHH\PLAN DE ACCIÓN 2016</v>
      </c>
      <c r="BD305" s="107">
        <f t="shared" si="64"/>
        <v>120</v>
      </c>
      <c r="BE305" s="107">
        <f t="shared" si="65"/>
        <v>120</v>
      </c>
      <c r="BF305" s="108">
        <f t="shared" si="66"/>
        <v>1</v>
      </c>
      <c r="BG305" s="381">
        <f t="shared" si="74"/>
        <v>1</v>
      </c>
      <c r="BH305" s="381">
        <f t="shared" si="75"/>
        <v>1</v>
      </c>
      <c r="BI305" s="382">
        <f t="shared" si="76"/>
        <v>0.05</v>
      </c>
      <c r="BJ305" s="381">
        <f t="shared" si="77"/>
        <v>0.3</v>
      </c>
      <c r="BK305" s="381">
        <f t="shared" si="78"/>
        <v>1.4999999999999999E-2</v>
      </c>
    </row>
    <row r="306" spans="1:63" ht="96" thickTop="1" thickBot="1" x14ac:dyDescent="0.3">
      <c r="A306" s="18" t="s">
        <v>827</v>
      </c>
      <c r="B306" s="18" t="s">
        <v>709</v>
      </c>
      <c r="C306" s="18" t="s">
        <v>827</v>
      </c>
      <c r="D306" s="19" t="s">
        <v>709</v>
      </c>
      <c r="E306" s="19" t="s">
        <v>710</v>
      </c>
      <c r="F306" s="19" t="s">
        <v>711</v>
      </c>
      <c r="G306" s="19" t="s">
        <v>826</v>
      </c>
      <c r="H306" s="19" t="s">
        <v>708</v>
      </c>
      <c r="I306" s="19" t="s">
        <v>712</v>
      </c>
      <c r="J306" s="19" t="s">
        <v>713</v>
      </c>
      <c r="K306" s="19">
        <v>11</v>
      </c>
      <c r="L306" s="19" t="s">
        <v>41</v>
      </c>
      <c r="M306" s="19" t="s">
        <v>720</v>
      </c>
      <c r="N306" s="19" t="s">
        <v>1419</v>
      </c>
      <c r="O306" s="20">
        <v>5</v>
      </c>
      <c r="P306" s="23">
        <v>1</v>
      </c>
      <c r="Q306" s="18" t="s">
        <v>41</v>
      </c>
      <c r="R306" s="18" t="s">
        <v>1382</v>
      </c>
      <c r="S306" s="18" t="s">
        <v>967</v>
      </c>
      <c r="T306" s="216" t="s">
        <v>2439</v>
      </c>
      <c r="U306" s="18"/>
      <c r="V306" s="18"/>
      <c r="W306" s="18"/>
      <c r="X306" s="18"/>
      <c r="Y306" s="18"/>
      <c r="Z306" s="18"/>
      <c r="AA306" s="101"/>
      <c r="AB306" s="22" t="s">
        <v>1420</v>
      </c>
      <c r="AC306" s="90" t="s">
        <v>1411</v>
      </c>
      <c r="AD306" s="376">
        <f>+VLOOKUP(M306,'[8]PA con seg III Trimestre'!$M$298:$AF$327,18,FALSE)</f>
        <v>1</v>
      </c>
      <c r="AE306" s="376" t="str">
        <f>+VLOOKUP(M306,'[8]PA con seg III Trimestre'!$M$298:$AF$327,19,FALSE)</f>
        <v>Se diseñó en su totalidad el curso en derechos humanos en el sistema penitenciario, el cual da inicio el 5 de julio de 2016</v>
      </c>
      <c r="AF306" s="376" t="str">
        <f>+VLOOKUP(M306,'[8]PA con seg III Trimestre'!$M$298:$AF$327,20,FALSE)</f>
        <v>https://drive.google.com/drive/folders/0Bz9BU3gKMyzAcDZXNnpTSS1pZlU
C:\Users\DXHUERTASR\Desktop\GRUPO DDHH\PLAN DE ACCIÓN 2016</v>
      </c>
      <c r="AG306" s="378">
        <v>954</v>
      </c>
      <c r="AH306" s="18" t="s">
        <v>1424</v>
      </c>
      <c r="AI306" s="22" t="s">
        <v>47</v>
      </c>
      <c r="AJ306" s="24">
        <v>42491</v>
      </c>
      <c r="AK306" s="24">
        <v>42551</v>
      </c>
      <c r="AL306" s="22">
        <v>50</v>
      </c>
      <c r="AM306" s="22" t="s">
        <v>1391</v>
      </c>
      <c r="AN306" s="22" t="s">
        <v>142</v>
      </c>
      <c r="AO306" s="22" t="s">
        <v>2439</v>
      </c>
      <c r="AP306" s="23"/>
      <c r="AQ306" s="25"/>
      <c r="AR306" s="22"/>
      <c r="AS306" s="23">
        <v>100</v>
      </c>
      <c r="AT306" s="25" t="s">
        <v>1425</v>
      </c>
      <c r="AU306" s="22" t="s">
        <v>1426</v>
      </c>
      <c r="AV306" s="26">
        <f t="shared" si="80"/>
        <v>100</v>
      </c>
      <c r="AW306" s="27">
        <v>1</v>
      </c>
      <c r="AX306" s="25" t="str">
        <f t="shared" si="81"/>
        <v>Se elaboraron 3 módulos del curso de DDHH, de conformidad a lo establecido en el  Acta No. 2 del Grupo de Derechos Humanos del 3 de febrero de 2016</v>
      </c>
      <c r="AY306" s="86" t="str">
        <f t="shared" si="81"/>
        <v>Módulos elaborados
https://drive.google.com/drive/folders/0Bz9BU3gKMyzAcDZXNnpTSS1pZlU
C:\Users\DXHUERTASR\Desktop\GRUPO DDHH\PLAN DE ACCIÓN 2016</v>
      </c>
      <c r="AZ306" s="94" t="str">
        <f>+VLOOKUP(AG306,'[8]PA con seg III Trimestre'!$AG$298:$BC$327,20,FALSE)</f>
        <v>100</v>
      </c>
      <c r="BA306" s="106">
        <f t="shared" si="67"/>
        <v>1</v>
      </c>
      <c r="BB306" s="94" t="str">
        <f>+VLOOKUP(AG306,'[8]PA con seg III Trimestre'!$AG$298:$BC$327,22,FALSE)</f>
        <v>Se elaboraron 3 módulos del curso de DDHH, de conformidad a lo establecido en el  Acta No. 2 del Grupo de Derechos Humanos del 3 de febrero de 2016</v>
      </c>
      <c r="BC306" s="94" t="str">
        <f>+VLOOKUP(AG306,'[8]PA con seg III Trimestre'!$AG$298:$BC$327,23,FALSE)</f>
        <v>Módulos elaborados
https://drive.google.com/drive/folders/0Bz9BU3gKMyzAcDZXNnpTSS1pZlU
C:\Users\DXHUERTASR\Desktop\GRUPO DDHH\PLAN DE ACCIÓN 2016</v>
      </c>
      <c r="BD306" s="107">
        <f t="shared" si="64"/>
        <v>60</v>
      </c>
      <c r="BE306" s="107">
        <f t="shared" si="65"/>
        <v>60</v>
      </c>
      <c r="BF306" s="108">
        <f t="shared" si="66"/>
        <v>1</v>
      </c>
      <c r="BG306" s="381">
        <f t="shared" si="74"/>
        <v>1</v>
      </c>
      <c r="BH306" s="381">
        <f t="shared" si="75"/>
        <v>1</v>
      </c>
      <c r="BI306" s="382">
        <f t="shared" si="76"/>
        <v>0.05</v>
      </c>
      <c r="BJ306" s="381">
        <f t="shared" si="77"/>
        <v>0.5</v>
      </c>
      <c r="BK306" s="381">
        <f t="shared" si="78"/>
        <v>2.5000000000000001E-2</v>
      </c>
    </row>
    <row r="307" spans="1:63" ht="96" thickTop="1" thickBot="1" x14ac:dyDescent="0.3">
      <c r="A307" s="18" t="s">
        <v>827</v>
      </c>
      <c r="B307" s="18" t="s">
        <v>709</v>
      </c>
      <c r="C307" s="18" t="s">
        <v>827</v>
      </c>
      <c r="D307" s="19" t="s">
        <v>709</v>
      </c>
      <c r="E307" s="19" t="s">
        <v>710</v>
      </c>
      <c r="F307" s="19" t="s">
        <v>711</v>
      </c>
      <c r="G307" s="19" t="s">
        <v>826</v>
      </c>
      <c r="H307" s="19" t="s">
        <v>708</v>
      </c>
      <c r="I307" s="19" t="s">
        <v>712</v>
      </c>
      <c r="J307" s="19" t="s">
        <v>713</v>
      </c>
      <c r="K307" s="19">
        <v>11</v>
      </c>
      <c r="L307" s="19" t="s">
        <v>41</v>
      </c>
      <c r="M307" s="19" t="s">
        <v>720</v>
      </c>
      <c r="N307" s="19" t="s">
        <v>1419</v>
      </c>
      <c r="O307" s="23">
        <v>5</v>
      </c>
      <c r="P307" s="23">
        <v>1</v>
      </c>
      <c r="Q307" s="18" t="s">
        <v>41</v>
      </c>
      <c r="R307" s="18" t="s">
        <v>1382</v>
      </c>
      <c r="S307" s="18" t="s">
        <v>967</v>
      </c>
      <c r="T307" s="216" t="s">
        <v>2439</v>
      </c>
      <c r="U307" s="18"/>
      <c r="V307" s="18"/>
      <c r="W307" s="18"/>
      <c r="X307" s="18"/>
      <c r="Y307" s="18"/>
      <c r="Z307" s="18"/>
      <c r="AA307" s="101"/>
      <c r="AB307" s="22" t="s">
        <v>1420</v>
      </c>
      <c r="AC307" s="90" t="s">
        <v>1411</v>
      </c>
      <c r="AD307" s="376">
        <f>+VLOOKUP(M307,'[8]PA con seg III Trimestre'!$M$298:$AF$327,18,FALSE)</f>
        <v>1</v>
      </c>
      <c r="AE307" s="376" t="str">
        <f>+VLOOKUP(M307,'[8]PA con seg III Trimestre'!$M$298:$AF$327,19,FALSE)</f>
        <v>Se diseñó en su totalidad el curso en derechos humanos en el sistema penitenciario, el cual da inicio el 5 de julio de 2016</v>
      </c>
      <c r="AF307" s="376" t="str">
        <f>+VLOOKUP(M307,'[8]PA con seg III Trimestre'!$M$298:$AF$327,20,FALSE)</f>
        <v>https://drive.google.com/drive/folders/0Bz9BU3gKMyzAcDZXNnpTSS1pZlU
C:\Users\DXHUERTASR\Desktop\GRUPO DDHH\PLAN DE ACCIÓN 2016</v>
      </c>
      <c r="AG307" s="378">
        <v>955</v>
      </c>
      <c r="AH307" s="18" t="s">
        <v>1427</v>
      </c>
      <c r="AI307" s="22" t="s">
        <v>47</v>
      </c>
      <c r="AJ307" s="24">
        <v>42552</v>
      </c>
      <c r="AK307" s="24">
        <v>42716</v>
      </c>
      <c r="AL307" s="22">
        <v>20</v>
      </c>
      <c r="AM307" s="22" t="s">
        <v>1391</v>
      </c>
      <c r="AN307" s="22" t="s">
        <v>142</v>
      </c>
      <c r="AO307" s="22" t="s">
        <v>2439</v>
      </c>
      <c r="AP307" s="23"/>
      <c r="AQ307" s="25"/>
      <c r="AR307" s="22"/>
      <c r="AS307" s="23">
        <v>100</v>
      </c>
      <c r="AT307" s="25" t="s">
        <v>1428</v>
      </c>
      <c r="AU307" s="22" t="s">
        <v>1429</v>
      </c>
      <c r="AV307" s="26">
        <f t="shared" si="80"/>
        <v>100</v>
      </c>
      <c r="AW307" s="27">
        <v>0.55487804878048785</v>
      </c>
      <c r="AX307" s="25" t="str">
        <f t="shared" si="81"/>
        <v>El curso de DDHH tiene orden se servicio y ficha técnica, inicia el 5 de julio. Información consignada en el Acta No. 15 del Grupo de Derechos Humanos.</v>
      </c>
      <c r="AY307" s="86" t="str">
        <f t="shared" si="81"/>
        <v>Orden de servicio, ficha técnica, acta No. 15 de DDHH
https://drive.google.com/drive/folders/0Bz9BU3gKMyzAcDZXNnpTSS1pZlU
C:\Users\DXHUERTASR\Desktop\GRUPO DDHH\PLAN DE ACCIÓN 2016</v>
      </c>
      <c r="AZ307" s="94" t="str">
        <f>+VLOOKUP(AG307,'[8]PA con seg III Trimestre'!$AG$298:$BC$327,20,FALSE)</f>
        <v>100</v>
      </c>
      <c r="BA307" s="106">
        <f t="shared" si="67"/>
        <v>1</v>
      </c>
      <c r="BB307" s="94" t="str">
        <f>+VLOOKUP(AG307,'[8]PA con seg III Trimestre'!$AG$298:$BC$327,22,FALSE)</f>
        <v>El curso de DDHH tiene orden se servicio y ficha técnica, inicia el 5 de julio. Información consignada en el Acta No. 15 del Grupo de Derechos Humanos.</v>
      </c>
      <c r="BC307" s="94" t="str">
        <f>+VLOOKUP(AG307,'[8]PA con seg III Trimestre'!$AG$298:$BC$327,23,FALSE)</f>
        <v>Orden de servicio, ficha técnica, acta No. 15 de DDHH
https://drive.google.com/drive/folders/0Bz9BU3gKMyzAcDZXNnpTSS1pZlU
C:\Users\DXHUERTASR\Desktop\GRUPO DDHH\PLAN DE ACCIÓN 2016</v>
      </c>
      <c r="BD307" s="107">
        <f t="shared" si="64"/>
        <v>164</v>
      </c>
      <c r="BE307" s="107">
        <f t="shared" si="65"/>
        <v>164</v>
      </c>
      <c r="BF307" s="108">
        <f t="shared" si="66"/>
        <v>1</v>
      </c>
      <c r="BG307" s="381">
        <f t="shared" si="74"/>
        <v>1</v>
      </c>
      <c r="BH307" s="381">
        <f t="shared" si="75"/>
        <v>1</v>
      </c>
      <c r="BI307" s="382">
        <f t="shared" si="76"/>
        <v>0.05</v>
      </c>
      <c r="BJ307" s="381">
        <f t="shared" si="77"/>
        <v>0.2</v>
      </c>
      <c r="BK307" s="381">
        <f t="shared" si="78"/>
        <v>0.01</v>
      </c>
    </row>
    <row r="308" spans="1:63" ht="96" thickTop="1" thickBot="1" x14ac:dyDescent="0.3">
      <c r="A308" s="18" t="s">
        <v>827</v>
      </c>
      <c r="B308" s="18" t="s">
        <v>709</v>
      </c>
      <c r="C308" s="18" t="s">
        <v>827</v>
      </c>
      <c r="D308" s="19" t="s">
        <v>709</v>
      </c>
      <c r="E308" s="19" t="s">
        <v>710</v>
      </c>
      <c r="F308" s="19" t="s">
        <v>711</v>
      </c>
      <c r="G308" s="19" t="s">
        <v>826</v>
      </c>
      <c r="H308" s="19" t="s">
        <v>708</v>
      </c>
      <c r="I308" s="19" t="s">
        <v>712</v>
      </c>
      <c r="J308" s="19" t="s">
        <v>713</v>
      </c>
      <c r="K308" s="19">
        <v>11</v>
      </c>
      <c r="L308" s="19" t="s">
        <v>41</v>
      </c>
      <c r="M308" s="19" t="s">
        <v>721</v>
      </c>
      <c r="N308" s="19" t="s">
        <v>722</v>
      </c>
      <c r="O308" s="20">
        <v>5</v>
      </c>
      <c r="P308" s="23">
        <v>69</v>
      </c>
      <c r="Q308" s="18" t="s">
        <v>41</v>
      </c>
      <c r="R308" s="21" t="s">
        <v>1382</v>
      </c>
      <c r="S308" s="22" t="s">
        <v>967</v>
      </c>
      <c r="T308" s="216" t="s">
        <v>2439</v>
      </c>
      <c r="U308" s="22"/>
      <c r="V308" s="22"/>
      <c r="W308" s="22"/>
      <c r="X308" s="22"/>
      <c r="Y308" s="22"/>
      <c r="Z308" s="22"/>
      <c r="AA308" s="101"/>
      <c r="AB308" s="204" t="s">
        <v>2677</v>
      </c>
      <c r="AC308" s="377"/>
      <c r="AD308" s="376">
        <f>+VLOOKUP(M308,'[8]PA con seg III Trimestre'!$M$298:$AF$327,18,FALSE)</f>
        <v>69</v>
      </c>
      <c r="AE308" s="376" t="str">
        <f>+VLOOKUP(M308,'[8]PA con seg III Trimestre'!$M$298:$AF$327,19,FALSE)</f>
        <v xml:space="preserve">Se realizó certificación a 69 establecimientos que participaron mínimo en tres actividades de la campaña por regional así: Central (20), Viejo Caldas (14), Oriente (10), Occidente (10), Norte (5) y Noroeste (10) </v>
      </c>
      <c r="AF308" s="376" t="str">
        <f>+VLOOKUP(M308,'[8]PA con seg III Trimestre'!$M$298:$AF$327,20,FALSE)</f>
        <v>https://drive.google.com/drive/folders/0Bz9BU3gKMyzAcDZXNnpTSS1pZlU
C:\Users\DXHUERTASR\Desktop\GRUPO DDHH\PLAN DE ACCIÓN 2016</v>
      </c>
      <c r="AG308" s="378">
        <v>956</v>
      </c>
      <c r="AH308" s="18" t="s">
        <v>1430</v>
      </c>
      <c r="AI308" s="22" t="s">
        <v>47</v>
      </c>
      <c r="AJ308" s="24">
        <v>42522</v>
      </c>
      <c r="AK308" s="24">
        <v>42551</v>
      </c>
      <c r="AL308" s="22">
        <v>20</v>
      </c>
      <c r="AM308" s="22" t="s">
        <v>1391</v>
      </c>
      <c r="AN308" s="22" t="s">
        <v>142</v>
      </c>
      <c r="AO308" s="22" t="s">
        <v>2439</v>
      </c>
      <c r="AP308" s="23"/>
      <c r="AQ308" s="25"/>
      <c r="AR308" s="22"/>
      <c r="AS308" s="23">
        <v>100</v>
      </c>
      <c r="AT308" s="25" t="s">
        <v>1431</v>
      </c>
      <c r="AU308" s="22" t="s">
        <v>1432</v>
      </c>
      <c r="AV308" s="26">
        <f t="shared" si="80"/>
        <v>100</v>
      </c>
      <c r="AW308" s="27">
        <v>1</v>
      </c>
      <c r="AX308" s="25" t="str">
        <f t="shared" si="81"/>
        <v>Se realizó presentación para socialización del documento guía a través de videoconferencia realizada el 28 de abril de 2016</v>
      </c>
      <c r="AY308" s="86" t="str">
        <f t="shared" si="81"/>
        <v>Soportes video conferencia y presentación
https://drive.google.com/drive/folders/0Bz9BU3gKMyzAcDZXNnpTSS1pZlU
C:\Users\DXHUERTASR\Desktop\GRUPO DDHH\PLAN DE ACCIÓN 2016</v>
      </c>
      <c r="AZ308" s="94" t="str">
        <f>+VLOOKUP(AG308,'[8]PA con seg III Trimestre'!$AG$298:$BC$327,20,FALSE)</f>
        <v>100</v>
      </c>
      <c r="BA308" s="106">
        <f t="shared" si="67"/>
        <v>1</v>
      </c>
      <c r="BB308" s="94" t="str">
        <f>+VLOOKUP(AG308,'[8]PA con seg III Trimestre'!$AG$298:$BC$327,22,FALSE)</f>
        <v xml:space="preserve">Se realizó certificación a 69 establecimientos que participaron mínimo en tres actividades de la campaña por regional así: Central (20), Viejo Caldas (14), Oriente (10), Occidente (10), Norte (5) y Noroeste (10) </v>
      </c>
      <c r="BC308" s="94" t="str">
        <f>+VLOOKUP(AG308,'[8]PA con seg III Trimestre'!$AG$298:$BC$327,23,FALSE)</f>
        <v>https://drive.google.com/drive/folders/0Bz9BU3gKMyzAcDZXNnpTSS1pZlU
C:\Users\DXHUERTASR\Desktop\GRUPO DDHH\PLAN DE ACCIÓN 2016</v>
      </c>
      <c r="BD308" s="107">
        <f t="shared" si="64"/>
        <v>29</v>
      </c>
      <c r="BE308" s="107">
        <f t="shared" si="65"/>
        <v>29</v>
      </c>
      <c r="BF308" s="108">
        <f t="shared" si="66"/>
        <v>1</v>
      </c>
      <c r="BG308" s="381">
        <f t="shared" si="74"/>
        <v>1</v>
      </c>
      <c r="BH308" s="381">
        <f t="shared" si="75"/>
        <v>1</v>
      </c>
      <c r="BI308" s="382">
        <f t="shared" si="76"/>
        <v>0.05</v>
      </c>
      <c r="BJ308" s="381">
        <f t="shared" si="77"/>
        <v>0.2</v>
      </c>
      <c r="BK308" s="381">
        <f t="shared" si="78"/>
        <v>0.01</v>
      </c>
    </row>
    <row r="309" spans="1:63" ht="96" thickTop="1" thickBot="1" x14ac:dyDescent="0.3">
      <c r="A309" s="18" t="s">
        <v>827</v>
      </c>
      <c r="B309" s="18" t="s">
        <v>709</v>
      </c>
      <c r="C309" s="18" t="s">
        <v>827</v>
      </c>
      <c r="D309" s="19" t="s">
        <v>709</v>
      </c>
      <c r="E309" s="19" t="s">
        <v>710</v>
      </c>
      <c r="F309" s="19" t="s">
        <v>711</v>
      </c>
      <c r="G309" s="19" t="s">
        <v>826</v>
      </c>
      <c r="H309" s="19" t="s">
        <v>708</v>
      </c>
      <c r="I309" s="19" t="s">
        <v>712</v>
      </c>
      <c r="J309" s="19" t="s">
        <v>713</v>
      </c>
      <c r="K309" s="19">
        <v>11</v>
      </c>
      <c r="L309" s="19" t="s">
        <v>41</v>
      </c>
      <c r="M309" s="19" t="s">
        <v>721</v>
      </c>
      <c r="N309" s="19" t="s">
        <v>722</v>
      </c>
      <c r="O309" s="23">
        <v>5</v>
      </c>
      <c r="P309" s="23">
        <v>69</v>
      </c>
      <c r="Q309" s="18" t="s">
        <v>41</v>
      </c>
      <c r="R309" s="18" t="s">
        <v>1382</v>
      </c>
      <c r="S309" s="18" t="s">
        <v>967</v>
      </c>
      <c r="T309" s="216" t="s">
        <v>2439</v>
      </c>
      <c r="U309" s="18"/>
      <c r="V309" s="18"/>
      <c r="W309" s="18"/>
      <c r="X309" s="18"/>
      <c r="Y309" s="18"/>
      <c r="Z309" s="18"/>
      <c r="AA309" s="101"/>
      <c r="AB309" s="204" t="s">
        <v>2677</v>
      </c>
      <c r="AC309" s="105"/>
      <c r="AD309" s="376">
        <f>+VLOOKUP(M309,'[8]PA con seg III Trimestre'!$M$298:$AF$327,18,FALSE)</f>
        <v>69</v>
      </c>
      <c r="AE309" s="376" t="str">
        <f>+VLOOKUP(M309,'[8]PA con seg III Trimestre'!$M$298:$AF$327,19,FALSE)</f>
        <v xml:space="preserve">Se realizó certificación a 69 establecimientos que participaron mínimo en tres actividades de la campaña por regional así: Central (20), Viejo Caldas (14), Oriente (10), Occidente (10), Norte (5) y Noroeste (10) </v>
      </c>
      <c r="AF309" s="376" t="str">
        <f>+VLOOKUP(M309,'[8]PA con seg III Trimestre'!$M$298:$AF$327,20,FALSE)</f>
        <v>https://drive.google.com/drive/folders/0Bz9BU3gKMyzAcDZXNnpTSS1pZlU
C:\Users\DXHUERTASR\Desktop\GRUPO DDHH\PLAN DE ACCIÓN 2016</v>
      </c>
      <c r="AG309" s="378">
        <v>957</v>
      </c>
      <c r="AH309" s="18" t="s">
        <v>1433</v>
      </c>
      <c r="AI309" s="22" t="s">
        <v>47</v>
      </c>
      <c r="AJ309" s="24">
        <v>42552</v>
      </c>
      <c r="AK309" s="24">
        <v>42716</v>
      </c>
      <c r="AL309" s="22">
        <v>60</v>
      </c>
      <c r="AM309" s="22" t="s">
        <v>1391</v>
      </c>
      <c r="AN309" s="22" t="s">
        <v>142</v>
      </c>
      <c r="AO309" s="22" t="s">
        <v>2439</v>
      </c>
      <c r="AP309" s="23"/>
      <c r="AQ309" s="25"/>
      <c r="AR309" s="22"/>
      <c r="AS309" s="23"/>
      <c r="AT309" s="25"/>
      <c r="AU309" s="22"/>
      <c r="AV309" s="109">
        <v>55</v>
      </c>
      <c r="AW309" s="27">
        <v>0.55487804878048785</v>
      </c>
      <c r="AX309" s="18" t="s">
        <v>2765</v>
      </c>
      <c r="AY309" s="110" t="s">
        <v>2766</v>
      </c>
      <c r="AZ309" s="94">
        <f>+VLOOKUP(AG309,'[8]PA con seg III Trimestre'!$AG$298:$BC$327,20,FALSE)</f>
        <v>100</v>
      </c>
      <c r="BA309" s="106">
        <f t="shared" si="67"/>
        <v>1</v>
      </c>
      <c r="BB309" s="94" t="str">
        <f>+VLOOKUP(AG309,'[8]PA con seg III Trimestre'!$AG$298:$BC$327,22,FALSE)</f>
        <v xml:space="preserve">Se realizó certificación a 69 establecimientos que participaron mínimo en tres actividades de la campaña por regional así: Central (20), Viejo Caldas (14), Oriente (10), Occidente (10), Norte (5) y Noroeste (10) </v>
      </c>
      <c r="BC309" s="94" t="str">
        <f>+VLOOKUP(AG309,'[8]PA con seg III Trimestre'!$AG$298:$BC$327,23,FALSE)</f>
        <v>https://drive.google.com/drive/folders/0Bz9BU3gKMyzAcDZXNnpTSS1pZlU
C:\Users\DXHUERTASR\Desktop\GRUPO DDHH\PLAN DE ACCIÓN 2016</v>
      </c>
      <c r="BD309" s="107">
        <f t="shared" si="64"/>
        <v>164</v>
      </c>
      <c r="BE309" s="107">
        <f t="shared" si="65"/>
        <v>164</v>
      </c>
      <c r="BF309" s="108">
        <f t="shared" si="66"/>
        <v>1</v>
      </c>
      <c r="BG309" s="381">
        <f t="shared" si="74"/>
        <v>1</v>
      </c>
      <c r="BH309" s="381">
        <f t="shared" si="75"/>
        <v>1</v>
      </c>
      <c r="BI309" s="382">
        <f t="shared" si="76"/>
        <v>0.05</v>
      </c>
      <c r="BJ309" s="381">
        <f t="shared" si="77"/>
        <v>0.6</v>
      </c>
      <c r="BK309" s="381">
        <f t="shared" si="78"/>
        <v>0.03</v>
      </c>
    </row>
    <row r="310" spans="1:63" ht="69" thickTop="1" thickBot="1" x14ac:dyDescent="0.3">
      <c r="A310" s="18" t="s">
        <v>827</v>
      </c>
      <c r="B310" s="18" t="s">
        <v>709</v>
      </c>
      <c r="C310" s="18" t="s">
        <v>827</v>
      </c>
      <c r="D310" s="19" t="s">
        <v>709</v>
      </c>
      <c r="E310" s="19" t="s">
        <v>710</v>
      </c>
      <c r="F310" s="19" t="s">
        <v>711</v>
      </c>
      <c r="G310" s="19" t="s">
        <v>826</v>
      </c>
      <c r="H310" s="19" t="s">
        <v>708</v>
      </c>
      <c r="I310" s="19" t="s">
        <v>712</v>
      </c>
      <c r="J310" s="19" t="s">
        <v>713</v>
      </c>
      <c r="K310" s="19">
        <v>11</v>
      </c>
      <c r="L310" s="19" t="s">
        <v>41</v>
      </c>
      <c r="M310" s="19" t="s">
        <v>721</v>
      </c>
      <c r="N310" s="19" t="s">
        <v>722</v>
      </c>
      <c r="O310" s="23">
        <v>5</v>
      </c>
      <c r="P310" s="23">
        <v>69</v>
      </c>
      <c r="Q310" s="18" t="s">
        <v>41</v>
      </c>
      <c r="R310" s="18" t="s">
        <v>1382</v>
      </c>
      <c r="S310" s="18" t="s">
        <v>967</v>
      </c>
      <c r="T310" s="216" t="s">
        <v>2439</v>
      </c>
      <c r="U310" s="18"/>
      <c r="V310" s="18"/>
      <c r="W310" s="18"/>
      <c r="X310" s="18"/>
      <c r="Y310" s="18"/>
      <c r="Z310" s="18"/>
      <c r="AA310" s="102"/>
      <c r="AB310" s="18"/>
      <c r="AC310" s="110"/>
      <c r="AD310" s="376">
        <f>+VLOOKUP(M310,'[8]PA con seg III Trimestre'!$M$298:$AF$327,18,FALSE)</f>
        <v>69</v>
      </c>
      <c r="AE310" s="376" t="str">
        <f>+VLOOKUP(M310,'[8]PA con seg III Trimestre'!$M$298:$AF$327,19,FALSE)</f>
        <v xml:space="preserve">Se realizó certificación a 69 establecimientos que participaron mínimo en tres actividades de la campaña por regional así: Central (20), Viejo Caldas (14), Oriente (10), Occidente (10), Norte (5) y Noroeste (10) </v>
      </c>
      <c r="AF310" s="376" t="str">
        <f>+VLOOKUP(M310,'[8]PA con seg III Trimestre'!$M$298:$AF$327,20,FALSE)</f>
        <v>https://drive.google.com/drive/folders/0Bz9BU3gKMyzAcDZXNnpTSS1pZlU
C:\Users\DXHUERTASR\Desktop\GRUPO DDHH\PLAN DE ACCIÓN 2016</v>
      </c>
      <c r="AG310" s="378">
        <v>958</v>
      </c>
      <c r="AH310" s="18" t="s">
        <v>1434</v>
      </c>
      <c r="AI310" s="22" t="s">
        <v>47</v>
      </c>
      <c r="AJ310" s="24">
        <v>42705</v>
      </c>
      <c r="AK310" s="24">
        <v>42716</v>
      </c>
      <c r="AL310" s="22">
        <v>20</v>
      </c>
      <c r="AM310" s="22" t="s">
        <v>1391</v>
      </c>
      <c r="AN310" s="22" t="s">
        <v>142</v>
      </c>
      <c r="AO310" s="22" t="s">
        <v>2439</v>
      </c>
      <c r="AP310" s="23"/>
      <c r="AQ310" s="25"/>
      <c r="AR310" s="22"/>
      <c r="AS310" s="23"/>
      <c r="AT310" s="25"/>
      <c r="AU310" s="22"/>
      <c r="AV310" s="109"/>
      <c r="AW310" s="27" t="s">
        <v>3102</v>
      </c>
      <c r="AX310" s="109"/>
      <c r="AY310" s="208"/>
      <c r="AZ310" s="94">
        <f>+VLOOKUP(AG310,'[8]PA con seg III Trimestre'!$AG$298:$BC$327,20,FALSE)</f>
        <v>100</v>
      </c>
      <c r="BA310" s="106">
        <f t="shared" si="67"/>
        <v>1</v>
      </c>
      <c r="BB310" s="94" t="str">
        <f>+VLOOKUP(AG310,'[8]PA con seg III Trimestre'!$AG$298:$BC$327,22,FALSE)</f>
        <v xml:space="preserve">Se realizó certificación a 69 establecimientos que participaron mínimo en tres actividades de la campaña por regional así: Central (20), Viejo Caldas (14), Oriente (10), Occidente (10), Norte (5) y Noroeste (10) </v>
      </c>
      <c r="BC310" s="94" t="str">
        <f>+VLOOKUP(AG310,'[8]PA con seg III Trimestre'!$AG$298:$BC$327,23,FALSE)</f>
        <v>https://drive.google.com/drive/folders/0Bz9BU3gKMyzAcDZXNnpTSS1pZlU
C:\Users\DXHUERTASR\Desktop\GRUPO DDHH\PLAN DE ACCIÓN 2016</v>
      </c>
      <c r="BD310" s="107">
        <f t="shared" si="64"/>
        <v>11</v>
      </c>
      <c r="BE310" s="107">
        <f t="shared" si="65"/>
        <v>11</v>
      </c>
      <c r="BF310" s="108">
        <f t="shared" si="66"/>
        <v>1</v>
      </c>
      <c r="BG310" s="381">
        <f t="shared" si="74"/>
        <v>1</v>
      </c>
      <c r="BH310" s="381">
        <f t="shared" si="75"/>
        <v>1</v>
      </c>
      <c r="BI310" s="382">
        <f t="shared" si="76"/>
        <v>0.05</v>
      </c>
      <c r="BJ310" s="381">
        <f t="shared" si="77"/>
        <v>0.2</v>
      </c>
      <c r="BK310" s="381">
        <f t="shared" si="78"/>
        <v>0.01</v>
      </c>
    </row>
    <row r="311" spans="1:63" ht="96" thickTop="1" thickBot="1" x14ac:dyDescent="0.3">
      <c r="A311" s="18" t="s">
        <v>827</v>
      </c>
      <c r="B311" s="18" t="s">
        <v>709</v>
      </c>
      <c r="C311" s="18" t="s">
        <v>827</v>
      </c>
      <c r="D311" s="19" t="s">
        <v>709</v>
      </c>
      <c r="E311" s="19" t="s">
        <v>710</v>
      </c>
      <c r="F311" s="19" t="s">
        <v>711</v>
      </c>
      <c r="G311" s="19" t="s">
        <v>828</v>
      </c>
      <c r="H311" s="19" t="s">
        <v>724</v>
      </c>
      <c r="I311" s="19" t="s">
        <v>723</v>
      </c>
      <c r="J311" s="19" t="s">
        <v>725</v>
      </c>
      <c r="K311" s="19">
        <v>16</v>
      </c>
      <c r="L311" s="19" t="s">
        <v>41</v>
      </c>
      <c r="M311" s="19" t="s">
        <v>726</v>
      </c>
      <c r="N311" s="18" t="s">
        <v>1435</v>
      </c>
      <c r="O311" s="20">
        <v>10</v>
      </c>
      <c r="P311" s="23">
        <v>12</v>
      </c>
      <c r="Q311" s="18" t="s">
        <v>41</v>
      </c>
      <c r="R311" s="21" t="s">
        <v>1382</v>
      </c>
      <c r="S311" s="22" t="s">
        <v>967</v>
      </c>
      <c r="T311" s="216" t="s">
        <v>2439</v>
      </c>
      <c r="U311" s="22"/>
      <c r="V311" s="22"/>
      <c r="W311" s="22"/>
      <c r="X311" s="22"/>
      <c r="Y311" s="22"/>
      <c r="Z311" s="22"/>
      <c r="AA311" s="101"/>
      <c r="AB311" s="204" t="s">
        <v>2677</v>
      </c>
      <c r="AC311" s="377"/>
      <c r="AD311" s="376">
        <f>+VLOOKUP(M311,'[8]PA con seg III Trimestre'!$M$298:$AF$327,18,FALSE)</f>
        <v>12</v>
      </c>
      <c r="AE311" s="376" t="str">
        <f>+VLOOKUP(M311,'[8]PA con seg III Trimestre'!$M$298:$AF$327,19,FALSE)</f>
        <v>Con la sensibilización del trimestre se cumple la meta del año  (4 del I trimestre, 4 del II trimestre,  3 del III trimestre y 1 del IV trimestre)</v>
      </c>
      <c r="AF311" s="376" t="str">
        <f>+VLOOKUP(M311,'[8]PA con seg III Trimestre'!$M$298:$AF$327,20,FALSE)</f>
        <v>https://drive.google.com/drive/folders/0Bz9BU3gKMyzAcDZXNnpTSS1pZlU
C:\Users\DXHUERTASR\Desktop\GRUPO DDHH\PLAN DE ACCIÓN 2016</v>
      </c>
      <c r="AG311" s="378">
        <v>959</v>
      </c>
      <c r="AH311" s="18" t="s">
        <v>1436</v>
      </c>
      <c r="AI311" s="22" t="s">
        <v>47</v>
      </c>
      <c r="AJ311" s="24">
        <v>42370</v>
      </c>
      <c r="AK311" s="24">
        <v>42716</v>
      </c>
      <c r="AL311" s="18">
        <v>30</v>
      </c>
      <c r="AM311" s="22" t="s">
        <v>1391</v>
      </c>
      <c r="AN311" s="22" t="s">
        <v>142</v>
      </c>
      <c r="AO311" s="22" t="s">
        <v>2439</v>
      </c>
      <c r="AP311" s="23">
        <v>33</v>
      </c>
      <c r="AQ311" s="25" t="s">
        <v>1437</v>
      </c>
      <c r="AR311" s="22" t="s">
        <v>1438</v>
      </c>
      <c r="AS311" s="23">
        <v>66</v>
      </c>
      <c r="AT311" s="25" t="s">
        <v>1439</v>
      </c>
      <c r="AU311" s="22" t="s">
        <v>1440</v>
      </c>
      <c r="AV311" s="234">
        <v>92</v>
      </c>
      <c r="AW311" s="27">
        <v>0.78901734104046239</v>
      </c>
      <c r="AX311" s="18" t="s">
        <v>2755</v>
      </c>
      <c r="AY311" s="110" t="s">
        <v>1440</v>
      </c>
      <c r="AZ311" s="94">
        <f>+VLOOKUP(AG311,'[8]PA con seg III Trimestre'!$AG$298:$BC$327,20,FALSE)</f>
        <v>100</v>
      </c>
      <c r="BA311" s="106">
        <f t="shared" si="67"/>
        <v>1</v>
      </c>
      <c r="BB311" s="94" t="str">
        <f>+VLOOKUP(AG311,'[8]PA con seg III Trimestre'!$AG$298:$BC$327,22,FALSE)</f>
        <v>Se realizó una reunión preparatoria con el Ministerio del Interior para la sensibilización dirigida a la población afrocolombiana de la Reclusión de Mujeres Bogotá el día 1 de noviembre de 2016. Con la sensibilización del trimestre se cumple la meta del año 12  (4 del I trimestre, 4 del II trimestre,  3 del III trimestre y 1 del IV trimestre)</v>
      </c>
      <c r="BC311" s="94" t="str">
        <f>+VLOOKUP(AG311,'[8]PA con seg III Trimestre'!$AG$298:$BC$327,23,FALSE)</f>
        <v>Acta No. 23 de 2016
https://drive.google.com/drive/folders/0Bz9BU3gKMyzAcDZXNnpTSS1pZlU
C:\Users\DXHUERTASR\Desktop\GRUPO DDHH\PLAN DE ACCIÓN 2016</v>
      </c>
      <c r="BD311" s="107">
        <f t="shared" si="64"/>
        <v>346</v>
      </c>
      <c r="BE311" s="107">
        <f t="shared" si="65"/>
        <v>346</v>
      </c>
      <c r="BF311" s="108">
        <f t="shared" si="66"/>
        <v>1</v>
      </c>
      <c r="BG311" s="381">
        <f t="shared" si="74"/>
        <v>1</v>
      </c>
      <c r="BH311" s="381">
        <f t="shared" si="75"/>
        <v>1</v>
      </c>
      <c r="BI311" s="382">
        <f t="shared" si="76"/>
        <v>0.1</v>
      </c>
      <c r="BJ311" s="381">
        <f t="shared" si="77"/>
        <v>0.3</v>
      </c>
      <c r="BK311" s="381">
        <f t="shared" si="78"/>
        <v>0.03</v>
      </c>
    </row>
    <row r="312" spans="1:63" ht="96" thickTop="1" thickBot="1" x14ac:dyDescent="0.3">
      <c r="A312" s="18" t="s">
        <v>827</v>
      </c>
      <c r="B312" s="18" t="s">
        <v>709</v>
      </c>
      <c r="C312" s="18" t="s">
        <v>827</v>
      </c>
      <c r="D312" s="19" t="s">
        <v>709</v>
      </c>
      <c r="E312" s="19" t="s">
        <v>710</v>
      </c>
      <c r="F312" s="19" t="s">
        <v>711</v>
      </c>
      <c r="G312" s="19" t="s">
        <v>828</v>
      </c>
      <c r="H312" s="19" t="s">
        <v>724</v>
      </c>
      <c r="I312" s="19" t="s">
        <v>723</v>
      </c>
      <c r="J312" s="19" t="s">
        <v>725</v>
      </c>
      <c r="K312" s="19">
        <v>16</v>
      </c>
      <c r="L312" s="19" t="s">
        <v>41</v>
      </c>
      <c r="M312" s="19" t="s">
        <v>726</v>
      </c>
      <c r="N312" s="19" t="s">
        <v>1435</v>
      </c>
      <c r="O312" s="23">
        <v>10</v>
      </c>
      <c r="P312" s="23">
        <v>12</v>
      </c>
      <c r="Q312" s="18" t="s">
        <v>41</v>
      </c>
      <c r="R312" s="18" t="s">
        <v>1382</v>
      </c>
      <c r="S312" s="18" t="s">
        <v>967</v>
      </c>
      <c r="T312" s="216" t="s">
        <v>2439</v>
      </c>
      <c r="U312" s="18"/>
      <c r="V312" s="18"/>
      <c r="W312" s="18"/>
      <c r="X312" s="18"/>
      <c r="Y312" s="18"/>
      <c r="Z312" s="18"/>
      <c r="AA312" s="101"/>
      <c r="AB312" s="204" t="s">
        <v>2677</v>
      </c>
      <c r="AC312" s="105"/>
      <c r="AD312" s="376">
        <f>+VLOOKUP(M312,'[8]PA con seg III Trimestre'!$M$298:$AF$327,18,FALSE)</f>
        <v>12</v>
      </c>
      <c r="AE312" s="376" t="str">
        <f>+VLOOKUP(M312,'[8]PA con seg III Trimestre'!$M$298:$AF$327,19,FALSE)</f>
        <v>Con la sensibilización del trimestre se cumple la meta del año  (4 del I trimestre, 4 del II trimestre,  3 del III trimestre y 1 del IV trimestre)</v>
      </c>
      <c r="AF312" s="376" t="str">
        <f>+VLOOKUP(M312,'[8]PA con seg III Trimestre'!$M$298:$AF$327,20,FALSE)</f>
        <v>https://drive.google.com/drive/folders/0Bz9BU3gKMyzAcDZXNnpTSS1pZlU
C:\Users\DXHUERTASR\Desktop\GRUPO DDHH\PLAN DE ACCIÓN 2016</v>
      </c>
      <c r="AG312" s="378">
        <v>960</v>
      </c>
      <c r="AH312" s="18" t="s">
        <v>1441</v>
      </c>
      <c r="AI312" s="22" t="s">
        <v>47</v>
      </c>
      <c r="AJ312" s="24">
        <v>42370</v>
      </c>
      <c r="AK312" s="24">
        <v>42716</v>
      </c>
      <c r="AL312" s="18">
        <v>70</v>
      </c>
      <c r="AM312" s="22" t="s">
        <v>1391</v>
      </c>
      <c r="AN312" s="22" t="s">
        <v>142</v>
      </c>
      <c r="AO312" s="22" t="s">
        <v>2439</v>
      </c>
      <c r="AP312" s="23">
        <v>33</v>
      </c>
      <c r="AQ312" s="25" t="s">
        <v>1437</v>
      </c>
      <c r="AR312" s="22" t="s">
        <v>1442</v>
      </c>
      <c r="AS312" s="23">
        <v>66</v>
      </c>
      <c r="AT312" s="25" t="s">
        <v>1439</v>
      </c>
      <c r="AU312" s="22" t="s">
        <v>1443</v>
      </c>
      <c r="AV312" s="234">
        <v>92</v>
      </c>
      <c r="AW312" s="27">
        <v>0.78901734104046239</v>
      </c>
      <c r="AX312" s="18" t="s">
        <v>2755</v>
      </c>
      <c r="AY312" s="110" t="s">
        <v>1443</v>
      </c>
      <c r="AZ312" s="94">
        <f>+VLOOKUP(AG312,'[8]PA con seg III Trimestre'!$AG$298:$BC$327,20,FALSE)</f>
        <v>100</v>
      </c>
      <c r="BA312" s="106">
        <f t="shared" si="67"/>
        <v>1</v>
      </c>
      <c r="BB312" s="94" t="str">
        <f>+VLOOKUP(AG312,'[8]PA con seg III Trimestre'!$AG$298:$BC$327,22,FALSE)</f>
        <v>Se realizó la sensibilización acerca de la población afrocolombiana en la Reclusión de Mujeres. Con la sensibilización del trimestre se cumple la meta del año 12 (4 del I trimestre, 4 del II trimestre,  3 del III trimestre y 1 del IV trimestre)</v>
      </c>
      <c r="BC312" s="94" t="str">
        <f>+VLOOKUP(AG312,'[8]PA con seg III Trimestre'!$AG$298:$BC$327,23,FALSE)</f>
        <v>Listados de asistencia
https://drive.google.com/drive/folders/0Bz9BU3gKMyzAcDZXNnpTSS1pZlU
C:\Users\DXHUERTASR\Desktop\GRUPO DDHH\PLAN DE ACCIÓN 2016</v>
      </c>
      <c r="BD312" s="107">
        <f t="shared" si="64"/>
        <v>346</v>
      </c>
      <c r="BE312" s="107">
        <f t="shared" si="65"/>
        <v>346</v>
      </c>
      <c r="BF312" s="108">
        <f t="shared" si="66"/>
        <v>1</v>
      </c>
      <c r="BG312" s="381">
        <f t="shared" si="74"/>
        <v>1</v>
      </c>
      <c r="BH312" s="381">
        <f t="shared" si="75"/>
        <v>1</v>
      </c>
      <c r="BI312" s="382">
        <f t="shared" si="76"/>
        <v>0.1</v>
      </c>
      <c r="BJ312" s="381">
        <f t="shared" si="77"/>
        <v>0.7</v>
      </c>
      <c r="BK312" s="381">
        <f t="shared" si="78"/>
        <v>7.0000000000000007E-2</v>
      </c>
    </row>
    <row r="313" spans="1:63" ht="96" thickTop="1" thickBot="1" x14ac:dyDescent="0.3">
      <c r="A313" s="18" t="s">
        <v>827</v>
      </c>
      <c r="B313" s="18" t="s">
        <v>709</v>
      </c>
      <c r="C313" s="18" t="s">
        <v>827</v>
      </c>
      <c r="D313" s="19" t="s">
        <v>709</v>
      </c>
      <c r="E313" s="19" t="s">
        <v>710</v>
      </c>
      <c r="F313" s="19" t="s">
        <v>711</v>
      </c>
      <c r="G313" s="19" t="s">
        <v>828</v>
      </c>
      <c r="H313" s="19" t="s">
        <v>724</v>
      </c>
      <c r="I313" s="19" t="s">
        <v>723</v>
      </c>
      <c r="J313" s="19" t="s">
        <v>725</v>
      </c>
      <c r="K313" s="19">
        <v>16</v>
      </c>
      <c r="L313" s="19" t="s">
        <v>41</v>
      </c>
      <c r="M313" s="19" t="s">
        <v>727</v>
      </c>
      <c r="N313" s="18" t="s">
        <v>1444</v>
      </c>
      <c r="O313" s="20">
        <v>10</v>
      </c>
      <c r="P313" s="23">
        <v>4</v>
      </c>
      <c r="Q313" s="18" t="s">
        <v>41</v>
      </c>
      <c r="R313" s="21" t="s">
        <v>1382</v>
      </c>
      <c r="S313" s="22" t="s">
        <v>967</v>
      </c>
      <c r="T313" s="216" t="s">
        <v>2439</v>
      </c>
      <c r="U313" s="22">
        <v>1</v>
      </c>
      <c r="V313" s="22" t="s">
        <v>1445</v>
      </c>
      <c r="W313" s="22" t="s">
        <v>1446</v>
      </c>
      <c r="X313" s="22">
        <v>2</v>
      </c>
      <c r="Y313" s="22" t="s">
        <v>1447</v>
      </c>
      <c r="Z313" s="22" t="s">
        <v>1411</v>
      </c>
      <c r="AA313" s="101"/>
      <c r="AB313" s="204" t="s">
        <v>2677</v>
      </c>
      <c r="AC313" s="377"/>
      <c r="AD313" s="376">
        <f>+VLOOKUP(M313,'[8]PA con seg III Trimestre'!$M$298:$AF$327,18,FALSE)</f>
        <v>4</v>
      </c>
      <c r="AE313" s="376" t="str">
        <f>+VLOOKUP(M313,'[8]PA con seg III Trimestre'!$M$298:$AF$327,19,FALSE)</f>
        <v xml:space="preserve"> En el tercer trimestre se había cumplido con la meta, 4 cápsulas informativas (una del I trimestre,  dos del II trimestre y una del III trimestre) equivalen al 100% de esta</v>
      </c>
      <c r="AF313" s="376" t="str">
        <f>+VLOOKUP(M313,'[8]PA con seg III Trimestre'!$M$298:$AF$327,20,FALSE)</f>
        <v>https://drive.google.com/drive/folders/0Bz9BU3gKMyzAcDZXNnpTSS1pZlU
C:\Users\DXHUERTASR\Desktop\GRUPO DDHH\PLAN DE ACCIÓN 2016</v>
      </c>
      <c r="AG313" s="378">
        <v>961</v>
      </c>
      <c r="AH313" s="18" t="s">
        <v>1399</v>
      </c>
      <c r="AI313" s="22" t="s">
        <v>47</v>
      </c>
      <c r="AJ313" s="24">
        <v>42370</v>
      </c>
      <c r="AK313" s="24">
        <v>42716</v>
      </c>
      <c r="AL313" s="18">
        <v>70</v>
      </c>
      <c r="AM313" s="22" t="s">
        <v>1400</v>
      </c>
      <c r="AN313" s="22" t="s">
        <v>1363</v>
      </c>
      <c r="AO313" s="22" t="s">
        <v>2439</v>
      </c>
      <c r="AP313" s="23">
        <v>25</v>
      </c>
      <c r="AQ313" s="25" t="s">
        <v>1448</v>
      </c>
      <c r="AR313" s="22" t="s">
        <v>1446</v>
      </c>
      <c r="AS313" s="23">
        <v>75</v>
      </c>
      <c r="AT313" s="25" t="s">
        <v>1449</v>
      </c>
      <c r="AU313" s="22" t="s">
        <v>1450</v>
      </c>
      <c r="AV313" s="103"/>
      <c r="AW313" s="27">
        <v>0.78901734104046239</v>
      </c>
      <c r="AX313" s="18" t="s">
        <v>2756</v>
      </c>
      <c r="AY313" s="110" t="s">
        <v>2757</v>
      </c>
      <c r="AZ313" s="94">
        <f>+VLOOKUP(AG313,'[8]PA con seg III Trimestre'!$AG$298:$BC$327,20,FALSE)</f>
        <v>100</v>
      </c>
      <c r="BA313" s="106">
        <f t="shared" si="67"/>
        <v>1</v>
      </c>
      <c r="BB313" s="94" t="str">
        <f>+VLOOKUP(AG313,'[8]PA con seg III Trimestre'!$AG$298:$BC$327,22,FALSE)</f>
        <v>Se cumplió el trimestre pasado.  El porcentaje de avance se determinó considerando la meta que es 4, pues las 4 (una del I trimestre,  dos del II trimestre y una del III trimestre) equivalen al 100% de esta</v>
      </c>
      <c r="BC313" s="94" t="str">
        <f>+VLOOKUP(AG313,'[8]PA con seg III Trimestre'!$AG$298:$BC$327,23,FALSE)</f>
        <v>Cápsulas
https://drive.google.com/drive/folders/0Bz9BU3gKMyzAMXdIM2JxY2N0TFE
C:\Users\DXHUERTASR\Desktop\GRUPO DDHH\PLAN DE ACCIÓN 2016</v>
      </c>
      <c r="BD313" s="107">
        <f t="shared" si="64"/>
        <v>346</v>
      </c>
      <c r="BE313" s="107">
        <f t="shared" si="65"/>
        <v>346</v>
      </c>
      <c r="BF313" s="108">
        <f t="shared" si="66"/>
        <v>1</v>
      </c>
      <c r="BG313" s="381">
        <f t="shared" si="74"/>
        <v>1</v>
      </c>
      <c r="BH313" s="381">
        <f t="shared" si="75"/>
        <v>1</v>
      </c>
      <c r="BI313" s="382">
        <f t="shared" si="76"/>
        <v>0.1</v>
      </c>
      <c r="BJ313" s="381">
        <f t="shared" si="77"/>
        <v>0.7</v>
      </c>
      <c r="BK313" s="381">
        <f t="shared" si="78"/>
        <v>7.0000000000000007E-2</v>
      </c>
    </row>
    <row r="314" spans="1:63" ht="96" thickTop="1" thickBot="1" x14ac:dyDescent="0.3">
      <c r="A314" s="18" t="s">
        <v>827</v>
      </c>
      <c r="B314" s="18" t="s">
        <v>709</v>
      </c>
      <c r="C314" s="18" t="s">
        <v>827</v>
      </c>
      <c r="D314" s="19" t="s">
        <v>709</v>
      </c>
      <c r="E314" s="19" t="s">
        <v>710</v>
      </c>
      <c r="F314" s="19" t="s">
        <v>711</v>
      </c>
      <c r="G314" s="19" t="s">
        <v>828</v>
      </c>
      <c r="H314" s="19" t="s">
        <v>724</v>
      </c>
      <c r="I314" s="19" t="s">
        <v>723</v>
      </c>
      <c r="J314" s="19" t="s">
        <v>725</v>
      </c>
      <c r="K314" s="19">
        <v>16</v>
      </c>
      <c r="L314" s="19" t="s">
        <v>41</v>
      </c>
      <c r="M314" s="19" t="s">
        <v>727</v>
      </c>
      <c r="N314" s="19" t="s">
        <v>1444</v>
      </c>
      <c r="O314" s="23">
        <v>10</v>
      </c>
      <c r="P314" s="23">
        <v>4</v>
      </c>
      <c r="Q314" s="18" t="s">
        <v>41</v>
      </c>
      <c r="R314" s="18" t="s">
        <v>1382</v>
      </c>
      <c r="S314" s="18" t="s">
        <v>967</v>
      </c>
      <c r="T314" s="216" t="s">
        <v>2439</v>
      </c>
      <c r="U314" s="18"/>
      <c r="V314" s="18"/>
      <c r="W314" s="18"/>
      <c r="X314" s="18"/>
      <c r="Y314" s="18"/>
      <c r="Z314" s="18"/>
      <c r="AA314" s="101"/>
      <c r="AB314" s="204" t="s">
        <v>2677</v>
      </c>
      <c r="AC314" s="105"/>
      <c r="AD314" s="376">
        <f>+VLOOKUP(M314,'[8]PA con seg III Trimestre'!$M$298:$AF$327,18,FALSE)</f>
        <v>4</v>
      </c>
      <c r="AE314" s="376" t="str">
        <f>+VLOOKUP(M314,'[8]PA con seg III Trimestre'!$M$298:$AF$327,19,FALSE)</f>
        <v xml:space="preserve"> En el tercer trimestre se había cumplido con la meta, 4 cápsulas informativas (una del I trimestre,  dos del II trimestre y una del III trimestre) equivalen al 100% de esta</v>
      </c>
      <c r="AF314" s="376" t="str">
        <f>+VLOOKUP(M314,'[8]PA con seg III Trimestre'!$M$298:$AF$327,20,FALSE)</f>
        <v>https://drive.google.com/drive/folders/0Bz9BU3gKMyzAcDZXNnpTSS1pZlU
C:\Users\DXHUERTASR\Desktop\GRUPO DDHH\PLAN DE ACCIÓN 2016</v>
      </c>
      <c r="AG314" s="378">
        <v>962</v>
      </c>
      <c r="AH314" s="18" t="s">
        <v>1405</v>
      </c>
      <c r="AI314" s="22" t="s">
        <v>47</v>
      </c>
      <c r="AJ314" s="24">
        <v>42370</v>
      </c>
      <c r="AK314" s="24">
        <v>42716</v>
      </c>
      <c r="AL314" s="18">
        <v>30</v>
      </c>
      <c r="AM314" s="22" t="s">
        <v>1400</v>
      </c>
      <c r="AN314" s="22" t="s">
        <v>1363</v>
      </c>
      <c r="AO314" s="22" t="s">
        <v>2439</v>
      </c>
      <c r="AP314" s="23">
        <v>25</v>
      </c>
      <c r="AQ314" s="25" t="s">
        <v>1451</v>
      </c>
      <c r="AR314" s="22" t="s">
        <v>1407</v>
      </c>
      <c r="AS314" s="23">
        <v>75</v>
      </c>
      <c r="AT314" s="25" t="s">
        <v>1452</v>
      </c>
      <c r="AU314" s="22" t="s">
        <v>1409</v>
      </c>
      <c r="AV314" s="109">
        <v>100</v>
      </c>
      <c r="AW314" s="27">
        <v>0.78901734104046239</v>
      </c>
      <c r="AX314" s="18" t="s">
        <v>2758</v>
      </c>
      <c r="AY314" s="110" t="s">
        <v>2759</v>
      </c>
      <c r="AZ314" s="94">
        <f>+VLOOKUP(AG314,'[8]PA con seg III Trimestre'!$AG$298:$BC$327,20,FALSE)</f>
        <v>100</v>
      </c>
      <c r="BA314" s="106">
        <f t="shared" si="67"/>
        <v>1</v>
      </c>
      <c r="BB314" s="94" t="str">
        <f>+VLOOKUP(AG314,'[8]PA con seg III Trimestre'!$AG$298:$BC$327,22,FALSE)</f>
        <v>Se cumplió el trimestre pasado.  El porcentaje de avance se determinó considerando la meta que es 4, pues las 4 (una del I trimestre,  dos del II trimestre y una del III trimestre) equivalen al 100% de esta</v>
      </c>
      <c r="BC314" s="94" t="str">
        <f>+VLOOKUP(AG314,'[8]PA con seg III Trimestre'!$AG$298:$BC$327,23,FALSE)</f>
        <v>Correos electrónicos
https://drive.google.com/drive/folders/0Bz9BU3gKMyzAMXdIM2JxY2N0TFE
C:\Users\DXHUERTASR\Desktop\GRUPO DDHH\PLAN DE ACCIÓN 2016</v>
      </c>
      <c r="BD314" s="107">
        <f t="shared" si="64"/>
        <v>346</v>
      </c>
      <c r="BE314" s="107">
        <f t="shared" si="65"/>
        <v>346</v>
      </c>
      <c r="BF314" s="108">
        <f t="shared" si="66"/>
        <v>1</v>
      </c>
      <c r="BG314" s="381">
        <f t="shared" si="74"/>
        <v>1</v>
      </c>
      <c r="BH314" s="381">
        <f t="shared" si="75"/>
        <v>1</v>
      </c>
      <c r="BI314" s="382">
        <f t="shared" si="76"/>
        <v>0.1</v>
      </c>
      <c r="BJ314" s="381">
        <f t="shared" si="77"/>
        <v>0.3</v>
      </c>
      <c r="BK314" s="381">
        <f t="shared" si="78"/>
        <v>0.03</v>
      </c>
    </row>
    <row r="315" spans="1:63" ht="109.5" thickTop="1" thickBot="1" x14ac:dyDescent="0.3">
      <c r="A315" s="18" t="s">
        <v>827</v>
      </c>
      <c r="B315" s="18" t="s">
        <v>709</v>
      </c>
      <c r="C315" s="18" t="s">
        <v>827</v>
      </c>
      <c r="D315" s="19" t="s">
        <v>709</v>
      </c>
      <c r="E315" s="19" t="s">
        <v>710</v>
      </c>
      <c r="F315" s="19" t="s">
        <v>711</v>
      </c>
      <c r="G315" s="19" t="s">
        <v>829</v>
      </c>
      <c r="H315" s="19" t="s">
        <v>729</v>
      </c>
      <c r="I315" s="19" t="s">
        <v>728</v>
      </c>
      <c r="J315" s="19" t="s">
        <v>730</v>
      </c>
      <c r="K315" s="19">
        <v>16</v>
      </c>
      <c r="L315" s="19" t="s">
        <v>41</v>
      </c>
      <c r="M315" s="19" t="s">
        <v>731</v>
      </c>
      <c r="N315" s="19" t="s">
        <v>732</v>
      </c>
      <c r="O315" s="20">
        <v>5</v>
      </c>
      <c r="P315" s="23">
        <v>12</v>
      </c>
      <c r="Q315" s="18" t="s">
        <v>41</v>
      </c>
      <c r="R315" s="21" t="s">
        <v>1382</v>
      </c>
      <c r="S315" s="22" t="s">
        <v>967</v>
      </c>
      <c r="T315" s="216" t="s">
        <v>2439</v>
      </c>
      <c r="U315" s="22">
        <v>3</v>
      </c>
      <c r="V315" s="22" t="s">
        <v>1453</v>
      </c>
      <c r="W315" s="22" t="s">
        <v>1454</v>
      </c>
      <c r="X315" s="22">
        <v>2</v>
      </c>
      <c r="Y315" s="22" t="s">
        <v>1455</v>
      </c>
      <c r="Z315" s="22" t="s">
        <v>1454</v>
      </c>
      <c r="AA315" s="101"/>
      <c r="AB315" s="204" t="s">
        <v>2677</v>
      </c>
      <c r="AC315" s="377"/>
      <c r="AD315" s="376">
        <f>+VLOOKUP(M315,'[8]PA con seg III Trimestre'!$M$298:$AF$327,18,FALSE)</f>
        <v>12</v>
      </c>
      <c r="AE315" s="376" t="str">
        <f>+VLOOKUP(M315,'[8]PA con seg III Trimestre'!$M$298:$AF$327,19,FALSE)</f>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
      <c r="AF315" s="376" t="str">
        <f>+VLOOKUP(M315,'[8]PA con seg III Trimestre'!$M$298:$AF$327,20,FALSE)</f>
        <v>Listados de asistencia
https://drive.google.com/drive/folders/0Bz9BU3gKMyzAcDZXNnpTSS1pZlU
C:\Users\DXHUERTASR\Desktop\GRUPO DDHH\PLAN DE ACCIÓN 2016</v>
      </c>
      <c r="AG315" s="378">
        <v>963</v>
      </c>
      <c r="AH315" s="18" t="s">
        <v>1456</v>
      </c>
      <c r="AI315" s="22" t="s">
        <v>47</v>
      </c>
      <c r="AJ315" s="24">
        <v>42370</v>
      </c>
      <c r="AK315" s="24">
        <v>42716</v>
      </c>
      <c r="AL315" s="18">
        <v>30</v>
      </c>
      <c r="AM315" s="22" t="s">
        <v>1391</v>
      </c>
      <c r="AN315" s="22" t="s">
        <v>142</v>
      </c>
      <c r="AO315" s="22" t="s">
        <v>2439</v>
      </c>
      <c r="AP315" s="23">
        <v>25</v>
      </c>
      <c r="AQ315" s="25" t="s">
        <v>1457</v>
      </c>
      <c r="AR315" s="22" t="s">
        <v>1458</v>
      </c>
      <c r="AS315" s="23">
        <v>42</v>
      </c>
      <c r="AT315" s="25" t="s">
        <v>1459</v>
      </c>
      <c r="AU315" s="22" t="s">
        <v>1443</v>
      </c>
      <c r="AV315" s="109">
        <v>58</v>
      </c>
      <c r="AW315" s="27">
        <v>0.78901734104046239</v>
      </c>
      <c r="AX315" s="235" t="s">
        <v>2760</v>
      </c>
      <c r="AY315" s="237" t="s">
        <v>1443</v>
      </c>
      <c r="AZ315" s="94">
        <f>+VLOOKUP(AG315,'[8]PA con seg III Trimestre'!$AG$298:$BC$327,20,FALSE)</f>
        <v>100</v>
      </c>
      <c r="BA315" s="106">
        <f t="shared" si="67"/>
        <v>1</v>
      </c>
      <c r="BB315" s="94" t="str">
        <f>+VLOOKUP(AG315,'[8]PA con seg III Trimestre'!$AG$298:$BC$327,22,FALSE)</f>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
      <c r="BC315" s="94" t="str">
        <f>+VLOOKUP(AG315,'[8]PA con seg III Trimestre'!$AG$298:$BC$327,23,FALSE)</f>
        <v>Listados de asistencia
https://drive.google.com/drive/folders/0Bz9BU3gKMyzAcDZXNnpTSS1pZlU
C:\Users\DXHUERTASR\Desktop\GRUPO DDHH\PLAN DE ACCIÓN 2016</v>
      </c>
      <c r="BD315" s="107">
        <f t="shared" si="64"/>
        <v>346</v>
      </c>
      <c r="BE315" s="107">
        <f t="shared" si="65"/>
        <v>346</v>
      </c>
      <c r="BF315" s="108">
        <f t="shared" si="66"/>
        <v>1</v>
      </c>
      <c r="BG315" s="381">
        <f t="shared" si="74"/>
        <v>1</v>
      </c>
      <c r="BH315" s="381">
        <f t="shared" si="75"/>
        <v>1</v>
      </c>
      <c r="BI315" s="382">
        <f t="shared" si="76"/>
        <v>0.05</v>
      </c>
      <c r="BJ315" s="381">
        <f t="shared" si="77"/>
        <v>0.3</v>
      </c>
      <c r="BK315" s="381">
        <f t="shared" si="78"/>
        <v>1.4999999999999999E-2</v>
      </c>
    </row>
    <row r="316" spans="1:63" ht="109.5" thickTop="1" thickBot="1" x14ac:dyDescent="0.3">
      <c r="A316" s="18" t="s">
        <v>827</v>
      </c>
      <c r="B316" s="18" t="s">
        <v>709</v>
      </c>
      <c r="C316" s="18" t="s">
        <v>827</v>
      </c>
      <c r="D316" s="19" t="s">
        <v>709</v>
      </c>
      <c r="E316" s="19" t="s">
        <v>710</v>
      </c>
      <c r="F316" s="19" t="s">
        <v>711</v>
      </c>
      <c r="G316" s="19" t="s">
        <v>829</v>
      </c>
      <c r="H316" s="19" t="s">
        <v>729</v>
      </c>
      <c r="I316" s="19" t="s">
        <v>728</v>
      </c>
      <c r="J316" s="19" t="s">
        <v>730</v>
      </c>
      <c r="K316" s="19">
        <v>16</v>
      </c>
      <c r="L316" s="19" t="s">
        <v>41</v>
      </c>
      <c r="M316" s="19" t="s">
        <v>731</v>
      </c>
      <c r="N316" s="19" t="s">
        <v>732</v>
      </c>
      <c r="O316" s="23">
        <v>5</v>
      </c>
      <c r="P316" s="23">
        <v>12</v>
      </c>
      <c r="Q316" s="18" t="s">
        <v>41</v>
      </c>
      <c r="R316" s="18" t="s">
        <v>1382</v>
      </c>
      <c r="S316" s="18" t="s">
        <v>967</v>
      </c>
      <c r="T316" s="216" t="s">
        <v>2439</v>
      </c>
      <c r="U316" s="18"/>
      <c r="V316" s="18"/>
      <c r="W316" s="18"/>
      <c r="X316" s="18"/>
      <c r="Y316" s="18"/>
      <c r="Z316" s="18"/>
      <c r="AA316" s="101"/>
      <c r="AB316" s="204" t="s">
        <v>2677</v>
      </c>
      <c r="AC316" s="105"/>
      <c r="AD316" s="376">
        <f>+VLOOKUP(M316,'[8]PA con seg III Trimestre'!$M$298:$AF$327,18,FALSE)</f>
        <v>12</v>
      </c>
      <c r="AE316" s="376" t="str">
        <f>+VLOOKUP(M316,'[8]PA con seg III Trimestre'!$M$298:$AF$327,19,FALSE)</f>
        <v>Se realizaron cinco reuniones para gestionar temáticas pertinentes a Derechos Humanos: Con el Ministerio del Interior, la Fundación Ex-Preso Libertad, Con la Dirección de la Reclusión de Mujeres, Fundación los del Camino y la Universidad Konrad Lorenz . El porcentaje de avance se determinó considerando la meta que es 12,  (tres del I trimestre, dos del II trimestre,  dos del III trimestre y cinco IV trimestre)  equivalen al 100% de esta.</v>
      </c>
      <c r="AF316" s="376" t="str">
        <f>+VLOOKUP(M316,'[8]PA con seg III Trimestre'!$M$298:$AF$327,20,FALSE)</f>
        <v>Listados de asistencia
https://drive.google.com/drive/folders/0Bz9BU3gKMyzAcDZXNnpTSS1pZlU
C:\Users\DXHUERTASR\Desktop\GRUPO DDHH\PLAN DE ACCIÓN 2016</v>
      </c>
      <c r="AG316" s="378">
        <v>964</v>
      </c>
      <c r="AH316" s="18" t="s">
        <v>1460</v>
      </c>
      <c r="AI316" s="22" t="s">
        <v>47</v>
      </c>
      <c r="AJ316" s="24">
        <v>42370</v>
      </c>
      <c r="AK316" s="24">
        <v>42716</v>
      </c>
      <c r="AL316" s="18">
        <v>70</v>
      </c>
      <c r="AM316" s="22" t="s">
        <v>1391</v>
      </c>
      <c r="AN316" s="22" t="s">
        <v>142</v>
      </c>
      <c r="AO316" s="22" t="s">
        <v>2439</v>
      </c>
      <c r="AP316" s="23">
        <v>25</v>
      </c>
      <c r="AQ316" s="25" t="s">
        <v>1461</v>
      </c>
      <c r="AR316" s="22" t="s">
        <v>1462</v>
      </c>
      <c r="AS316" s="23">
        <v>42</v>
      </c>
      <c r="AT316" s="25" t="s">
        <v>1463</v>
      </c>
      <c r="AU316" s="22" t="s">
        <v>1464</v>
      </c>
      <c r="AV316" s="109">
        <v>58</v>
      </c>
      <c r="AW316" s="27">
        <v>0.78901734104046239</v>
      </c>
      <c r="AX316" s="235" t="s">
        <v>1463</v>
      </c>
      <c r="AY316" s="237" t="s">
        <v>2761</v>
      </c>
      <c r="AZ316" s="94">
        <f>+VLOOKUP(AG316,'[8]PA con seg III Trimestre'!$AG$298:$BC$327,20,FALSE)</f>
        <v>100</v>
      </c>
      <c r="BA316" s="106">
        <f t="shared" si="67"/>
        <v>1</v>
      </c>
      <c r="BB316" s="94" t="str">
        <f>+VLOOKUP(AG316,'[8]PA con seg III Trimestre'!$AG$298:$BC$327,22,FALSE)</f>
        <v>Se elaboraron las cinco actas de las reuniones mencionadas.  El porcentaje de avance se determinó considerando la meta que es 12, (tres del I trimestre, dos del II trimestre,  dos del III trimestre y cinco IV trimestre)  equivalen al 100% de esta.</v>
      </c>
      <c r="BC316" s="94" t="str">
        <f>+VLOOKUP(AG316,'[8]PA con seg III Trimestre'!$AG$298:$BC$327,23,FALSE)</f>
        <v>Actas No. 19, 21, 22, 24 y 26  del Grupo de Derechos Humanos
https://drive.google.com/drive/folders/0Bz9BU3gKMyzAcDZXNnpTSS1pZlU
C:\Users\DXHUERTASR\Desktop\GRUPO DDHH\PLAN DE ACCIÓN 2016</v>
      </c>
      <c r="BD316" s="107">
        <f t="shared" si="64"/>
        <v>346</v>
      </c>
      <c r="BE316" s="107">
        <f t="shared" si="65"/>
        <v>346</v>
      </c>
      <c r="BF316" s="108">
        <f t="shared" si="66"/>
        <v>1</v>
      </c>
      <c r="BG316" s="381">
        <f t="shared" si="74"/>
        <v>1</v>
      </c>
      <c r="BH316" s="381">
        <f t="shared" si="75"/>
        <v>1</v>
      </c>
      <c r="BI316" s="382">
        <f t="shared" si="76"/>
        <v>0.05</v>
      </c>
      <c r="BJ316" s="381">
        <f t="shared" si="77"/>
        <v>0.7</v>
      </c>
      <c r="BK316" s="381">
        <f t="shared" si="78"/>
        <v>3.5000000000000003E-2</v>
      </c>
    </row>
    <row r="317" spans="1:63" ht="96" thickTop="1" thickBot="1" x14ac:dyDescent="0.3">
      <c r="A317" s="18" t="s">
        <v>827</v>
      </c>
      <c r="B317" s="18" t="s">
        <v>709</v>
      </c>
      <c r="C317" s="18" t="s">
        <v>827</v>
      </c>
      <c r="D317" s="19" t="s">
        <v>709</v>
      </c>
      <c r="E317" s="19" t="s">
        <v>710</v>
      </c>
      <c r="F317" s="19" t="s">
        <v>711</v>
      </c>
      <c r="G317" s="19" t="s">
        <v>829</v>
      </c>
      <c r="H317" s="19" t="s">
        <v>729</v>
      </c>
      <c r="I317" s="19" t="s">
        <v>728</v>
      </c>
      <c r="J317" s="19" t="s">
        <v>730</v>
      </c>
      <c r="K317" s="19">
        <v>16</v>
      </c>
      <c r="L317" s="19" t="s">
        <v>41</v>
      </c>
      <c r="M317" s="19" t="s">
        <v>733</v>
      </c>
      <c r="N317" s="19" t="s">
        <v>734</v>
      </c>
      <c r="O317" s="20">
        <v>20</v>
      </c>
      <c r="P317" s="23">
        <v>1</v>
      </c>
      <c r="Q317" s="18" t="s">
        <v>41</v>
      </c>
      <c r="R317" s="21" t="s">
        <v>1382</v>
      </c>
      <c r="S317" s="22" t="s">
        <v>967</v>
      </c>
      <c r="T317" s="216" t="s">
        <v>2439</v>
      </c>
      <c r="U317" s="22"/>
      <c r="V317" s="22"/>
      <c r="W317" s="22"/>
      <c r="X317" s="22"/>
      <c r="Y317" s="22"/>
      <c r="Z317" s="22"/>
      <c r="AA317" s="101"/>
      <c r="AB317" s="204" t="s">
        <v>2677</v>
      </c>
      <c r="AC317" s="377"/>
      <c r="AD317" s="376">
        <f>+VLOOKUP(M317,'[8]PA con seg III Trimestre'!$M$298:$AF$327,18,FALSE)</f>
        <v>1</v>
      </c>
      <c r="AE317" s="376" t="str">
        <f>+VLOOKUP(M317,'[8]PA con seg III Trimestre'!$M$298:$AF$327,19,FALSE)</f>
        <v>Se aprobó el documento de política en el Comité de Desarrollo Administrativa, en acta 11 del 8 de septiembre y ya se encuentra publicado en la ruta virtual.
Se realizó la socialización de la política por cada regional</v>
      </c>
      <c r="AF317" s="376" t="str">
        <f>+VLOOKUP(M317,'[8]PA con seg III Trimestre'!$M$298:$AF$327,20,FALSE)</f>
        <v>Isolution
https://drive.google.com/drive/folders/0Bz9BU3gKMyzAcDZXNnpTSS1pZlU
C:\Users\DXHUERTASR\Desktop\GRUPO DDHH\PLAN DE ACCIÓN 2016</v>
      </c>
      <c r="AG317" s="378">
        <v>965</v>
      </c>
      <c r="AH317" s="18" t="s">
        <v>1465</v>
      </c>
      <c r="AI317" s="22" t="s">
        <v>47</v>
      </c>
      <c r="AJ317" s="24">
        <v>42370</v>
      </c>
      <c r="AK317" s="24">
        <v>42490</v>
      </c>
      <c r="AL317" s="22">
        <v>30</v>
      </c>
      <c r="AM317" s="22" t="s">
        <v>1391</v>
      </c>
      <c r="AN317" s="22" t="s">
        <v>142</v>
      </c>
      <c r="AO317" s="22" t="s">
        <v>2439</v>
      </c>
      <c r="AP317" s="23">
        <v>100</v>
      </c>
      <c r="AQ317" s="25" t="s">
        <v>1466</v>
      </c>
      <c r="AR317" s="22" t="s">
        <v>1454</v>
      </c>
      <c r="AS317" s="23">
        <v>100</v>
      </c>
      <c r="AT317" s="25" t="s">
        <v>1466</v>
      </c>
      <c r="AU317" s="233" t="s">
        <v>1454</v>
      </c>
      <c r="AV317" s="26">
        <f>+AS317</f>
        <v>100</v>
      </c>
      <c r="AW317" s="27">
        <v>1</v>
      </c>
      <c r="AX317" s="25" t="str">
        <f>+AT317</f>
        <v>Se compiló una carpeta de la doctrina institucional en el tema, relacionando las directivas, circulares y documentos en el tema.</v>
      </c>
      <c r="AY317" s="86" t="str">
        <f>+AU317</f>
        <v>C:\Users\DXHUERTASR\Desktop\GRUPO DDHH\PLAN DE ACCIÓN 2016</v>
      </c>
      <c r="AZ317" s="94" t="str">
        <f>+VLOOKUP(AG317,'[8]PA con seg III Trimestre'!$AG$298:$BC$327,20,FALSE)</f>
        <v>100</v>
      </c>
      <c r="BA317" s="106">
        <f t="shared" si="67"/>
        <v>1</v>
      </c>
      <c r="BB317" s="94" t="str">
        <f>+VLOOKUP(AG317,'[8]PA con seg III Trimestre'!$AG$298:$BC$327,22,FALSE)</f>
        <v>Se compiló una carpeta de la doctrina institucional en el tema, relacionando las directivas, circulares y documentos en el tema.</v>
      </c>
      <c r="BC317" s="94" t="str">
        <f>+VLOOKUP(AG317,'[8]PA con seg III Trimestre'!$AG$298:$BC$327,23,FALSE)</f>
        <v>C:\Users\DXHUERTASR\Desktop\GRUPO DDHH\PLAN DE ACCIÓN 2016</v>
      </c>
      <c r="BD317" s="107">
        <f t="shared" si="64"/>
        <v>120</v>
      </c>
      <c r="BE317" s="107">
        <f t="shared" si="65"/>
        <v>120</v>
      </c>
      <c r="BF317" s="108">
        <f t="shared" si="66"/>
        <v>1</v>
      </c>
      <c r="BG317" s="381">
        <f t="shared" si="74"/>
        <v>1</v>
      </c>
      <c r="BH317" s="381">
        <f t="shared" si="75"/>
        <v>1</v>
      </c>
      <c r="BI317" s="382">
        <f t="shared" si="76"/>
        <v>0.2</v>
      </c>
      <c r="BJ317" s="381">
        <f t="shared" si="77"/>
        <v>0.3</v>
      </c>
      <c r="BK317" s="381">
        <f t="shared" si="78"/>
        <v>0.06</v>
      </c>
    </row>
    <row r="318" spans="1:63" ht="109.5" thickTop="1" thickBot="1" x14ac:dyDescent="0.3">
      <c r="A318" s="18" t="s">
        <v>827</v>
      </c>
      <c r="B318" s="18" t="s">
        <v>709</v>
      </c>
      <c r="C318" s="18" t="s">
        <v>827</v>
      </c>
      <c r="D318" s="19" t="s">
        <v>709</v>
      </c>
      <c r="E318" s="19" t="s">
        <v>710</v>
      </c>
      <c r="F318" s="19" t="s">
        <v>711</v>
      </c>
      <c r="G318" s="19" t="s">
        <v>829</v>
      </c>
      <c r="H318" s="19" t="s">
        <v>729</v>
      </c>
      <c r="I318" s="19" t="s">
        <v>728</v>
      </c>
      <c r="J318" s="19" t="s">
        <v>730</v>
      </c>
      <c r="K318" s="19">
        <v>16</v>
      </c>
      <c r="L318" s="19" t="s">
        <v>41</v>
      </c>
      <c r="M318" s="19" t="s">
        <v>733</v>
      </c>
      <c r="N318" s="19" t="s">
        <v>734</v>
      </c>
      <c r="O318" s="23">
        <v>20</v>
      </c>
      <c r="P318" s="23">
        <v>1</v>
      </c>
      <c r="Q318" s="18" t="s">
        <v>41</v>
      </c>
      <c r="R318" s="18" t="s">
        <v>1382</v>
      </c>
      <c r="S318" s="18" t="s">
        <v>967</v>
      </c>
      <c r="T318" s="216" t="s">
        <v>2439</v>
      </c>
      <c r="U318" s="18"/>
      <c r="V318" s="18"/>
      <c r="W318" s="18"/>
      <c r="X318" s="18"/>
      <c r="Y318" s="18"/>
      <c r="Z318" s="18"/>
      <c r="AA318" s="101"/>
      <c r="AB318" s="204" t="s">
        <v>2677</v>
      </c>
      <c r="AC318" s="105"/>
      <c r="AD318" s="376">
        <f>+VLOOKUP(M318,'[8]PA con seg III Trimestre'!$M$298:$AF$327,18,FALSE)</f>
        <v>1</v>
      </c>
      <c r="AE318" s="376" t="str">
        <f>+VLOOKUP(M318,'[8]PA con seg III Trimestre'!$M$298:$AF$327,19,FALSE)</f>
        <v>Se aprobó el documento de política en el Comité de Desarrollo Administrativa, en acta 11 del 8 de septiembre y ya se encuentra publicado en la ruta virtual.
Se realizó la socialización de la política por cada regional</v>
      </c>
      <c r="AF318" s="376" t="str">
        <f>+VLOOKUP(M318,'[8]PA con seg III Trimestre'!$M$298:$AF$327,20,FALSE)</f>
        <v>Isolution
https://drive.google.com/drive/folders/0Bz9BU3gKMyzAcDZXNnpTSS1pZlU
C:\Users\DXHUERTASR\Desktop\GRUPO DDHH\PLAN DE ACCIÓN 2016</v>
      </c>
      <c r="AG318" s="378">
        <v>966</v>
      </c>
      <c r="AH318" s="18" t="s">
        <v>1467</v>
      </c>
      <c r="AI318" s="22" t="s">
        <v>47</v>
      </c>
      <c r="AJ318" s="24">
        <v>42491</v>
      </c>
      <c r="AK318" s="24">
        <v>42582</v>
      </c>
      <c r="AL318" s="22">
        <v>10</v>
      </c>
      <c r="AM318" s="22" t="s">
        <v>1391</v>
      </c>
      <c r="AN318" s="22" t="s">
        <v>142</v>
      </c>
      <c r="AO318" s="22" t="s">
        <v>2439</v>
      </c>
      <c r="AP318" s="23"/>
      <c r="AQ318" s="25"/>
      <c r="AR318" s="22"/>
      <c r="AS318" s="23">
        <v>100</v>
      </c>
      <c r="AT318" s="25" t="s">
        <v>1468</v>
      </c>
      <c r="AU318" s="22" t="s">
        <v>1469</v>
      </c>
      <c r="AV318" s="26">
        <f>+AS318</f>
        <v>100</v>
      </c>
      <c r="AW318" s="27">
        <v>1</v>
      </c>
      <c r="AX318" s="25" t="str">
        <f>+AT318</f>
        <v>Para recolectar la información se diseñaron dos encuestas: una para aplicar a las personas privadas de libertad y otra para servidores públicos, se envío a todos los establecimientos con fecha limite de envío el 31 de julio de 2016</v>
      </c>
      <c r="AY318" s="86" t="str">
        <f>+AU318</f>
        <v>Encuestas
Correo electrónico
https://drive.google.com/drive/folders/0Bz9BU3gKMyzAcDZXNnpTSS1pZlU
C:\Users\DXHUERTASR\Desktop\GRUPO DDHH\PLAN DE ACCIÓN 2016</v>
      </c>
      <c r="AZ318" s="94" t="str">
        <f>+VLOOKUP(AG318,'[8]PA con seg III Trimestre'!$AG$298:$BC$327,20,FALSE)</f>
        <v>100</v>
      </c>
      <c r="BA318" s="106">
        <f t="shared" si="67"/>
        <v>1</v>
      </c>
      <c r="BB318" s="94" t="str">
        <f>+VLOOKUP(AG318,'[8]PA con seg III Trimestre'!$AG$298:$BC$327,22,FALSE)</f>
        <v>Para recolectar la información se diseñaron dos encuestas: una para aplicar a las personas privadas de libertad y otra para servidores públicos, se envío a todos los establecimientos con fecha limite de envío el 31 de julio de 2016</v>
      </c>
      <c r="BC318" s="94" t="str">
        <f>+VLOOKUP(AG318,'[8]PA con seg III Trimestre'!$AG$298:$BC$327,23,FALSE)</f>
        <v>Encuestas
Correo electrónico
https://drive.google.com/drive/folders/0Bz9BU3gKMyzAcDZXNnpTSS1pZlU
C:\Users\DXHUERTASR\Desktop\GRUPO DDHH\PLAN DE ACCIÓN 2016</v>
      </c>
      <c r="BD318" s="107">
        <f t="shared" si="64"/>
        <v>91</v>
      </c>
      <c r="BE318" s="107">
        <f t="shared" si="65"/>
        <v>91</v>
      </c>
      <c r="BF318" s="108">
        <f t="shared" si="66"/>
        <v>1</v>
      </c>
      <c r="BG318" s="381">
        <f t="shared" si="74"/>
        <v>1</v>
      </c>
      <c r="BH318" s="381">
        <f t="shared" si="75"/>
        <v>1</v>
      </c>
      <c r="BI318" s="382">
        <f t="shared" si="76"/>
        <v>0.2</v>
      </c>
      <c r="BJ318" s="381">
        <f t="shared" si="77"/>
        <v>0.1</v>
      </c>
      <c r="BK318" s="381">
        <f t="shared" si="78"/>
        <v>0.02</v>
      </c>
    </row>
    <row r="319" spans="1:63" ht="96" thickTop="1" thickBot="1" x14ac:dyDescent="0.3">
      <c r="A319" s="18" t="s">
        <v>827</v>
      </c>
      <c r="B319" s="18" t="s">
        <v>709</v>
      </c>
      <c r="C319" s="18" t="s">
        <v>827</v>
      </c>
      <c r="D319" s="19" t="s">
        <v>709</v>
      </c>
      <c r="E319" s="19" t="s">
        <v>710</v>
      </c>
      <c r="F319" s="19" t="s">
        <v>711</v>
      </c>
      <c r="G319" s="19" t="s">
        <v>829</v>
      </c>
      <c r="H319" s="19" t="s">
        <v>729</v>
      </c>
      <c r="I319" s="19" t="s">
        <v>728</v>
      </c>
      <c r="J319" s="19" t="s">
        <v>730</v>
      </c>
      <c r="K319" s="19">
        <v>16</v>
      </c>
      <c r="L319" s="19" t="s">
        <v>41</v>
      </c>
      <c r="M319" s="19" t="s">
        <v>733</v>
      </c>
      <c r="N319" s="19" t="s">
        <v>734</v>
      </c>
      <c r="O319" s="23">
        <v>20</v>
      </c>
      <c r="P319" s="23">
        <v>1</v>
      </c>
      <c r="Q319" s="18" t="s">
        <v>41</v>
      </c>
      <c r="R319" s="18" t="s">
        <v>1382</v>
      </c>
      <c r="S319" s="18" t="s">
        <v>967</v>
      </c>
      <c r="T319" s="216" t="s">
        <v>2439</v>
      </c>
      <c r="U319" s="18"/>
      <c r="V319" s="18"/>
      <c r="W319" s="18"/>
      <c r="X319" s="18"/>
      <c r="Y319" s="18"/>
      <c r="Z319" s="18"/>
      <c r="AA319" s="101"/>
      <c r="AB319" s="204" t="s">
        <v>2677</v>
      </c>
      <c r="AC319" s="105"/>
      <c r="AD319" s="376">
        <f>+VLOOKUP(M319,'[8]PA con seg III Trimestre'!$M$298:$AF$327,18,FALSE)</f>
        <v>1</v>
      </c>
      <c r="AE319" s="376" t="str">
        <f>+VLOOKUP(M319,'[8]PA con seg III Trimestre'!$M$298:$AF$327,19,FALSE)</f>
        <v>Se aprobó el documento de política en el Comité de Desarrollo Administrativa, en acta 11 del 8 de septiembre y ya se encuentra publicado en la ruta virtual.
Se realizó la socialización de la política por cada regional</v>
      </c>
      <c r="AF319" s="376" t="str">
        <f>+VLOOKUP(M319,'[8]PA con seg III Trimestre'!$M$298:$AF$327,20,FALSE)</f>
        <v>Isolution
https://drive.google.com/drive/folders/0Bz9BU3gKMyzAcDZXNnpTSS1pZlU
C:\Users\DXHUERTASR\Desktop\GRUPO DDHH\PLAN DE ACCIÓN 2016</v>
      </c>
      <c r="AG319" s="378">
        <v>967</v>
      </c>
      <c r="AH319" s="18" t="s">
        <v>1470</v>
      </c>
      <c r="AI319" s="22" t="s">
        <v>47</v>
      </c>
      <c r="AJ319" s="24">
        <v>42583</v>
      </c>
      <c r="AK319" s="24">
        <v>42704</v>
      </c>
      <c r="AL319" s="22">
        <v>40</v>
      </c>
      <c r="AM319" s="22" t="s">
        <v>1391</v>
      </c>
      <c r="AN319" s="22" t="s">
        <v>142</v>
      </c>
      <c r="AO319" s="22" t="s">
        <v>2439</v>
      </c>
      <c r="AP319" s="23"/>
      <c r="AQ319" s="25"/>
      <c r="AR319" s="22"/>
      <c r="AS319" s="23"/>
      <c r="AT319" s="25"/>
      <c r="AU319" s="22"/>
      <c r="AV319" s="109">
        <v>50</v>
      </c>
      <c r="AW319" s="27">
        <v>0.49586776859504134</v>
      </c>
      <c r="AX319" s="235" t="s">
        <v>2762</v>
      </c>
      <c r="AY319" s="238" t="s">
        <v>2763</v>
      </c>
      <c r="AZ319" s="94">
        <f>+VLOOKUP(AG319,'[8]PA con seg III Trimestre'!$AG$298:$BC$327,20,FALSE)</f>
        <v>100</v>
      </c>
      <c r="BA319" s="106">
        <f t="shared" si="67"/>
        <v>1</v>
      </c>
      <c r="BB319" s="94" t="str">
        <f>+VLOOKUP(AG319,'[8]PA con seg III Trimestre'!$AG$298:$BC$327,22,FALSE)</f>
        <v>Se aprobó el documento de política en el Comité de Desarrollo Administrativa, en acta 11 del 8 de septiembre y ya se encuentra publicado en la ruta virtual</v>
      </c>
      <c r="BC319" s="94" t="str">
        <f>+VLOOKUP(AG319,'[8]PA con seg III Trimestre'!$AG$298:$BC$327,23,FALSE)</f>
        <v>Isolution</v>
      </c>
      <c r="BD319" s="107">
        <f t="shared" si="64"/>
        <v>121</v>
      </c>
      <c r="BE319" s="107">
        <f t="shared" si="65"/>
        <v>121</v>
      </c>
      <c r="BF319" s="108">
        <f t="shared" si="66"/>
        <v>1</v>
      </c>
      <c r="BG319" s="381">
        <f t="shared" si="74"/>
        <v>1</v>
      </c>
      <c r="BH319" s="381">
        <f t="shared" si="75"/>
        <v>1</v>
      </c>
      <c r="BI319" s="382">
        <f t="shared" si="76"/>
        <v>0.2</v>
      </c>
      <c r="BJ319" s="381">
        <f t="shared" si="77"/>
        <v>0.4</v>
      </c>
      <c r="BK319" s="381">
        <f t="shared" si="78"/>
        <v>0.08</v>
      </c>
    </row>
    <row r="320" spans="1:63" ht="96" thickTop="1" thickBot="1" x14ac:dyDescent="0.3">
      <c r="A320" s="18" t="s">
        <v>827</v>
      </c>
      <c r="B320" s="18" t="s">
        <v>709</v>
      </c>
      <c r="C320" s="18" t="s">
        <v>827</v>
      </c>
      <c r="D320" s="19" t="s">
        <v>709</v>
      </c>
      <c r="E320" s="19" t="s">
        <v>710</v>
      </c>
      <c r="F320" s="19" t="s">
        <v>711</v>
      </c>
      <c r="G320" s="19" t="s">
        <v>829</v>
      </c>
      <c r="H320" s="19" t="s">
        <v>729</v>
      </c>
      <c r="I320" s="19" t="s">
        <v>728</v>
      </c>
      <c r="J320" s="19" t="s">
        <v>730</v>
      </c>
      <c r="K320" s="19">
        <v>16</v>
      </c>
      <c r="L320" s="19" t="s">
        <v>41</v>
      </c>
      <c r="M320" s="19" t="s">
        <v>733</v>
      </c>
      <c r="N320" s="19" t="s">
        <v>734</v>
      </c>
      <c r="O320" s="23">
        <v>20</v>
      </c>
      <c r="P320" s="23">
        <v>1</v>
      </c>
      <c r="Q320" s="18" t="s">
        <v>41</v>
      </c>
      <c r="R320" s="18" t="s">
        <v>1382</v>
      </c>
      <c r="S320" s="18" t="s">
        <v>967</v>
      </c>
      <c r="T320" s="216" t="s">
        <v>2439</v>
      </c>
      <c r="U320" s="18"/>
      <c r="V320" s="18"/>
      <c r="W320" s="18"/>
      <c r="X320" s="18"/>
      <c r="Y320" s="18"/>
      <c r="Z320" s="18"/>
      <c r="AA320" s="102"/>
      <c r="AB320" s="18"/>
      <c r="AC320" s="110"/>
      <c r="AD320" s="376">
        <f>+VLOOKUP(M320,'[8]PA con seg III Trimestre'!$M$298:$AF$327,18,FALSE)</f>
        <v>1</v>
      </c>
      <c r="AE320" s="376" t="str">
        <f>+VLOOKUP(M320,'[8]PA con seg III Trimestre'!$M$298:$AF$327,19,FALSE)</f>
        <v>Se aprobó el documento de política en el Comité de Desarrollo Administrativa, en acta 11 del 8 de septiembre y ya se encuentra publicado en la ruta virtual.
Se realizó la socialización de la política por cada regional</v>
      </c>
      <c r="AF320" s="376" t="str">
        <f>+VLOOKUP(M320,'[8]PA con seg III Trimestre'!$M$298:$AF$327,20,FALSE)</f>
        <v>Isolution
https://drive.google.com/drive/folders/0Bz9BU3gKMyzAcDZXNnpTSS1pZlU
C:\Users\DXHUERTASR\Desktop\GRUPO DDHH\PLAN DE ACCIÓN 2016</v>
      </c>
      <c r="AG320" s="378">
        <v>968</v>
      </c>
      <c r="AH320" s="18" t="s">
        <v>1471</v>
      </c>
      <c r="AI320" s="22" t="s">
        <v>47</v>
      </c>
      <c r="AJ320" s="24">
        <v>42705</v>
      </c>
      <c r="AK320" s="24">
        <v>42716</v>
      </c>
      <c r="AL320" s="22">
        <v>20</v>
      </c>
      <c r="AM320" s="22" t="s">
        <v>1391</v>
      </c>
      <c r="AN320" s="22" t="s">
        <v>142</v>
      </c>
      <c r="AO320" s="22" t="s">
        <v>2439</v>
      </c>
      <c r="AP320" s="23"/>
      <c r="AQ320" s="25"/>
      <c r="AR320" s="22"/>
      <c r="AS320" s="23"/>
      <c r="AT320" s="25"/>
      <c r="AU320" s="22"/>
      <c r="AV320" s="109"/>
      <c r="AW320" s="27" t="s">
        <v>3102</v>
      </c>
      <c r="AX320" s="109"/>
      <c r="AY320" s="208"/>
      <c r="AZ320" s="94">
        <f>+VLOOKUP(AG320,'[8]PA con seg III Trimestre'!$AG$298:$BC$327,20,FALSE)</f>
        <v>100</v>
      </c>
      <c r="BA320" s="106">
        <f t="shared" si="67"/>
        <v>1</v>
      </c>
      <c r="BB320" s="94" t="str">
        <f>+VLOOKUP(AG320,'[8]PA con seg III Trimestre'!$AG$298:$BC$327,22,FALSE)</f>
        <v>Se realizó la socialización de la política por cada regional</v>
      </c>
      <c r="BC320" s="94" t="str">
        <f>+VLOOKUP(AG320,'[8]PA con seg III Trimestre'!$AG$298:$BC$327,23,FALSE)</f>
        <v>https://drive.google.com/drive/folders/0Bz9BU3gKMyzAcDZXNnpTSS1pZlU
C:\Users\DXHUERTASR\Desktop\GRUPO DDHH\PLAN DE ACCIÓN 2016</v>
      </c>
      <c r="BD320" s="107">
        <f t="shared" si="64"/>
        <v>11</v>
      </c>
      <c r="BE320" s="107">
        <f t="shared" si="65"/>
        <v>11</v>
      </c>
      <c r="BF320" s="108">
        <f t="shared" si="66"/>
        <v>1</v>
      </c>
      <c r="BG320" s="381">
        <f t="shared" si="74"/>
        <v>1</v>
      </c>
      <c r="BH320" s="381">
        <f t="shared" si="75"/>
        <v>1</v>
      </c>
      <c r="BI320" s="382">
        <f t="shared" si="76"/>
        <v>0.2</v>
      </c>
      <c r="BJ320" s="381">
        <f t="shared" si="77"/>
        <v>0.2</v>
      </c>
      <c r="BK320" s="381">
        <f t="shared" si="78"/>
        <v>0.04</v>
      </c>
    </row>
    <row r="321" spans="1:63" ht="109.5" thickTop="1" thickBot="1" x14ac:dyDescent="0.3">
      <c r="A321" s="18" t="s">
        <v>827</v>
      </c>
      <c r="B321" s="18" t="s">
        <v>709</v>
      </c>
      <c r="C321" s="18" t="s">
        <v>827</v>
      </c>
      <c r="D321" s="19" t="s">
        <v>709</v>
      </c>
      <c r="E321" s="19" t="s">
        <v>710</v>
      </c>
      <c r="F321" s="19" t="s">
        <v>711</v>
      </c>
      <c r="G321" s="19" t="s">
        <v>829</v>
      </c>
      <c r="H321" s="19" t="s">
        <v>729</v>
      </c>
      <c r="I321" s="19" t="s">
        <v>728</v>
      </c>
      <c r="J321" s="19" t="s">
        <v>730</v>
      </c>
      <c r="K321" s="19">
        <v>16</v>
      </c>
      <c r="L321" s="19" t="s">
        <v>41</v>
      </c>
      <c r="M321" s="19" t="s">
        <v>736</v>
      </c>
      <c r="N321" s="19" t="s">
        <v>737</v>
      </c>
      <c r="O321" s="20">
        <v>20</v>
      </c>
      <c r="P321" s="23">
        <v>2</v>
      </c>
      <c r="Q321" s="18" t="s">
        <v>41</v>
      </c>
      <c r="R321" s="21" t="s">
        <v>1382</v>
      </c>
      <c r="S321" s="22" t="s">
        <v>967</v>
      </c>
      <c r="T321" s="216" t="s">
        <v>2439</v>
      </c>
      <c r="U321" s="22"/>
      <c r="V321" s="22"/>
      <c r="W321" s="22"/>
      <c r="X321" s="22"/>
      <c r="Y321" s="22"/>
      <c r="Z321" s="22"/>
      <c r="AA321" s="101"/>
      <c r="AB321" s="22" t="s">
        <v>2746</v>
      </c>
      <c r="AC321" s="90" t="s">
        <v>2747</v>
      </c>
      <c r="AD321" s="376">
        <f>+VLOOKUP(M321,'[8]PA con seg III Trimestre'!$M$298:$AF$327,18,FALSE)</f>
        <v>2</v>
      </c>
      <c r="AE321" s="376" t="str">
        <f>+VLOOKUP(M321,'[8]PA con seg III Trimestre'!$M$298:$AF$327,19,FALSE)</f>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
      <c r="AF321" s="376" t="str">
        <f>+VLOOKUP(M321,'[8]PA con seg III Trimestre'!$M$298:$AF$327,20,FALSE)</f>
        <v>GESDOC 2016IE0023936 
 2016IE0023921
https://drive.google.com/drive/folders/0Bz9BU3gKMyzAMXdIM2JxY2N0TFE
C:\Users\DXHUERTASR\Desktop\GRUPO DDHH\PLAN DE ACCIÓN 2016
http://www.inpec.gov.co/portal/page/portal/Inpec/DerechosHumanosYResocializacion/DerechosHumanosBoletines/diagDDHH</v>
      </c>
      <c r="AG321" s="378">
        <v>969</v>
      </c>
      <c r="AH321" s="18" t="s">
        <v>1465</v>
      </c>
      <c r="AI321" s="22" t="s">
        <v>47</v>
      </c>
      <c r="AJ321" s="24">
        <v>42370</v>
      </c>
      <c r="AK321" s="24">
        <v>42490</v>
      </c>
      <c r="AL321" s="22">
        <v>30</v>
      </c>
      <c r="AM321" s="22" t="s">
        <v>1472</v>
      </c>
      <c r="AN321" s="22" t="s">
        <v>1363</v>
      </c>
      <c r="AO321" s="22" t="s">
        <v>2439</v>
      </c>
      <c r="AP321" s="23">
        <v>100</v>
      </c>
      <c r="AQ321" s="25" t="s">
        <v>1473</v>
      </c>
      <c r="AR321" s="22" t="s">
        <v>1454</v>
      </c>
      <c r="AS321" s="23">
        <v>100</v>
      </c>
      <c r="AT321" s="25" t="s">
        <v>1473</v>
      </c>
      <c r="AU321" s="233" t="s">
        <v>1454</v>
      </c>
      <c r="AV321" s="26">
        <f>+AS321</f>
        <v>100</v>
      </c>
      <c r="AW321" s="27">
        <v>1</v>
      </c>
      <c r="AX321" s="25" t="str">
        <f>+AT321</f>
        <v>Se realizó la consolidación de las estadísticas de las dos regionales a trabajar: Noroeste y Norte.</v>
      </c>
      <c r="AY321" s="86" t="str">
        <f>+AU321</f>
        <v>C:\Users\DXHUERTASR\Desktop\GRUPO DDHH\PLAN DE ACCIÓN 2016</v>
      </c>
      <c r="AZ321" s="94" t="str">
        <f>+VLOOKUP(AG321,'[8]PA con seg III Trimestre'!$AG$298:$BC$327,20,FALSE)</f>
        <v>100</v>
      </c>
      <c r="BA321" s="106">
        <f t="shared" si="67"/>
        <v>1</v>
      </c>
      <c r="BB321" s="94" t="str">
        <f>+VLOOKUP(AG321,'[8]PA con seg III Trimestre'!$AG$298:$BC$327,22,FALSE)</f>
        <v>Se realizó la consolidación de las estadísticas de las dos regionales a trabajar: Noroeste y Norte.</v>
      </c>
      <c r="BC321" s="94" t="str">
        <f>+VLOOKUP(AG321,'[8]PA con seg III Trimestre'!$AG$298:$BC$327,23,FALSE)</f>
        <v>C:\Users\DXHUERTASR\Desktop\GRUPO DDHH\PLAN DE ACCIÓN 2016</v>
      </c>
      <c r="BD321" s="107">
        <f t="shared" si="64"/>
        <v>120</v>
      </c>
      <c r="BE321" s="107">
        <f t="shared" si="65"/>
        <v>120</v>
      </c>
      <c r="BF321" s="108">
        <f t="shared" si="66"/>
        <v>1</v>
      </c>
      <c r="BG321" s="381">
        <f t="shared" si="74"/>
        <v>1</v>
      </c>
      <c r="BH321" s="381">
        <f t="shared" si="75"/>
        <v>1</v>
      </c>
      <c r="BI321" s="382">
        <f t="shared" si="76"/>
        <v>0.2</v>
      </c>
      <c r="BJ321" s="381">
        <f t="shared" si="77"/>
        <v>0.3</v>
      </c>
      <c r="BK321" s="381">
        <f t="shared" si="78"/>
        <v>0.06</v>
      </c>
    </row>
    <row r="322" spans="1:63" ht="109.5" thickTop="1" thickBot="1" x14ac:dyDescent="0.3">
      <c r="A322" s="18" t="s">
        <v>827</v>
      </c>
      <c r="B322" s="18" t="s">
        <v>709</v>
      </c>
      <c r="C322" s="18" t="s">
        <v>827</v>
      </c>
      <c r="D322" s="19" t="s">
        <v>709</v>
      </c>
      <c r="E322" s="19" t="s">
        <v>710</v>
      </c>
      <c r="F322" s="19" t="s">
        <v>711</v>
      </c>
      <c r="G322" s="19" t="s">
        <v>829</v>
      </c>
      <c r="H322" s="19" t="s">
        <v>729</v>
      </c>
      <c r="I322" s="19" t="s">
        <v>728</v>
      </c>
      <c r="J322" s="19" t="s">
        <v>730</v>
      </c>
      <c r="K322" s="19">
        <v>16</v>
      </c>
      <c r="L322" s="19" t="s">
        <v>41</v>
      </c>
      <c r="M322" s="19" t="s">
        <v>736</v>
      </c>
      <c r="N322" s="19" t="s">
        <v>737</v>
      </c>
      <c r="O322" s="23">
        <v>20</v>
      </c>
      <c r="P322" s="23">
        <v>2</v>
      </c>
      <c r="Q322" s="18" t="s">
        <v>41</v>
      </c>
      <c r="R322" s="18" t="s">
        <v>1382</v>
      </c>
      <c r="S322" s="18" t="s">
        <v>967</v>
      </c>
      <c r="T322" s="216" t="s">
        <v>2439</v>
      </c>
      <c r="U322" s="18"/>
      <c r="V322" s="18"/>
      <c r="W322" s="18"/>
      <c r="X322" s="18"/>
      <c r="Y322" s="18"/>
      <c r="Z322" s="18"/>
      <c r="AA322" s="101"/>
      <c r="AB322" s="22" t="s">
        <v>2746</v>
      </c>
      <c r="AC322" s="90" t="s">
        <v>2747</v>
      </c>
      <c r="AD322" s="376">
        <f>+VLOOKUP(M322,'[8]PA con seg III Trimestre'!$M$298:$AF$327,18,FALSE)</f>
        <v>2</v>
      </c>
      <c r="AE322" s="376" t="str">
        <f>+VLOOKUP(M322,'[8]PA con seg III Trimestre'!$M$298:$AF$327,19,FALSE)</f>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
      <c r="AF322" s="376" t="str">
        <f>+VLOOKUP(M322,'[8]PA con seg III Trimestre'!$M$298:$AF$327,20,FALSE)</f>
        <v>GESDOC 2016IE0023936 
 2016IE0023921
https://drive.google.com/drive/folders/0Bz9BU3gKMyzAMXdIM2JxY2N0TFE
C:\Users\DXHUERTASR\Desktop\GRUPO DDHH\PLAN DE ACCIÓN 2016
http://www.inpec.gov.co/portal/page/portal/Inpec/DerechosHumanosYResocializacion/DerechosHumanosBoletines/diagDDHH</v>
      </c>
      <c r="AG322" s="378">
        <v>970</v>
      </c>
      <c r="AH322" s="18" t="s">
        <v>1467</v>
      </c>
      <c r="AI322" s="22" t="s">
        <v>47</v>
      </c>
      <c r="AJ322" s="24">
        <v>42491</v>
      </c>
      <c r="AK322" s="24">
        <v>42582</v>
      </c>
      <c r="AL322" s="22">
        <v>10</v>
      </c>
      <c r="AM322" s="22" t="s">
        <v>1472</v>
      </c>
      <c r="AN322" s="22" t="s">
        <v>1363</v>
      </c>
      <c r="AO322" s="22" t="s">
        <v>2439</v>
      </c>
      <c r="AP322" s="23"/>
      <c r="AQ322" s="25"/>
      <c r="AR322" s="22"/>
      <c r="AS322" s="23">
        <v>100</v>
      </c>
      <c r="AT322" s="25" t="s">
        <v>1474</v>
      </c>
      <c r="AU322" s="22" t="s">
        <v>1409</v>
      </c>
      <c r="AV322" s="26">
        <f>+AS322</f>
        <v>100</v>
      </c>
      <c r="AW322" s="27">
        <v>1</v>
      </c>
      <c r="AX322" s="25" t="str">
        <f>+AT322</f>
        <v>Se solicitó a cada uno de los establecimientos de las regionales, la información faltante por correo electrónico, con fecha límite 31 de mayo, se están consolidadno los documentos diagnósticos</v>
      </c>
      <c r="AY322" s="86" t="str">
        <f>+AU322</f>
        <v>Correo electrónico
https://drive.google.com/drive/folders/0Bz9BU3gKMyzAcDZXNnpTSS1pZlU
C:\Users\DXHUERTASR\Desktop\GRUPO DDHH\PLAN DE ACCIÓN 2016</v>
      </c>
      <c r="AZ322" s="94" t="str">
        <f>+VLOOKUP(AG322,'[8]PA con seg III Trimestre'!$AG$298:$BC$327,20,FALSE)</f>
        <v>100</v>
      </c>
      <c r="BA322" s="106">
        <f t="shared" si="67"/>
        <v>1</v>
      </c>
      <c r="BB322" s="94" t="str">
        <f>+VLOOKUP(AG322,'[8]PA con seg III Trimestre'!$AG$298:$BC$327,22,FALSE)</f>
        <v>Se solicitó a cada uno de los establecimientos de las regionales, la información faltante por correo electrónico, con fecha límite 31 de mayo, se están consolidadno los documentos diagnósticos</v>
      </c>
      <c r="BC322" s="94" t="str">
        <f>+VLOOKUP(AG322,'[8]PA con seg III Trimestre'!$AG$298:$BC$327,23,FALSE)</f>
        <v>Correo electrónico
https://drive.google.com/drive/folders/0Bz9BU3gKMyzAcDZXNnpTSS1pZlU
C:\Users\DXHUERTASR\Desktop\GRUPO DDHH\PLAN DE ACCIÓN 2016</v>
      </c>
      <c r="BD322" s="107">
        <f t="shared" si="64"/>
        <v>91</v>
      </c>
      <c r="BE322" s="107">
        <f t="shared" si="65"/>
        <v>91</v>
      </c>
      <c r="BF322" s="108">
        <f t="shared" si="66"/>
        <v>1</v>
      </c>
      <c r="BG322" s="381">
        <f t="shared" si="74"/>
        <v>1</v>
      </c>
      <c r="BH322" s="381">
        <f t="shared" si="75"/>
        <v>1</v>
      </c>
      <c r="BI322" s="382">
        <f t="shared" si="76"/>
        <v>0.2</v>
      </c>
      <c r="BJ322" s="381">
        <f t="shared" si="77"/>
        <v>0.1</v>
      </c>
      <c r="BK322" s="381">
        <f t="shared" si="78"/>
        <v>0.02</v>
      </c>
    </row>
    <row r="323" spans="1:63" ht="109.5" thickTop="1" thickBot="1" x14ac:dyDescent="0.3">
      <c r="A323" s="18" t="s">
        <v>827</v>
      </c>
      <c r="B323" s="18" t="s">
        <v>709</v>
      </c>
      <c r="C323" s="18" t="s">
        <v>827</v>
      </c>
      <c r="D323" s="19" t="s">
        <v>709</v>
      </c>
      <c r="E323" s="19" t="s">
        <v>710</v>
      </c>
      <c r="F323" s="19" t="s">
        <v>711</v>
      </c>
      <c r="G323" s="19" t="s">
        <v>829</v>
      </c>
      <c r="H323" s="19" t="s">
        <v>729</v>
      </c>
      <c r="I323" s="19" t="s">
        <v>728</v>
      </c>
      <c r="J323" s="19" t="s">
        <v>730</v>
      </c>
      <c r="K323" s="19">
        <v>16</v>
      </c>
      <c r="L323" s="19" t="s">
        <v>41</v>
      </c>
      <c r="M323" s="19" t="s">
        <v>736</v>
      </c>
      <c r="N323" s="19" t="s">
        <v>737</v>
      </c>
      <c r="O323" s="23">
        <v>20</v>
      </c>
      <c r="P323" s="23">
        <v>2</v>
      </c>
      <c r="Q323" s="18" t="s">
        <v>41</v>
      </c>
      <c r="R323" s="18" t="s">
        <v>1382</v>
      </c>
      <c r="S323" s="18" t="s">
        <v>967</v>
      </c>
      <c r="T323" s="216" t="s">
        <v>2439</v>
      </c>
      <c r="U323" s="18"/>
      <c r="V323" s="18"/>
      <c r="W323" s="18"/>
      <c r="X323" s="18"/>
      <c r="Y323" s="18"/>
      <c r="Z323" s="18"/>
      <c r="AA323" s="101"/>
      <c r="AB323" s="22" t="s">
        <v>2746</v>
      </c>
      <c r="AC323" s="90" t="s">
        <v>2747</v>
      </c>
      <c r="AD323" s="376">
        <f>+VLOOKUP(M323,'[8]PA con seg III Trimestre'!$M$298:$AF$327,18,FALSE)</f>
        <v>2</v>
      </c>
      <c r="AE323" s="376" t="str">
        <f>+VLOOKUP(M323,'[8]PA con seg III Trimestre'!$M$298:$AF$327,19,FALSE)</f>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
      <c r="AF323" s="376" t="str">
        <f>+VLOOKUP(M323,'[8]PA con seg III Trimestre'!$M$298:$AF$327,20,FALSE)</f>
        <v>GESDOC 2016IE0023936 
 2016IE0023921
https://drive.google.com/drive/folders/0Bz9BU3gKMyzAMXdIM2JxY2N0TFE
C:\Users\DXHUERTASR\Desktop\GRUPO DDHH\PLAN DE ACCIÓN 2016
http://www.inpec.gov.co/portal/page/portal/Inpec/DerechosHumanosYResocializacion/DerechosHumanosBoletines/diagDDHH</v>
      </c>
      <c r="AG323" s="378">
        <v>971</v>
      </c>
      <c r="AH323" s="18" t="s">
        <v>1475</v>
      </c>
      <c r="AI323" s="22" t="s">
        <v>47</v>
      </c>
      <c r="AJ323" s="24">
        <v>42583</v>
      </c>
      <c r="AK323" s="24">
        <v>42704</v>
      </c>
      <c r="AL323" s="22">
        <v>40</v>
      </c>
      <c r="AM323" s="22" t="s">
        <v>1472</v>
      </c>
      <c r="AN323" s="22" t="s">
        <v>1363</v>
      </c>
      <c r="AO323" s="22" t="s">
        <v>2439</v>
      </c>
      <c r="AP323" s="23"/>
      <c r="AQ323" s="25"/>
      <c r="AR323" s="22"/>
      <c r="AS323" s="23"/>
      <c r="AT323" s="25"/>
      <c r="AU323" s="22"/>
      <c r="AV323" s="109">
        <v>100</v>
      </c>
      <c r="AW323" s="27">
        <v>0.49586776859504134</v>
      </c>
      <c r="AX323" s="18" t="s">
        <v>2746</v>
      </c>
      <c r="AY323" s="110" t="s">
        <v>2748</v>
      </c>
      <c r="AZ323" s="94">
        <f>+VLOOKUP(AG323,'[8]PA con seg III Trimestre'!$AG$298:$BC$327,20,FALSE)</f>
        <v>100</v>
      </c>
      <c r="BA323" s="106">
        <f t="shared" si="67"/>
        <v>1</v>
      </c>
      <c r="BB323" s="94" t="str">
        <f>+VLOOKUP(AG323,'[8]PA con seg III Trimestre'!$AG$298:$BC$327,22,FALSE)</f>
        <v>Se elaboraron los documentos diagnósticos de la regional Norte y Noroeste, los cuales fueron presentados mediante oficio con código GESDOC 2016IE0023936 y 2016IE0023921</v>
      </c>
      <c r="BC323" s="94" t="str">
        <f>+VLOOKUP(AG323,'[8]PA con seg III Trimestre'!$AG$298:$BC$327,23,FALSE)</f>
        <v>GESDOC 2016IE0023936 
 2016IE0023921
https://drive.google.com/drive/folders/0Bz9BU3gKMyzAMXdIM2JxY2N0TFE
C:\Users\DXHUERTASR\Desktop\GRUPO DDHH\PLAN DE ACCIÓN 2016</v>
      </c>
      <c r="BD323" s="107">
        <f t="shared" si="64"/>
        <v>121</v>
      </c>
      <c r="BE323" s="107">
        <f t="shared" si="65"/>
        <v>121</v>
      </c>
      <c r="BF323" s="108">
        <f t="shared" si="66"/>
        <v>1</v>
      </c>
      <c r="BG323" s="381">
        <f t="shared" si="74"/>
        <v>1</v>
      </c>
      <c r="BH323" s="381">
        <f t="shared" si="75"/>
        <v>1</v>
      </c>
      <c r="BI323" s="382">
        <f t="shared" si="76"/>
        <v>0.2</v>
      </c>
      <c r="BJ323" s="381">
        <f t="shared" si="77"/>
        <v>0.4</v>
      </c>
      <c r="BK323" s="381">
        <f t="shared" si="78"/>
        <v>0.08</v>
      </c>
    </row>
    <row r="324" spans="1:63" ht="109.5" thickTop="1" thickBot="1" x14ac:dyDescent="0.3">
      <c r="A324" s="18" t="s">
        <v>827</v>
      </c>
      <c r="B324" s="18" t="s">
        <v>709</v>
      </c>
      <c r="C324" s="18" t="s">
        <v>827</v>
      </c>
      <c r="D324" s="19" t="s">
        <v>709</v>
      </c>
      <c r="E324" s="19" t="s">
        <v>710</v>
      </c>
      <c r="F324" s="19" t="s">
        <v>711</v>
      </c>
      <c r="G324" s="19" t="s">
        <v>829</v>
      </c>
      <c r="H324" s="19" t="s">
        <v>729</v>
      </c>
      <c r="I324" s="19" t="s">
        <v>728</v>
      </c>
      <c r="J324" s="19" t="s">
        <v>730</v>
      </c>
      <c r="K324" s="19">
        <v>16</v>
      </c>
      <c r="L324" s="19" t="s">
        <v>41</v>
      </c>
      <c r="M324" s="19" t="s">
        <v>736</v>
      </c>
      <c r="N324" s="19" t="s">
        <v>737</v>
      </c>
      <c r="O324" s="23">
        <v>20</v>
      </c>
      <c r="P324" s="23">
        <v>2</v>
      </c>
      <c r="Q324" s="18" t="s">
        <v>41</v>
      </c>
      <c r="R324" s="18" t="s">
        <v>1382</v>
      </c>
      <c r="S324" s="18" t="s">
        <v>967</v>
      </c>
      <c r="T324" s="216" t="s">
        <v>2439</v>
      </c>
      <c r="U324" s="18"/>
      <c r="V324" s="18"/>
      <c r="W324" s="18"/>
      <c r="X324" s="18"/>
      <c r="Y324" s="18"/>
      <c r="Z324" s="18"/>
      <c r="AA324" s="101"/>
      <c r="AB324" s="22" t="s">
        <v>2746</v>
      </c>
      <c r="AC324" s="90" t="s">
        <v>2747</v>
      </c>
      <c r="AD324" s="376">
        <f>+VLOOKUP(M324,'[8]PA con seg III Trimestre'!$M$298:$AF$327,18,FALSE)</f>
        <v>2</v>
      </c>
      <c r="AE324" s="376" t="str">
        <f>+VLOOKUP(M324,'[8]PA con seg III Trimestre'!$M$298:$AF$327,19,FALSE)</f>
        <v>Se elaboraron los documentos diagnósticos de la regional Norte y Noroeste, los cuales fueron presentados mediante oficio con código GESDOC 2016IE0023936 y 2016IE0023921
Se realizó la socialización por regional y los diagnósticos se encuentran publicados en la página web de la entidad</v>
      </c>
      <c r="AF324" s="376" t="str">
        <f>+VLOOKUP(M324,'[8]PA con seg III Trimestre'!$M$298:$AF$327,20,FALSE)</f>
        <v>GESDOC 2016IE0023936 
 2016IE0023921
https://drive.google.com/drive/folders/0Bz9BU3gKMyzAMXdIM2JxY2N0TFE
C:\Users\DXHUERTASR\Desktop\GRUPO DDHH\PLAN DE ACCIÓN 2016
http://www.inpec.gov.co/portal/page/portal/Inpec/DerechosHumanosYResocializacion/DerechosHumanosBoletines/diagDDHH</v>
      </c>
      <c r="AG324" s="378">
        <v>972</v>
      </c>
      <c r="AH324" s="18" t="s">
        <v>1476</v>
      </c>
      <c r="AI324" s="22" t="s">
        <v>47</v>
      </c>
      <c r="AJ324" s="24">
        <v>42705</v>
      </c>
      <c r="AK324" s="24">
        <v>42716</v>
      </c>
      <c r="AL324" s="22">
        <v>20</v>
      </c>
      <c r="AM324" s="22" t="s">
        <v>1472</v>
      </c>
      <c r="AN324" s="22" t="s">
        <v>1363</v>
      </c>
      <c r="AO324" s="22" t="s">
        <v>2439</v>
      </c>
      <c r="AP324" s="23"/>
      <c r="AQ324" s="25"/>
      <c r="AR324" s="22"/>
      <c r="AS324" s="23"/>
      <c r="AT324" s="25"/>
      <c r="AU324" s="22"/>
      <c r="AV324" s="109"/>
      <c r="AW324" s="27" t="s">
        <v>3102</v>
      </c>
      <c r="AX324" s="109"/>
      <c r="AY324" s="208"/>
      <c r="AZ324" s="94">
        <f>+VLOOKUP(AG324,'[8]PA con seg III Trimestre'!$AG$298:$BC$327,20,FALSE)</f>
        <v>100</v>
      </c>
      <c r="BA324" s="106">
        <f t="shared" si="67"/>
        <v>1</v>
      </c>
      <c r="BB324" s="94" t="str">
        <f>+VLOOKUP(AG324,'[8]PA con seg III Trimestre'!$AG$298:$BC$327,22,FALSE)</f>
        <v>Se realizó la socialización por regional y los diagnósticos se encuentran publicados en la página web de la entidad</v>
      </c>
      <c r="BC324" s="94" t="str">
        <f>+VLOOKUP(AG324,'[8]PA con seg III Trimestre'!$AG$298:$BC$327,23,FALSE)</f>
        <v>http://www.inpec.gov.co/portal/page/portal/Inpec/DerechosHumanosYResocializacion/DerechosHumanosBoletines/diagDDHH</v>
      </c>
      <c r="BD324" s="107">
        <f t="shared" si="64"/>
        <v>11</v>
      </c>
      <c r="BE324" s="107">
        <f t="shared" si="65"/>
        <v>11</v>
      </c>
      <c r="BF324" s="108">
        <f t="shared" si="66"/>
        <v>1</v>
      </c>
      <c r="BG324" s="381">
        <f t="shared" si="74"/>
        <v>1</v>
      </c>
      <c r="BH324" s="381">
        <f t="shared" si="75"/>
        <v>1</v>
      </c>
      <c r="BI324" s="382">
        <f t="shared" si="76"/>
        <v>0.2</v>
      </c>
      <c r="BJ324" s="381">
        <f t="shared" si="77"/>
        <v>0.2</v>
      </c>
      <c r="BK324" s="381">
        <f t="shared" si="78"/>
        <v>0.04</v>
      </c>
    </row>
    <row r="325" spans="1:63" ht="55.5" thickTop="1" thickBot="1" x14ac:dyDescent="0.3">
      <c r="A325" s="18" t="s">
        <v>827</v>
      </c>
      <c r="B325" s="18" t="s">
        <v>709</v>
      </c>
      <c r="C325" s="18" t="s">
        <v>827</v>
      </c>
      <c r="D325" s="19" t="s">
        <v>709</v>
      </c>
      <c r="E325" s="19" t="s">
        <v>710</v>
      </c>
      <c r="F325" s="19" t="s">
        <v>711</v>
      </c>
      <c r="G325" s="19" t="s">
        <v>829</v>
      </c>
      <c r="H325" s="19" t="s">
        <v>729</v>
      </c>
      <c r="I325" s="19" t="s">
        <v>728</v>
      </c>
      <c r="J325" s="19" t="s">
        <v>730</v>
      </c>
      <c r="K325" s="19">
        <v>16</v>
      </c>
      <c r="L325" s="19" t="s">
        <v>41</v>
      </c>
      <c r="M325" s="19" t="s">
        <v>735</v>
      </c>
      <c r="N325" s="19" t="s">
        <v>1477</v>
      </c>
      <c r="O325" s="20">
        <v>5</v>
      </c>
      <c r="P325" s="23">
        <v>1</v>
      </c>
      <c r="Q325" s="18" t="s">
        <v>41</v>
      </c>
      <c r="R325" s="21" t="s">
        <v>1382</v>
      </c>
      <c r="S325" s="22" t="s">
        <v>967</v>
      </c>
      <c r="T325" s="216" t="s">
        <v>2439</v>
      </c>
      <c r="U325" s="22"/>
      <c r="V325" s="22"/>
      <c r="W325" s="22"/>
      <c r="X325" s="22"/>
      <c r="Y325" s="22"/>
      <c r="Z325" s="22"/>
      <c r="AA325" s="101"/>
      <c r="AB325" s="204" t="s">
        <v>2677</v>
      </c>
      <c r="AC325" s="377"/>
      <c r="AD325" s="376">
        <f>+VLOOKUP(M325,'[8]PA con seg III Trimestre'!$M$298:$AF$327,18,FALSE)</f>
        <v>1</v>
      </c>
      <c r="AE325" s="376" t="str">
        <f>+VLOOKUP(M325,'[8]PA con seg III Trimestre'!$M$298:$AF$327,19,FALSE)</f>
        <v>Se consolidaron las respuestas a informes y requerimientos del Ministerio de Relaciones Exteriores-Cancillería</v>
      </c>
      <c r="AF325" s="376" t="str">
        <f>+VLOOKUP(M325,'[8]PA con seg III Trimestre'!$M$298:$AF$327,20,FALSE)</f>
        <v>https://drive.google.com/drive/folders/0Bz9BU3gKMyzAMXdIM2JxY2N0TFE
C:\Users\DXHUERTASR\Desktop\GRUPO DDHH\PLAN DE ACCIÓN 2016</v>
      </c>
      <c r="AG325" s="378">
        <v>973</v>
      </c>
      <c r="AH325" s="18" t="s">
        <v>1478</v>
      </c>
      <c r="AI325" s="22" t="s">
        <v>47</v>
      </c>
      <c r="AJ325" s="24">
        <v>42552</v>
      </c>
      <c r="AK325" s="24">
        <v>42689</v>
      </c>
      <c r="AL325" s="22">
        <v>40</v>
      </c>
      <c r="AM325" s="22" t="s">
        <v>1391</v>
      </c>
      <c r="AN325" s="22" t="s">
        <v>142</v>
      </c>
      <c r="AO325" s="22" t="s">
        <v>2439</v>
      </c>
      <c r="AP325" s="23"/>
      <c r="AQ325" s="25"/>
      <c r="AR325" s="22"/>
      <c r="AS325" s="23"/>
      <c r="AT325" s="25"/>
      <c r="AU325" s="22"/>
      <c r="AV325" s="109">
        <v>66</v>
      </c>
      <c r="AW325" s="27">
        <v>0.66423357664233573</v>
      </c>
      <c r="AX325" s="18" t="s">
        <v>2764</v>
      </c>
      <c r="AY325" s="110" t="s">
        <v>2750</v>
      </c>
      <c r="AZ325" s="94">
        <f>+VLOOKUP(AG325,'[8]PA con seg III Trimestre'!$AG$298:$BC$327,20,FALSE)</f>
        <v>100</v>
      </c>
      <c r="BA325" s="106">
        <f t="shared" si="67"/>
        <v>1</v>
      </c>
      <c r="BB325" s="94" t="str">
        <f>+VLOOKUP(AG325,'[8]PA con seg III Trimestre'!$AG$298:$BC$327,22,FALSE)</f>
        <v>Se consolidaron las respuestas a informes y requerimientos del Ministerio de Relaciones Exteriores-Cancillería</v>
      </c>
      <c r="BC325" s="94" t="str">
        <f>+VLOOKUP(AG325,'[8]PA con seg III Trimestre'!$AG$298:$BC$327,23,FALSE)</f>
        <v>https://drive.google.com/drive/folders/0Bz9BU3gKMyzAMXdIM2JxY2N0TFE
C:\Users\DXHUERTASR\Desktop\GRUPO DDHH\PLAN DE ACCIÓN 2016</v>
      </c>
      <c r="BD325" s="107">
        <f t="shared" si="64"/>
        <v>137</v>
      </c>
      <c r="BE325" s="107">
        <f t="shared" si="65"/>
        <v>137</v>
      </c>
      <c r="BF325" s="108">
        <f t="shared" si="66"/>
        <v>1</v>
      </c>
      <c r="BG325" s="381">
        <f t="shared" si="74"/>
        <v>1</v>
      </c>
      <c r="BH325" s="381">
        <f t="shared" si="75"/>
        <v>1</v>
      </c>
      <c r="BI325" s="382">
        <f t="shared" si="76"/>
        <v>0.05</v>
      </c>
      <c r="BJ325" s="381">
        <f t="shared" si="77"/>
        <v>0.4</v>
      </c>
      <c r="BK325" s="381">
        <f t="shared" si="78"/>
        <v>0.02</v>
      </c>
    </row>
    <row r="326" spans="1:63" ht="55.5" thickTop="1" thickBot="1" x14ac:dyDescent="0.3">
      <c r="A326" s="18" t="s">
        <v>827</v>
      </c>
      <c r="B326" s="18" t="s">
        <v>709</v>
      </c>
      <c r="C326" s="18" t="s">
        <v>827</v>
      </c>
      <c r="D326" s="19" t="s">
        <v>709</v>
      </c>
      <c r="E326" s="19" t="s">
        <v>710</v>
      </c>
      <c r="F326" s="19" t="s">
        <v>711</v>
      </c>
      <c r="G326" s="19" t="s">
        <v>829</v>
      </c>
      <c r="H326" s="19" t="s">
        <v>729</v>
      </c>
      <c r="I326" s="19" t="s">
        <v>728</v>
      </c>
      <c r="J326" s="19" t="s">
        <v>730</v>
      </c>
      <c r="K326" s="19">
        <v>16</v>
      </c>
      <c r="L326" s="19" t="s">
        <v>41</v>
      </c>
      <c r="M326" s="19" t="s">
        <v>735</v>
      </c>
      <c r="N326" s="19" t="s">
        <v>1477</v>
      </c>
      <c r="O326" s="23">
        <v>5</v>
      </c>
      <c r="P326" s="23">
        <v>1</v>
      </c>
      <c r="Q326" s="18" t="s">
        <v>41</v>
      </c>
      <c r="R326" s="18" t="s">
        <v>1382</v>
      </c>
      <c r="S326" s="18" t="s">
        <v>967</v>
      </c>
      <c r="T326" s="216" t="s">
        <v>2439</v>
      </c>
      <c r="U326" s="18"/>
      <c r="V326" s="18"/>
      <c r="W326" s="18"/>
      <c r="X326" s="18"/>
      <c r="Y326" s="18"/>
      <c r="Z326" s="18"/>
      <c r="AA326" s="102"/>
      <c r="AB326" s="18"/>
      <c r="AC326" s="110"/>
      <c r="AD326" s="376">
        <f>+VLOOKUP(M326,'[8]PA con seg III Trimestre'!$M$298:$AF$327,18,FALSE)</f>
        <v>1</v>
      </c>
      <c r="AE326" s="376" t="str">
        <f>+VLOOKUP(M326,'[8]PA con seg III Trimestre'!$M$298:$AF$327,19,FALSE)</f>
        <v>Se consolidaron las respuestas a informes y requerimientos del Ministerio de Relaciones Exteriores-Cancillería</v>
      </c>
      <c r="AF326" s="376" t="str">
        <f>+VLOOKUP(M326,'[8]PA con seg III Trimestre'!$M$298:$AF$327,20,FALSE)</f>
        <v>https://drive.google.com/drive/folders/0Bz9BU3gKMyzAMXdIM2JxY2N0TFE
C:\Users\DXHUERTASR\Desktop\GRUPO DDHH\PLAN DE ACCIÓN 2016</v>
      </c>
      <c r="AG326" s="378">
        <v>974</v>
      </c>
      <c r="AH326" s="18" t="s">
        <v>1479</v>
      </c>
      <c r="AI326" s="22" t="s">
        <v>47</v>
      </c>
      <c r="AJ326" s="24">
        <v>42705</v>
      </c>
      <c r="AK326" s="24">
        <v>42716</v>
      </c>
      <c r="AL326" s="22">
        <v>60</v>
      </c>
      <c r="AM326" s="22" t="s">
        <v>1391</v>
      </c>
      <c r="AN326" s="22" t="s">
        <v>142</v>
      </c>
      <c r="AO326" s="22" t="s">
        <v>2439</v>
      </c>
      <c r="AP326" s="23"/>
      <c r="AQ326" s="25"/>
      <c r="AR326" s="22"/>
      <c r="AS326" s="23"/>
      <c r="AT326" s="25"/>
      <c r="AU326" s="22"/>
      <c r="AV326" s="109"/>
      <c r="AW326" s="27" t="s">
        <v>3102</v>
      </c>
      <c r="AX326" s="109"/>
      <c r="AY326" s="208"/>
      <c r="AZ326" s="94">
        <f>+VLOOKUP(AG326,'[8]PA con seg III Trimestre'!$AG$298:$BC$327,20,FALSE)</f>
        <v>100</v>
      </c>
      <c r="BA326" s="106">
        <f t="shared" si="67"/>
        <v>1</v>
      </c>
      <c r="BB326" s="94" t="str">
        <f>+VLOOKUP(AG326,'[8]PA con seg III Trimestre'!$AG$298:$BC$327,22,FALSE)</f>
        <v xml:space="preserve">Se elaboró oficio 81003-DINPE-GODHU-139 con GESDOC 2016IE0031661 </v>
      </c>
      <c r="BC326" s="94" t="str">
        <f>+VLOOKUP(AG326,'[8]PA con seg III Trimestre'!$AG$298:$BC$327,23,FALSE)</f>
        <v>https://drive.google.com/drive/folders/0Bz9BU3gKMyzAMXdIM2JxY2N0TFE
C:\Users\DXHUERTASR\Desktop\GRUPO DDHH\PLAN DE ACCIÓN 2016</v>
      </c>
      <c r="BD326" s="107">
        <f t="shared" si="64"/>
        <v>11</v>
      </c>
      <c r="BE326" s="107">
        <f t="shared" si="65"/>
        <v>11</v>
      </c>
      <c r="BF326" s="108">
        <f t="shared" si="66"/>
        <v>1</v>
      </c>
      <c r="BG326" s="381">
        <f t="shared" si="74"/>
        <v>1</v>
      </c>
      <c r="BH326" s="381">
        <f t="shared" si="75"/>
        <v>1</v>
      </c>
      <c r="BI326" s="382">
        <f t="shared" si="76"/>
        <v>0.05</v>
      </c>
      <c r="BJ326" s="381">
        <f t="shared" si="77"/>
        <v>0.6</v>
      </c>
      <c r="BK326" s="381">
        <f t="shared" si="78"/>
        <v>0.03</v>
      </c>
    </row>
    <row r="327" spans="1:63" ht="177" thickTop="1" thickBot="1" x14ac:dyDescent="0.3">
      <c r="A327" s="18" t="s">
        <v>823</v>
      </c>
      <c r="B327" s="18" t="s">
        <v>667</v>
      </c>
      <c r="C327" s="18" t="s">
        <v>823</v>
      </c>
      <c r="D327" s="19" t="s">
        <v>667</v>
      </c>
      <c r="E327" s="19" t="s">
        <v>33</v>
      </c>
      <c r="F327" s="19" t="s">
        <v>34</v>
      </c>
      <c r="G327" s="19" t="s">
        <v>250</v>
      </c>
      <c r="H327" s="19" t="s">
        <v>251</v>
      </c>
      <c r="I327" s="19" t="s">
        <v>252</v>
      </c>
      <c r="J327" s="19" t="s">
        <v>253</v>
      </c>
      <c r="K327" s="19">
        <v>55.000000000000007</v>
      </c>
      <c r="L327" s="19" t="s">
        <v>38</v>
      </c>
      <c r="M327" s="19" t="s">
        <v>665</v>
      </c>
      <c r="N327" s="19" t="s">
        <v>666</v>
      </c>
      <c r="O327" s="20">
        <v>100</v>
      </c>
      <c r="P327" s="23">
        <v>1</v>
      </c>
      <c r="Q327" s="18" t="s">
        <v>41</v>
      </c>
      <c r="R327" s="21" t="s">
        <v>2583</v>
      </c>
      <c r="S327" s="22" t="s">
        <v>104</v>
      </c>
      <c r="T327" s="216" t="s">
        <v>2439</v>
      </c>
      <c r="U327" s="22"/>
      <c r="V327" s="22"/>
      <c r="W327" s="22"/>
      <c r="X327" s="22"/>
      <c r="Y327" s="22"/>
      <c r="Z327" s="22"/>
      <c r="AA327" s="101"/>
      <c r="AB327" s="204" t="s">
        <v>2677</v>
      </c>
      <c r="AC327" s="204"/>
      <c r="AD327" s="380">
        <f>+VLOOKUP(M327,'[9]PA con seg III Trimestre'!$M$328:$AF$333,18,FALSE)</f>
        <v>1</v>
      </c>
      <c r="AE327" s="380" t="str">
        <f>+VLOOKUP(M327,'[9]PA con seg III Trimestre'!$M$328:$AF$333,19,FALSE)</f>
        <v>Se cumplio con la gestión para las alianzas estratégicas.</v>
      </c>
      <c r="AF327" s="380" t="str">
        <f>+VLOOKUP(M327,'[9]PA con seg III Trimestre'!$M$328:$AF$333,20,FALSE)</f>
        <v>Sin ruta de ubicación de la evidencia</v>
      </c>
      <c r="AG327" s="23">
        <v>939</v>
      </c>
      <c r="AH327" s="18" t="s">
        <v>1343</v>
      </c>
      <c r="AI327" s="22" t="s">
        <v>70</v>
      </c>
      <c r="AJ327" s="24">
        <v>42414</v>
      </c>
      <c r="AK327" s="24">
        <v>42643</v>
      </c>
      <c r="AL327" s="22">
        <v>20</v>
      </c>
      <c r="AM327" s="22" t="s">
        <v>1344</v>
      </c>
      <c r="AN327" s="22" t="s">
        <v>1193</v>
      </c>
      <c r="AO327" s="22" t="s">
        <v>2439</v>
      </c>
      <c r="AP327" s="23">
        <v>33</v>
      </c>
      <c r="AQ327" s="139" t="s">
        <v>1345</v>
      </c>
      <c r="AR327" s="139" t="s">
        <v>1346</v>
      </c>
      <c r="AS327" s="102">
        <v>66</v>
      </c>
      <c r="AT327" s="25" t="s">
        <v>1347</v>
      </c>
      <c r="AU327" s="25" t="s">
        <v>1348</v>
      </c>
      <c r="AV327" s="109">
        <v>100</v>
      </c>
      <c r="AW327" s="27">
        <v>1</v>
      </c>
      <c r="AX327" s="25" t="s">
        <v>2734</v>
      </c>
      <c r="AY327" s="86" t="s">
        <v>2735</v>
      </c>
      <c r="AZ327" s="94">
        <f>+VLOOKUP(AG327,'[9]PA con seg III Trimestre'!$AG$328:$BC$333,20,FALSE)</f>
        <v>100</v>
      </c>
      <c r="BA327" s="106">
        <f t="shared" si="67"/>
        <v>1</v>
      </c>
      <c r="BB327" s="94" t="str">
        <f>+VLOOKUP(AG327,'[9]PA con seg III Trimestre'!$AG$328:$BC$333,22,FALSE)</f>
        <v>Se atendio Visita de la delegación de Naciones Unidas Contra la droga y el Delito Directiva Transitoria No 20 de 07 de octubre de 2016.</v>
      </c>
      <c r="BC327" s="94" t="str">
        <f>+VLOOKUP(AG327,'[9]PA con seg III Trimestre'!$AG$328:$BC$333,23,FALSE)</f>
        <v>Diligenciar ruta de ubicación</v>
      </c>
      <c r="BD327" s="107">
        <f t="shared" ref="BD327:BD390" si="82">+AK327-AJ327</f>
        <v>229</v>
      </c>
      <c r="BE327" s="107">
        <f t="shared" ref="BE327:BE390" si="83">IF($BE$6-AJ327&gt;BD327,BD327,IF($BE$6-AJ327&lt;=0,"Actividad no ha iniciado",$BE$6-AJ327))</f>
        <v>229</v>
      </c>
      <c r="BF327" s="108">
        <f t="shared" ref="BF327:BF390" si="84">IF(BE327="Actividad no ha iniciado","Actividad no ha iniciado",IF(AO327="Inactivo","Actividad inactiva",BE327/BD327))</f>
        <v>1</v>
      </c>
      <c r="BG327" s="381">
        <f t="shared" si="74"/>
        <v>1</v>
      </c>
      <c r="BH327" s="381">
        <f t="shared" si="75"/>
        <v>1</v>
      </c>
      <c r="BI327" s="382">
        <f t="shared" si="76"/>
        <v>1</v>
      </c>
      <c r="BJ327" s="381">
        <f t="shared" si="77"/>
        <v>0.2</v>
      </c>
      <c r="BK327" s="381">
        <f t="shared" si="78"/>
        <v>0.2</v>
      </c>
    </row>
    <row r="328" spans="1:63" ht="150" thickTop="1" thickBot="1" x14ac:dyDescent="0.3">
      <c r="A328" s="18" t="s">
        <v>823</v>
      </c>
      <c r="B328" s="18" t="s">
        <v>667</v>
      </c>
      <c r="C328" s="18" t="s">
        <v>823</v>
      </c>
      <c r="D328" s="19" t="s">
        <v>667</v>
      </c>
      <c r="E328" s="19" t="s">
        <v>33</v>
      </c>
      <c r="F328" s="19" t="s">
        <v>34</v>
      </c>
      <c r="G328" s="19" t="s">
        <v>250</v>
      </c>
      <c r="H328" s="19" t="s">
        <v>251</v>
      </c>
      <c r="I328" s="19" t="s">
        <v>252</v>
      </c>
      <c r="J328" s="19" t="s">
        <v>253</v>
      </c>
      <c r="K328" s="19">
        <v>55.000000000000007</v>
      </c>
      <c r="L328" s="19" t="s">
        <v>38</v>
      </c>
      <c r="M328" s="19" t="s">
        <v>665</v>
      </c>
      <c r="N328" s="19" t="s">
        <v>666</v>
      </c>
      <c r="O328" s="23">
        <v>100</v>
      </c>
      <c r="P328" s="23">
        <v>1</v>
      </c>
      <c r="Q328" s="18" t="s">
        <v>41</v>
      </c>
      <c r="R328" s="21" t="s">
        <v>2583</v>
      </c>
      <c r="S328" s="22" t="s">
        <v>104</v>
      </c>
      <c r="T328" s="216" t="s">
        <v>2439</v>
      </c>
      <c r="U328" s="22"/>
      <c r="V328" s="22"/>
      <c r="W328" s="22"/>
      <c r="X328" s="22"/>
      <c r="Y328" s="22"/>
      <c r="Z328" s="22"/>
      <c r="AA328" s="101"/>
      <c r="AB328" s="204" t="s">
        <v>2677</v>
      </c>
      <c r="AC328" s="204"/>
      <c r="AD328" s="380">
        <f>+VLOOKUP(M328,'[9]PA con seg III Trimestre'!$M$328:$AF$333,18,FALSE)</f>
        <v>1</v>
      </c>
      <c r="AE328" s="380" t="str">
        <f>+VLOOKUP(M328,'[9]PA con seg III Trimestre'!$M$328:$AF$333,19,FALSE)</f>
        <v>Se cumplio con la gestión para las alianzas estratégicas.</v>
      </c>
      <c r="AF328" s="380" t="str">
        <f>+VLOOKUP(M328,'[9]PA con seg III Trimestre'!$M$328:$AF$333,20,FALSE)</f>
        <v>Sin ruta de ubicación de la evidencia</v>
      </c>
      <c r="AG328" s="23">
        <v>940</v>
      </c>
      <c r="AH328" s="18" t="s">
        <v>1349</v>
      </c>
      <c r="AI328" s="22" t="s">
        <v>70</v>
      </c>
      <c r="AJ328" s="24">
        <v>42425</v>
      </c>
      <c r="AK328" s="24">
        <v>42716</v>
      </c>
      <c r="AL328" s="22">
        <v>40</v>
      </c>
      <c r="AM328" s="22" t="s">
        <v>1344</v>
      </c>
      <c r="AN328" s="22" t="s">
        <v>1193</v>
      </c>
      <c r="AO328" s="22" t="s">
        <v>2439</v>
      </c>
      <c r="AP328" s="23">
        <v>33</v>
      </c>
      <c r="AQ328" s="139" t="s">
        <v>1350</v>
      </c>
      <c r="AR328" s="139" t="s">
        <v>1346</v>
      </c>
      <c r="AS328" s="102">
        <v>66</v>
      </c>
      <c r="AT328" s="25" t="s">
        <v>1351</v>
      </c>
      <c r="AU328" s="25" t="s">
        <v>1352</v>
      </c>
      <c r="AV328" s="109">
        <v>100</v>
      </c>
      <c r="AW328" s="27">
        <v>0.74914089347079038</v>
      </c>
      <c r="AX328" s="25" t="s">
        <v>2736</v>
      </c>
      <c r="AY328" s="86" t="s">
        <v>2737</v>
      </c>
      <c r="AZ328" s="94">
        <f>+VLOOKUP(AG328,'[9]PA con seg III Trimestre'!$AG$328:$BC$333,20,FALSE)</f>
        <v>100</v>
      </c>
      <c r="BA328" s="106">
        <f t="shared" ref="BA328:BA391" si="85">+BF328</f>
        <v>1</v>
      </c>
      <c r="BB328" s="94" t="str">
        <f>+VLOOKUP(AG328,'[9]PA con seg III Trimestre'!$AG$328:$BC$333,22,FALSE)</f>
        <v>Se atendió invitación de la Embajada Británica para coordinar acciones interinstitucionales.   Se coordinó visita de la fundación +34 para visitar los internos de nacionalidad  española en cárceles de Bogotá.</v>
      </c>
      <c r="BC328" s="94" t="str">
        <f>+VLOOKUP(AG328,'[9]PA con seg III Trimestre'!$AG$328:$BC$333,23,FALSE)</f>
        <v>Diligenciar ruta de ubicación</v>
      </c>
      <c r="BD328" s="107">
        <f t="shared" si="82"/>
        <v>291</v>
      </c>
      <c r="BE328" s="107">
        <f t="shared" si="83"/>
        <v>291</v>
      </c>
      <c r="BF328" s="108">
        <f t="shared" si="84"/>
        <v>1</v>
      </c>
      <c r="BG328" s="381">
        <f t="shared" si="74"/>
        <v>1</v>
      </c>
      <c r="BH328" s="381">
        <f t="shared" si="75"/>
        <v>1</v>
      </c>
      <c r="BI328" s="382">
        <f t="shared" si="76"/>
        <v>1</v>
      </c>
      <c r="BJ328" s="381">
        <f t="shared" si="77"/>
        <v>0.4</v>
      </c>
      <c r="BK328" s="381">
        <f t="shared" si="78"/>
        <v>0.4</v>
      </c>
    </row>
    <row r="329" spans="1:63" ht="55.5" thickTop="1" thickBot="1" x14ac:dyDescent="0.3">
      <c r="A329" s="18" t="s">
        <v>823</v>
      </c>
      <c r="B329" s="18" t="s">
        <v>667</v>
      </c>
      <c r="C329" s="18" t="s">
        <v>823</v>
      </c>
      <c r="D329" s="19" t="s">
        <v>667</v>
      </c>
      <c r="E329" s="19" t="s">
        <v>33</v>
      </c>
      <c r="F329" s="19" t="s">
        <v>34</v>
      </c>
      <c r="G329" s="19" t="s">
        <v>250</v>
      </c>
      <c r="H329" s="19" t="s">
        <v>251</v>
      </c>
      <c r="I329" s="19" t="s">
        <v>252</v>
      </c>
      <c r="J329" s="19" t="s">
        <v>253</v>
      </c>
      <c r="K329" s="19">
        <v>55.000000000000007</v>
      </c>
      <c r="L329" s="19" t="s">
        <v>38</v>
      </c>
      <c r="M329" s="19" t="s">
        <v>665</v>
      </c>
      <c r="N329" s="19" t="s">
        <v>666</v>
      </c>
      <c r="O329" s="23">
        <v>100</v>
      </c>
      <c r="P329" s="23">
        <v>1</v>
      </c>
      <c r="Q329" s="18" t="s">
        <v>41</v>
      </c>
      <c r="R329" s="21" t="s">
        <v>2583</v>
      </c>
      <c r="S329" s="22" t="s">
        <v>104</v>
      </c>
      <c r="T329" s="216" t="s">
        <v>2439</v>
      </c>
      <c r="U329" s="22"/>
      <c r="V329" s="22"/>
      <c r="W329" s="22"/>
      <c r="X329" s="22"/>
      <c r="Y329" s="22"/>
      <c r="Z329" s="22"/>
      <c r="AA329" s="101"/>
      <c r="AB329" s="204" t="s">
        <v>2677</v>
      </c>
      <c r="AC329" s="204"/>
      <c r="AD329" s="380">
        <f>+VLOOKUP(M329,'[9]PA con seg III Trimestre'!$M$328:$AF$333,18,FALSE)</f>
        <v>1</v>
      </c>
      <c r="AE329" s="380" t="str">
        <f>+VLOOKUP(M329,'[9]PA con seg III Trimestre'!$M$328:$AF$333,19,FALSE)</f>
        <v>Se cumplio con la gestión para las alianzas estratégicas.</v>
      </c>
      <c r="AF329" s="380" t="str">
        <f>+VLOOKUP(M329,'[9]PA con seg III Trimestre'!$M$328:$AF$333,20,FALSE)</f>
        <v>Sin ruta de ubicación de la evidencia</v>
      </c>
      <c r="AG329" s="23">
        <v>941</v>
      </c>
      <c r="AH329" s="18" t="s">
        <v>1353</v>
      </c>
      <c r="AI329" s="22" t="s">
        <v>47</v>
      </c>
      <c r="AJ329" s="24">
        <v>42558</v>
      </c>
      <c r="AK329" s="24">
        <v>42716</v>
      </c>
      <c r="AL329" s="22">
        <v>20</v>
      </c>
      <c r="AM329" s="22" t="s">
        <v>1344</v>
      </c>
      <c r="AN329" s="22" t="s">
        <v>1193</v>
      </c>
      <c r="AO329" s="22" t="s">
        <v>2439</v>
      </c>
      <c r="AP329" s="23"/>
      <c r="AQ329" s="25"/>
      <c r="AR329" s="25"/>
      <c r="AS329" s="23"/>
      <c r="AT329" s="25"/>
      <c r="AU329" s="25"/>
      <c r="AV329" s="109">
        <v>60</v>
      </c>
      <c r="AW329" s="27">
        <v>0.53797468354430378</v>
      </c>
      <c r="AX329" s="25" t="s">
        <v>2738</v>
      </c>
      <c r="AY329" s="86" t="s">
        <v>2739</v>
      </c>
      <c r="AZ329" s="94">
        <f>+VLOOKUP(AG329,'[9]PA con seg III Trimestre'!$AG$328:$BC$333,20,FALSE)</f>
        <v>100</v>
      </c>
      <c r="BA329" s="106">
        <f t="shared" si="85"/>
        <v>1</v>
      </c>
      <c r="BB329" s="94" t="str">
        <f>+VLOOKUP(AG329,'[9]PA con seg III Trimestre'!$AG$328:$BC$333,22,FALSE)</f>
        <v xml:space="preserve">Se reactivo alianza con Estados Unidos donde se capacitarón 28 funcionarios en materai de sistema Penitenciario. A través de Apc se coordino acciones con Honduras para posible  intercambio tecnoligico. </v>
      </c>
      <c r="BC329" s="94" t="str">
        <f>+VLOOKUP(AG329,'[9]PA con seg III Trimestre'!$AG$328:$BC$333,23,FALSE)</f>
        <v>Autorización de presidencia: Por favor colocar la ruta de ubicación donde se encuentra la autorización de presidencia</v>
      </c>
      <c r="BD329" s="107">
        <f t="shared" si="82"/>
        <v>158</v>
      </c>
      <c r="BE329" s="107">
        <f t="shared" si="83"/>
        <v>158</v>
      </c>
      <c r="BF329" s="108">
        <f t="shared" si="84"/>
        <v>1</v>
      </c>
      <c r="BG329" s="381">
        <f t="shared" si="74"/>
        <v>1</v>
      </c>
      <c r="BH329" s="381">
        <f t="shared" si="75"/>
        <v>1</v>
      </c>
      <c r="BI329" s="382">
        <f t="shared" si="76"/>
        <v>1</v>
      </c>
      <c r="BJ329" s="381">
        <f t="shared" si="77"/>
        <v>0.2</v>
      </c>
      <c r="BK329" s="381">
        <f t="shared" si="78"/>
        <v>0.2</v>
      </c>
    </row>
    <row r="330" spans="1:63" ht="96" thickTop="1" thickBot="1" x14ac:dyDescent="0.3">
      <c r="A330" s="18" t="s">
        <v>823</v>
      </c>
      <c r="B330" s="18" t="s">
        <v>667</v>
      </c>
      <c r="C330" s="18" t="s">
        <v>823</v>
      </c>
      <c r="D330" s="19" t="s">
        <v>667</v>
      </c>
      <c r="E330" s="19" t="s">
        <v>33</v>
      </c>
      <c r="F330" s="19" t="s">
        <v>34</v>
      </c>
      <c r="G330" s="19" t="s">
        <v>250</v>
      </c>
      <c r="H330" s="19" t="s">
        <v>251</v>
      </c>
      <c r="I330" s="19" t="s">
        <v>252</v>
      </c>
      <c r="J330" s="19" t="s">
        <v>253</v>
      </c>
      <c r="K330" s="19">
        <v>55.000000000000007</v>
      </c>
      <c r="L330" s="19" t="s">
        <v>38</v>
      </c>
      <c r="M330" s="19" t="s">
        <v>665</v>
      </c>
      <c r="N330" s="19" t="s">
        <v>666</v>
      </c>
      <c r="O330" s="23">
        <v>100</v>
      </c>
      <c r="P330" s="23">
        <v>1</v>
      </c>
      <c r="Q330" s="18" t="s">
        <v>41</v>
      </c>
      <c r="R330" s="21" t="s">
        <v>2583</v>
      </c>
      <c r="S330" s="22" t="s">
        <v>104</v>
      </c>
      <c r="T330" s="216" t="s">
        <v>2439</v>
      </c>
      <c r="U330" s="22"/>
      <c r="V330" s="22"/>
      <c r="W330" s="22"/>
      <c r="X330" s="22"/>
      <c r="Y330" s="22"/>
      <c r="Z330" s="22"/>
      <c r="AA330" s="101"/>
      <c r="AB330" s="204" t="s">
        <v>2677</v>
      </c>
      <c r="AC330" s="204"/>
      <c r="AD330" s="380">
        <f>+VLOOKUP(M330,'[9]PA con seg III Trimestre'!$M$328:$AF$333,18,FALSE)</f>
        <v>1</v>
      </c>
      <c r="AE330" s="380" t="str">
        <f>+VLOOKUP(M330,'[9]PA con seg III Trimestre'!$M$328:$AF$333,19,FALSE)</f>
        <v>Se cumplio con la gestión para las alianzas estratégicas.</v>
      </c>
      <c r="AF330" s="380" t="str">
        <f>+VLOOKUP(M330,'[9]PA con seg III Trimestre'!$M$328:$AF$333,20,FALSE)</f>
        <v>Sin ruta de ubicación de la evidencia</v>
      </c>
      <c r="AG330" s="23">
        <v>942</v>
      </c>
      <c r="AH330" s="18" t="s">
        <v>1354</v>
      </c>
      <c r="AI330" s="22" t="s">
        <v>70</v>
      </c>
      <c r="AJ330" s="24">
        <v>42432</v>
      </c>
      <c r="AK330" s="24">
        <v>42716</v>
      </c>
      <c r="AL330" s="22">
        <v>10</v>
      </c>
      <c r="AM330" s="22" t="s">
        <v>1344</v>
      </c>
      <c r="AN330" s="22" t="s">
        <v>1193</v>
      </c>
      <c r="AO330" s="22" t="s">
        <v>2439</v>
      </c>
      <c r="AP330" s="102">
        <v>33</v>
      </c>
      <c r="AQ330" s="25" t="s">
        <v>1356</v>
      </c>
      <c r="AR330" s="25" t="s">
        <v>1346</v>
      </c>
      <c r="AS330" s="102">
        <v>33</v>
      </c>
      <c r="AT330" s="25" t="s">
        <v>1357</v>
      </c>
      <c r="AU330" s="139"/>
      <c r="AV330" s="109">
        <v>100</v>
      </c>
      <c r="AW330" s="27">
        <v>0.74295774647887325</v>
      </c>
      <c r="AX330" s="25" t="s">
        <v>2740</v>
      </c>
      <c r="AY330" s="86" t="s">
        <v>2741</v>
      </c>
      <c r="AZ330" s="94">
        <f>+VLOOKUP(AG330,'[9]PA con seg III Trimestre'!$AG$328:$BC$333,20,FALSE)</f>
        <v>100</v>
      </c>
      <c r="BA330" s="106">
        <f t="shared" si="85"/>
        <v>1</v>
      </c>
      <c r="BB330" s="94" t="str">
        <f>+VLOOKUP(AG330,'[9]PA con seg III Trimestre'!$AG$328:$BC$333,22,FALSE)</f>
        <v>Mediante NOTINPEC se divulgo las actividades del grupo de Relaciones Internacionales. Al igual a través de RUTAVIRTUAL se dio a conocer cada directiva o circular en materai de relaciones Internacionales.</v>
      </c>
      <c r="BC330" s="94" t="str">
        <f>+VLOOKUP(AG330,'[9]PA con seg III Trimestre'!$AG$328:$BC$333,23,FALSE)</f>
        <v>Notinpec 376
Diligenciar ruta de ubicación</v>
      </c>
      <c r="BD330" s="107">
        <f t="shared" si="82"/>
        <v>284</v>
      </c>
      <c r="BE330" s="107">
        <f t="shared" si="83"/>
        <v>284</v>
      </c>
      <c r="BF330" s="108">
        <f t="shared" si="84"/>
        <v>1</v>
      </c>
      <c r="BG330" s="381">
        <f t="shared" si="74"/>
        <v>1</v>
      </c>
      <c r="BH330" s="381">
        <f t="shared" si="75"/>
        <v>1</v>
      </c>
      <c r="BI330" s="382">
        <f t="shared" si="76"/>
        <v>1</v>
      </c>
      <c r="BJ330" s="381">
        <f t="shared" si="77"/>
        <v>0.1</v>
      </c>
      <c r="BK330" s="381">
        <f t="shared" si="78"/>
        <v>0.1</v>
      </c>
    </row>
    <row r="331" spans="1:63" ht="42" thickTop="1" thickBot="1" x14ac:dyDescent="0.3">
      <c r="A331" s="18" t="s">
        <v>823</v>
      </c>
      <c r="B331" s="18" t="s">
        <v>667</v>
      </c>
      <c r="C331" s="18" t="s">
        <v>823</v>
      </c>
      <c r="D331" s="19" t="s">
        <v>667</v>
      </c>
      <c r="E331" s="19" t="s">
        <v>33</v>
      </c>
      <c r="F331" s="19" t="s">
        <v>34</v>
      </c>
      <c r="G331" s="19" t="s">
        <v>250</v>
      </c>
      <c r="H331" s="19" t="s">
        <v>251</v>
      </c>
      <c r="I331" s="19" t="s">
        <v>252</v>
      </c>
      <c r="J331" s="19" t="s">
        <v>253</v>
      </c>
      <c r="K331" s="19">
        <v>55.000000000000007</v>
      </c>
      <c r="L331" s="19" t="s">
        <v>38</v>
      </c>
      <c r="M331" s="19" t="s">
        <v>665</v>
      </c>
      <c r="N331" s="19" t="s">
        <v>666</v>
      </c>
      <c r="O331" s="23">
        <v>100</v>
      </c>
      <c r="P331" s="23">
        <v>1</v>
      </c>
      <c r="Q331" s="18" t="s">
        <v>41</v>
      </c>
      <c r="R331" s="21" t="s">
        <v>2583</v>
      </c>
      <c r="S331" s="22" t="s">
        <v>104</v>
      </c>
      <c r="T331" s="216" t="s">
        <v>2439</v>
      </c>
      <c r="U331" s="22"/>
      <c r="V331" s="22"/>
      <c r="W331" s="22"/>
      <c r="X331" s="22"/>
      <c r="Y331" s="22"/>
      <c r="Z331" s="22"/>
      <c r="AA331" s="102"/>
      <c r="AB331" s="22"/>
      <c r="AC331" s="22"/>
      <c r="AD331" s="380">
        <f>+VLOOKUP(M331,'[9]PA con seg III Trimestre'!$M$328:$AF$333,18,FALSE)</f>
        <v>1</v>
      </c>
      <c r="AE331" s="380" t="str">
        <f>+VLOOKUP(M331,'[9]PA con seg III Trimestre'!$M$328:$AF$333,19,FALSE)</f>
        <v>Se cumplio con la gestión para las alianzas estratégicas.</v>
      </c>
      <c r="AF331" s="380" t="str">
        <f>+VLOOKUP(M331,'[9]PA con seg III Trimestre'!$M$328:$AF$333,20,FALSE)</f>
        <v>Sin ruta de ubicación de la evidencia</v>
      </c>
      <c r="AG331" s="23">
        <v>943</v>
      </c>
      <c r="AH331" s="18" t="s">
        <v>1358</v>
      </c>
      <c r="AI331" s="22" t="s">
        <v>47</v>
      </c>
      <c r="AJ331" s="24">
        <v>42650</v>
      </c>
      <c r="AK331" s="24">
        <v>42702</v>
      </c>
      <c r="AL331" s="22">
        <v>5</v>
      </c>
      <c r="AM331" s="22" t="s">
        <v>1344</v>
      </c>
      <c r="AN331" s="22" t="s">
        <v>1193</v>
      </c>
      <c r="AO331" s="22" t="s">
        <v>2439</v>
      </c>
      <c r="AP331" s="23"/>
      <c r="AQ331" s="25"/>
      <c r="AR331" s="25"/>
      <c r="AS331" s="23"/>
      <c r="AT331" s="25"/>
      <c r="AU331" s="25"/>
      <c r="AV331" s="109"/>
      <c r="AW331" s="27" t="s">
        <v>3102</v>
      </c>
      <c r="AX331" s="109"/>
      <c r="AY331" s="208"/>
      <c r="AZ331" s="94">
        <f>+VLOOKUP(AG331,'[9]PA con seg III Trimestre'!$AG$328:$BC$333,20,FALSE)</f>
        <v>100</v>
      </c>
      <c r="BA331" s="106">
        <f t="shared" si="85"/>
        <v>1</v>
      </c>
      <c r="BB331" s="94" t="str">
        <f>+VLOOKUP(AG331,'[9]PA con seg III Trimestre'!$AG$328:$BC$333,22,FALSE)</f>
        <v>Se realizo seguimiento a la alianza Con Estados Unidos para capacitar los funcionarios en materia del Sistema penitenciario.</v>
      </c>
      <c r="BC331" s="94" t="str">
        <f>+VLOOKUP(AG331,'[9]PA con seg III Trimestre'!$AG$328:$BC$333,23,FALSE)</f>
        <v>Autorización de presidencia: Por favor colocar la ruta de ubicación donde se encuentra la autorización de presidencia</v>
      </c>
      <c r="BD331" s="107">
        <f t="shared" si="82"/>
        <v>52</v>
      </c>
      <c r="BE331" s="107">
        <f t="shared" si="83"/>
        <v>52</v>
      </c>
      <c r="BF331" s="108">
        <f t="shared" si="84"/>
        <v>1</v>
      </c>
      <c r="BG331" s="381">
        <f t="shared" si="74"/>
        <v>1</v>
      </c>
      <c r="BH331" s="381">
        <f t="shared" si="75"/>
        <v>1</v>
      </c>
      <c r="BI331" s="382">
        <f t="shared" si="76"/>
        <v>1</v>
      </c>
      <c r="BJ331" s="381">
        <f t="shared" si="77"/>
        <v>0.05</v>
      </c>
      <c r="BK331" s="381">
        <f t="shared" si="78"/>
        <v>0.05</v>
      </c>
    </row>
    <row r="332" spans="1:63" ht="42" thickTop="1" thickBot="1" x14ac:dyDescent="0.3">
      <c r="A332" s="18" t="s">
        <v>823</v>
      </c>
      <c r="B332" s="18" t="s">
        <v>667</v>
      </c>
      <c r="C332" s="18" t="s">
        <v>823</v>
      </c>
      <c r="D332" s="19" t="s">
        <v>667</v>
      </c>
      <c r="E332" s="19" t="s">
        <v>33</v>
      </c>
      <c r="F332" s="19" t="s">
        <v>34</v>
      </c>
      <c r="G332" s="19" t="s">
        <v>250</v>
      </c>
      <c r="H332" s="19" t="s">
        <v>251</v>
      </c>
      <c r="I332" s="19" t="s">
        <v>252</v>
      </c>
      <c r="J332" s="19" t="s">
        <v>253</v>
      </c>
      <c r="K332" s="19">
        <v>55.000000000000007</v>
      </c>
      <c r="L332" s="19" t="s">
        <v>38</v>
      </c>
      <c r="M332" s="18" t="s">
        <v>665</v>
      </c>
      <c r="N332" s="18" t="s">
        <v>666</v>
      </c>
      <c r="O332" s="23">
        <v>100</v>
      </c>
      <c r="P332" s="23">
        <v>1</v>
      </c>
      <c r="Q332" s="18" t="s">
        <v>41</v>
      </c>
      <c r="R332" s="21" t="s">
        <v>2583</v>
      </c>
      <c r="S332" s="22" t="s">
        <v>104</v>
      </c>
      <c r="T332" s="216" t="s">
        <v>2439</v>
      </c>
      <c r="U332" s="22"/>
      <c r="V332" s="22"/>
      <c r="W332" s="22"/>
      <c r="X332" s="22"/>
      <c r="Y332" s="22"/>
      <c r="Z332" s="22"/>
      <c r="AA332" s="102"/>
      <c r="AB332" s="22"/>
      <c r="AC332" s="22"/>
      <c r="AD332" s="380">
        <f>+VLOOKUP(M332,'[9]PA con seg III Trimestre'!$M$328:$AF$333,18,FALSE)</f>
        <v>1</v>
      </c>
      <c r="AE332" s="380" t="str">
        <f>+VLOOKUP(M332,'[9]PA con seg III Trimestre'!$M$328:$AF$333,19,FALSE)</f>
        <v>Se cumplio con la gestión para las alianzas estratégicas.</v>
      </c>
      <c r="AF332" s="380" t="str">
        <f>+VLOOKUP(M332,'[9]PA con seg III Trimestre'!$M$328:$AF$333,20,FALSE)</f>
        <v>Sin ruta de ubicación de la evidencia</v>
      </c>
      <c r="AG332" s="23">
        <v>944</v>
      </c>
      <c r="AH332" s="18" t="s">
        <v>1359</v>
      </c>
      <c r="AI332" s="22" t="s">
        <v>47</v>
      </c>
      <c r="AJ332" s="24">
        <v>42708</v>
      </c>
      <c r="AK332" s="24">
        <v>42716</v>
      </c>
      <c r="AL332" s="22">
        <v>5</v>
      </c>
      <c r="AM332" s="22" t="s">
        <v>1344</v>
      </c>
      <c r="AN332" s="22" t="s">
        <v>1193</v>
      </c>
      <c r="AO332" s="22" t="s">
        <v>2439</v>
      </c>
      <c r="AP332" s="23"/>
      <c r="AQ332" s="25"/>
      <c r="AR332" s="25"/>
      <c r="AS332" s="23"/>
      <c r="AT332" s="25"/>
      <c r="AU332" s="25"/>
      <c r="AV332" s="109"/>
      <c r="AW332" s="27" t="s">
        <v>3102</v>
      </c>
      <c r="AX332" s="109"/>
      <c r="AY332" s="208"/>
      <c r="AZ332" s="94">
        <f>+VLOOKUP(AG332,'[9]PA con seg III Trimestre'!$AG$328:$BC$333,20,FALSE)</f>
        <v>100</v>
      </c>
      <c r="BA332" s="106">
        <f t="shared" si="85"/>
        <v>1</v>
      </c>
      <c r="BB332" s="94" t="str">
        <f>+VLOOKUP(AG332,'[9]PA con seg III Trimestre'!$AG$328:$BC$333,22,FALSE)</f>
        <v>Mediante Ofico No. 0299 de fecha 13 de Diciembre se proyecto informe final para el Director General</v>
      </c>
      <c r="BC332" s="94" t="str">
        <f>+VLOOKUP(AG332,'[9]PA con seg III Trimestre'!$AG$328:$BC$333,23,FALSE)</f>
        <v>Archivo: Oficios2016/Informes.mis documentos</v>
      </c>
      <c r="BD332" s="107">
        <f t="shared" si="82"/>
        <v>8</v>
      </c>
      <c r="BE332" s="107">
        <f t="shared" si="83"/>
        <v>8</v>
      </c>
      <c r="BF332" s="108">
        <f t="shared" si="84"/>
        <v>1</v>
      </c>
      <c r="BG332" s="381">
        <f t="shared" si="74"/>
        <v>1</v>
      </c>
      <c r="BH332" s="381">
        <f t="shared" si="75"/>
        <v>1</v>
      </c>
      <c r="BI332" s="382">
        <f t="shared" si="76"/>
        <v>1</v>
      </c>
      <c r="BJ332" s="381">
        <f t="shared" si="77"/>
        <v>0.05</v>
      </c>
      <c r="BK332" s="381">
        <f t="shared" si="78"/>
        <v>0.05</v>
      </c>
    </row>
    <row r="333" spans="1:63" ht="55.5" thickTop="1" thickBot="1" x14ac:dyDescent="0.3">
      <c r="A333" s="18" t="s">
        <v>811</v>
      </c>
      <c r="B333" s="18" t="s">
        <v>567</v>
      </c>
      <c r="C333" s="18" t="s">
        <v>811</v>
      </c>
      <c r="D333" s="19" t="s">
        <v>567</v>
      </c>
      <c r="E333" s="19" t="s">
        <v>532</v>
      </c>
      <c r="F333" s="19" t="s">
        <v>533</v>
      </c>
      <c r="G333" s="19" t="s">
        <v>810</v>
      </c>
      <c r="H333" s="19" t="s">
        <v>536</v>
      </c>
      <c r="I333" s="19" t="s">
        <v>540</v>
      </c>
      <c r="J333" s="19" t="s">
        <v>541</v>
      </c>
      <c r="K333" s="19">
        <v>0</v>
      </c>
      <c r="L333" s="19" t="s">
        <v>38</v>
      </c>
      <c r="M333" s="19" t="s">
        <v>565</v>
      </c>
      <c r="N333" s="19" t="s">
        <v>566</v>
      </c>
      <c r="O333" s="20">
        <v>20</v>
      </c>
      <c r="P333" s="23">
        <v>1</v>
      </c>
      <c r="Q333" s="18" t="s">
        <v>41</v>
      </c>
      <c r="R333" s="21" t="s">
        <v>1360</v>
      </c>
      <c r="S333" s="22" t="s">
        <v>1193</v>
      </c>
      <c r="T333" s="216" t="s">
        <v>2439</v>
      </c>
      <c r="U333" s="22"/>
      <c r="V333" s="22"/>
      <c r="W333" s="22"/>
      <c r="X333" s="22"/>
      <c r="Y333" s="22"/>
      <c r="Z333" s="22"/>
      <c r="AA333" s="101"/>
      <c r="AB333" s="101" t="s">
        <v>2677</v>
      </c>
      <c r="AC333" s="101"/>
      <c r="AD333" s="49">
        <f>+VLOOKUP(M333,'[10]PA con seg III Trimestre'!$M$334:$AF$339,18,FALSE)</f>
        <v>1</v>
      </c>
      <c r="AE333" s="49">
        <f>+VLOOKUP(M333,'[10]PA con seg III Trimestre'!$M$334:$AF$339,19,FALSE)</f>
        <v>0</v>
      </c>
      <c r="AF333" s="49">
        <f>+VLOOKUP(M333,'[10]PA con seg III Trimestre'!$M$334:$AF$339,20,FALSE)</f>
        <v>0</v>
      </c>
      <c r="AG333" s="23">
        <v>1096</v>
      </c>
      <c r="AH333" s="18" t="s">
        <v>1361</v>
      </c>
      <c r="AI333" s="24" t="s">
        <v>47</v>
      </c>
      <c r="AJ333" s="24">
        <v>42492</v>
      </c>
      <c r="AK333" s="24">
        <v>42521</v>
      </c>
      <c r="AL333" s="22">
        <v>20</v>
      </c>
      <c r="AM333" s="22" t="s">
        <v>1362</v>
      </c>
      <c r="AN333" s="22" t="s">
        <v>1363</v>
      </c>
      <c r="AO333" s="22" t="s">
        <v>2439</v>
      </c>
      <c r="AP333" s="23"/>
      <c r="AQ333" s="25"/>
      <c r="AR333" s="22"/>
      <c r="AS333" s="23"/>
      <c r="AT333" s="25"/>
      <c r="AU333" s="22"/>
      <c r="AV333" s="103"/>
      <c r="AW333" s="27">
        <v>1</v>
      </c>
      <c r="AX333" s="103" t="s">
        <v>2677</v>
      </c>
      <c r="AY333" s="239"/>
      <c r="AZ333" s="94">
        <f>+VLOOKUP(AG333,'[10]PA con seg III Trimestre'!$AG$334:$BC$339,20,FALSE)</f>
        <v>100</v>
      </c>
      <c r="BA333" s="106">
        <f t="shared" si="85"/>
        <v>1</v>
      </c>
      <c r="BB333" s="94">
        <f>+VLOOKUP(AG333,'[10]PA con seg III Trimestre'!$AG$334:$BC$339,22,FALSE)</f>
        <v>0</v>
      </c>
      <c r="BC333" s="94">
        <f>+VLOOKUP(AG333,'[10]PA con seg III Trimestre'!$AG$334:$BC$339,23,FALSE)</f>
        <v>0</v>
      </c>
      <c r="BD333" s="107">
        <f t="shared" si="82"/>
        <v>29</v>
      </c>
      <c r="BE333" s="107">
        <f t="shared" si="83"/>
        <v>29</v>
      </c>
      <c r="BF333" s="108">
        <f t="shared" si="84"/>
        <v>1</v>
      </c>
      <c r="BG333" s="381">
        <f t="shared" si="74"/>
        <v>1</v>
      </c>
      <c r="BH333" s="381">
        <f t="shared" si="75"/>
        <v>1</v>
      </c>
      <c r="BI333" s="382">
        <f t="shared" si="76"/>
        <v>0.2</v>
      </c>
      <c r="BJ333" s="381">
        <f t="shared" si="77"/>
        <v>0.2</v>
      </c>
      <c r="BK333" s="381">
        <f t="shared" si="78"/>
        <v>0.04</v>
      </c>
    </row>
    <row r="334" spans="1:63" ht="55.5" thickTop="1" thickBot="1" x14ac:dyDescent="0.3">
      <c r="A334" s="18" t="s">
        <v>811</v>
      </c>
      <c r="B334" s="18" t="s">
        <v>567</v>
      </c>
      <c r="C334" s="18" t="s">
        <v>811</v>
      </c>
      <c r="D334" s="19" t="s">
        <v>567</v>
      </c>
      <c r="E334" s="19" t="s">
        <v>532</v>
      </c>
      <c r="F334" s="19" t="s">
        <v>533</v>
      </c>
      <c r="G334" s="19" t="s">
        <v>810</v>
      </c>
      <c r="H334" s="19" t="s">
        <v>536</v>
      </c>
      <c r="I334" s="19" t="s">
        <v>540</v>
      </c>
      <c r="J334" s="19" t="s">
        <v>541</v>
      </c>
      <c r="K334" s="19">
        <v>0</v>
      </c>
      <c r="L334" s="19" t="s">
        <v>38</v>
      </c>
      <c r="M334" s="19" t="s">
        <v>565</v>
      </c>
      <c r="N334" s="19" t="s">
        <v>566</v>
      </c>
      <c r="O334" s="23">
        <v>20</v>
      </c>
      <c r="P334" s="23">
        <v>1</v>
      </c>
      <c r="Q334" s="18" t="s">
        <v>41</v>
      </c>
      <c r="R334" s="18" t="s">
        <v>1360</v>
      </c>
      <c r="S334" s="18" t="s">
        <v>1193</v>
      </c>
      <c r="T334" s="216" t="s">
        <v>2439</v>
      </c>
      <c r="U334" s="18"/>
      <c r="V334" s="18"/>
      <c r="W334" s="18"/>
      <c r="X334" s="18"/>
      <c r="Y334" s="18"/>
      <c r="Z334" s="18"/>
      <c r="AA334" s="101"/>
      <c r="AB334" s="101" t="s">
        <v>2677</v>
      </c>
      <c r="AC334" s="104"/>
      <c r="AD334" s="49">
        <f>+VLOOKUP(M334,'[10]PA con seg III Trimestre'!$M$334:$AF$339,18,FALSE)</f>
        <v>1</v>
      </c>
      <c r="AE334" s="49">
        <f>+VLOOKUP(M334,'[10]PA con seg III Trimestre'!$M$334:$AF$339,19,FALSE)</f>
        <v>0</v>
      </c>
      <c r="AF334" s="49">
        <f>+VLOOKUP(M334,'[10]PA con seg III Trimestre'!$M$334:$AF$339,20,FALSE)</f>
        <v>0</v>
      </c>
      <c r="AG334" s="23">
        <v>1097</v>
      </c>
      <c r="AH334" s="18" t="s">
        <v>1364</v>
      </c>
      <c r="AI334" s="24" t="s">
        <v>47</v>
      </c>
      <c r="AJ334" s="24">
        <v>42541</v>
      </c>
      <c r="AK334" s="24">
        <v>42545</v>
      </c>
      <c r="AL334" s="22">
        <v>60</v>
      </c>
      <c r="AM334" s="22" t="s">
        <v>1362</v>
      </c>
      <c r="AN334" s="22" t="s">
        <v>1363</v>
      </c>
      <c r="AO334" s="22" t="s">
        <v>2439</v>
      </c>
      <c r="AP334" s="23"/>
      <c r="AQ334" s="25"/>
      <c r="AR334" s="22"/>
      <c r="AS334" s="23"/>
      <c r="AT334" s="25"/>
      <c r="AU334" s="22"/>
      <c r="AV334" s="103"/>
      <c r="AW334" s="27">
        <v>1</v>
      </c>
      <c r="AX334" s="103" t="s">
        <v>2677</v>
      </c>
      <c r="AY334" s="239"/>
      <c r="AZ334" s="94">
        <f>+VLOOKUP(AG334,'[10]PA con seg III Trimestre'!$AG$334:$BC$339,20,FALSE)</f>
        <v>100</v>
      </c>
      <c r="BA334" s="106">
        <f t="shared" si="85"/>
        <v>1</v>
      </c>
      <c r="BB334" s="94">
        <f>+VLOOKUP(AG334,'[10]PA con seg III Trimestre'!$AG$334:$BC$339,22,FALSE)</f>
        <v>0</v>
      </c>
      <c r="BC334" s="94">
        <f>+VLOOKUP(AG334,'[10]PA con seg III Trimestre'!$AG$334:$BC$339,23,FALSE)</f>
        <v>0</v>
      </c>
      <c r="BD334" s="107">
        <f t="shared" si="82"/>
        <v>4</v>
      </c>
      <c r="BE334" s="107">
        <f t="shared" si="83"/>
        <v>4</v>
      </c>
      <c r="BF334" s="108">
        <f t="shared" si="84"/>
        <v>1</v>
      </c>
      <c r="BG334" s="381">
        <f t="shared" si="74"/>
        <v>1</v>
      </c>
      <c r="BH334" s="381">
        <f t="shared" si="75"/>
        <v>1</v>
      </c>
      <c r="BI334" s="382">
        <f t="shared" si="76"/>
        <v>0.2</v>
      </c>
      <c r="BJ334" s="381">
        <f t="shared" si="77"/>
        <v>0.6</v>
      </c>
      <c r="BK334" s="381">
        <f t="shared" si="78"/>
        <v>0.12</v>
      </c>
    </row>
    <row r="335" spans="1:63" ht="55.5" thickTop="1" thickBot="1" x14ac:dyDescent="0.3">
      <c r="A335" s="18" t="s">
        <v>811</v>
      </c>
      <c r="B335" s="18" t="s">
        <v>567</v>
      </c>
      <c r="C335" s="18" t="s">
        <v>811</v>
      </c>
      <c r="D335" s="19" t="s">
        <v>567</v>
      </c>
      <c r="E335" s="19" t="s">
        <v>532</v>
      </c>
      <c r="F335" s="19" t="s">
        <v>533</v>
      </c>
      <c r="G335" s="19" t="s">
        <v>810</v>
      </c>
      <c r="H335" s="19" t="s">
        <v>536</v>
      </c>
      <c r="I335" s="19" t="s">
        <v>540</v>
      </c>
      <c r="J335" s="19" t="s">
        <v>541</v>
      </c>
      <c r="K335" s="19">
        <v>0</v>
      </c>
      <c r="L335" s="19" t="s">
        <v>38</v>
      </c>
      <c r="M335" s="19" t="s">
        <v>565</v>
      </c>
      <c r="N335" s="19" t="s">
        <v>566</v>
      </c>
      <c r="O335" s="23">
        <v>20</v>
      </c>
      <c r="P335" s="23">
        <v>1</v>
      </c>
      <c r="Q335" s="18" t="s">
        <v>41</v>
      </c>
      <c r="R335" s="18" t="s">
        <v>1360</v>
      </c>
      <c r="S335" s="18" t="s">
        <v>1193</v>
      </c>
      <c r="T335" s="216" t="s">
        <v>2439</v>
      </c>
      <c r="U335" s="18"/>
      <c r="V335" s="18"/>
      <c r="W335" s="18"/>
      <c r="X335" s="18"/>
      <c r="Y335" s="18"/>
      <c r="Z335" s="18"/>
      <c r="AA335" s="101"/>
      <c r="AB335" s="101" t="s">
        <v>2677</v>
      </c>
      <c r="AC335" s="104"/>
      <c r="AD335" s="49">
        <f>+VLOOKUP(M335,'[10]PA con seg III Trimestre'!$M$334:$AF$339,18,FALSE)</f>
        <v>1</v>
      </c>
      <c r="AE335" s="49">
        <f>+VLOOKUP(M335,'[10]PA con seg III Trimestre'!$M$334:$AF$339,19,FALSE)</f>
        <v>0</v>
      </c>
      <c r="AF335" s="49">
        <f>+VLOOKUP(M335,'[10]PA con seg III Trimestre'!$M$334:$AF$339,20,FALSE)</f>
        <v>0</v>
      </c>
      <c r="AG335" s="23">
        <v>1098</v>
      </c>
      <c r="AH335" s="18" t="s">
        <v>1365</v>
      </c>
      <c r="AI335" s="24" t="s">
        <v>47</v>
      </c>
      <c r="AJ335" s="24">
        <v>42553</v>
      </c>
      <c r="AK335" s="24">
        <v>42716</v>
      </c>
      <c r="AL335" s="22">
        <v>20</v>
      </c>
      <c r="AM335" s="22" t="s">
        <v>1362</v>
      </c>
      <c r="AN335" s="22" t="s">
        <v>1363</v>
      </c>
      <c r="AO335" s="22" t="s">
        <v>2439</v>
      </c>
      <c r="AP335" s="23"/>
      <c r="AQ335" s="25"/>
      <c r="AR335" s="22"/>
      <c r="AS335" s="23"/>
      <c r="AT335" s="25"/>
      <c r="AU335" s="22"/>
      <c r="AV335" s="103"/>
      <c r="AW335" s="27">
        <v>0.55214723926380371</v>
      </c>
      <c r="AX335" s="103" t="s">
        <v>2677</v>
      </c>
      <c r="AY335" s="239"/>
      <c r="AZ335" s="94">
        <f>+VLOOKUP(AG335,'[10]PA con seg III Trimestre'!$AG$334:$BC$339,20,FALSE)</f>
        <v>100</v>
      </c>
      <c r="BA335" s="106">
        <f t="shared" si="85"/>
        <v>1</v>
      </c>
      <c r="BB335" s="94">
        <f>+VLOOKUP(AG335,'[10]PA con seg III Trimestre'!$AG$334:$BC$339,22,FALSE)</f>
        <v>0</v>
      </c>
      <c r="BC335" s="94">
        <f>+VLOOKUP(AG335,'[10]PA con seg III Trimestre'!$AG$334:$BC$339,23,FALSE)</f>
        <v>0</v>
      </c>
      <c r="BD335" s="107">
        <f t="shared" si="82"/>
        <v>163</v>
      </c>
      <c r="BE335" s="107">
        <f t="shared" si="83"/>
        <v>163</v>
      </c>
      <c r="BF335" s="108">
        <f t="shared" si="84"/>
        <v>1</v>
      </c>
      <c r="BG335" s="381">
        <f t="shared" si="74"/>
        <v>1</v>
      </c>
      <c r="BH335" s="381">
        <f t="shared" si="75"/>
        <v>1</v>
      </c>
      <c r="BI335" s="382">
        <f t="shared" si="76"/>
        <v>0.2</v>
      </c>
      <c r="BJ335" s="381">
        <f t="shared" si="77"/>
        <v>0.2</v>
      </c>
      <c r="BK335" s="381">
        <f t="shared" si="78"/>
        <v>0.04</v>
      </c>
    </row>
    <row r="336" spans="1:63" ht="204" thickTop="1" thickBot="1" x14ac:dyDescent="0.3">
      <c r="A336" s="18" t="s">
        <v>811</v>
      </c>
      <c r="B336" s="18" t="s">
        <v>567</v>
      </c>
      <c r="C336" s="18" t="s">
        <v>811</v>
      </c>
      <c r="D336" s="19" t="s">
        <v>567</v>
      </c>
      <c r="E336" s="19" t="s">
        <v>738</v>
      </c>
      <c r="F336" s="19" t="s">
        <v>739</v>
      </c>
      <c r="G336" s="19" t="s">
        <v>831</v>
      </c>
      <c r="H336" s="19" t="s">
        <v>767</v>
      </c>
      <c r="I336" s="19">
        <v>0</v>
      </c>
      <c r="J336" s="19">
        <v>0</v>
      </c>
      <c r="K336" s="19">
        <v>0</v>
      </c>
      <c r="L336" s="19" t="s">
        <v>543</v>
      </c>
      <c r="M336" s="19" t="s">
        <v>788</v>
      </c>
      <c r="N336" s="19" t="s">
        <v>789</v>
      </c>
      <c r="O336" s="20">
        <v>80</v>
      </c>
      <c r="P336" s="23">
        <v>100</v>
      </c>
      <c r="Q336" s="18" t="s">
        <v>1366</v>
      </c>
      <c r="R336" s="21" t="s">
        <v>1360</v>
      </c>
      <c r="S336" s="22" t="s">
        <v>1193</v>
      </c>
      <c r="T336" s="216" t="s">
        <v>2439</v>
      </c>
      <c r="U336" s="22"/>
      <c r="V336" s="22"/>
      <c r="W336" s="22"/>
      <c r="X336" s="22">
        <v>100</v>
      </c>
      <c r="Y336" s="22" t="s">
        <v>1367</v>
      </c>
      <c r="Z336" s="22" t="s">
        <v>1368</v>
      </c>
      <c r="AA336" s="101"/>
      <c r="AB336" s="240" t="s">
        <v>2745</v>
      </c>
      <c r="AC336" s="241" t="s">
        <v>2743</v>
      </c>
      <c r="AD336" s="49">
        <f>+VLOOKUP(M336,'[10]PA con seg III Trimestre'!$M$334:$AF$339,18,FALSE)</f>
        <v>100</v>
      </c>
      <c r="AE336" s="49" t="str">
        <f>+VLOOKUP(M336,'[10]PA con seg III Trimestre'!$M$334:$AF$339,19,FALSE)</f>
        <v>se elaboraron  tarjetas entre invitaciones, felicitaciones, agradecimientos y otras. Se realizaron  eventos
Se verificó la asistencia de cada uno de los invitados a las actividades realizadas por la Dirección Genral del Instituto Nacional Penitenciario y Carcelario Inpec</v>
      </c>
      <c r="AF336" s="49" t="str">
        <f>+VLOOKUP(M336,'[10]PA con seg III Trimestre'!$M$334:$AF$339,20,FALSE)</f>
        <v>Pendiente evidencia</v>
      </c>
      <c r="AG336" s="23">
        <v>1099</v>
      </c>
      <c r="AH336" s="22" t="s">
        <v>1369</v>
      </c>
      <c r="AI336" s="22" t="s">
        <v>1370</v>
      </c>
      <c r="AJ336" s="24">
        <v>42371</v>
      </c>
      <c r="AK336" s="24">
        <v>42716</v>
      </c>
      <c r="AL336" s="22">
        <v>33</v>
      </c>
      <c r="AM336" s="22" t="s">
        <v>1362</v>
      </c>
      <c r="AN336" s="22" t="s">
        <v>1363</v>
      </c>
      <c r="AO336" s="22" t="s">
        <v>2439</v>
      </c>
      <c r="AP336" s="23">
        <v>100</v>
      </c>
      <c r="AQ336" s="25" t="s">
        <v>1371</v>
      </c>
      <c r="AR336" s="22" t="s">
        <v>1372</v>
      </c>
      <c r="AS336" s="23">
        <v>100</v>
      </c>
      <c r="AT336" s="25" t="s">
        <v>1373</v>
      </c>
      <c r="AU336" s="22" t="s">
        <v>1368</v>
      </c>
      <c r="AV336" s="109">
        <v>100</v>
      </c>
      <c r="AW336" s="27">
        <v>0.78840579710144931</v>
      </c>
      <c r="AX336" s="18" t="s">
        <v>2742</v>
      </c>
      <c r="AY336" s="110" t="s">
        <v>2743</v>
      </c>
      <c r="AZ336" s="94">
        <f>+VLOOKUP(AG336,'[10]PA con seg III Trimestre'!$AG$334:$BC$339,20,FALSE)</f>
        <v>100</v>
      </c>
      <c r="BA336" s="106">
        <f t="shared" si="85"/>
        <v>1</v>
      </c>
      <c r="BB336" s="94" t="str">
        <f>+VLOOKUP(AG336,'[10]PA con seg III Trimestre'!$AG$334:$BC$339,22,FALSE)</f>
        <v>Se enviaron XXX tarjetas entre invitaciones, felicitaciones y agradecimeintos. Se realizaron X actividades:</v>
      </c>
      <c r="BC336" s="94" t="str">
        <f>+VLOOKUP(AG336,'[10]PA con seg III Trimestre'!$AG$334:$BC$339,23,FALSE)</f>
        <v>Pendiente evidencia</v>
      </c>
      <c r="BD336" s="107">
        <f t="shared" si="82"/>
        <v>345</v>
      </c>
      <c r="BE336" s="107">
        <f t="shared" si="83"/>
        <v>345</v>
      </c>
      <c r="BF336" s="108">
        <f t="shared" si="84"/>
        <v>1</v>
      </c>
      <c r="BG336" s="381">
        <f t="shared" si="74"/>
        <v>1</v>
      </c>
      <c r="BH336" s="381">
        <f t="shared" si="75"/>
        <v>1</v>
      </c>
      <c r="BI336" s="382">
        <f t="shared" si="76"/>
        <v>0.8</v>
      </c>
      <c r="BJ336" s="381">
        <f t="shared" si="77"/>
        <v>0.33</v>
      </c>
      <c r="BK336" s="381">
        <f t="shared" si="78"/>
        <v>0.26400000000000001</v>
      </c>
    </row>
    <row r="337" spans="1:63" ht="96" thickTop="1" thickBot="1" x14ac:dyDescent="0.3">
      <c r="A337" s="18" t="s">
        <v>811</v>
      </c>
      <c r="B337" s="18" t="s">
        <v>567</v>
      </c>
      <c r="C337" s="18" t="s">
        <v>811</v>
      </c>
      <c r="D337" s="19" t="s">
        <v>567</v>
      </c>
      <c r="E337" s="19" t="s">
        <v>738</v>
      </c>
      <c r="F337" s="19" t="s">
        <v>739</v>
      </c>
      <c r="G337" s="19" t="s">
        <v>831</v>
      </c>
      <c r="H337" s="19" t="s">
        <v>767</v>
      </c>
      <c r="I337" s="19">
        <v>0</v>
      </c>
      <c r="J337" s="19">
        <v>0</v>
      </c>
      <c r="K337" s="19">
        <v>0</v>
      </c>
      <c r="L337" s="19" t="s">
        <v>543</v>
      </c>
      <c r="M337" s="19" t="s">
        <v>788</v>
      </c>
      <c r="N337" s="19" t="s">
        <v>789</v>
      </c>
      <c r="O337" s="23">
        <v>80</v>
      </c>
      <c r="P337" s="23">
        <v>100</v>
      </c>
      <c r="Q337" s="18" t="s">
        <v>1366</v>
      </c>
      <c r="R337" s="18" t="s">
        <v>1360</v>
      </c>
      <c r="S337" s="18" t="s">
        <v>1193</v>
      </c>
      <c r="T337" s="216" t="s">
        <v>2439</v>
      </c>
      <c r="U337" s="18"/>
      <c r="V337" s="18"/>
      <c r="W337" s="18"/>
      <c r="X337" s="18">
        <v>100</v>
      </c>
      <c r="Y337" s="18" t="s">
        <v>1374</v>
      </c>
      <c r="Z337" s="18"/>
      <c r="AA337" s="101"/>
      <c r="AB337" s="240" t="s">
        <v>2745</v>
      </c>
      <c r="AC337" s="241" t="s">
        <v>2743</v>
      </c>
      <c r="AD337" s="49">
        <f>+VLOOKUP(M337,'[10]PA con seg III Trimestre'!$M$334:$AF$339,18,FALSE)</f>
        <v>100</v>
      </c>
      <c r="AE337" s="49" t="str">
        <f>+VLOOKUP(M337,'[10]PA con seg III Trimestre'!$M$334:$AF$339,19,FALSE)</f>
        <v>se elaboraron  tarjetas entre invitaciones, felicitaciones, agradecimientos y otras. Se realizaron  eventos
Se verificó la asistencia de cada uno de los invitados a las actividades realizadas por la Dirección Genral del Instituto Nacional Penitenciario y Carcelario Inpec</v>
      </c>
      <c r="AF337" s="49" t="str">
        <f>+VLOOKUP(M337,'[10]PA con seg III Trimestre'!$M$334:$AF$339,20,FALSE)</f>
        <v>Pendiente evidencia</v>
      </c>
      <c r="AG337" s="23">
        <v>1100</v>
      </c>
      <c r="AH337" s="22" t="s">
        <v>1375</v>
      </c>
      <c r="AI337" s="22" t="s">
        <v>1370</v>
      </c>
      <c r="AJ337" s="24">
        <v>42371</v>
      </c>
      <c r="AK337" s="24">
        <v>42716</v>
      </c>
      <c r="AL337" s="22">
        <v>33</v>
      </c>
      <c r="AM337" s="22" t="s">
        <v>1362</v>
      </c>
      <c r="AN337" s="22" t="s">
        <v>1363</v>
      </c>
      <c r="AO337" s="22" t="s">
        <v>2439</v>
      </c>
      <c r="AP337" s="23"/>
      <c r="AQ337" s="25" t="s">
        <v>1376</v>
      </c>
      <c r="AR337" s="22" t="s">
        <v>1377</v>
      </c>
      <c r="AS337" s="23">
        <v>100</v>
      </c>
      <c r="AT337" s="25" t="s">
        <v>1374</v>
      </c>
      <c r="AU337" s="22"/>
      <c r="AV337" s="109">
        <v>100</v>
      </c>
      <c r="AW337" s="27">
        <v>0.78840579710144931</v>
      </c>
      <c r="AX337" s="18" t="s">
        <v>1374</v>
      </c>
      <c r="AY337" s="110" t="s">
        <v>1376</v>
      </c>
      <c r="AZ337" s="94">
        <f>+VLOOKUP(AG337,'[10]PA con seg III Trimestre'!$AG$334:$BC$339,20,FALSE)</f>
        <v>100</v>
      </c>
      <c r="BA337" s="106">
        <f t="shared" si="85"/>
        <v>1</v>
      </c>
      <c r="BB337" s="94" t="str">
        <f>+VLOOKUP(AG337,'[10]PA con seg III Trimestre'!$AG$334:$BC$339,22,FALSE)</f>
        <v xml:space="preserve">Se verificó la asistencia de cada uno de los invitados a las actividades realizadas por la Dirección Genral del Instituto Nacional Penitenciario y Carcelario Inpec </v>
      </c>
      <c r="BC337" s="94" t="str">
        <f>+VLOOKUP(AG337,'[10]PA con seg III Trimestre'!$AG$334:$BC$339,23,FALSE)</f>
        <v>Pendiente evidencia</v>
      </c>
      <c r="BD337" s="107">
        <f t="shared" si="82"/>
        <v>345</v>
      </c>
      <c r="BE337" s="107">
        <f t="shared" si="83"/>
        <v>345</v>
      </c>
      <c r="BF337" s="108">
        <f t="shared" si="84"/>
        <v>1</v>
      </c>
      <c r="BG337" s="381">
        <f t="shared" si="74"/>
        <v>1</v>
      </c>
      <c r="BH337" s="381">
        <f t="shared" si="75"/>
        <v>1</v>
      </c>
      <c r="BI337" s="382">
        <f t="shared" si="76"/>
        <v>0.8</v>
      </c>
      <c r="BJ337" s="381">
        <f t="shared" si="77"/>
        <v>0.33</v>
      </c>
      <c r="BK337" s="381">
        <f t="shared" si="78"/>
        <v>0.26400000000000001</v>
      </c>
    </row>
    <row r="338" spans="1:63" ht="96" thickTop="1" thickBot="1" x14ac:dyDescent="0.3">
      <c r="A338" s="18" t="s">
        <v>811</v>
      </c>
      <c r="B338" s="18" t="s">
        <v>567</v>
      </c>
      <c r="C338" s="18" t="s">
        <v>811</v>
      </c>
      <c r="D338" s="19" t="s">
        <v>567</v>
      </c>
      <c r="E338" s="19" t="s">
        <v>738</v>
      </c>
      <c r="F338" s="19" t="s">
        <v>739</v>
      </c>
      <c r="G338" s="19" t="s">
        <v>831</v>
      </c>
      <c r="H338" s="19" t="s">
        <v>767</v>
      </c>
      <c r="I338" s="19">
        <v>0</v>
      </c>
      <c r="J338" s="19">
        <v>0</v>
      </c>
      <c r="K338" s="19">
        <v>0</v>
      </c>
      <c r="L338" s="19" t="s">
        <v>543</v>
      </c>
      <c r="M338" s="19" t="s">
        <v>788</v>
      </c>
      <c r="N338" s="19" t="s">
        <v>789</v>
      </c>
      <c r="O338" s="23">
        <v>80</v>
      </c>
      <c r="P338" s="23">
        <v>100</v>
      </c>
      <c r="Q338" s="18" t="s">
        <v>1366</v>
      </c>
      <c r="R338" s="18" t="s">
        <v>1360</v>
      </c>
      <c r="S338" s="18" t="s">
        <v>1193</v>
      </c>
      <c r="T338" s="216" t="s">
        <v>2439</v>
      </c>
      <c r="U338" s="18"/>
      <c r="V338" s="18"/>
      <c r="W338" s="18"/>
      <c r="X338" s="18">
        <v>100</v>
      </c>
      <c r="Y338" s="18" t="s">
        <v>1378</v>
      </c>
      <c r="Z338" s="18"/>
      <c r="AA338" s="101"/>
      <c r="AB338" s="240" t="s">
        <v>2745</v>
      </c>
      <c r="AC338" s="241" t="s">
        <v>2743</v>
      </c>
      <c r="AD338" s="49">
        <f>+VLOOKUP(M338,'[10]PA con seg III Trimestre'!$M$334:$AF$339,18,FALSE)</f>
        <v>100</v>
      </c>
      <c r="AE338" s="49" t="str">
        <f>+VLOOKUP(M338,'[10]PA con seg III Trimestre'!$M$334:$AF$339,19,FALSE)</f>
        <v>se elaboraron  tarjetas entre invitaciones, felicitaciones, agradecimientos y otras. Se realizaron  eventos
Se verificó la asistencia de cada uno de los invitados a las actividades realizadas por la Dirección Genral del Instituto Nacional Penitenciario y Carcelario Inpec</v>
      </c>
      <c r="AF338" s="49" t="str">
        <f>+VLOOKUP(M338,'[10]PA con seg III Trimestre'!$M$334:$AF$339,20,FALSE)</f>
        <v>Pendiente evidencia</v>
      </c>
      <c r="AG338" s="23">
        <v>1101</v>
      </c>
      <c r="AH338" s="22" t="s">
        <v>1379</v>
      </c>
      <c r="AI338" s="22" t="s">
        <v>1370</v>
      </c>
      <c r="AJ338" s="24">
        <v>42371</v>
      </c>
      <c r="AK338" s="24">
        <v>42716</v>
      </c>
      <c r="AL338" s="22">
        <v>34</v>
      </c>
      <c r="AM338" s="22" t="s">
        <v>1362</v>
      </c>
      <c r="AN338" s="22" t="s">
        <v>1363</v>
      </c>
      <c r="AO338" s="22" t="s">
        <v>2439</v>
      </c>
      <c r="AP338" s="23"/>
      <c r="AQ338" s="25" t="s">
        <v>1380</v>
      </c>
      <c r="AR338" s="22" t="s">
        <v>1381</v>
      </c>
      <c r="AS338" s="23">
        <v>100</v>
      </c>
      <c r="AT338" s="25" t="s">
        <v>1378</v>
      </c>
      <c r="AU338" s="22"/>
      <c r="AV338" s="109">
        <v>100</v>
      </c>
      <c r="AW338" s="27">
        <v>0.78840579710144931</v>
      </c>
      <c r="AX338" s="18" t="s">
        <v>2744</v>
      </c>
      <c r="AY338" s="105"/>
      <c r="AZ338" s="94">
        <f>+VLOOKUP(AG338,'[10]PA con seg III Trimestre'!$AG$334:$BC$339,20,FALSE)</f>
        <v>100</v>
      </c>
      <c r="BA338" s="106">
        <f t="shared" si="85"/>
        <v>1</v>
      </c>
      <c r="BB338" s="94" t="str">
        <f>+VLOOKUP(AG338,'[10]PA con seg III Trimestre'!$AG$334:$BC$339,22,FALSE)</f>
        <v>Pendiente registro de información</v>
      </c>
      <c r="BC338" s="94" t="str">
        <f>+VLOOKUP(AG338,'[10]PA con seg III Trimestre'!$AG$334:$BC$339,23,FALSE)</f>
        <v>Pendiente evidencia</v>
      </c>
      <c r="BD338" s="107">
        <f t="shared" si="82"/>
        <v>345</v>
      </c>
      <c r="BE338" s="107">
        <f t="shared" si="83"/>
        <v>345</v>
      </c>
      <c r="BF338" s="108">
        <f t="shared" si="84"/>
        <v>1</v>
      </c>
      <c r="BG338" s="381">
        <f t="shared" si="74"/>
        <v>1</v>
      </c>
      <c r="BH338" s="381">
        <f t="shared" si="75"/>
        <v>1</v>
      </c>
      <c r="BI338" s="382">
        <f t="shared" si="76"/>
        <v>0.8</v>
      </c>
      <c r="BJ338" s="381">
        <f t="shared" si="77"/>
        <v>0.34</v>
      </c>
      <c r="BK338" s="381">
        <f t="shared" si="78"/>
        <v>0.27200000000000002</v>
      </c>
    </row>
    <row r="339" spans="1:63" ht="96" thickTop="1" thickBot="1" x14ac:dyDescent="0.3">
      <c r="A339" s="242" t="s">
        <v>832</v>
      </c>
      <c r="B339" s="242" t="s">
        <v>769</v>
      </c>
      <c r="C339" s="242" t="s">
        <v>832</v>
      </c>
      <c r="D339" s="243" t="s">
        <v>769</v>
      </c>
      <c r="E339" s="243" t="s">
        <v>738</v>
      </c>
      <c r="F339" s="243" t="s">
        <v>739</v>
      </c>
      <c r="G339" s="243" t="s">
        <v>831</v>
      </c>
      <c r="H339" s="243" t="s">
        <v>767</v>
      </c>
      <c r="I339" s="243" t="s">
        <v>766</v>
      </c>
      <c r="J339" s="243" t="s">
        <v>768</v>
      </c>
      <c r="K339" s="243">
        <v>50</v>
      </c>
      <c r="L339" s="243" t="s">
        <v>38</v>
      </c>
      <c r="M339" s="243" t="s">
        <v>770</v>
      </c>
      <c r="N339" s="243" t="s">
        <v>771</v>
      </c>
      <c r="O339" s="244">
        <v>10</v>
      </c>
      <c r="P339" s="245">
        <v>100</v>
      </c>
      <c r="Q339" s="242" t="s">
        <v>38</v>
      </c>
      <c r="R339" s="242" t="s">
        <v>1183</v>
      </c>
      <c r="S339" s="216" t="s">
        <v>43</v>
      </c>
      <c r="T339" s="216" t="s">
        <v>2439</v>
      </c>
      <c r="U339" s="216">
        <v>100</v>
      </c>
      <c r="V339" s="246" t="s">
        <v>1184</v>
      </c>
      <c r="W339" s="246" t="s">
        <v>1185</v>
      </c>
      <c r="X339" s="247">
        <v>100</v>
      </c>
      <c r="Y339" s="246" t="s">
        <v>1184</v>
      </c>
      <c r="Z339" s="246" t="s">
        <v>1185</v>
      </c>
      <c r="AA339" s="102">
        <v>100</v>
      </c>
      <c r="AB339" s="246" t="s">
        <v>1200</v>
      </c>
      <c r="AC339" s="246" t="s">
        <v>1185</v>
      </c>
      <c r="AD339" s="374">
        <f>+VLOOKUP(M339,'[11]PA con seg III Trimestre'!$M$340:$AF$356,18,FALSE)</f>
        <v>100</v>
      </c>
      <c r="AE339" s="374" t="str">
        <f>+VLOOKUP(M339,'[11]PA con seg III Trimestre'!$M$340:$AF$356,19,FALSE)</f>
        <v>Este producto es de realización y seguimiento para todo el año, a la fecha se han implementado tres herramientas de comunicación dentro del marco de las políticas de Gobierno en Línea, discriminados en notas web, boletines de prensa y Notinpec</v>
      </c>
      <c r="AF339" s="374" t="str">
        <f>+VLOOKUP(M339,'[11]PA con seg III Trimestre'!$M$340:$AF$356,20,FALSE)</f>
        <v>Las evidencias se encuentran en archivos físicos (carpetas A-Z Nº 1,2,3, que se encuentran en la secretaría de la Oficina Asesora de Comunicaciones, así como en los correos electrónicos olga.padilla@inpec.gov.co y prensa@inpec.gov.co</v>
      </c>
      <c r="AG339" s="245">
        <v>1036</v>
      </c>
      <c r="AH339" s="242" t="s">
        <v>1186</v>
      </c>
      <c r="AI339" s="216" t="s">
        <v>70</v>
      </c>
      <c r="AJ339" s="248">
        <v>42370</v>
      </c>
      <c r="AK339" s="24">
        <v>42716</v>
      </c>
      <c r="AL339" s="216">
        <v>50</v>
      </c>
      <c r="AM339" s="216" t="s">
        <v>1187</v>
      </c>
      <c r="AN339" s="216" t="s">
        <v>1188</v>
      </c>
      <c r="AO339" s="216" t="s">
        <v>2439</v>
      </c>
      <c r="AP339" s="245">
        <v>100</v>
      </c>
      <c r="AQ339" s="246" t="s">
        <v>1189</v>
      </c>
      <c r="AR339" s="246" t="s">
        <v>1185</v>
      </c>
      <c r="AS339" s="245">
        <v>100</v>
      </c>
      <c r="AT339" s="246" t="s">
        <v>1190</v>
      </c>
      <c r="AU339" s="246" t="s">
        <v>1185</v>
      </c>
      <c r="AV339" s="231">
        <v>100</v>
      </c>
      <c r="AW339" s="27">
        <v>0.78901734104046239</v>
      </c>
      <c r="AX339" s="18" t="s">
        <v>2686</v>
      </c>
      <c r="AY339" s="110" t="s">
        <v>1185</v>
      </c>
      <c r="AZ339" s="94">
        <f>+VLOOKUP(AG339,'[11]PA con seg III Trimestre'!$AG$340:$BC$356,20,FALSE)</f>
        <v>100</v>
      </c>
      <c r="BA339" s="106">
        <f t="shared" si="85"/>
        <v>1</v>
      </c>
      <c r="BB339" s="94" t="str">
        <f>+VLOOKUP(AG339,'[11]PA con seg III Trimestre'!$AG$340:$BC$356,22,FALSE)</f>
        <v xml:space="preserve">A la fecha se han tramitado 540 solicitudes de 540 que se han radicado en la Oficina Asesora de Comunicaciones de los diferentes medios de comunicación para el desarrollo de sus actividades periodísticas con la población de internos. Esta actividad es de realización y seguimiento para todo el año, a la fecha se han realizado los trámites al 100% de las solicitudes que se han radicado en la Oficina Asesora de Comunicaciones. </v>
      </c>
      <c r="BC339" s="94" t="str">
        <f>+VLOOKUP(AG339,'[11]PA con seg III Trimestre'!$AG$340:$BC$356,23,FALSE)</f>
        <v>Las evidencias se encuentran en archivos físicos (carpetas A-Z Nº 1,2,3, que se encuentran en la secretaría de la Oficina Asesora de Comunicaciones, así como en los correos electrónicos olga.padilla@inpec.gov.co y prensa@inpec.gov.co</v>
      </c>
      <c r="BD339" s="107">
        <f t="shared" si="82"/>
        <v>346</v>
      </c>
      <c r="BE339" s="107">
        <f t="shared" si="83"/>
        <v>346</v>
      </c>
      <c r="BF339" s="108">
        <f t="shared" si="84"/>
        <v>1</v>
      </c>
      <c r="BG339" s="381">
        <f t="shared" si="74"/>
        <v>1</v>
      </c>
      <c r="BH339" s="381">
        <f t="shared" si="75"/>
        <v>1</v>
      </c>
      <c r="BI339" s="382">
        <f t="shared" si="76"/>
        <v>0.1</v>
      </c>
      <c r="BJ339" s="381">
        <f t="shared" si="77"/>
        <v>0.5</v>
      </c>
      <c r="BK339" s="381">
        <f t="shared" si="78"/>
        <v>0.05</v>
      </c>
    </row>
    <row r="340" spans="1:63" ht="96" thickTop="1" thickBot="1" x14ac:dyDescent="0.3">
      <c r="A340" s="242" t="s">
        <v>832</v>
      </c>
      <c r="B340" s="242" t="s">
        <v>769</v>
      </c>
      <c r="C340" s="242" t="s">
        <v>832</v>
      </c>
      <c r="D340" s="243" t="s">
        <v>769</v>
      </c>
      <c r="E340" s="243" t="s">
        <v>738</v>
      </c>
      <c r="F340" s="243" t="s">
        <v>739</v>
      </c>
      <c r="G340" s="243" t="s">
        <v>831</v>
      </c>
      <c r="H340" s="243" t="s">
        <v>767</v>
      </c>
      <c r="I340" s="243" t="s">
        <v>766</v>
      </c>
      <c r="J340" s="243" t="s">
        <v>768</v>
      </c>
      <c r="K340" s="243">
        <v>50</v>
      </c>
      <c r="L340" s="243" t="s">
        <v>38</v>
      </c>
      <c r="M340" s="243" t="s">
        <v>770</v>
      </c>
      <c r="N340" s="243" t="s">
        <v>771</v>
      </c>
      <c r="O340" s="245">
        <v>10</v>
      </c>
      <c r="P340" s="245">
        <v>100</v>
      </c>
      <c r="Q340" s="242" t="s">
        <v>38</v>
      </c>
      <c r="R340" s="242" t="s">
        <v>1183</v>
      </c>
      <c r="S340" s="216" t="s">
        <v>43</v>
      </c>
      <c r="T340" s="216" t="s">
        <v>2439</v>
      </c>
      <c r="U340" s="216">
        <v>100</v>
      </c>
      <c r="V340" s="246" t="s">
        <v>1184</v>
      </c>
      <c r="W340" s="246" t="s">
        <v>1185</v>
      </c>
      <c r="X340" s="247">
        <v>100</v>
      </c>
      <c r="Y340" s="246" t="s">
        <v>1184</v>
      </c>
      <c r="Z340" s="246" t="s">
        <v>1185</v>
      </c>
      <c r="AA340" s="102">
        <v>100</v>
      </c>
      <c r="AB340" s="246" t="s">
        <v>1200</v>
      </c>
      <c r="AC340" s="246" t="s">
        <v>1185</v>
      </c>
      <c r="AD340" s="374">
        <f>+VLOOKUP(M340,'[11]PA con seg III Trimestre'!$M$340:$AF$356,18,FALSE)</f>
        <v>100</v>
      </c>
      <c r="AE340" s="374" t="str">
        <f>+VLOOKUP(M340,'[11]PA con seg III Trimestre'!$M$340:$AF$356,19,FALSE)</f>
        <v>Este producto es de realización y seguimiento para todo el año, a la fecha se han implementado tres herramientas de comunicación dentro del marco de las políticas de Gobierno en Línea, discriminados en notas web, boletines de prensa y Notinpec</v>
      </c>
      <c r="AF340" s="374" t="str">
        <f>+VLOOKUP(M340,'[11]PA con seg III Trimestre'!$M$340:$AF$356,20,FALSE)</f>
        <v>Las evidencias se encuentran en archivos físicos (carpetas A-Z Nº 1,2,3, que se encuentran en la secretaría de la Oficina Asesora de Comunicaciones, así como en los correos electrónicos olga.padilla@inpec.gov.co y prensa@inpec.gov.co</v>
      </c>
      <c r="AG340" s="245">
        <v>1037</v>
      </c>
      <c r="AH340" s="242" t="s">
        <v>1191</v>
      </c>
      <c r="AI340" s="216" t="s">
        <v>70</v>
      </c>
      <c r="AJ340" s="248">
        <v>42370</v>
      </c>
      <c r="AK340" s="24">
        <v>42716</v>
      </c>
      <c r="AL340" s="216">
        <v>50</v>
      </c>
      <c r="AM340" s="216" t="s">
        <v>1192</v>
      </c>
      <c r="AN340" s="216" t="s">
        <v>1193</v>
      </c>
      <c r="AO340" s="216" t="s">
        <v>2439</v>
      </c>
      <c r="AP340" s="245">
        <v>100</v>
      </c>
      <c r="AQ340" s="246" t="s">
        <v>1194</v>
      </c>
      <c r="AR340" s="246" t="s">
        <v>1185</v>
      </c>
      <c r="AS340" s="245">
        <v>100</v>
      </c>
      <c r="AT340" s="246" t="s">
        <v>1195</v>
      </c>
      <c r="AU340" s="246" t="s">
        <v>1196</v>
      </c>
      <c r="AV340" s="234">
        <v>100</v>
      </c>
      <c r="AW340" s="27">
        <v>0.78901734104046239</v>
      </c>
      <c r="AX340" s="18" t="s">
        <v>2687</v>
      </c>
      <c r="AY340" s="110" t="s">
        <v>1196</v>
      </c>
      <c r="AZ340" s="94">
        <f>+VLOOKUP(AG340,'[11]PA con seg III Trimestre'!$AG$340:$BC$356,20,FALSE)</f>
        <v>100</v>
      </c>
      <c r="BA340" s="106">
        <f t="shared" si="85"/>
        <v>1</v>
      </c>
      <c r="BB340" s="94" t="str">
        <f>+VLOOKUP(AG340,'[11]PA con seg III Trimestre'!$AG$340:$BC$356,22,FALSE)</f>
        <v xml:space="preserve">A la fecha se han realizado 84 acompañamientos de 84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v>
      </c>
      <c r="BC340" s="94" t="str">
        <f>+VLOOKUP(AG340,'[11]PA con seg III Trimestre'!$AG$340:$BC$356,23,FALSE)</f>
        <v>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v>
      </c>
      <c r="BD340" s="107">
        <f t="shared" si="82"/>
        <v>346</v>
      </c>
      <c r="BE340" s="107">
        <f t="shared" si="83"/>
        <v>346</v>
      </c>
      <c r="BF340" s="108">
        <f t="shared" si="84"/>
        <v>1</v>
      </c>
      <c r="BG340" s="381">
        <f t="shared" si="74"/>
        <v>1</v>
      </c>
      <c r="BH340" s="381">
        <f t="shared" si="75"/>
        <v>1</v>
      </c>
      <c r="BI340" s="382">
        <f t="shared" si="76"/>
        <v>0.1</v>
      </c>
      <c r="BJ340" s="381">
        <f t="shared" si="77"/>
        <v>0.5</v>
      </c>
      <c r="BK340" s="381">
        <f t="shared" si="78"/>
        <v>0.05</v>
      </c>
    </row>
    <row r="341" spans="1:63" ht="136.5" thickTop="1" thickBot="1" x14ac:dyDescent="0.3">
      <c r="A341" s="242" t="s">
        <v>832</v>
      </c>
      <c r="B341" s="242" t="s">
        <v>769</v>
      </c>
      <c r="C341" s="242" t="s">
        <v>832</v>
      </c>
      <c r="D341" s="243" t="s">
        <v>769</v>
      </c>
      <c r="E341" s="243" t="s">
        <v>738</v>
      </c>
      <c r="F341" s="243" t="s">
        <v>739</v>
      </c>
      <c r="G341" s="243" t="s">
        <v>831</v>
      </c>
      <c r="H341" s="243" t="s">
        <v>767</v>
      </c>
      <c r="I341" s="243" t="s">
        <v>766</v>
      </c>
      <c r="J341" s="243" t="s">
        <v>768</v>
      </c>
      <c r="K341" s="243">
        <v>50</v>
      </c>
      <c r="L341" s="243" t="s">
        <v>38</v>
      </c>
      <c r="M341" s="243" t="s">
        <v>772</v>
      </c>
      <c r="N341" s="243" t="s">
        <v>773</v>
      </c>
      <c r="O341" s="244">
        <v>10</v>
      </c>
      <c r="P341" s="245">
        <v>3</v>
      </c>
      <c r="Q341" s="242" t="s">
        <v>41</v>
      </c>
      <c r="R341" s="242" t="s">
        <v>1183</v>
      </c>
      <c r="S341" s="216" t="s">
        <v>43</v>
      </c>
      <c r="T341" s="216" t="s">
        <v>2439</v>
      </c>
      <c r="U341" s="216">
        <v>3</v>
      </c>
      <c r="V341" s="246" t="s">
        <v>1197</v>
      </c>
      <c r="W341" s="246" t="s">
        <v>1198</v>
      </c>
      <c r="X341" s="246" t="s">
        <v>1199</v>
      </c>
      <c r="Y341" s="246" t="s">
        <v>1200</v>
      </c>
      <c r="Z341" s="246" t="s">
        <v>1201</v>
      </c>
      <c r="AA341" s="102">
        <v>3</v>
      </c>
      <c r="AB341" s="246" t="s">
        <v>1197</v>
      </c>
      <c r="AC341" s="246" t="s">
        <v>1198</v>
      </c>
      <c r="AD341" s="374">
        <f>+VLOOKUP(M341,'[11]PA con seg III Trimestre'!$M$340:$AF$356,18,FALSE)</f>
        <v>3</v>
      </c>
      <c r="AE341" s="374" t="str">
        <f>+VLOOKUP(M341,'[11]PA con seg III Trimestre'!$M$340:$AF$356,19,FALSE)</f>
        <v xml:space="preserve">Este producto es de realización y seguimiento para todo el año, a la fecha se han implementado tres herramientas de comunicación dentro del marco de las políticas de Gobierno en Línea, discriminados en notas web, boletines de prensa y Notinpec. </v>
      </c>
      <c r="AF341" s="374" t="str">
        <f>+VLOOKUP(M341,'[11]PA con seg III Trimestre'!$M$340:$AF$356,20,FALSE)</f>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
      <c r="AG341" s="245">
        <v>1038</v>
      </c>
      <c r="AH341" s="242" t="s">
        <v>1202</v>
      </c>
      <c r="AI341" s="216" t="s">
        <v>70</v>
      </c>
      <c r="AJ341" s="248">
        <v>42583</v>
      </c>
      <c r="AK341" s="24">
        <v>42716</v>
      </c>
      <c r="AL341" s="216">
        <v>33</v>
      </c>
      <c r="AM341" s="216" t="s">
        <v>1203</v>
      </c>
      <c r="AN341" s="216" t="s">
        <v>104</v>
      </c>
      <c r="AO341" s="216" t="s">
        <v>2439</v>
      </c>
      <c r="AP341" s="245">
        <v>100</v>
      </c>
      <c r="AQ341" s="246" t="s">
        <v>1204</v>
      </c>
      <c r="AR341" s="246" t="s">
        <v>1205</v>
      </c>
      <c r="AS341" s="245">
        <v>100</v>
      </c>
      <c r="AT341" s="246" t="s">
        <v>1206</v>
      </c>
      <c r="AU341" s="246" t="s">
        <v>1207</v>
      </c>
      <c r="AV341" s="109">
        <v>100</v>
      </c>
      <c r="AW341" s="27">
        <v>0.45112781954887216</v>
      </c>
      <c r="AX341" s="18" t="s">
        <v>2688</v>
      </c>
      <c r="AY341" s="110" t="s">
        <v>1207</v>
      </c>
      <c r="AZ341" s="94">
        <f>+VLOOKUP(AG341,'[11]PA con seg III Trimestre'!$AG$340:$BC$356,20,FALSE)</f>
        <v>100</v>
      </c>
      <c r="BA341" s="106">
        <f t="shared" si="85"/>
        <v>1</v>
      </c>
      <c r="BB341" s="94" t="str">
        <f>+VLOOKUP(AG341,'[11]PA con seg III Trimestre'!$AG$340:$BC$356,22,FALSE)</f>
        <v xml:space="preserve">Se implementaron las herramientas de comunicaicón dentro del marco de las políticas de Gobierno en Línea (Notas web, Boletines de prensa, Notinpec). Se han realizado 87 notas web, 103 boletines de prensa y 52 ediciones de Notinpec. </v>
      </c>
      <c r="BC341" s="94" t="str">
        <f>+VLOOKUP(AG341,'[11]PA con seg III Trimestre'!$AG$340:$BC$356,23,FALSE)</f>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
      <c r="BD341" s="107">
        <f t="shared" si="82"/>
        <v>133</v>
      </c>
      <c r="BE341" s="107">
        <f t="shared" si="83"/>
        <v>133</v>
      </c>
      <c r="BF341" s="108">
        <f t="shared" si="84"/>
        <v>1</v>
      </c>
      <c r="BG341" s="381">
        <f t="shared" si="74"/>
        <v>1</v>
      </c>
      <c r="BH341" s="381">
        <f t="shared" si="75"/>
        <v>1</v>
      </c>
      <c r="BI341" s="382">
        <f t="shared" si="76"/>
        <v>0.1</v>
      </c>
      <c r="BJ341" s="381">
        <f t="shared" si="77"/>
        <v>0.33</v>
      </c>
      <c r="BK341" s="381">
        <f t="shared" si="78"/>
        <v>3.3000000000000002E-2</v>
      </c>
    </row>
    <row r="342" spans="1:63" ht="136.5" thickTop="1" thickBot="1" x14ac:dyDescent="0.3">
      <c r="A342" s="242" t="s">
        <v>832</v>
      </c>
      <c r="B342" s="242" t="s">
        <v>769</v>
      </c>
      <c r="C342" s="242" t="s">
        <v>832</v>
      </c>
      <c r="D342" s="243" t="s">
        <v>769</v>
      </c>
      <c r="E342" s="243" t="s">
        <v>738</v>
      </c>
      <c r="F342" s="243" t="s">
        <v>739</v>
      </c>
      <c r="G342" s="243" t="s">
        <v>831</v>
      </c>
      <c r="H342" s="243" t="s">
        <v>767</v>
      </c>
      <c r="I342" s="243" t="s">
        <v>766</v>
      </c>
      <c r="J342" s="243" t="s">
        <v>768</v>
      </c>
      <c r="K342" s="243">
        <v>50</v>
      </c>
      <c r="L342" s="243" t="s">
        <v>38</v>
      </c>
      <c r="M342" s="243" t="s">
        <v>772</v>
      </c>
      <c r="N342" s="243" t="s">
        <v>773</v>
      </c>
      <c r="O342" s="245">
        <v>10</v>
      </c>
      <c r="P342" s="245">
        <v>3</v>
      </c>
      <c r="Q342" s="242" t="s">
        <v>41</v>
      </c>
      <c r="R342" s="242" t="s">
        <v>1183</v>
      </c>
      <c r="S342" s="216" t="s">
        <v>43</v>
      </c>
      <c r="T342" s="216" t="s">
        <v>2439</v>
      </c>
      <c r="U342" s="216"/>
      <c r="V342" s="246"/>
      <c r="W342" s="246"/>
      <c r="X342" s="246"/>
      <c r="Y342" s="246"/>
      <c r="Z342" s="246"/>
      <c r="AA342" s="102">
        <v>3</v>
      </c>
      <c r="AB342" s="246" t="s">
        <v>1197</v>
      </c>
      <c r="AC342" s="246" t="s">
        <v>1198</v>
      </c>
      <c r="AD342" s="374">
        <f>+VLOOKUP(M342,'[11]PA con seg III Trimestre'!$M$340:$AF$356,18,FALSE)</f>
        <v>3</v>
      </c>
      <c r="AE342" s="374" t="str">
        <f>+VLOOKUP(M342,'[11]PA con seg III Trimestre'!$M$340:$AF$356,19,FALSE)</f>
        <v xml:space="preserve">Este producto es de realización y seguimiento para todo el año, a la fecha se han implementado tres herramientas de comunicación dentro del marco de las políticas de Gobierno en Línea, discriminados en notas web, boletines de prensa y Notinpec. </v>
      </c>
      <c r="AF342" s="374" t="str">
        <f>+VLOOKUP(M342,'[11]PA con seg III Trimestre'!$M$340:$AF$356,20,FALSE)</f>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
      <c r="AG342" s="245">
        <v>1039</v>
      </c>
      <c r="AH342" s="242" t="s">
        <v>1208</v>
      </c>
      <c r="AI342" s="216" t="s">
        <v>70</v>
      </c>
      <c r="AJ342" s="248">
        <v>42583</v>
      </c>
      <c r="AK342" s="24">
        <v>42716</v>
      </c>
      <c r="AL342" s="216">
        <v>33</v>
      </c>
      <c r="AM342" s="216" t="s">
        <v>1203</v>
      </c>
      <c r="AN342" s="216" t="s">
        <v>104</v>
      </c>
      <c r="AO342" s="216" t="s">
        <v>2439</v>
      </c>
      <c r="AP342" s="245">
        <v>100</v>
      </c>
      <c r="AQ342" s="246" t="s">
        <v>1209</v>
      </c>
      <c r="AR342" s="246" t="s">
        <v>1207</v>
      </c>
      <c r="AS342" s="245">
        <v>100</v>
      </c>
      <c r="AT342" s="246" t="s">
        <v>1209</v>
      </c>
      <c r="AU342" s="246" t="s">
        <v>1207</v>
      </c>
      <c r="AV342" s="109">
        <v>100</v>
      </c>
      <c r="AW342" s="27">
        <v>0.45112781954887216</v>
      </c>
      <c r="AX342" s="18" t="s">
        <v>1209</v>
      </c>
      <c r="AY342" s="110" t="s">
        <v>1207</v>
      </c>
      <c r="AZ342" s="94">
        <f>+VLOOKUP(AG342,'[11]PA con seg III Trimestre'!$AG$340:$BC$356,20,FALSE)</f>
        <v>100</v>
      </c>
      <c r="BA342" s="106">
        <f t="shared" si="85"/>
        <v>1</v>
      </c>
      <c r="BB342" s="94" t="str">
        <f>+VLOOKUP(AG342,'[11]PA con seg III Trimestre'!$AG$340:$BC$356,22,FALSE)</f>
        <v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v>
      </c>
      <c r="BC342" s="94" t="str">
        <f>+VLOOKUP(AG342,'[11]PA con seg III Trimestre'!$AG$340:$BC$356,23,FALSE)</f>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
      <c r="BD342" s="107">
        <f t="shared" si="82"/>
        <v>133</v>
      </c>
      <c r="BE342" s="107">
        <f t="shared" si="83"/>
        <v>133</v>
      </c>
      <c r="BF342" s="108">
        <f t="shared" si="84"/>
        <v>1</v>
      </c>
      <c r="BG342" s="381">
        <f t="shared" si="74"/>
        <v>1</v>
      </c>
      <c r="BH342" s="381">
        <f t="shared" si="75"/>
        <v>1</v>
      </c>
      <c r="BI342" s="382">
        <f t="shared" si="76"/>
        <v>0.1</v>
      </c>
      <c r="BJ342" s="381">
        <f t="shared" si="77"/>
        <v>0.33</v>
      </c>
      <c r="BK342" s="381">
        <f t="shared" si="78"/>
        <v>3.3000000000000002E-2</v>
      </c>
    </row>
    <row r="343" spans="1:63" ht="136.5" thickTop="1" thickBot="1" x14ac:dyDescent="0.3">
      <c r="A343" s="242" t="s">
        <v>832</v>
      </c>
      <c r="B343" s="242" t="s">
        <v>769</v>
      </c>
      <c r="C343" s="242" t="s">
        <v>832</v>
      </c>
      <c r="D343" s="243" t="s">
        <v>769</v>
      </c>
      <c r="E343" s="243" t="s">
        <v>738</v>
      </c>
      <c r="F343" s="243" t="s">
        <v>739</v>
      </c>
      <c r="G343" s="243" t="s">
        <v>831</v>
      </c>
      <c r="H343" s="243" t="s">
        <v>767</v>
      </c>
      <c r="I343" s="243" t="s">
        <v>766</v>
      </c>
      <c r="J343" s="243" t="s">
        <v>768</v>
      </c>
      <c r="K343" s="243">
        <v>50</v>
      </c>
      <c r="L343" s="243" t="s">
        <v>38</v>
      </c>
      <c r="M343" s="243" t="s">
        <v>772</v>
      </c>
      <c r="N343" s="243" t="s">
        <v>773</v>
      </c>
      <c r="O343" s="245">
        <v>10</v>
      </c>
      <c r="P343" s="245">
        <v>3</v>
      </c>
      <c r="Q343" s="242" t="s">
        <v>41</v>
      </c>
      <c r="R343" s="242" t="s">
        <v>1183</v>
      </c>
      <c r="S343" s="216" t="s">
        <v>43</v>
      </c>
      <c r="T343" s="216" t="s">
        <v>2439</v>
      </c>
      <c r="U343" s="216"/>
      <c r="V343" s="246"/>
      <c r="W343" s="246"/>
      <c r="X343" s="246"/>
      <c r="Y343" s="246"/>
      <c r="Z343" s="246"/>
      <c r="AA343" s="102">
        <v>3</v>
      </c>
      <c r="AB343" s="246" t="s">
        <v>1197</v>
      </c>
      <c r="AC343" s="246" t="s">
        <v>1198</v>
      </c>
      <c r="AD343" s="374">
        <f>+VLOOKUP(M343,'[11]PA con seg III Trimestre'!$M$340:$AF$356,18,FALSE)</f>
        <v>3</v>
      </c>
      <c r="AE343" s="374" t="str">
        <f>+VLOOKUP(M343,'[11]PA con seg III Trimestre'!$M$340:$AF$356,19,FALSE)</f>
        <v xml:space="preserve">Este producto es de realización y seguimiento para todo el año, a la fecha se han implementado tres herramientas de comunicación dentro del marco de las políticas de Gobierno en Línea, discriminados en notas web, boletines de prensa y Notinpec. </v>
      </c>
      <c r="AF343" s="374" t="str">
        <f>+VLOOKUP(M343,'[11]PA con seg III Trimestre'!$M$340:$AF$356,20,FALSE)</f>
        <v>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v>
      </c>
      <c r="AG343" s="245">
        <v>1040</v>
      </c>
      <c r="AH343" s="242" t="s">
        <v>1210</v>
      </c>
      <c r="AI343" s="216" t="s">
        <v>47</v>
      </c>
      <c r="AJ343" s="248">
        <v>42522</v>
      </c>
      <c r="AK343" s="24">
        <v>42716</v>
      </c>
      <c r="AL343" s="216">
        <v>34</v>
      </c>
      <c r="AM343" s="216" t="s">
        <v>1203</v>
      </c>
      <c r="AN343" s="216" t="s">
        <v>104</v>
      </c>
      <c r="AO343" s="216" t="s">
        <v>2439</v>
      </c>
      <c r="AP343" s="245">
        <v>100</v>
      </c>
      <c r="AQ343" s="246" t="s">
        <v>1211</v>
      </c>
      <c r="AR343" s="246" t="s">
        <v>1212</v>
      </c>
      <c r="AS343" s="245">
        <v>100</v>
      </c>
      <c r="AT343" s="246" t="s">
        <v>1211</v>
      </c>
      <c r="AU343" s="246" t="s">
        <v>1207</v>
      </c>
      <c r="AV343" s="26">
        <v>100</v>
      </c>
      <c r="AW343" s="27">
        <v>0.62371134020618557</v>
      </c>
      <c r="AX343" s="25" t="s">
        <v>2688</v>
      </c>
      <c r="AY343" s="86" t="s">
        <v>1207</v>
      </c>
      <c r="AZ343" s="94">
        <f>+VLOOKUP(AG343,'[11]PA con seg III Trimestre'!$AG$340:$BC$356,20,FALSE)</f>
        <v>100</v>
      </c>
      <c r="BA343" s="106">
        <f t="shared" si="85"/>
        <v>1</v>
      </c>
      <c r="BB343" s="94" t="str">
        <f>+VLOOKUP(AG343,'[11]PA con seg III Trimestre'!$AG$340:$BC$356,22,FALSE)</f>
        <v xml:space="preserve">Se implementaron las herramientas de comunicación dentro del marco de las políticas de Gobierno en Línea (Notas Web, Boletines de Prensa, Notinpec). Se han realizado 64 notas web, 91 boletines de prensa y 41 ediciones de Notinpec. </v>
      </c>
      <c r="BC343" s="94" t="str">
        <f>+VLOOKUP(AG343,'[11]PA con seg III Trimestre'!$AG$340:$BC$356,23,FALSE)</f>
        <v>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v>
      </c>
      <c r="BD343" s="107">
        <f t="shared" si="82"/>
        <v>194</v>
      </c>
      <c r="BE343" s="107">
        <f t="shared" si="83"/>
        <v>194</v>
      </c>
      <c r="BF343" s="108">
        <f t="shared" si="84"/>
        <v>1</v>
      </c>
      <c r="BG343" s="381">
        <f t="shared" si="74"/>
        <v>1</v>
      </c>
      <c r="BH343" s="381">
        <f t="shared" si="75"/>
        <v>1</v>
      </c>
      <c r="BI343" s="382">
        <f t="shared" si="76"/>
        <v>0.1</v>
      </c>
      <c r="BJ343" s="381">
        <f t="shared" si="77"/>
        <v>0.34</v>
      </c>
      <c r="BK343" s="381">
        <f t="shared" si="78"/>
        <v>3.4000000000000002E-2</v>
      </c>
    </row>
    <row r="344" spans="1:63" ht="55.5" thickTop="1" thickBot="1" x14ac:dyDescent="0.3">
      <c r="A344" s="242" t="s">
        <v>832</v>
      </c>
      <c r="B344" s="242" t="s">
        <v>769</v>
      </c>
      <c r="C344" s="242" t="s">
        <v>832</v>
      </c>
      <c r="D344" s="243" t="s">
        <v>769</v>
      </c>
      <c r="E344" s="243" t="s">
        <v>738</v>
      </c>
      <c r="F344" s="243" t="s">
        <v>739</v>
      </c>
      <c r="G344" s="243" t="s">
        <v>831</v>
      </c>
      <c r="H344" s="243" t="s">
        <v>767</v>
      </c>
      <c r="I344" s="243" t="s">
        <v>766</v>
      </c>
      <c r="J344" s="243" t="s">
        <v>768</v>
      </c>
      <c r="K344" s="243">
        <v>50</v>
      </c>
      <c r="L344" s="243" t="s">
        <v>38</v>
      </c>
      <c r="M344" s="243" t="s">
        <v>774</v>
      </c>
      <c r="N344" s="243" t="s">
        <v>775</v>
      </c>
      <c r="O344" s="244">
        <v>10</v>
      </c>
      <c r="P344" s="249">
        <v>3</v>
      </c>
      <c r="Q344" s="242" t="s">
        <v>41</v>
      </c>
      <c r="R344" s="242" t="s">
        <v>1183</v>
      </c>
      <c r="S344" s="216" t="s">
        <v>967</v>
      </c>
      <c r="T344" s="216" t="s">
        <v>2439</v>
      </c>
      <c r="U344" s="216">
        <v>2</v>
      </c>
      <c r="V344" s="246" t="s">
        <v>1213</v>
      </c>
      <c r="W344" s="246" t="s">
        <v>1214</v>
      </c>
      <c r="X344" s="216">
        <v>2</v>
      </c>
      <c r="Y344" s="246" t="s">
        <v>1213</v>
      </c>
      <c r="Z344" s="246" t="s">
        <v>1214</v>
      </c>
      <c r="AA344" s="101"/>
      <c r="AB344" s="250" t="s">
        <v>2677</v>
      </c>
      <c r="AC344" s="250"/>
      <c r="AD344" s="374">
        <f>+VLOOKUP(M344,'[11]PA con seg III Trimestre'!$M$340:$AF$356,18,FALSE)</f>
        <v>3</v>
      </c>
      <c r="AE344" s="374" t="str">
        <f>+VLOOKUP(M344,'[11]PA con seg III Trimestre'!$M$340:$AF$356,19,FALSE)</f>
        <v xml:space="preserve">En el primer trimestre del año se realizaron las dos campañas institucionales cumpliendo con la meta propuesta. </v>
      </c>
      <c r="AF344" s="374" t="str">
        <f>+VLOOKUP(M344,'[11]PA con seg III Trimestre'!$M$340:$AF$356,20,FALSE)</f>
        <v xml:space="preserve">Las evidencias de estas campañas se encuentras en los equipos de cómputo de las Oficina Asesora de Comunicaciones. </v>
      </c>
      <c r="AG344" s="245">
        <v>1041</v>
      </c>
      <c r="AH344" s="242" t="s">
        <v>1215</v>
      </c>
      <c r="AI344" s="216" t="s">
        <v>47</v>
      </c>
      <c r="AJ344" s="248">
        <v>42583</v>
      </c>
      <c r="AK344" s="24">
        <v>42716</v>
      </c>
      <c r="AL344" s="216">
        <v>50</v>
      </c>
      <c r="AM344" s="216" t="s">
        <v>1216</v>
      </c>
      <c r="AN344" s="216" t="s">
        <v>1193</v>
      </c>
      <c r="AO344" s="216" t="s">
        <v>2439</v>
      </c>
      <c r="AP344" s="245">
        <v>100</v>
      </c>
      <c r="AQ344" s="246" t="s">
        <v>1217</v>
      </c>
      <c r="AR344" s="246" t="s">
        <v>1214</v>
      </c>
      <c r="AS344" s="245">
        <v>100</v>
      </c>
      <c r="AT344" s="246" t="s">
        <v>1217</v>
      </c>
      <c r="AU344" s="246" t="s">
        <v>1214</v>
      </c>
      <c r="AV344" s="26">
        <f>+AS344</f>
        <v>100</v>
      </c>
      <c r="AW344" s="27">
        <v>0.45112781954887216</v>
      </c>
      <c r="AX344" s="25" t="str">
        <f t="shared" ref="AX344:AY345" si="86">+AT344</f>
        <v xml:space="preserve">A la fecha se han realizado dos campañas institucionales. Se realizó un vídeo intitucional para la campaña II fase de derechos humanos y la divulgación de la campaña de Transportes relacionadas a la construcción del plan de seguridad vial. </v>
      </c>
      <c r="AY344" s="86" t="str">
        <f t="shared" si="86"/>
        <v xml:space="preserve">Las evidencias de estas campañas se encuentras en los equipos de cómputo de las Oficina Asesora de Comunicaciones. </v>
      </c>
      <c r="AZ344" s="94">
        <f>+VLOOKUP(AG344,'[11]PA con seg III Trimestre'!$AG$340:$BC$356,20,FALSE)</f>
        <v>100</v>
      </c>
      <c r="BA344" s="106">
        <f t="shared" si="85"/>
        <v>1</v>
      </c>
      <c r="BB344" s="94" t="str">
        <f>+VLOOKUP(AG344,'[11]PA con seg III Trimestre'!$AG$340:$BC$356,22,FALSE)</f>
        <v xml:space="preserve">A la fecha se han realizado dos campañas institucionales. Se realizó un vídeo intitucional para la campaña II fase de derechos humanos y la divulgación de la campaña de Transportes relacionadas a la construcción del plan de seguridad vial. </v>
      </c>
      <c r="BC344" s="94" t="str">
        <f>+VLOOKUP(AG344,'[11]PA con seg III Trimestre'!$AG$340:$BC$356,23,FALSE)</f>
        <v xml:space="preserve">Las evidencias de estas campañas se encuentras en los equipos de cómputo de las Oficina Asesora de Comunicaciones. </v>
      </c>
      <c r="BD344" s="107">
        <f t="shared" si="82"/>
        <v>133</v>
      </c>
      <c r="BE344" s="107">
        <f t="shared" si="83"/>
        <v>133</v>
      </c>
      <c r="BF344" s="108">
        <f t="shared" si="84"/>
        <v>1</v>
      </c>
      <c r="BG344" s="381">
        <f t="shared" si="74"/>
        <v>1</v>
      </c>
      <c r="BH344" s="381">
        <f t="shared" si="75"/>
        <v>1</v>
      </c>
      <c r="BI344" s="382">
        <f t="shared" si="76"/>
        <v>0.1</v>
      </c>
      <c r="BJ344" s="381">
        <f t="shared" si="77"/>
        <v>0.5</v>
      </c>
      <c r="BK344" s="381">
        <f t="shared" si="78"/>
        <v>0.05</v>
      </c>
    </row>
    <row r="345" spans="1:63" ht="69" thickTop="1" thickBot="1" x14ac:dyDescent="0.3">
      <c r="A345" s="242" t="s">
        <v>832</v>
      </c>
      <c r="B345" s="242" t="s">
        <v>769</v>
      </c>
      <c r="C345" s="242" t="s">
        <v>832</v>
      </c>
      <c r="D345" s="243" t="s">
        <v>769</v>
      </c>
      <c r="E345" s="243" t="s">
        <v>738</v>
      </c>
      <c r="F345" s="243" t="s">
        <v>739</v>
      </c>
      <c r="G345" s="243" t="s">
        <v>831</v>
      </c>
      <c r="H345" s="243" t="s">
        <v>767</v>
      </c>
      <c r="I345" s="243" t="s">
        <v>766</v>
      </c>
      <c r="J345" s="243" t="s">
        <v>768</v>
      </c>
      <c r="K345" s="243">
        <v>50</v>
      </c>
      <c r="L345" s="243" t="s">
        <v>38</v>
      </c>
      <c r="M345" s="243" t="s">
        <v>774</v>
      </c>
      <c r="N345" s="243" t="s">
        <v>775</v>
      </c>
      <c r="O345" s="245">
        <v>10</v>
      </c>
      <c r="P345" s="249">
        <v>3</v>
      </c>
      <c r="Q345" s="242" t="s">
        <v>41</v>
      </c>
      <c r="R345" s="242" t="s">
        <v>1183</v>
      </c>
      <c r="S345" s="216" t="s">
        <v>967</v>
      </c>
      <c r="T345" s="216" t="s">
        <v>2439</v>
      </c>
      <c r="U345" s="216"/>
      <c r="V345" s="246"/>
      <c r="W345" s="246"/>
      <c r="X345" s="246"/>
      <c r="Y345" s="246"/>
      <c r="Z345" s="246"/>
      <c r="AA345" s="101"/>
      <c r="AB345" s="250" t="s">
        <v>2677</v>
      </c>
      <c r="AC345" s="250"/>
      <c r="AD345" s="374">
        <f>+VLOOKUP(M345,'[11]PA con seg III Trimestre'!$M$340:$AF$356,18,FALSE)</f>
        <v>3</v>
      </c>
      <c r="AE345" s="374" t="str">
        <f>+VLOOKUP(M345,'[11]PA con seg III Trimestre'!$M$340:$AF$356,19,FALSE)</f>
        <v xml:space="preserve">En el primer trimestre del año se realizaron las dos campañas institucionales cumpliendo con la meta propuesta. </v>
      </c>
      <c r="AF345" s="374" t="str">
        <f>+VLOOKUP(M345,'[11]PA con seg III Trimestre'!$M$340:$AF$356,20,FALSE)</f>
        <v xml:space="preserve">Las evidencias de estas campañas se encuentras en los equipos de cómputo de las Oficina Asesora de Comunicaciones. </v>
      </c>
      <c r="AG345" s="245">
        <v>1042</v>
      </c>
      <c r="AH345" s="242" t="s">
        <v>1218</v>
      </c>
      <c r="AI345" s="216" t="s">
        <v>47</v>
      </c>
      <c r="AJ345" s="248">
        <v>42583</v>
      </c>
      <c r="AK345" s="24">
        <v>42716</v>
      </c>
      <c r="AL345" s="216">
        <v>50</v>
      </c>
      <c r="AM345" s="216" t="s">
        <v>1216</v>
      </c>
      <c r="AN345" s="216" t="s">
        <v>1193</v>
      </c>
      <c r="AO345" s="216" t="s">
        <v>2439</v>
      </c>
      <c r="AP345" s="245">
        <v>100</v>
      </c>
      <c r="AQ345" s="246" t="s">
        <v>1219</v>
      </c>
      <c r="AR345" s="246" t="s">
        <v>1214</v>
      </c>
      <c r="AS345" s="245">
        <v>100</v>
      </c>
      <c r="AT345" s="246" t="s">
        <v>1219</v>
      </c>
      <c r="AU345" s="246" t="s">
        <v>1214</v>
      </c>
      <c r="AV345" s="26">
        <f>+AS345</f>
        <v>100</v>
      </c>
      <c r="AW345" s="27">
        <v>0.45112781954887216</v>
      </c>
      <c r="AX345" s="25" t="str">
        <f t="shared" si="86"/>
        <v xml:space="preserve">Se realizó un vídeo intitucional para la campaña II fase de derechos humanos y la divulgación de la campaña de Transportes relacionadas a la construcción del plan de seguridad vial. </v>
      </c>
      <c r="AY345" s="86" t="str">
        <f t="shared" si="86"/>
        <v xml:space="preserve">Las evidencias de estas campañas se encuentras en los equipos de cómputo de las Oficina Asesora de Comunicaciones. </v>
      </c>
      <c r="AZ345" s="94">
        <f>+VLOOKUP(AG345,'[11]PA con seg III Trimestre'!$AG$340:$BC$356,20,FALSE)</f>
        <v>100</v>
      </c>
      <c r="BA345" s="106">
        <f t="shared" si="85"/>
        <v>1</v>
      </c>
      <c r="BB345" s="94" t="str">
        <f>+VLOOKUP(AG345,'[11]PA con seg III Trimestre'!$AG$340:$BC$356,22,FALSE)</f>
        <v xml:space="preserve">Se realizó unvídeo institucional para la campaña II fase de derechos humanos y la divulgación de la campaña de Transportes relacionada a la contrucción del plan de seguridad vial. </v>
      </c>
      <c r="BC345" s="94" t="str">
        <f>+VLOOKUP(AG345,'[11]PA con seg III Trimestre'!$AG$340:$BC$356,23,FALSE)</f>
        <v>Las evidencias de estas campañas se encuentran en los equipos de cómputo de la Oficina Asesora de Comunicaciones. El video se puede ver en el canal institucional de youtube en el siguiente link https://www.youtube.com/user/Reportajesdelibertad/videos</v>
      </c>
      <c r="BD345" s="107">
        <f t="shared" si="82"/>
        <v>133</v>
      </c>
      <c r="BE345" s="107">
        <f t="shared" si="83"/>
        <v>133</v>
      </c>
      <c r="BF345" s="108">
        <f t="shared" si="84"/>
        <v>1</v>
      </c>
      <c r="BG345" s="381">
        <f t="shared" si="74"/>
        <v>1</v>
      </c>
      <c r="BH345" s="381">
        <f t="shared" si="75"/>
        <v>1</v>
      </c>
      <c r="BI345" s="382">
        <f t="shared" si="76"/>
        <v>0.1</v>
      </c>
      <c r="BJ345" s="381">
        <f t="shared" si="77"/>
        <v>0.5</v>
      </c>
      <c r="BK345" s="381">
        <f t="shared" si="78"/>
        <v>0.05</v>
      </c>
    </row>
    <row r="346" spans="1:63" ht="204" thickTop="1" thickBot="1" x14ac:dyDescent="0.3">
      <c r="A346" s="242" t="s">
        <v>832</v>
      </c>
      <c r="B346" s="242" t="s">
        <v>769</v>
      </c>
      <c r="C346" s="242" t="s">
        <v>832</v>
      </c>
      <c r="D346" s="243" t="s">
        <v>769</v>
      </c>
      <c r="E346" s="243" t="s">
        <v>738</v>
      </c>
      <c r="F346" s="243" t="s">
        <v>739</v>
      </c>
      <c r="G346" s="243" t="s">
        <v>831</v>
      </c>
      <c r="H346" s="243" t="s">
        <v>767</v>
      </c>
      <c r="I346" s="243" t="s">
        <v>766</v>
      </c>
      <c r="J346" s="243" t="s">
        <v>768</v>
      </c>
      <c r="K346" s="243">
        <v>50</v>
      </c>
      <c r="L346" s="243" t="s">
        <v>38</v>
      </c>
      <c r="M346" s="243" t="s">
        <v>776</v>
      </c>
      <c r="N346" s="243" t="s">
        <v>777</v>
      </c>
      <c r="O346" s="244">
        <v>15</v>
      </c>
      <c r="P346" s="245">
        <v>1</v>
      </c>
      <c r="Q346" s="242" t="s">
        <v>41</v>
      </c>
      <c r="R346" s="251" t="s">
        <v>1220</v>
      </c>
      <c r="S346" s="216" t="s">
        <v>967</v>
      </c>
      <c r="T346" s="216" t="s">
        <v>2439</v>
      </c>
      <c r="U346" s="216">
        <v>1</v>
      </c>
      <c r="V346" s="246" t="s">
        <v>1221</v>
      </c>
      <c r="W346" s="246" t="s">
        <v>1222</v>
      </c>
      <c r="X346" s="216">
        <v>1</v>
      </c>
      <c r="Y346" s="246" t="s">
        <v>1221</v>
      </c>
      <c r="Z346" s="246" t="s">
        <v>1222</v>
      </c>
      <c r="AA346" s="216">
        <v>1</v>
      </c>
      <c r="AB346" s="246" t="s">
        <v>1221</v>
      </c>
      <c r="AC346" s="246" t="s">
        <v>1222</v>
      </c>
      <c r="AD346" s="374">
        <f>+VLOOKUP(M346,'[11]PA con seg III Trimestre'!$M$340:$AF$356,18,FALSE)</f>
        <v>1</v>
      </c>
      <c r="AE346" s="374" t="str">
        <f>+VLOOKUP(M346,'[11]PA con seg III Trimestre'!$M$340:$AF$356,19,FALSE)</f>
        <v xml:space="preserve">La Política de Comunicaciones ya fue realizada, publicada y divulgada. </v>
      </c>
      <c r="AF346" s="374" t="str">
        <f>+VLOOKUP(M346,'[11]PA con seg III Trimestre'!$M$340:$AF$356,20,FALSE)</f>
        <v>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v>
      </c>
      <c r="AG346" s="245">
        <v>1043</v>
      </c>
      <c r="AH346" s="216" t="s">
        <v>1223</v>
      </c>
      <c r="AI346" s="216" t="s">
        <v>70</v>
      </c>
      <c r="AJ346" s="248">
        <v>42583</v>
      </c>
      <c r="AK346" s="24">
        <v>42716</v>
      </c>
      <c r="AL346" s="216">
        <v>100</v>
      </c>
      <c r="AM346" s="216" t="s">
        <v>1224</v>
      </c>
      <c r="AN346" s="216" t="s">
        <v>104</v>
      </c>
      <c r="AO346" s="216" t="s">
        <v>2439</v>
      </c>
      <c r="AP346" s="245">
        <v>100</v>
      </c>
      <c r="AQ346" s="246" t="s">
        <v>1225</v>
      </c>
      <c r="AR346" s="246" t="s">
        <v>1226</v>
      </c>
      <c r="AS346" s="245">
        <v>100</v>
      </c>
      <c r="AT346" s="246" t="s">
        <v>1225</v>
      </c>
      <c r="AU346" s="246" t="s">
        <v>1226</v>
      </c>
      <c r="AV346" s="109">
        <v>100</v>
      </c>
      <c r="AW346" s="27">
        <v>0.45112781954887216</v>
      </c>
      <c r="AX346" s="235" t="s">
        <v>1225</v>
      </c>
      <c r="AY346" s="236" t="s">
        <v>2698</v>
      </c>
      <c r="AZ346" s="94">
        <f>+VLOOKUP(AG346,'[11]PA con seg III Trimestre'!$AG$340:$BC$356,20,FALSE)</f>
        <v>100</v>
      </c>
      <c r="BA346" s="106">
        <f t="shared" si="85"/>
        <v>1</v>
      </c>
      <c r="BB346" s="94" t="str">
        <f>+VLOOKUP(AG346,'[11]PA con seg III Trimestre'!$AG$340:$BC$356,22,FALSE)</f>
        <v xml:space="preserve">La Política Institucional fue divulgada a nivel nacional el día 30 de marzo de 2016, mediante Boletín Interno Nº 007 </v>
      </c>
      <c r="BC346" s="94" t="str">
        <f>+VLOOKUP(AG346,'[11]PA con seg III Trimestre'!$AG$340:$BC$356,23,FALSE)</f>
        <v xml:space="preserve">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v>
      </c>
      <c r="BD346" s="107">
        <f t="shared" si="82"/>
        <v>133</v>
      </c>
      <c r="BE346" s="107">
        <f t="shared" si="83"/>
        <v>133</v>
      </c>
      <c r="BF346" s="108">
        <f t="shared" si="84"/>
        <v>1</v>
      </c>
      <c r="BG346" s="381">
        <f t="shared" si="74"/>
        <v>1</v>
      </c>
      <c r="BH346" s="381">
        <f t="shared" si="75"/>
        <v>1</v>
      </c>
      <c r="BI346" s="382">
        <f t="shared" si="76"/>
        <v>0.15</v>
      </c>
      <c r="BJ346" s="381">
        <f t="shared" si="77"/>
        <v>1</v>
      </c>
      <c r="BK346" s="381">
        <f t="shared" si="78"/>
        <v>0.15</v>
      </c>
    </row>
    <row r="347" spans="1:63" ht="82.5" thickTop="1" thickBot="1" x14ac:dyDescent="0.3">
      <c r="A347" s="242" t="s">
        <v>832</v>
      </c>
      <c r="B347" s="242" t="s">
        <v>769</v>
      </c>
      <c r="C347" s="242" t="s">
        <v>832</v>
      </c>
      <c r="D347" s="243" t="s">
        <v>769</v>
      </c>
      <c r="E347" s="243" t="s">
        <v>738</v>
      </c>
      <c r="F347" s="243" t="s">
        <v>739</v>
      </c>
      <c r="G347" s="243" t="s">
        <v>831</v>
      </c>
      <c r="H347" s="243" t="s">
        <v>767</v>
      </c>
      <c r="I347" s="243" t="s">
        <v>766</v>
      </c>
      <c r="J347" s="243" t="s">
        <v>768</v>
      </c>
      <c r="K347" s="243">
        <v>50</v>
      </c>
      <c r="L347" s="243" t="s">
        <v>38</v>
      </c>
      <c r="M347" s="251" t="s">
        <v>778</v>
      </c>
      <c r="N347" s="216" t="s">
        <v>779</v>
      </c>
      <c r="O347" s="244">
        <v>15</v>
      </c>
      <c r="P347" s="245">
        <v>4</v>
      </c>
      <c r="Q347" s="242" t="s">
        <v>41</v>
      </c>
      <c r="R347" s="242" t="s">
        <v>1183</v>
      </c>
      <c r="S347" s="216" t="s">
        <v>43</v>
      </c>
      <c r="T347" s="216" t="s">
        <v>2439</v>
      </c>
      <c r="U347" s="216"/>
      <c r="V347" s="246" t="s">
        <v>1227</v>
      </c>
      <c r="W347" s="246" t="s">
        <v>1228</v>
      </c>
      <c r="X347" s="252">
        <v>4</v>
      </c>
      <c r="Y347" s="235" t="s">
        <v>2690</v>
      </c>
      <c r="Z347" s="235" t="s">
        <v>1228</v>
      </c>
      <c r="AA347" s="252">
        <v>4</v>
      </c>
      <c r="AB347" s="235" t="s">
        <v>2689</v>
      </c>
      <c r="AC347" s="235" t="s">
        <v>1228</v>
      </c>
      <c r="AD347" s="374">
        <f>+VLOOKUP(M347,'[11]PA con seg III Trimestre'!$M$340:$AF$356,18,FALSE)</f>
        <v>4</v>
      </c>
      <c r="AE347" s="374" t="str">
        <f>+VLOOKUP(M347,'[11]PA con seg III Trimestre'!$M$340:$AF$356,19,FALSE)</f>
        <v xml:space="preserve">Estas acciones se realizan a lo largo de todo el año, estas mediciones son correspondientes al III trismestre de 2016. </v>
      </c>
      <c r="AF347" s="374" t="str">
        <f>+VLOOKUP(M347,'[11]PA con seg III Trimestre'!$M$340:$AF$356,20,FALSE)</f>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v>
      </c>
      <c r="AG347" s="245">
        <v>1044</v>
      </c>
      <c r="AH347" s="242" t="s">
        <v>1229</v>
      </c>
      <c r="AI347" s="216" t="s">
        <v>70</v>
      </c>
      <c r="AJ347" s="248">
        <v>42583</v>
      </c>
      <c r="AK347" s="24">
        <v>42716</v>
      </c>
      <c r="AL347" s="216">
        <v>50</v>
      </c>
      <c r="AM347" s="216" t="s">
        <v>1230</v>
      </c>
      <c r="AN347" s="216" t="s">
        <v>1231</v>
      </c>
      <c r="AO347" s="216" t="s">
        <v>2439</v>
      </c>
      <c r="AP347" s="245">
        <v>100</v>
      </c>
      <c r="AQ347" s="246" t="s">
        <v>1232</v>
      </c>
      <c r="AR347" s="246" t="s">
        <v>1233</v>
      </c>
      <c r="AS347" s="245">
        <v>100</v>
      </c>
      <c r="AT347" s="246" t="s">
        <v>1234</v>
      </c>
      <c r="AU347" s="246" t="s">
        <v>1233</v>
      </c>
      <c r="AV347" s="109">
        <v>100</v>
      </c>
      <c r="AW347" s="27">
        <v>0.45112781954887216</v>
      </c>
      <c r="AX347" s="235" t="s">
        <v>2691</v>
      </c>
      <c r="AY347" s="236" t="s">
        <v>2692</v>
      </c>
      <c r="AZ347" s="94">
        <f>+VLOOKUP(AG347,'[11]PA con seg III Trimestre'!$AG$340:$BC$356,20,FALSE)</f>
        <v>100</v>
      </c>
      <c r="BA347" s="106">
        <f t="shared" si="85"/>
        <v>1</v>
      </c>
      <c r="BB347" s="94" t="str">
        <f>+VLOOKUP(AG347,'[11]PA con seg III Trimestre'!$AG$340:$BC$356,22,FALSE)</f>
        <v xml:space="preserve">A la fecha se han emitido 19 programas de Reportajes de Libertad en las siguientes fechas 8 de mayo, 22 de mayo, 05 de junio y 19 de junio, 3, 17 y 31 de julio, 14 y 28 de agosto, 11 y 15 de septiembre, 6, 9, 16 y 30 de octubre, 13 y 24 de noviembre, 4 y 11 de diciembre. La última emisión se realizará el 18 de diciembre. </v>
      </c>
      <c r="BC347" s="94" t="str">
        <f>+VLOOKUP(AG347,'[11]PA con seg III Trimestre'!$AG$340:$BC$356,23,FALSE)</f>
        <v>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v>
      </c>
      <c r="BD347" s="107">
        <f t="shared" si="82"/>
        <v>133</v>
      </c>
      <c r="BE347" s="107">
        <f t="shared" si="83"/>
        <v>133</v>
      </c>
      <c r="BF347" s="108">
        <f t="shared" si="84"/>
        <v>1</v>
      </c>
      <c r="BG347" s="381">
        <f t="shared" si="74"/>
        <v>1</v>
      </c>
      <c r="BH347" s="381">
        <f t="shared" si="75"/>
        <v>1</v>
      </c>
      <c r="BI347" s="382">
        <f t="shared" si="76"/>
        <v>0.15</v>
      </c>
      <c r="BJ347" s="381">
        <f t="shared" si="77"/>
        <v>0.5</v>
      </c>
      <c r="BK347" s="381">
        <f t="shared" si="78"/>
        <v>7.4999999999999997E-2</v>
      </c>
    </row>
    <row r="348" spans="1:63" ht="82.5" thickTop="1" thickBot="1" x14ac:dyDescent="0.3">
      <c r="A348" s="242" t="s">
        <v>832</v>
      </c>
      <c r="B348" s="242" t="s">
        <v>769</v>
      </c>
      <c r="C348" s="242" t="s">
        <v>832</v>
      </c>
      <c r="D348" s="243" t="s">
        <v>769</v>
      </c>
      <c r="E348" s="243" t="s">
        <v>738</v>
      </c>
      <c r="F348" s="243" t="s">
        <v>739</v>
      </c>
      <c r="G348" s="243" t="s">
        <v>831</v>
      </c>
      <c r="H348" s="243" t="s">
        <v>767</v>
      </c>
      <c r="I348" s="243" t="s">
        <v>766</v>
      </c>
      <c r="J348" s="243" t="s">
        <v>768</v>
      </c>
      <c r="K348" s="243">
        <v>50</v>
      </c>
      <c r="L348" s="243" t="s">
        <v>38</v>
      </c>
      <c r="M348" s="243" t="s">
        <v>778</v>
      </c>
      <c r="N348" s="243" t="s">
        <v>779</v>
      </c>
      <c r="O348" s="245">
        <v>15</v>
      </c>
      <c r="P348" s="245">
        <v>4</v>
      </c>
      <c r="Q348" s="242" t="s">
        <v>41</v>
      </c>
      <c r="R348" s="242" t="s">
        <v>1183</v>
      </c>
      <c r="S348" s="216" t="s">
        <v>43</v>
      </c>
      <c r="T348" s="216" t="s">
        <v>2439</v>
      </c>
      <c r="U348" s="216"/>
      <c r="V348" s="246"/>
      <c r="W348" s="246"/>
      <c r="X348" s="246"/>
      <c r="Y348" s="246"/>
      <c r="Z348" s="246"/>
      <c r="AA348" s="102"/>
      <c r="AB348" s="246"/>
      <c r="AC348" s="246"/>
      <c r="AD348" s="374">
        <f>+VLOOKUP(M348,'[11]PA con seg III Trimestre'!$M$340:$AF$356,18,FALSE)</f>
        <v>4</v>
      </c>
      <c r="AE348" s="374" t="str">
        <f>+VLOOKUP(M348,'[11]PA con seg III Trimestre'!$M$340:$AF$356,19,FALSE)</f>
        <v xml:space="preserve">Estas acciones se realizan a lo largo de todo el año, estas mediciones son correspondientes al III trismestre de 2016. </v>
      </c>
      <c r="AF348" s="374" t="str">
        <f>+VLOOKUP(M348,'[11]PA con seg III Trimestre'!$M$340:$AF$356,20,FALSE)</f>
        <v>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y carpeta del Drive</v>
      </c>
      <c r="AG348" s="245">
        <v>1045</v>
      </c>
      <c r="AH348" s="242" t="s">
        <v>1235</v>
      </c>
      <c r="AI348" s="216" t="s">
        <v>70</v>
      </c>
      <c r="AJ348" s="248">
        <v>42583</v>
      </c>
      <c r="AK348" s="24">
        <v>42716</v>
      </c>
      <c r="AL348" s="216">
        <v>50</v>
      </c>
      <c r="AM348" s="216" t="s">
        <v>1236</v>
      </c>
      <c r="AN348" s="216" t="s">
        <v>49</v>
      </c>
      <c r="AO348" s="216" t="s">
        <v>2439</v>
      </c>
      <c r="AP348" s="245">
        <v>100</v>
      </c>
      <c r="AQ348" s="246" t="s">
        <v>1237</v>
      </c>
      <c r="AR348" s="246" t="s">
        <v>1238</v>
      </c>
      <c r="AS348" s="231">
        <v>100</v>
      </c>
      <c r="AT348" s="235" t="s">
        <v>2694</v>
      </c>
      <c r="AU348" s="235" t="s">
        <v>1238</v>
      </c>
      <c r="AV348" s="109">
        <v>100</v>
      </c>
      <c r="AW348" s="27">
        <v>0.45112781954887216</v>
      </c>
      <c r="AX348" s="235" t="s">
        <v>2693</v>
      </c>
      <c r="AY348" s="236" t="s">
        <v>1238</v>
      </c>
      <c r="AZ348" s="94">
        <f>+VLOOKUP(AG348,'[11]PA con seg III Trimestre'!$AG$340:$BC$356,20,FALSE)</f>
        <v>100</v>
      </c>
      <c r="BA348" s="106">
        <f t="shared" si="85"/>
        <v>1</v>
      </c>
      <c r="BB348" s="94" t="str">
        <f>+VLOOKUP(AG348,'[11]PA con seg III Trimestre'!$AG$340:$BC$356,22,FALSE)</f>
        <v>Se realizó la medición de las notas positivas publicadas en medios de comunicación. Se registraron 94 noticias positivas en el monitoreo diario a medios de comunicación.</v>
      </c>
      <c r="BC348" s="94" t="str">
        <f>+VLOOKUP(AG348,'[11]PA con seg III Trimestre'!$AG$340:$BC$356,23,FALSE)</f>
        <v>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v>
      </c>
      <c r="BD348" s="107">
        <f t="shared" si="82"/>
        <v>133</v>
      </c>
      <c r="BE348" s="107">
        <f t="shared" si="83"/>
        <v>133</v>
      </c>
      <c r="BF348" s="108">
        <f t="shared" si="84"/>
        <v>1</v>
      </c>
      <c r="BG348" s="381">
        <f t="shared" si="74"/>
        <v>1</v>
      </c>
      <c r="BH348" s="381">
        <f t="shared" si="75"/>
        <v>1</v>
      </c>
      <c r="BI348" s="382">
        <f t="shared" si="76"/>
        <v>0.15</v>
      </c>
      <c r="BJ348" s="381">
        <f t="shared" si="77"/>
        <v>0.5</v>
      </c>
      <c r="BK348" s="381">
        <f t="shared" si="78"/>
        <v>7.4999999999999997E-2</v>
      </c>
    </row>
    <row r="349" spans="1:63" ht="82.5" thickTop="1" thickBot="1" x14ac:dyDescent="0.3">
      <c r="A349" s="242" t="s">
        <v>832</v>
      </c>
      <c r="B349" s="242" t="s">
        <v>769</v>
      </c>
      <c r="C349" s="242" t="s">
        <v>832</v>
      </c>
      <c r="D349" s="243" t="s">
        <v>769</v>
      </c>
      <c r="E349" s="243" t="s">
        <v>738</v>
      </c>
      <c r="F349" s="243" t="s">
        <v>739</v>
      </c>
      <c r="G349" s="243" t="s">
        <v>831</v>
      </c>
      <c r="H349" s="243" t="s">
        <v>767</v>
      </c>
      <c r="I349" s="243" t="s">
        <v>766</v>
      </c>
      <c r="J349" s="243" t="s">
        <v>768</v>
      </c>
      <c r="K349" s="243">
        <v>50</v>
      </c>
      <c r="L349" s="243" t="s">
        <v>38</v>
      </c>
      <c r="M349" s="242" t="s">
        <v>780</v>
      </c>
      <c r="N349" s="242" t="s">
        <v>781</v>
      </c>
      <c r="O349" s="244">
        <v>10</v>
      </c>
      <c r="P349" s="245">
        <v>1</v>
      </c>
      <c r="Q349" s="242" t="s">
        <v>41</v>
      </c>
      <c r="R349" s="251" t="s">
        <v>1183</v>
      </c>
      <c r="S349" s="216" t="s">
        <v>43</v>
      </c>
      <c r="T349" s="216" t="s">
        <v>2439</v>
      </c>
      <c r="U349" s="216">
        <v>1</v>
      </c>
      <c r="V349" s="246" t="s">
        <v>1239</v>
      </c>
      <c r="W349" s="246" t="s">
        <v>1240</v>
      </c>
      <c r="X349" s="216">
        <v>1</v>
      </c>
      <c r="Y349" s="246" t="s">
        <v>1239</v>
      </c>
      <c r="Z349" s="246" t="s">
        <v>1240</v>
      </c>
      <c r="AA349" s="216">
        <v>1</v>
      </c>
      <c r="AB349" s="246" t="s">
        <v>1239</v>
      </c>
      <c r="AC349" s="246" t="s">
        <v>1240</v>
      </c>
      <c r="AD349" s="374" t="str">
        <f>+VLOOKUP(M349,'[11]PA con seg III Trimestre'!$M$340:$AF$356,18,FALSE)</f>
        <v>1</v>
      </c>
      <c r="AE349" s="374" t="str">
        <f>+VLOOKUP(M349,'[11]PA con seg III Trimestre'!$M$340:$AF$356,19,FALSE)</f>
        <v>El esquema de publicación fue difundido mediante Boletín Interno Nº006 el día 15 de marzo de 2016.</v>
      </c>
      <c r="AF349" s="374" t="str">
        <f>+VLOOKUP(M349,'[11]PA con seg III Trimestre'!$M$340:$AF$356,20,FALSE)</f>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
      <c r="AG349" s="245">
        <v>1046</v>
      </c>
      <c r="AH349" s="216" t="s">
        <v>1241</v>
      </c>
      <c r="AI349" s="216" t="s">
        <v>70</v>
      </c>
      <c r="AJ349" s="248">
        <v>42371</v>
      </c>
      <c r="AK349" s="248">
        <v>42460</v>
      </c>
      <c r="AL349" s="216">
        <v>100</v>
      </c>
      <c r="AM349" s="216" t="s">
        <v>1224</v>
      </c>
      <c r="AN349" s="216" t="s">
        <v>104</v>
      </c>
      <c r="AO349" s="216" t="s">
        <v>2439</v>
      </c>
      <c r="AP349" s="245">
        <v>100</v>
      </c>
      <c r="AQ349" s="246" t="s">
        <v>1242</v>
      </c>
      <c r="AR349" s="246" t="s">
        <v>1240</v>
      </c>
      <c r="AS349" s="245">
        <v>100</v>
      </c>
      <c r="AT349" s="246" t="s">
        <v>1242</v>
      </c>
      <c r="AU349" s="246" t="s">
        <v>1240</v>
      </c>
      <c r="AV349" s="109">
        <v>100</v>
      </c>
      <c r="AW349" s="27">
        <v>1</v>
      </c>
      <c r="AX349" s="235" t="s">
        <v>1242</v>
      </c>
      <c r="AY349" s="236" t="s">
        <v>1240</v>
      </c>
      <c r="AZ349" s="94">
        <f>+VLOOKUP(AG349,'[11]PA con seg III Trimestre'!$AG$340:$BC$356,20,FALSE)</f>
        <v>100</v>
      </c>
      <c r="BA349" s="106">
        <f t="shared" si="85"/>
        <v>1</v>
      </c>
      <c r="BB349" s="94" t="str">
        <f>+VLOOKUP(AG349,'[11]PA con seg III Trimestre'!$AG$340:$BC$356,22,FALSE)</f>
        <v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v>
      </c>
      <c r="BC349" s="94" t="str">
        <f>+VLOOKUP(AG349,'[11]PA con seg III Trimestre'!$AG$340:$BC$356,23,FALSE)</f>
        <v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v>
      </c>
      <c r="BD349" s="107">
        <f t="shared" si="82"/>
        <v>89</v>
      </c>
      <c r="BE349" s="107">
        <f t="shared" si="83"/>
        <v>89</v>
      </c>
      <c r="BF349" s="108">
        <f t="shared" si="84"/>
        <v>1</v>
      </c>
      <c r="BG349" s="381">
        <f t="shared" si="74"/>
        <v>1</v>
      </c>
      <c r="BH349" s="381">
        <f t="shared" si="75"/>
        <v>1</v>
      </c>
      <c r="BI349" s="382">
        <f t="shared" si="76"/>
        <v>0.1</v>
      </c>
      <c r="BJ349" s="381">
        <f t="shared" si="77"/>
        <v>1</v>
      </c>
      <c r="BK349" s="381">
        <f t="shared" si="78"/>
        <v>0.1</v>
      </c>
    </row>
    <row r="350" spans="1:63" ht="190.5" thickTop="1" thickBot="1" x14ac:dyDescent="0.3">
      <c r="A350" s="242" t="s">
        <v>832</v>
      </c>
      <c r="B350" s="242" t="s">
        <v>769</v>
      </c>
      <c r="C350" s="242" t="s">
        <v>832</v>
      </c>
      <c r="D350" s="243" t="s">
        <v>769</v>
      </c>
      <c r="E350" s="243" t="s">
        <v>738</v>
      </c>
      <c r="F350" s="243" t="s">
        <v>739</v>
      </c>
      <c r="G350" s="243" t="s">
        <v>831</v>
      </c>
      <c r="H350" s="243" t="s">
        <v>767</v>
      </c>
      <c r="I350" s="243" t="s">
        <v>766</v>
      </c>
      <c r="J350" s="243" t="s">
        <v>768</v>
      </c>
      <c r="K350" s="243">
        <v>50</v>
      </c>
      <c r="L350" s="243" t="s">
        <v>38</v>
      </c>
      <c r="M350" s="243" t="s">
        <v>782</v>
      </c>
      <c r="N350" s="243" t="s">
        <v>783</v>
      </c>
      <c r="O350" s="244">
        <v>10</v>
      </c>
      <c r="P350" s="245">
        <v>1</v>
      </c>
      <c r="Q350" s="242" t="s">
        <v>41</v>
      </c>
      <c r="R350" s="242" t="s">
        <v>1183</v>
      </c>
      <c r="S350" s="216" t="s">
        <v>43</v>
      </c>
      <c r="T350" s="216" t="s">
        <v>2439</v>
      </c>
      <c r="U350" s="216"/>
      <c r="V350" s="246" t="s">
        <v>1243</v>
      </c>
      <c r="W350" s="246" t="s">
        <v>1244</v>
      </c>
      <c r="X350" s="246"/>
      <c r="Y350" s="246"/>
      <c r="Z350" s="246"/>
      <c r="AA350" s="101"/>
      <c r="AB350" s="250"/>
      <c r="AC350" s="250"/>
      <c r="AD350" s="374" t="str">
        <f>+VLOOKUP(M350,'[11]PA con seg III Trimestre'!$M$340:$AF$356,18,FALSE)</f>
        <v>1</v>
      </c>
      <c r="AE350" s="374" t="str">
        <f>+VLOOKUP(M350,'[11]PA con seg III Trimestre'!$M$340:$AF$356,19,FALSE)</f>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
      <c r="AF350" s="374" t="str">
        <f>+VLOOKUP(M350,'[11]PA con seg III Trimestre'!$M$340:$AF$356,20,FALSE)</f>
        <v xml:space="preserve">El contrato se encuentra en la carpeta de evidencias OFICO del Drive con el nombre P167 - Contrato No. 125 - Contratación Revista Insitucional. Así como en la AZ con nombre 'Contratos 125 - 2016 Editores CONARTE'. </v>
      </c>
      <c r="AG350" s="245">
        <v>1047</v>
      </c>
      <c r="AH350" s="242" t="s">
        <v>1245</v>
      </c>
      <c r="AI350" s="216" t="s">
        <v>47</v>
      </c>
      <c r="AJ350" s="248">
        <v>42583</v>
      </c>
      <c r="AK350" s="24">
        <v>42716</v>
      </c>
      <c r="AL350" s="216">
        <v>33</v>
      </c>
      <c r="AM350" s="216" t="s">
        <v>1246</v>
      </c>
      <c r="AN350" s="216" t="s">
        <v>104</v>
      </c>
      <c r="AO350" s="216" t="s">
        <v>2439</v>
      </c>
      <c r="AP350" s="245">
        <v>20</v>
      </c>
      <c r="AQ350" s="246" t="s">
        <v>1244</v>
      </c>
      <c r="AR350" s="246" t="s">
        <v>1247</v>
      </c>
      <c r="AS350" s="245">
        <v>30</v>
      </c>
      <c r="AT350" s="246" t="s">
        <v>1248</v>
      </c>
      <c r="AU350" s="246" t="s">
        <v>1249</v>
      </c>
      <c r="AV350" s="234">
        <v>100</v>
      </c>
      <c r="AW350" s="27">
        <v>0.45112781954887216</v>
      </c>
      <c r="AX350" s="235" t="s">
        <v>2695</v>
      </c>
      <c r="AY350" s="236" t="s">
        <v>2696</v>
      </c>
      <c r="AZ350" s="94">
        <f>+VLOOKUP(AG350,'[11]PA con seg III Trimestre'!$AG$340:$BC$356,20,FALSE)</f>
        <v>100</v>
      </c>
      <c r="BA350" s="106">
        <f t="shared" si="85"/>
        <v>1</v>
      </c>
      <c r="BB350" s="94" t="str">
        <f>+VLOOKUP(AG350,'[11]PA con seg III Trimestre'!$AG$340:$BC$356,22,FALSE)</f>
        <v>El contrato No.125 celebrado con Editores CONARTES SAS cuyo objeto es
“Contratar la adquisición de la séptima edición de la revista institucional, material POP (carpetas) y diplomas del día del giardián del Instituo Nacional Penitenciario y Carcelario”, se encuentra en finalizado.
Fecha de inicio: 03 de junio de 2016  
Fecha de culminación: 30 de septiembre de 2016
28 de septiembre se recibieron 1000 revistas
- Acta No.0042 Entrega Revista
- Guía de Entrega Revista
- Contrato No. 125</v>
      </c>
      <c r="BC350" s="94" t="str">
        <f>+VLOOKUP(AG350,'[11]PA con seg III Trimestre'!$AG$340:$BC$356,23,FALSE)</f>
        <v xml:space="preserve">El contrato y las actas respectivas se encuentran en la carpeta de evidencias OFICO del Drive con el nombre P167 - Contrato No. 125 - Contratación Revista Insitucional. Así como en la AZ con nombre 'Contratos 125 - 2016 Editores CONARTE'. </v>
      </c>
      <c r="BD350" s="107">
        <f t="shared" si="82"/>
        <v>133</v>
      </c>
      <c r="BE350" s="107">
        <f t="shared" si="83"/>
        <v>133</v>
      </c>
      <c r="BF350" s="108">
        <f t="shared" si="84"/>
        <v>1</v>
      </c>
      <c r="BG350" s="381">
        <f t="shared" si="74"/>
        <v>1</v>
      </c>
      <c r="BH350" s="381">
        <f t="shared" si="75"/>
        <v>1</v>
      </c>
      <c r="BI350" s="382">
        <f t="shared" si="76"/>
        <v>0.1</v>
      </c>
      <c r="BJ350" s="381">
        <f t="shared" si="77"/>
        <v>0.33</v>
      </c>
      <c r="BK350" s="381">
        <f t="shared" si="78"/>
        <v>3.3000000000000002E-2</v>
      </c>
    </row>
    <row r="351" spans="1:63" ht="190.5" thickTop="1" thickBot="1" x14ac:dyDescent="0.3">
      <c r="A351" s="242" t="s">
        <v>832</v>
      </c>
      <c r="B351" s="242" t="s">
        <v>769</v>
      </c>
      <c r="C351" s="242" t="s">
        <v>832</v>
      </c>
      <c r="D351" s="243" t="s">
        <v>769</v>
      </c>
      <c r="E351" s="243" t="s">
        <v>738</v>
      </c>
      <c r="F351" s="243" t="s">
        <v>739</v>
      </c>
      <c r="G351" s="243" t="s">
        <v>831</v>
      </c>
      <c r="H351" s="243" t="s">
        <v>767</v>
      </c>
      <c r="I351" s="243" t="s">
        <v>766</v>
      </c>
      <c r="J351" s="243" t="s">
        <v>768</v>
      </c>
      <c r="K351" s="243">
        <v>50</v>
      </c>
      <c r="L351" s="243" t="s">
        <v>38</v>
      </c>
      <c r="M351" s="243" t="s">
        <v>782</v>
      </c>
      <c r="N351" s="243" t="s">
        <v>783</v>
      </c>
      <c r="O351" s="245">
        <v>10</v>
      </c>
      <c r="P351" s="245">
        <v>1</v>
      </c>
      <c r="Q351" s="242" t="s">
        <v>41</v>
      </c>
      <c r="R351" s="242" t="s">
        <v>1183</v>
      </c>
      <c r="S351" s="216" t="s">
        <v>43</v>
      </c>
      <c r="T351" s="216" t="s">
        <v>2439</v>
      </c>
      <c r="U351" s="216"/>
      <c r="V351" s="246"/>
      <c r="W351" s="246"/>
      <c r="X351" s="246"/>
      <c r="Y351" s="246"/>
      <c r="Z351" s="246"/>
      <c r="AA351" s="101"/>
      <c r="AB351" s="250"/>
      <c r="AC351" s="250"/>
      <c r="AD351" s="374" t="str">
        <f>+VLOOKUP(M351,'[11]PA con seg III Trimestre'!$M$340:$AF$356,18,FALSE)</f>
        <v>1</v>
      </c>
      <c r="AE351" s="374" t="str">
        <f>+VLOOKUP(M351,'[11]PA con seg III Trimestre'!$M$340:$AF$356,19,FALSE)</f>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
      <c r="AF351" s="374" t="str">
        <f>+VLOOKUP(M351,'[11]PA con seg III Trimestre'!$M$340:$AF$356,20,FALSE)</f>
        <v xml:space="preserve">El contrato se encuentra en la carpeta de evidencias OFICO del Drive con el nombre P167 - Contrato No. 125 - Contratación Revista Insitucional. Así como en la AZ con nombre 'Contratos 125 - 2016 Editores CONARTE'. </v>
      </c>
      <c r="AG351" s="245">
        <v>1048</v>
      </c>
      <c r="AH351" s="216" t="s">
        <v>1250</v>
      </c>
      <c r="AI351" s="216" t="s">
        <v>47</v>
      </c>
      <c r="AJ351" s="248">
        <v>42583</v>
      </c>
      <c r="AK351" s="24">
        <v>42716</v>
      </c>
      <c r="AL351" s="216">
        <v>34</v>
      </c>
      <c r="AM351" s="216" t="s">
        <v>1246</v>
      </c>
      <c r="AN351" s="216" t="s">
        <v>104</v>
      </c>
      <c r="AO351" s="216" t="s">
        <v>2439</v>
      </c>
      <c r="AP351" s="245"/>
      <c r="AQ351" s="246"/>
      <c r="AR351" s="246"/>
      <c r="AS351" s="245">
        <v>30</v>
      </c>
      <c r="AT351" s="246" t="s">
        <v>1251</v>
      </c>
      <c r="AU351" s="246" t="s">
        <v>1252</v>
      </c>
      <c r="AV351" s="234">
        <v>100</v>
      </c>
      <c r="AW351" s="27">
        <v>0.45112781954887216</v>
      </c>
      <c r="AX351" s="235" t="s">
        <v>2697</v>
      </c>
      <c r="AY351" s="236" t="s">
        <v>1252</v>
      </c>
      <c r="AZ351" s="94">
        <f>+VLOOKUP(AG351,'[11]PA con seg III Trimestre'!$AG$340:$BC$356,20,FALSE)</f>
        <v>100</v>
      </c>
      <c r="BA351" s="106">
        <f t="shared" si="85"/>
        <v>1</v>
      </c>
      <c r="BB351" s="94" t="str">
        <f>+VLOOKUP(AG351,'[11]PA con seg III Trimestre'!$AG$340:$BC$356,22,FALSE)</f>
        <v>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28 de septiembre se recibieron 1000 revistas
- Acta No.0042 Entrega Revista
- Guía de Entrega Revista
- Contrato No. 125</v>
      </c>
      <c r="BC351" s="94" t="str">
        <f>+VLOOKUP(AG351,'[11]PA con seg III Trimestre'!$AG$340:$BC$356,23,FALSE)</f>
        <v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v>
      </c>
      <c r="BD351" s="107">
        <f t="shared" si="82"/>
        <v>133</v>
      </c>
      <c r="BE351" s="107">
        <f t="shared" si="83"/>
        <v>133</v>
      </c>
      <c r="BF351" s="108">
        <f t="shared" si="84"/>
        <v>1</v>
      </c>
      <c r="BG351" s="381">
        <f t="shared" si="74"/>
        <v>1</v>
      </c>
      <c r="BH351" s="381">
        <f t="shared" si="75"/>
        <v>1</v>
      </c>
      <c r="BI351" s="382">
        <f t="shared" si="76"/>
        <v>0.1</v>
      </c>
      <c r="BJ351" s="381">
        <f t="shared" si="77"/>
        <v>0.34</v>
      </c>
      <c r="BK351" s="381">
        <f t="shared" si="78"/>
        <v>3.4000000000000002E-2</v>
      </c>
    </row>
    <row r="352" spans="1:63" ht="177" thickTop="1" thickBot="1" x14ac:dyDescent="0.3">
      <c r="A352" s="242" t="s">
        <v>832</v>
      </c>
      <c r="B352" s="242" t="s">
        <v>769</v>
      </c>
      <c r="C352" s="242" t="s">
        <v>832</v>
      </c>
      <c r="D352" s="243" t="s">
        <v>769</v>
      </c>
      <c r="E352" s="243" t="s">
        <v>738</v>
      </c>
      <c r="F352" s="243" t="s">
        <v>739</v>
      </c>
      <c r="G352" s="243" t="s">
        <v>831</v>
      </c>
      <c r="H352" s="243" t="s">
        <v>767</v>
      </c>
      <c r="I352" s="243" t="s">
        <v>766</v>
      </c>
      <c r="J352" s="243" t="s">
        <v>768</v>
      </c>
      <c r="K352" s="243">
        <v>50</v>
      </c>
      <c r="L352" s="243" t="s">
        <v>38</v>
      </c>
      <c r="M352" s="243" t="s">
        <v>782</v>
      </c>
      <c r="N352" s="243" t="s">
        <v>783</v>
      </c>
      <c r="O352" s="245">
        <v>10</v>
      </c>
      <c r="P352" s="245">
        <v>1</v>
      </c>
      <c r="Q352" s="242" t="s">
        <v>41</v>
      </c>
      <c r="R352" s="216" t="s">
        <v>1183</v>
      </c>
      <c r="S352" s="216" t="s">
        <v>43</v>
      </c>
      <c r="T352" s="216" t="s">
        <v>2439</v>
      </c>
      <c r="U352" s="216"/>
      <c r="V352" s="246"/>
      <c r="W352" s="246"/>
      <c r="X352" s="246"/>
      <c r="Y352" s="246"/>
      <c r="Z352" s="246"/>
      <c r="AA352" s="101"/>
      <c r="AB352" s="250"/>
      <c r="AC352" s="250"/>
      <c r="AD352" s="374" t="str">
        <f>+VLOOKUP(M352,'[11]PA con seg III Trimestre'!$M$340:$AF$356,18,FALSE)</f>
        <v>1</v>
      </c>
      <c r="AE352" s="374" t="str">
        <f>+VLOOKUP(M352,'[11]PA con seg III Trimestre'!$M$340:$AF$356,19,FALSE)</f>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v>
      </c>
      <c r="AF352" s="374" t="str">
        <f>+VLOOKUP(M352,'[11]PA con seg III Trimestre'!$M$340:$AF$356,20,FALSE)</f>
        <v xml:space="preserve">El contrato se encuentra en la carpeta de evidencias OFICO del Drive con el nombre P167 - Contrato No. 125 - Contratación Revista Insitucional. Así como en la AZ con nombre 'Contratos 125 - 2016 Editores CONARTE'. </v>
      </c>
      <c r="AG352" s="245">
        <v>1049</v>
      </c>
      <c r="AH352" s="216" t="s">
        <v>1253</v>
      </c>
      <c r="AI352" s="216" t="s">
        <v>47</v>
      </c>
      <c r="AJ352" s="248">
        <v>42583</v>
      </c>
      <c r="AK352" s="24">
        <v>42716</v>
      </c>
      <c r="AL352" s="216">
        <v>33</v>
      </c>
      <c r="AM352" s="216" t="s">
        <v>1246</v>
      </c>
      <c r="AN352" s="216" t="s">
        <v>104</v>
      </c>
      <c r="AO352" s="216" t="s">
        <v>2439</v>
      </c>
      <c r="AP352" s="245"/>
      <c r="AQ352" s="246"/>
      <c r="AR352" s="246"/>
      <c r="AS352" s="245">
        <v>5</v>
      </c>
      <c r="AT352" s="246" t="s">
        <v>1254</v>
      </c>
      <c r="AU352" s="246" t="s">
        <v>1249</v>
      </c>
      <c r="AV352" s="234">
        <v>70</v>
      </c>
      <c r="AW352" s="27">
        <v>0.45112781954887216</v>
      </c>
      <c r="AX352" s="235" t="s">
        <v>1254</v>
      </c>
      <c r="AY352" s="236" t="s">
        <v>1249</v>
      </c>
      <c r="AZ352" s="94">
        <f>+VLOOKUP(AG352,'[11]PA con seg III Trimestre'!$AG$340:$BC$356,20,FALSE)</f>
        <v>100</v>
      </c>
      <c r="BA352" s="106">
        <f t="shared" si="85"/>
        <v>1</v>
      </c>
      <c r="BB352" s="94" t="str">
        <f>+VLOOKUP(AG352,'[11]PA con seg III Trimestre'!$AG$340:$BC$356,22,FALSE)</f>
        <v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v>
      </c>
      <c r="BC352" s="94" t="str">
        <f>+VLOOKUP(AG352,'[11]PA con seg III Trimestre'!$AG$340:$BC$356,23,FALSE)</f>
        <v xml:space="preserve">El contrato se encuentra en la carpeta de evidencias OFICO del Drive con el nombre P167 - Contrato No. 125 - Contratación Revista Insitucional. Así como en la AZ con nombre 'Contratos 125 - 2016 Editores CONARTE'. </v>
      </c>
      <c r="BD352" s="107">
        <f t="shared" si="82"/>
        <v>133</v>
      </c>
      <c r="BE352" s="107">
        <f t="shared" si="83"/>
        <v>133</v>
      </c>
      <c r="BF352" s="108">
        <f t="shared" si="84"/>
        <v>1</v>
      </c>
      <c r="BG352" s="381">
        <f t="shared" si="74"/>
        <v>1</v>
      </c>
      <c r="BH352" s="381">
        <f t="shared" si="75"/>
        <v>1</v>
      </c>
      <c r="BI352" s="382">
        <f t="shared" si="76"/>
        <v>0.1</v>
      </c>
      <c r="BJ352" s="381">
        <f t="shared" si="77"/>
        <v>0.33</v>
      </c>
      <c r="BK352" s="381">
        <f t="shared" si="78"/>
        <v>3.3000000000000002E-2</v>
      </c>
    </row>
    <row r="353" spans="1:63" ht="55.5" thickTop="1" thickBot="1" x14ac:dyDescent="0.3">
      <c r="A353" s="242" t="s">
        <v>832</v>
      </c>
      <c r="B353" s="242" t="s">
        <v>769</v>
      </c>
      <c r="C353" s="242" t="s">
        <v>832</v>
      </c>
      <c r="D353" s="243" t="s">
        <v>769</v>
      </c>
      <c r="E353" s="243" t="s">
        <v>738</v>
      </c>
      <c r="F353" s="243" t="s">
        <v>739</v>
      </c>
      <c r="G353" s="243" t="s">
        <v>831</v>
      </c>
      <c r="H353" s="243" t="s">
        <v>767</v>
      </c>
      <c r="I353" s="243" t="s">
        <v>766</v>
      </c>
      <c r="J353" s="243" t="s">
        <v>768</v>
      </c>
      <c r="K353" s="243">
        <v>50</v>
      </c>
      <c r="L353" s="243" t="s">
        <v>38</v>
      </c>
      <c r="M353" s="243" t="s">
        <v>784</v>
      </c>
      <c r="N353" s="243" t="s">
        <v>785</v>
      </c>
      <c r="O353" s="244">
        <v>5</v>
      </c>
      <c r="P353" s="245">
        <v>50</v>
      </c>
      <c r="Q353" s="242" t="s">
        <v>38</v>
      </c>
      <c r="R353" s="251" t="s">
        <v>1183</v>
      </c>
      <c r="S353" s="216" t="s">
        <v>43</v>
      </c>
      <c r="T353" s="216" t="s">
        <v>2439</v>
      </c>
      <c r="U353" s="216">
        <v>50</v>
      </c>
      <c r="V353" s="246" t="s">
        <v>1255</v>
      </c>
      <c r="W353" s="246" t="s">
        <v>1256</v>
      </c>
      <c r="X353" s="247">
        <v>50</v>
      </c>
      <c r="Y353" s="246" t="s">
        <v>1257</v>
      </c>
      <c r="Z353" s="246" t="s">
        <v>1256</v>
      </c>
      <c r="AA353" s="101"/>
      <c r="AB353" s="250" t="s">
        <v>2677</v>
      </c>
      <c r="AC353" s="250"/>
      <c r="AD353" s="374" t="str">
        <f>+VLOOKUP(M353,'[11]PA con seg III Trimestre'!$M$340:$AF$356,18,FALSE)</f>
        <v>50</v>
      </c>
      <c r="AE353" s="374" t="str">
        <f>+VLOOKUP(M353,'[11]PA con seg III Trimestre'!$M$340:$AF$356,19,FALSE)</f>
        <v xml:space="preserve">El producto tiene un avance del 50% debido a que el Manual de Crisis se elaboró por parte de OFICO pero no fue aprobado en este período. </v>
      </c>
      <c r="AF353" s="374" t="str">
        <f>+VLOOKUP(M353,'[11]PA con seg III Trimestre'!$M$340:$AF$356,20,FALSE)</f>
        <v xml:space="preserve">Las evidencias reposan en el inercambio de correos electrónicos entre comunicacionorganizacional@inpec.gov.co y angelica.patino@inpec.gov.co. así como en la carpeta de evidencias OFICO del Drive. </v>
      </c>
      <c r="AG353" s="245">
        <v>1050</v>
      </c>
      <c r="AH353" s="216" t="s">
        <v>1258</v>
      </c>
      <c r="AI353" s="216" t="s">
        <v>47</v>
      </c>
      <c r="AJ353" s="248">
        <v>42583</v>
      </c>
      <c r="AK353" s="24">
        <v>42716</v>
      </c>
      <c r="AL353" s="216">
        <v>100</v>
      </c>
      <c r="AM353" s="216" t="s">
        <v>1224</v>
      </c>
      <c r="AN353" s="216" t="s">
        <v>104</v>
      </c>
      <c r="AO353" s="216" t="s">
        <v>2439</v>
      </c>
      <c r="AP353" s="245">
        <v>100</v>
      </c>
      <c r="AQ353" s="246" t="s">
        <v>1259</v>
      </c>
      <c r="AR353" s="246" t="s">
        <v>1256</v>
      </c>
      <c r="AS353" s="245">
        <v>100</v>
      </c>
      <c r="AT353" s="246" t="s">
        <v>1259</v>
      </c>
      <c r="AU353" s="246" t="s">
        <v>1256</v>
      </c>
      <c r="AV353" s="26">
        <f>+AS353</f>
        <v>100</v>
      </c>
      <c r="AW353" s="27">
        <v>0.45112781954887216</v>
      </c>
      <c r="AX353" s="25" t="str">
        <f t="shared" ref="AX353:AY356" si="87">+AT353</f>
        <v xml:space="preserve">Se realizó el seguimiento a la aprobación del Manual de Crisis. Para dicho seguimiento se realizaron reuniones con Angélica Patiño, profesional de la Oficina de Planeación quien ha brindado asesoría para este procedimiento. </v>
      </c>
      <c r="AY353" s="86" t="str">
        <f t="shared" si="87"/>
        <v xml:space="preserve">Las evidencias reposan en el inercambio de correos electrónicos entre comunicacionorganizacional@inpec.gov.co y angelica.patino@inpec.gov.co. así como en la carpeta de evidencias OFICO del Drive. </v>
      </c>
      <c r="AZ353" s="94">
        <f>+VLOOKUP(AG353,'[11]PA con seg III Trimestre'!$AG$340:$BC$356,20,FALSE)</f>
        <v>100</v>
      </c>
      <c r="BA353" s="106">
        <f t="shared" si="85"/>
        <v>1</v>
      </c>
      <c r="BB353" s="94" t="str">
        <f>+VLOOKUP(AG353,'[11]PA con seg III Trimestre'!$AG$340:$BC$356,22,FALSE)</f>
        <v xml:space="preserve">Se realizó el seguimiento a la aprobación del Manual de Crisis. Para dicho seguimiento se realizaron reuniones con Angélica Patiño, profesional de la Oficina de Planeación quien ha brindado asesoría para este procedimiento. </v>
      </c>
      <c r="BC353" s="94" t="str">
        <f>+VLOOKUP(AG353,'[11]PA con seg III Trimestre'!$AG$340:$BC$356,23,FALSE)</f>
        <v xml:space="preserve">Las evidencias reposan en el inercambio de correos electrónicos entre comunicacionorganizacional@inpec.gov.co y angelica.patino@inpec.gov.co. así como en la carpeta de evidencias OFICO del Drive. </v>
      </c>
      <c r="BD353" s="107">
        <f t="shared" si="82"/>
        <v>133</v>
      </c>
      <c r="BE353" s="107">
        <f t="shared" si="83"/>
        <v>133</v>
      </c>
      <c r="BF353" s="108">
        <f t="shared" si="84"/>
        <v>1</v>
      </c>
      <c r="BG353" s="381">
        <f t="shared" si="74"/>
        <v>1</v>
      </c>
      <c r="BH353" s="381">
        <f t="shared" si="75"/>
        <v>1</v>
      </c>
      <c r="BI353" s="382">
        <f t="shared" si="76"/>
        <v>0.05</v>
      </c>
      <c r="BJ353" s="381">
        <f t="shared" si="77"/>
        <v>1</v>
      </c>
      <c r="BK353" s="381">
        <f t="shared" si="78"/>
        <v>0.05</v>
      </c>
    </row>
    <row r="354" spans="1:63" ht="190.5" thickTop="1" thickBot="1" x14ac:dyDescent="0.3">
      <c r="A354" s="242" t="s">
        <v>832</v>
      </c>
      <c r="B354" s="242" t="s">
        <v>769</v>
      </c>
      <c r="C354" s="242" t="s">
        <v>832</v>
      </c>
      <c r="D354" s="243" t="s">
        <v>769</v>
      </c>
      <c r="E354" s="243" t="s">
        <v>738</v>
      </c>
      <c r="F354" s="243" t="s">
        <v>739</v>
      </c>
      <c r="G354" s="243" t="s">
        <v>831</v>
      </c>
      <c r="H354" s="243" t="s">
        <v>767</v>
      </c>
      <c r="I354" s="243" t="s">
        <v>766</v>
      </c>
      <c r="J354" s="243" t="s">
        <v>768</v>
      </c>
      <c r="K354" s="243">
        <v>50</v>
      </c>
      <c r="L354" s="243" t="s">
        <v>38</v>
      </c>
      <c r="M354" s="243" t="s">
        <v>786</v>
      </c>
      <c r="N354" s="243" t="s">
        <v>787</v>
      </c>
      <c r="O354" s="244">
        <v>15</v>
      </c>
      <c r="P354" s="245">
        <v>4</v>
      </c>
      <c r="Q354" s="242" t="s">
        <v>41</v>
      </c>
      <c r="R354" s="242" t="s">
        <v>1183</v>
      </c>
      <c r="S354" s="216" t="s">
        <v>43</v>
      </c>
      <c r="T354" s="216" t="s">
        <v>2439</v>
      </c>
      <c r="U354" s="216">
        <v>4</v>
      </c>
      <c r="V354" s="246" t="s">
        <v>1260</v>
      </c>
      <c r="W354" s="246" t="s">
        <v>1261</v>
      </c>
      <c r="X354" s="216">
        <v>4</v>
      </c>
      <c r="Y354" s="246" t="s">
        <v>1260</v>
      </c>
      <c r="Z354" s="246" t="s">
        <v>1261</v>
      </c>
      <c r="AA354" s="232">
        <v>4</v>
      </c>
      <c r="AB354" s="235" t="s">
        <v>1260</v>
      </c>
      <c r="AC354" s="235" t="s">
        <v>1261</v>
      </c>
      <c r="AD354" s="374">
        <f>+VLOOKUP(M354,'[11]PA con seg III Trimestre'!$M$340:$AF$356,18,FALSE)</f>
        <v>4</v>
      </c>
      <c r="AE354" s="374" t="str">
        <f>+VLOOKUP(M354,'[11]PA con seg III Trimestre'!$M$340:$AF$356,19,FALSE)</f>
        <v>Los vídeos institucionales fueron elaborados y editados en la Sala de Edición de la Oficina Asesora de Comunicaciones, resaltando que la meta eran 4 vídeos anuales y sólo en el I trimestre ya se realizaron 5.</v>
      </c>
      <c r="AF354" s="374" t="str">
        <f>+VLOOKUP(M354,'[11]PA con seg III Trimestre'!$M$340:$AF$356,20,FALSE)</f>
        <v>Los vídeos se encuentran en archivos audiovisuales en el equipo de cómputo  311105 ubicado en la Sala de Edición de la Oficina Asesora de Comunicaciones - Bodega y en el canal de youtube institucional https://www.youtube.com/user/Reportajesdelibertad</v>
      </c>
      <c r="AG354" s="245">
        <v>1051</v>
      </c>
      <c r="AH354" s="242" t="s">
        <v>1262</v>
      </c>
      <c r="AI354" s="216" t="s">
        <v>47</v>
      </c>
      <c r="AJ354" s="248">
        <v>42583</v>
      </c>
      <c r="AK354" s="24">
        <v>42716</v>
      </c>
      <c r="AL354" s="216">
        <v>50</v>
      </c>
      <c r="AM354" s="216" t="s">
        <v>1263</v>
      </c>
      <c r="AN354" s="216" t="s">
        <v>1193</v>
      </c>
      <c r="AO354" s="216" t="s">
        <v>2439</v>
      </c>
      <c r="AP354" s="245">
        <v>100</v>
      </c>
      <c r="AQ354" s="246" t="s">
        <v>1264</v>
      </c>
      <c r="AR354" s="246" t="s">
        <v>1261</v>
      </c>
      <c r="AS354" s="245">
        <v>100</v>
      </c>
      <c r="AT354" s="246" t="s">
        <v>1265</v>
      </c>
      <c r="AU354" s="246" t="s">
        <v>1261</v>
      </c>
      <c r="AV354" s="26">
        <f>+AS354</f>
        <v>100</v>
      </c>
      <c r="AW354" s="27">
        <v>0.45112781954887216</v>
      </c>
      <c r="AX354" s="25" t="str">
        <f t="shared" si="87"/>
        <v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v>
      </c>
      <c r="AY354" s="86" t="str">
        <f t="shared" si="87"/>
        <v>Los vídeos se encuentran en archivos audiovisuales en el equipo de cómputo  311105 ubicado en la Sala de Edición de la Oficina Asesora de Comunicaciones - Bodega y en el canal de youtube institucional https://www.youtube.com/user/Reportajesdelibertad</v>
      </c>
      <c r="AZ354" s="94">
        <f>+VLOOKUP(AG354,'[11]PA con seg III Trimestre'!$AG$340:$BC$356,20,FALSE)</f>
        <v>100</v>
      </c>
      <c r="BA354" s="106">
        <f t="shared" si="85"/>
        <v>1</v>
      </c>
      <c r="BB354" s="94" t="str">
        <f>+VLOOKUP(AG354,'[11]PA con seg III Trimestre'!$AG$340:$BC$356,22,FALSE)</f>
        <v>A la fecha se han realizado 18 vídeos institucionales superando la mete propuesta en el Plan de Acción 2016. Las preproducciones de estos vídeos se realizaron a lo largo del año y como resultado se produjeron estos vídeos: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v>
      </c>
      <c r="BC354" s="94" t="str">
        <f>+VLOOKUP(AG354,'[11]PA con seg III Trimestre'!$AG$340:$BC$356,23,FALSE)</f>
        <v>Los vídeos se encuentran en archivos audiovisuales en el equipo de cómputo  311105 ubicado en la Sala de Edición de la Oficina Asesora de Comunicaciones - Bodega y en el canal de youtube institucional https://www.youtube.com/user/Reportajesdelibertad</v>
      </c>
      <c r="BD354" s="107">
        <f t="shared" si="82"/>
        <v>133</v>
      </c>
      <c r="BE354" s="107">
        <f t="shared" si="83"/>
        <v>133</v>
      </c>
      <c r="BF354" s="108">
        <f t="shared" si="84"/>
        <v>1</v>
      </c>
      <c r="BG354" s="381">
        <f t="shared" si="74"/>
        <v>1</v>
      </c>
      <c r="BH354" s="381">
        <f t="shared" si="75"/>
        <v>1</v>
      </c>
      <c r="BI354" s="382">
        <f t="shared" si="76"/>
        <v>0.15</v>
      </c>
      <c r="BJ354" s="381">
        <f t="shared" si="77"/>
        <v>0.5</v>
      </c>
      <c r="BK354" s="381">
        <f t="shared" si="78"/>
        <v>7.4999999999999997E-2</v>
      </c>
    </row>
    <row r="355" spans="1:63" ht="163.5" thickTop="1" thickBot="1" x14ac:dyDescent="0.3">
      <c r="A355" s="242" t="s">
        <v>832</v>
      </c>
      <c r="B355" s="242" t="s">
        <v>769</v>
      </c>
      <c r="C355" s="242" t="s">
        <v>832</v>
      </c>
      <c r="D355" s="243" t="s">
        <v>769</v>
      </c>
      <c r="E355" s="243" t="s">
        <v>738</v>
      </c>
      <c r="F355" s="243" t="s">
        <v>739</v>
      </c>
      <c r="G355" s="243" t="s">
        <v>831</v>
      </c>
      <c r="H355" s="243" t="s">
        <v>767</v>
      </c>
      <c r="I355" s="243" t="s">
        <v>766</v>
      </c>
      <c r="J355" s="243" t="s">
        <v>768</v>
      </c>
      <c r="K355" s="243">
        <v>50</v>
      </c>
      <c r="L355" s="243" t="s">
        <v>38</v>
      </c>
      <c r="M355" s="243" t="s">
        <v>786</v>
      </c>
      <c r="N355" s="243" t="s">
        <v>787</v>
      </c>
      <c r="O355" s="245">
        <v>15</v>
      </c>
      <c r="P355" s="245">
        <v>4</v>
      </c>
      <c r="Q355" s="242" t="s">
        <v>41</v>
      </c>
      <c r="R355" s="242" t="s">
        <v>1183</v>
      </c>
      <c r="S355" s="216" t="s">
        <v>43</v>
      </c>
      <c r="T355" s="216" t="s">
        <v>2439</v>
      </c>
      <c r="U355" s="216"/>
      <c r="V355" s="246"/>
      <c r="W355" s="246"/>
      <c r="X355" s="246"/>
      <c r="Y355" s="246"/>
      <c r="Z355" s="246"/>
      <c r="AA355" s="232">
        <v>4</v>
      </c>
      <c r="AB355" s="235" t="s">
        <v>1260</v>
      </c>
      <c r="AC355" s="235" t="s">
        <v>1261</v>
      </c>
      <c r="AD355" s="374">
        <f>+VLOOKUP(M355,'[11]PA con seg III Trimestre'!$M$340:$AF$356,18,FALSE)</f>
        <v>4</v>
      </c>
      <c r="AE355" s="374" t="str">
        <f>+VLOOKUP(M355,'[11]PA con seg III Trimestre'!$M$340:$AF$356,19,FALSE)</f>
        <v>Los vídeos institucionales fueron elaborados y editados en la Sala de Edición de la Oficina Asesora de Comunicaciones, resaltando que la meta eran 4 vídeos anuales y sólo en el I trimestre ya se realizaron 5.</v>
      </c>
      <c r="AF355" s="374" t="str">
        <f>+VLOOKUP(M355,'[11]PA con seg III Trimestre'!$M$340:$AF$356,20,FALSE)</f>
        <v>Los vídeos se encuentran en archivos audiovisuales en el equipo de cómputo  311105 ubicado en la Sala de Edición de la Oficina Asesora de Comunicaciones - Bodega y en el canal de youtube institucional https://www.youtube.com/user/Reportajesdelibertad</v>
      </c>
      <c r="AG355" s="245">
        <v>1052</v>
      </c>
      <c r="AH355" s="242" t="s">
        <v>1266</v>
      </c>
      <c r="AI355" s="216" t="s">
        <v>47</v>
      </c>
      <c r="AJ355" s="248">
        <v>42583</v>
      </c>
      <c r="AK355" s="24">
        <v>42716</v>
      </c>
      <c r="AL355" s="216">
        <v>50</v>
      </c>
      <c r="AM355" s="216" t="s">
        <v>1263</v>
      </c>
      <c r="AN355" s="216" t="s">
        <v>1193</v>
      </c>
      <c r="AO355" s="216" t="s">
        <v>2439</v>
      </c>
      <c r="AP355" s="245">
        <v>100</v>
      </c>
      <c r="AQ355" s="246" t="s">
        <v>1267</v>
      </c>
      <c r="AR355" s="246" t="s">
        <v>1268</v>
      </c>
      <c r="AS355" s="245">
        <v>100</v>
      </c>
      <c r="AT355" s="246" t="s">
        <v>1269</v>
      </c>
      <c r="AU355" s="246" t="s">
        <v>1261</v>
      </c>
      <c r="AV355" s="26">
        <f>+AS355</f>
        <v>100</v>
      </c>
      <c r="AW355" s="27">
        <v>0.45112781954887216</v>
      </c>
      <c r="AX355" s="25" t="str">
        <f t="shared" si="87"/>
        <v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v>
      </c>
      <c r="AY355" s="86" t="str">
        <f t="shared" si="87"/>
        <v>Los vídeos se encuentran en archivos audiovisuales en el equipo de cómputo  311105 ubicado en la Sala de Edición de la Oficina Asesora de Comunicaciones - Bodega y en el canal de youtube institucional https://www.youtube.com/user/Reportajesdelibertad</v>
      </c>
      <c r="AZ355" s="94">
        <f>+VLOOKUP(AG355,'[11]PA con seg III Trimestre'!$AG$340:$BC$356,20,FALSE)</f>
        <v>100</v>
      </c>
      <c r="BA355" s="106">
        <f t="shared" si="85"/>
        <v>1</v>
      </c>
      <c r="BB355" s="94" t="str">
        <f>+VLOOKUP(AG355,'[11]PA con seg III Trimestre'!$AG$340:$BC$356,22,FALSE)</f>
        <v xml:space="preserve"> Las ediciones de estos 18 vídeos intitucionales se realizaron a lo largo de todo el año de trabjo. 1. SERTBLOG 2.RECICLAR ES ASUNTO DE TODOS. 3.VISITEL. 4.LIBERA FREEPRESS. 5. NOTA EPMSC ACACÍAS. 6. NOTA CAMIS MINJUSTICIA. 7. MENSAJE DÍA DE LA TIERRA. 8. VÍDEO LGBTI. 9. II FESTIVAL NACIONAL DE TEATRO CARCELARIO. 10. EL LLAMADO. 11. DESPEDIDA CORONEL ROSAS. 12. EL ABRAZO. 13.FUNDALECTURA. 14. VIDEO INSTITUCIONAL 2016. 15. VISITA EMPRESARIOS A ESTABLECIMIENTO. 16. MESAS DE DIÁLOGO. 17. VÍDEO POPATÁN INDÍGENAS. 18. PROMO LIBERA PARA USPEC.</v>
      </c>
      <c r="BC355" s="94" t="str">
        <f>+VLOOKUP(AG355,'[11]PA con seg III Trimestre'!$AG$340:$BC$356,23,FALSE)</f>
        <v>Los vídeos se encuentran en archivos audiovisuales en el equipo de cómputo  311105 ubicado en la Sala de Edición de la Oficina Asesora de Comunicaciones - Bodega y en el canal de youtube institucional https://www.youtube.com/user/Reportajesdelibertad</v>
      </c>
      <c r="BD355" s="107">
        <f t="shared" si="82"/>
        <v>133</v>
      </c>
      <c r="BE355" s="107">
        <f t="shared" si="83"/>
        <v>133</v>
      </c>
      <c r="BF355" s="108">
        <f t="shared" si="84"/>
        <v>1</v>
      </c>
      <c r="BG355" s="381">
        <f t="shared" si="74"/>
        <v>1</v>
      </c>
      <c r="BH355" s="381">
        <f t="shared" si="75"/>
        <v>1</v>
      </c>
      <c r="BI355" s="382">
        <f t="shared" si="76"/>
        <v>0.15</v>
      </c>
      <c r="BJ355" s="381">
        <f t="shared" si="77"/>
        <v>0.5</v>
      </c>
      <c r="BK355" s="381">
        <f t="shared" si="78"/>
        <v>7.4999999999999997E-2</v>
      </c>
    </row>
    <row r="356" spans="1:63" ht="42" thickTop="1" thickBot="1" x14ac:dyDescent="0.3">
      <c r="A356" s="18" t="s">
        <v>30</v>
      </c>
      <c r="B356" s="18" t="s">
        <v>31</v>
      </c>
      <c r="C356" s="18" t="s">
        <v>30</v>
      </c>
      <c r="D356" s="19" t="s">
        <v>31</v>
      </c>
      <c r="E356" s="19" t="s">
        <v>33</v>
      </c>
      <c r="F356" s="19" t="s">
        <v>34</v>
      </c>
      <c r="G356" s="19" t="s">
        <v>35</v>
      </c>
      <c r="H356" s="19" t="s">
        <v>36</v>
      </c>
      <c r="I356" s="19" t="s">
        <v>37</v>
      </c>
      <c r="J356" s="19" t="s">
        <v>2550</v>
      </c>
      <c r="K356" s="19">
        <v>95</v>
      </c>
      <c r="L356" s="19" t="s">
        <v>38</v>
      </c>
      <c r="M356" s="19" t="s">
        <v>39</v>
      </c>
      <c r="N356" s="19" t="s">
        <v>40</v>
      </c>
      <c r="O356" s="20">
        <v>7</v>
      </c>
      <c r="P356" s="20">
        <v>1</v>
      </c>
      <c r="Q356" s="18" t="s">
        <v>41</v>
      </c>
      <c r="R356" s="21" t="s">
        <v>42</v>
      </c>
      <c r="S356" s="22" t="s">
        <v>43</v>
      </c>
      <c r="T356" s="22" t="s">
        <v>2439</v>
      </c>
      <c r="U356" s="22"/>
      <c r="V356" s="22"/>
      <c r="W356" s="22"/>
      <c r="X356" s="18">
        <v>1</v>
      </c>
      <c r="Y356" s="18" t="s">
        <v>44</v>
      </c>
      <c r="Z356" s="18" t="s">
        <v>45</v>
      </c>
      <c r="AA356" s="18">
        <v>1</v>
      </c>
      <c r="AB356" s="18" t="s">
        <v>44</v>
      </c>
      <c r="AC356" s="18" t="s">
        <v>45</v>
      </c>
      <c r="AD356" s="49">
        <f>+VLOOKUP(M356,'[12]PA con seg III Trimestre'!$M$357:$AF$475,18,FALSE)</f>
        <v>1</v>
      </c>
      <c r="AE356" s="49" t="str">
        <f>+VLOOKUP(M356,'[12]PA con seg III Trimestre'!$M$357:$AF$475,19,FALSE)</f>
        <v>Se realzó seguimiento al PDE del año 2015</v>
      </c>
      <c r="AF356" s="49" t="str">
        <f>+VLOOKUP(M356,'[12]PA con seg III Trimestre'!$M$357:$AF$475,20,FALSE)</f>
        <v>Pendiente ruta de ubicación</v>
      </c>
      <c r="AG356" s="23">
        <v>617</v>
      </c>
      <c r="AH356" s="22" t="s">
        <v>46</v>
      </c>
      <c r="AI356" s="22" t="s">
        <v>47</v>
      </c>
      <c r="AJ356" s="24">
        <v>42371</v>
      </c>
      <c r="AK356" s="24">
        <v>42490</v>
      </c>
      <c r="AL356" s="22">
        <v>100</v>
      </c>
      <c r="AM356" s="22" t="s">
        <v>2592</v>
      </c>
      <c r="AN356" s="22" t="s">
        <v>49</v>
      </c>
      <c r="AO356" s="22" t="s">
        <v>2439</v>
      </c>
      <c r="AP356" s="23">
        <v>25</v>
      </c>
      <c r="AQ356" s="25" t="s">
        <v>50</v>
      </c>
      <c r="AR356" s="25" t="s">
        <v>52</v>
      </c>
      <c r="AS356" s="23">
        <v>100</v>
      </c>
      <c r="AT356" s="25" t="s">
        <v>53</v>
      </c>
      <c r="AU356" s="25" t="s">
        <v>54</v>
      </c>
      <c r="AV356" s="26">
        <f>+AS356</f>
        <v>100</v>
      </c>
      <c r="AW356" s="27">
        <v>1</v>
      </c>
      <c r="AX356" s="25" t="str">
        <f t="shared" si="87"/>
        <v>Se elaboro informe de plan de direccionamiento estrategico de acuerdo con cada uno de los niv eles definidos por su estructura (Factor, Sector y objetivo)</v>
      </c>
      <c r="AY356" s="86" t="str">
        <f t="shared" si="87"/>
        <v>URL: http://www.inpec.gov.co/portal/page/portal/Inpec/Institucion/PlanesInstitucionales/Plan_Accion_2014/Plan%20Estrat%E9gico</v>
      </c>
      <c r="AZ356" s="94">
        <f>+VLOOKUP(AG356,'[12]PA con seg III Trimestre'!$AG$357:$BC$475,20,FALSE)</f>
        <v>100</v>
      </c>
      <c r="BA356" s="106">
        <f t="shared" si="85"/>
        <v>1</v>
      </c>
      <c r="BB356" s="94" t="str">
        <f>+VLOOKUP(AG356,'[12]PA con seg III Trimestre'!$AG$357:$BC$475,22,FALSE)</f>
        <v>Se elaboro informe de plan de direccionamiento estrategico de acuerdo con cada uno de los niv eles definidos por su estructura (Factor, Sector y objetivo)</v>
      </c>
      <c r="BC356" s="94" t="str">
        <f>+VLOOKUP(AG356,'[12]PA con seg III Trimestre'!$AG$357:$BC$475,23,FALSE)</f>
        <v>URL: http://www.inpec.gov.co/portal/page/portal/Inpec/Institucion/PlanesInstitucionales/Plan_Accion_2014/Plan%20Estrat%E9gico</v>
      </c>
      <c r="BD356" s="107">
        <f t="shared" si="82"/>
        <v>119</v>
      </c>
      <c r="BE356" s="107">
        <f t="shared" si="83"/>
        <v>119</v>
      </c>
      <c r="BF356" s="108">
        <f t="shared" si="84"/>
        <v>1</v>
      </c>
      <c r="BG356" s="381">
        <f t="shared" ref="BG356" si="88">+(AD356/P356)</f>
        <v>1</v>
      </c>
      <c r="BH356" s="381">
        <f t="shared" ref="BH356" si="89">+IF(BG356&gt;100%,100%,BG356)</f>
        <v>1</v>
      </c>
      <c r="BI356" s="382">
        <f t="shared" ref="BI356" si="90">(BH356*O356)/100</f>
        <v>7.0000000000000007E-2</v>
      </c>
      <c r="BJ356" s="381">
        <f t="shared" ref="BJ356" si="91">+(AZ356*AL356)/10000</f>
        <v>1</v>
      </c>
      <c r="BK356" s="381">
        <f t="shared" ref="BK356" si="92">+(BJ356*O356)/100</f>
        <v>7.0000000000000007E-2</v>
      </c>
    </row>
    <row r="357" spans="1:63" s="99" customFormat="1" ht="42" hidden="1" thickTop="1" thickBot="1" x14ac:dyDescent="0.3">
      <c r="A357" s="56" t="s">
        <v>30</v>
      </c>
      <c r="B357" s="56" t="s">
        <v>31</v>
      </c>
      <c r="C357" s="56" t="s">
        <v>30</v>
      </c>
      <c r="D357" s="122" t="s">
        <v>31</v>
      </c>
      <c r="E357" s="122" t="s">
        <v>33</v>
      </c>
      <c r="F357" s="122" t="s">
        <v>34</v>
      </c>
      <c r="G357" s="122" t="s">
        <v>35</v>
      </c>
      <c r="H357" s="122" t="s">
        <v>36</v>
      </c>
      <c r="I357" s="122" t="s">
        <v>37</v>
      </c>
      <c r="J357" s="122" t="s">
        <v>2550</v>
      </c>
      <c r="K357" s="122">
        <v>95</v>
      </c>
      <c r="L357" s="122" t="s">
        <v>38</v>
      </c>
      <c r="M357" s="122" t="s">
        <v>39</v>
      </c>
      <c r="N357" s="122" t="s">
        <v>40</v>
      </c>
      <c r="O357" s="93">
        <v>7</v>
      </c>
      <c r="P357" s="93">
        <v>1</v>
      </c>
      <c r="Q357" s="56" t="s">
        <v>41</v>
      </c>
      <c r="R357" s="56" t="s">
        <v>42</v>
      </c>
      <c r="S357" s="56" t="s">
        <v>43</v>
      </c>
      <c r="T357" s="59" t="s">
        <v>2439</v>
      </c>
      <c r="U357" s="56"/>
      <c r="V357" s="56"/>
      <c r="W357" s="56"/>
      <c r="X357" s="56"/>
      <c r="Y357" s="56"/>
      <c r="Z357" s="56"/>
      <c r="AA357" s="56"/>
      <c r="AB357" s="56"/>
      <c r="AC357" s="56"/>
      <c r="AD357" s="7"/>
      <c r="AE357" s="7"/>
      <c r="AF357" s="7"/>
      <c r="AG357" s="253">
        <v>618</v>
      </c>
      <c r="AH357" s="123" t="s">
        <v>55</v>
      </c>
      <c r="AI357" s="123" t="s">
        <v>47</v>
      </c>
      <c r="AJ357" s="124">
        <v>42566</v>
      </c>
      <c r="AK357" s="124">
        <v>42643</v>
      </c>
      <c r="AL357" s="123">
        <v>0</v>
      </c>
      <c r="AM357" s="123" t="s">
        <v>48</v>
      </c>
      <c r="AN357" s="123" t="s">
        <v>49</v>
      </c>
      <c r="AO357" s="123" t="s">
        <v>2440</v>
      </c>
      <c r="AP357" s="125"/>
      <c r="AQ357" s="126"/>
      <c r="AR357" s="136"/>
      <c r="AS357" s="125"/>
      <c r="AT357" s="126"/>
      <c r="AU357" s="136"/>
      <c r="AV357" s="127"/>
      <c r="AW357" s="128" t="s">
        <v>3118</v>
      </c>
      <c r="AX357" s="127"/>
      <c r="AY357" s="129"/>
      <c r="AZ357" s="95"/>
      <c r="BA357" s="106" t="str">
        <f t="shared" si="85"/>
        <v>Actividad inactiva</v>
      </c>
      <c r="BB357" s="95"/>
      <c r="BC357" s="95"/>
      <c r="BD357" s="107">
        <f t="shared" si="82"/>
        <v>77</v>
      </c>
      <c r="BE357" s="107">
        <f t="shared" si="83"/>
        <v>77</v>
      </c>
      <c r="BF357" s="108" t="str">
        <f t="shared" si="84"/>
        <v>Actividad inactiva</v>
      </c>
    </row>
    <row r="358" spans="1:63" ht="96" thickTop="1" thickBot="1" x14ac:dyDescent="0.3">
      <c r="A358" s="18" t="s">
        <v>30</v>
      </c>
      <c r="B358" s="18" t="s">
        <v>31</v>
      </c>
      <c r="C358" s="18" t="s">
        <v>30</v>
      </c>
      <c r="D358" s="19" t="s">
        <v>31</v>
      </c>
      <c r="E358" s="19" t="s">
        <v>33</v>
      </c>
      <c r="F358" s="19" t="s">
        <v>34</v>
      </c>
      <c r="G358" s="19" t="s">
        <v>35</v>
      </c>
      <c r="H358" s="19" t="s">
        <v>36</v>
      </c>
      <c r="I358" s="19" t="s">
        <v>37</v>
      </c>
      <c r="J358" s="19" t="s">
        <v>2550</v>
      </c>
      <c r="K358" s="19">
        <v>95</v>
      </c>
      <c r="L358" s="19" t="s">
        <v>38</v>
      </c>
      <c r="M358" s="19" t="s">
        <v>56</v>
      </c>
      <c r="N358" s="19" t="s">
        <v>57</v>
      </c>
      <c r="O358" s="20">
        <v>7</v>
      </c>
      <c r="P358" s="23">
        <v>100</v>
      </c>
      <c r="Q358" s="18" t="s">
        <v>38</v>
      </c>
      <c r="R358" s="21" t="s">
        <v>42</v>
      </c>
      <c r="S358" s="22" t="s">
        <v>43</v>
      </c>
      <c r="T358" s="22" t="s">
        <v>2439</v>
      </c>
      <c r="U358" s="22"/>
      <c r="V358" s="22"/>
      <c r="W358" s="22"/>
      <c r="X358" s="18">
        <v>100</v>
      </c>
      <c r="Y358" s="18" t="s">
        <v>58</v>
      </c>
      <c r="Z358" s="18" t="s">
        <v>45</v>
      </c>
      <c r="AA358" s="102">
        <v>100</v>
      </c>
      <c r="AB358" s="18" t="s">
        <v>2619</v>
      </c>
      <c r="AC358" s="18" t="s">
        <v>2612</v>
      </c>
      <c r="AD358" s="49">
        <f>+VLOOKUP(M358,'[12]PA con seg III Trimestre'!$M$357:$AF$475,18,FALSE)</f>
        <v>100</v>
      </c>
      <c r="AE358" s="49" t="str">
        <f>+VLOOKUP(M358,'[12]PA con seg III Trimestre'!$M$357:$AF$475,19,FALSE)</f>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
      <c r="AF358" s="49" t="str">
        <f>+VLOOKUP(M358,'[12]PA con seg III Trimestre'!$M$357:$AF$475,20,FALSE)</f>
        <v>http://sinergiapp.dnp.gov.co/#IndicEntidadP/132/45/26</v>
      </c>
      <c r="AG358" s="23">
        <v>619</v>
      </c>
      <c r="AH358" s="22" t="s">
        <v>59</v>
      </c>
      <c r="AI358" s="22" t="s">
        <v>47</v>
      </c>
      <c r="AJ358" s="24">
        <v>42371</v>
      </c>
      <c r="AK358" s="24">
        <v>42716</v>
      </c>
      <c r="AL358" s="22">
        <v>33</v>
      </c>
      <c r="AM358" s="22" t="s">
        <v>60</v>
      </c>
      <c r="AN358" s="22" t="s">
        <v>61</v>
      </c>
      <c r="AO358" s="22" t="s">
        <v>2439</v>
      </c>
      <c r="AP358" s="23">
        <v>25</v>
      </c>
      <c r="AQ358" s="25" t="s">
        <v>62</v>
      </c>
      <c r="AR358" s="22" t="s">
        <v>63</v>
      </c>
      <c r="AS358" s="23">
        <v>50</v>
      </c>
      <c r="AT358" s="25" t="s">
        <v>62</v>
      </c>
      <c r="AU358" s="25" t="s">
        <v>63</v>
      </c>
      <c r="AV358" s="26">
        <v>75</v>
      </c>
      <c r="AW358" s="27">
        <v>0.78840579710144931</v>
      </c>
      <c r="AX358" s="25" t="s">
        <v>2620</v>
      </c>
      <c r="AY358" s="86" t="s">
        <v>2621</v>
      </c>
      <c r="AZ358" s="94">
        <f>+VLOOKUP(AG358,'[12]PA con seg III Trimestre'!$AG$357:$BC$475,20,FALSE)</f>
        <v>100</v>
      </c>
      <c r="BA358" s="106">
        <f t="shared" si="85"/>
        <v>1</v>
      </c>
      <c r="BB358" s="94" t="str">
        <f>+VLOOKUP(AG358,'[12]PA con seg III Trimestre'!$AG$357:$BC$475,22,FALSE)</f>
        <v>Se coordino con los responsables de los indicadores SINERGIA el registro de avance en el aplicativo</v>
      </c>
      <c r="BC358" s="94" t="str">
        <f>+VLOOKUP(AG358,'[12]PA con seg III Trimestre'!$AG$357:$BC$475,23,FALSE)</f>
        <v>http://sinergiapp.dnp.gov.co/#IndicEntidadP/132/45/26</v>
      </c>
      <c r="BD358" s="107">
        <f t="shared" si="82"/>
        <v>345</v>
      </c>
      <c r="BE358" s="107">
        <f t="shared" si="83"/>
        <v>345</v>
      </c>
      <c r="BF358" s="108">
        <f t="shared" si="84"/>
        <v>1</v>
      </c>
      <c r="BG358" s="381">
        <f t="shared" ref="BG358:BG379" si="93">+(AD358/P358)</f>
        <v>1</v>
      </c>
      <c r="BH358" s="381">
        <f t="shared" ref="BH358:BH379" si="94">+IF(BG358&gt;100%,100%,BG358)</f>
        <v>1</v>
      </c>
      <c r="BI358" s="382">
        <f t="shared" ref="BI358:BI379" si="95">(BH358*O358)/100</f>
        <v>7.0000000000000007E-2</v>
      </c>
      <c r="BJ358" s="381">
        <f t="shared" ref="BJ358:BJ379" si="96">+(AZ358*AL358)/10000</f>
        <v>0.33</v>
      </c>
      <c r="BK358" s="381">
        <f t="shared" ref="BK358:BK379" si="97">+(BJ358*O358)/100</f>
        <v>2.3099999999999999E-2</v>
      </c>
    </row>
    <row r="359" spans="1:63" ht="96" thickTop="1" thickBot="1" x14ac:dyDescent="0.3">
      <c r="A359" s="18" t="s">
        <v>30</v>
      </c>
      <c r="B359" s="18" t="s">
        <v>31</v>
      </c>
      <c r="C359" s="18" t="s">
        <v>30</v>
      </c>
      <c r="D359" s="19" t="s">
        <v>31</v>
      </c>
      <c r="E359" s="19" t="s">
        <v>33</v>
      </c>
      <c r="F359" s="19" t="s">
        <v>34</v>
      </c>
      <c r="G359" s="19" t="s">
        <v>35</v>
      </c>
      <c r="H359" s="19" t="s">
        <v>36</v>
      </c>
      <c r="I359" s="19" t="s">
        <v>37</v>
      </c>
      <c r="J359" s="19" t="s">
        <v>2550</v>
      </c>
      <c r="K359" s="19">
        <v>95</v>
      </c>
      <c r="L359" s="19" t="s">
        <v>38</v>
      </c>
      <c r="M359" s="19" t="s">
        <v>56</v>
      </c>
      <c r="N359" s="19" t="s">
        <v>57</v>
      </c>
      <c r="O359" s="23">
        <v>7</v>
      </c>
      <c r="P359" s="23">
        <v>100</v>
      </c>
      <c r="Q359" s="18" t="s">
        <v>38</v>
      </c>
      <c r="R359" s="18" t="s">
        <v>42</v>
      </c>
      <c r="S359" s="18" t="s">
        <v>43</v>
      </c>
      <c r="T359" s="22" t="s">
        <v>2439</v>
      </c>
      <c r="U359" s="18"/>
      <c r="V359" s="18"/>
      <c r="W359" s="18"/>
      <c r="X359" s="18">
        <v>100</v>
      </c>
      <c r="Y359" s="18" t="s">
        <v>58</v>
      </c>
      <c r="Z359" s="18" t="s">
        <v>45</v>
      </c>
      <c r="AA359" s="102">
        <v>100</v>
      </c>
      <c r="AB359" s="18" t="s">
        <v>2619</v>
      </c>
      <c r="AC359" s="18" t="s">
        <v>2612</v>
      </c>
      <c r="AD359" s="49">
        <f>+VLOOKUP(M359,'[12]PA con seg III Trimestre'!$M$357:$AF$475,18,FALSE)</f>
        <v>100</v>
      </c>
      <c r="AE359" s="49" t="str">
        <f>+VLOOKUP(M359,'[12]PA con seg III Trimestre'!$M$357:$AF$475,19,FALSE)</f>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
      <c r="AF359" s="49" t="str">
        <f>+VLOOKUP(M359,'[12]PA con seg III Trimestre'!$M$357:$AF$475,20,FALSE)</f>
        <v>http://sinergiapp.dnp.gov.co/#IndicEntidadP/132/45/26</v>
      </c>
      <c r="AG359" s="23">
        <v>620</v>
      </c>
      <c r="AH359" s="22" t="s">
        <v>65</v>
      </c>
      <c r="AI359" s="22" t="s">
        <v>47</v>
      </c>
      <c r="AJ359" s="24">
        <v>42371</v>
      </c>
      <c r="AK359" s="24">
        <v>42716</v>
      </c>
      <c r="AL359" s="22">
        <v>34</v>
      </c>
      <c r="AM359" s="22" t="s">
        <v>60</v>
      </c>
      <c r="AN359" s="22" t="s">
        <v>61</v>
      </c>
      <c r="AO359" s="22" t="s">
        <v>2439</v>
      </c>
      <c r="AP359" s="23">
        <v>25</v>
      </c>
      <c r="AQ359" s="25" t="s">
        <v>66</v>
      </c>
      <c r="AR359" s="22" t="s">
        <v>67</v>
      </c>
      <c r="AS359" s="23">
        <v>50</v>
      </c>
      <c r="AT359" s="25" t="s">
        <v>68</v>
      </c>
      <c r="AU359" s="25" t="s">
        <v>67</v>
      </c>
      <c r="AV359" s="26">
        <v>75</v>
      </c>
      <c r="AW359" s="27">
        <v>0.78840579710144931</v>
      </c>
      <c r="AX359" s="25" t="s">
        <v>2622</v>
      </c>
      <c r="AY359" s="86" t="s">
        <v>332</v>
      </c>
      <c r="AZ359" s="94">
        <f>+VLOOKUP(AG359,'[12]PA con seg III Trimestre'!$AG$357:$BC$475,20,FALSE)</f>
        <v>100</v>
      </c>
      <c r="BA359" s="106">
        <f t="shared" si="85"/>
        <v>1</v>
      </c>
      <c r="BB359" s="94" t="str">
        <f>+VLOOKUP(AG359,'[12]PA con seg III Trimestre'!$AG$357:$BC$475,22,FALSE)</f>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
      <c r="BC359" s="94" t="str">
        <f>+VLOOKUP(AG359,'[12]PA con seg III Trimestre'!$AG$357:$BC$475,23,FALSE)</f>
        <v>http://sinergiapp.dnp.gov.co/#IndicEntidadP/132/45/26</v>
      </c>
      <c r="BD359" s="107">
        <f t="shared" si="82"/>
        <v>345</v>
      </c>
      <c r="BE359" s="107">
        <f t="shared" si="83"/>
        <v>345</v>
      </c>
      <c r="BF359" s="108">
        <f t="shared" si="84"/>
        <v>1</v>
      </c>
      <c r="BG359" s="381">
        <f t="shared" si="93"/>
        <v>1</v>
      </c>
      <c r="BH359" s="381">
        <f t="shared" si="94"/>
        <v>1</v>
      </c>
      <c r="BI359" s="382">
        <f t="shared" si="95"/>
        <v>7.0000000000000007E-2</v>
      </c>
      <c r="BJ359" s="381">
        <f t="shared" si="96"/>
        <v>0.34</v>
      </c>
      <c r="BK359" s="381">
        <f t="shared" si="97"/>
        <v>2.3800000000000002E-2</v>
      </c>
    </row>
    <row r="360" spans="1:63" ht="96" thickTop="1" thickBot="1" x14ac:dyDescent="0.3">
      <c r="A360" s="18" t="s">
        <v>30</v>
      </c>
      <c r="B360" s="18" t="s">
        <v>31</v>
      </c>
      <c r="C360" s="18" t="s">
        <v>30</v>
      </c>
      <c r="D360" s="19" t="s">
        <v>31</v>
      </c>
      <c r="E360" s="19" t="s">
        <v>33</v>
      </c>
      <c r="F360" s="19" t="s">
        <v>34</v>
      </c>
      <c r="G360" s="19" t="s">
        <v>35</v>
      </c>
      <c r="H360" s="19" t="s">
        <v>36</v>
      </c>
      <c r="I360" s="19" t="s">
        <v>37</v>
      </c>
      <c r="J360" s="19" t="s">
        <v>2550</v>
      </c>
      <c r="K360" s="19">
        <v>95</v>
      </c>
      <c r="L360" s="19" t="s">
        <v>38</v>
      </c>
      <c r="M360" s="19" t="s">
        <v>56</v>
      </c>
      <c r="N360" s="19" t="s">
        <v>57</v>
      </c>
      <c r="O360" s="23">
        <v>7</v>
      </c>
      <c r="P360" s="23">
        <v>100</v>
      </c>
      <c r="Q360" s="18" t="s">
        <v>38</v>
      </c>
      <c r="R360" s="18" t="s">
        <v>42</v>
      </c>
      <c r="S360" s="18" t="s">
        <v>43</v>
      </c>
      <c r="T360" s="22" t="s">
        <v>2439</v>
      </c>
      <c r="U360" s="18"/>
      <c r="V360" s="18"/>
      <c r="W360" s="18"/>
      <c r="X360" s="18">
        <v>100</v>
      </c>
      <c r="Y360" s="18" t="s">
        <v>58</v>
      </c>
      <c r="Z360" s="18" t="s">
        <v>45</v>
      </c>
      <c r="AA360" s="102">
        <v>100</v>
      </c>
      <c r="AB360" s="18" t="s">
        <v>2619</v>
      </c>
      <c r="AC360" s="18" t="s">
        <v>2612</v>
      </c>
      <c r="AD360" s="49">
        <f>+VLOOKUP(M360,'[12]PA con seg III Trimestre'!$M$357:$AF$475,18,FALSE)</f>
        <v>100</v>
      </c>
      <c r="AE360" s="49" t="str">
        <f>+VLOOKUP(M360,'[12]PA con seg III Trimestre'!$M$357:$AF$475,19,FALSE)</f>
        <v>A corte Cuarto trimestre registro el avance de los indicadores SINERGIA institucionales reportando el siguiente avance: I. Bloqueo de señales Movil 0%   I. Personas que acceden a programas de tratamiento penitenciario 311,97%  I. ERON con tecnología Biometrica para visitantes 114,3% y el I. Tasa de hacinamiento en un 51.15%</v>
      </c>
      <c r="AF360" s="49" t="str">
        <f>+VLOOKUP(M360,'[12]PA con seg III Trimestre'!$M$357:$AF$475,20,FALSE)</f>
        <v>http://sinergiapp.dnp.gov.co/#IndicEntidadP/132/45/26</v>
      </c>
      <c r="AG360" s="23">
        <v>621</v>
      </c>
      <c r="AH360" s="22" t="s">
        <v>69</v>
      </c>
      <c r="AI360" s="22" t="s">
        <v>70</v>
      </c>
      <c r="AJ360" s="24">
        <v>42371</v>
      </c>
      <c r="AK360" s="24">
        <v>42716</v>
      </c>
      <c r="AL360" s="22">
        <v>33</v>
      </c>
      <c r="AM360" s="22" t="s">
        <v>60</v>
      </c>
      <c r="AN360" s="22" t="s">
        <v>61</v>
      </c>
      <c r="AO360" s="22" t="s">
        <v>2439</v>
      </c>
      <c r="AP360" s="23">
        <v>100</v>
      </c>
      <c r="AQ360" s="25" t="s">
        <v>71</v>
      </c>
      <c r="AR360" s="22" t="s">
        <v>67</v>
      </c>
      <c r="AS360" s="23">
        <v>100</v>
      </c>
      <c r="AT360" s="25" t="s">
        <v>71</v>
      </c>
      <c r="AU360" s="25" t="s">
        <v>67</v>
      </c>
      <c r="AV360" s="26">
        <v>100</v>
      </c>
      <c r="AW360" s="27">
        <v>0.78840579710144931</v>
      </c>
      <c r="AX360" s="109" t="s">
        <v>2623</v>
      </c>
      <c r="AY360" s="86" t="s">
        <v>2624</v>
      </c>
      <c r="AZ360" s="94">
        <f>+VLOOKUP(AG360,'[12]PA con seg III Trimestre'!$AG$357:$BC$475,20,FALSE)</f>
        <v>100</v>
      </c>
      <c r="BA360" s="106">
        <f t="shared" si="85"/>
        <v>1</v>
      </c>
      <c r="BB360" s="94" t="str">
        <f>+VLOOKUP(AG360,'[12]PA con seg III Trimestre'!$AG$357:$BC$475,22,FALSE)</f>
        <v>No se presentaron observaciones por parte del DNP</v>
      </c>
      <c r="BC360" s="94" t="str">
        <f>+VLOOKUP(AG360,'[12]PA con seg III Trimestre'!$AG$357:$BC$475,23,FALSE)</f>
        <v>No registra evidencia</v>
      </c>
      <c r="BD360" s="107">
        <f t="shared" si="82"/>
        <v>345</v>
      </c>
      <c r="BE360" s="107">
        <f t="shared" si="83"/>
        <v>345</v>
      </c>
      <c r="BF360" s="108">
        <f t="shared" si="84"/>
        <v>1</v>
      </c>
      <c r="BG360" s="381">
        <f t="shared" si="93"/>
        <v>1</v>
      </c>
      <c r="BH360" s="381">
        <f t="shared" si="94"/>
        <v>1</v>
      </c>
      <c r="BI360" s="382">
        <f t="shared" si="95"/>
        <v>7.0000000000000007E-2</v>
      </c>
      <c r="BJ360" s="381">
        <f t="shared" si="96"/>
        <v>0.33</v>
      </c>
      <c r="BK360" s="381">
        <f t="shared" si="97"/>
        <v>2.3099999999999999E-2</v>
      </c>
    </row>
    <row r="361" spans="1:63" ht="177" thickTop="1" thickBot="1" x14ac:dyDescent="0.3">
      <c r="A361" s="18" t="s">
        <v>30</v>
      </c>
      <c r="B361" s="18" t="s">
        <v>31</v>
      </c>
      <c r="C361" s="18" t="s">
        <v>30</v>
      </c>
      <c r="D361" s="19" t="s">
        <v>31</v>
      </c>
      <c r="E361" s="19" t="s">
        <v>33</v>
      </c>
      <c r="F361" s="19" t="s">
        <v>34</v>
      </c>
      <c r="G361" s="19" t="s">
        <v>35</v>
      </c>
      <c r="H361" s="19" t="s">
        <v>36</v>
      </c>
      <c r="I361" s="19" t="s">
        <v>37</v>
      </c>
      <c r="J361" s="19" t="s">
        <v>2550</v>
      </c>
      <c r="K361" s="19">
        <v>95</v>
      </c>
      <c r="L361" s="19" t="s">
        <v>38</v>
      </c>
      <c r="M361" s="19" t="s">
        <v>72</v>
      </c>
      <c r="N361" s="19" t="s">
        <v>73</v>
      </c>
      <c r="O361" s="389">
        <v>11</v>
      </c>
      <c r="P361" s="23">
        <v>100</v>
      </c>
      <c r="Q361" s="18" t="s">
        <v>38</v>
      </c>
      <c r="R361" s="21" t="s">
        <v>42</v>
      </c>
      <c r="S361" s="22" t="s">
        <v>43</v>
      </c>
      <c r="T361" s="22" t="s">
        <v>2439</v>
      </c>
      <c r="U361" s="22"/>
      <c r="V361" s="22"/>
      <c r="W361" s="22"/>
      <c r="X361" s="18">
        <v>100</v>
      </c>
      <c r="Y361" s="18" t="s">
        <v>75</v>
      </c>
      <c r="Z361" s="18" t="s">
        <v>45</v>
      </c>
      <c r="AA361" s="102">
        <v>100</v>
      </c>
      <c r="AB361" s="18" t="s">
        <v>2611</v>
      </c>
      <c r="AC361" s="254" t="s">
        <v>2612</v>
      </c>
      <c r="AD361" s="49">
        <f>+VLOOKUP(M361,'[12]PA con seg III Trimestre'!$M$357:$AF$475,18,FALSE)</f>
        <v>100</v>
      </c>
      <c r="AE361" s="49" t="str">
        <f>+VLOOKUP(M361,'[12]PA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1" s="49" t="str">
        <f>+VLOOKUP(M361,'[12]PA con seg III Trimestre'!$M$357:$AF$475,20,FALSE)</f>
        <v>las evidencias se encuentran cargadas en la carpeta de google drive junto a los soportes de cumplimiento de las actividades del producto</v>
      </c>
      <c r="AG361" s="23">
        <v>622</v>
      </c>
      <c r="AH361" s="22" t="s">
        <v>76</v>
      </c>
      <c r="AI361" s="22" t="s">
        <v>47</v>
      </c>
      <c r="AJ361" s="24">
        <v>42371</v>
      </c>
      <c r="AK361" s="24">
        <v>42391</v>
      </c>
      <c r="AL361" s="22">
        <v>7</v>
      </c>
      <c r="AM361" s="22" t="s">
        <v>2592</v>
      </c>
      <c r="AN361" s="22" t="s">
        <v>49</v>
      </c>
      <c r="AO361" s="22" t="s">
        <v>2439</v>
      </c>
      <c r="AP361" s="23">
        <v>100</v>
      </c>
      <c r="AQ361" s="25" t="s">
        <v>77</v>
      </c>
      <c r="AR361" s="25" t="s">
        <v>78</v>
      </c>
      <c r="AS361" s="23">
        <v>100</v>
      </c>
      <c r="AT361" s="25" t="s">
        <v>79</v>
      </c>
      <c r="AU361" s="25" t="s">
        <v>80</v>
      </c>
      <c r="AV361" s="255">
        <v>100</v>
      </c>
      <c r="AW361" s="27">
        <v>1</v>
      </c>
      <c r="AX361" s="25" t="s">
        <v>79</v>
      </c>
      <c r="AY361" s="86" t="s">
        <v>80</v>
      </c>
      <c r="AZ361" s="94">
        <f>+VLOOKUP(AG361,'[12]PA con seg III Trimestre'!$AG$357:$BC$475,20,FALSE)</f>
        <v>100</v>
      </c>
      <c r="BA361" s="106">
        <f t="shared" si="85"/>
        <v>1</v>
      </c>
      <c r="BB361" s="94" t="str">
        <f>+VLOOKUP(AG361,'[12]PA con seg III Trimestre'!$AG$357:$BC$475,22,FALSE)</f>
        <v>Se asesoró y acompaño a los enlaces de planeación de cada una de las areas en la formulación de los Planes de Acción 2016</v>
      </c>
      <c r="BC361" s="94" t="str">
        <f>+VLOOKUP(AG361,'[12]PA con seg III Trimestre'!$AG$357:$BC$475,23,FALSE)</f>
        <v>Carpeta Evidencias OFPLA Seguimiento I TRIM DRIVE</v>
      </c>
      <c r="BD361" s="107">
        <f t="shared" si="82"/>
        <v>20</v>
      </c>
      <c r="BE361" s="107">
        <f t="shared" si="83"/>
        <v>20</v>
      </c>
      <c r="BF361" s="108">
        <f t="shared" si="84"/>
        <v>1</v>
      </c>
      <c r="BG361" s="381">
        <f t="shared" si="93"/>
        <v>1</v>
      </c>
      <c r="BH361" s="381">
        <f t="shared" si="94"/>
        <v>1</v>
      </c>
      <c r="BI361" s="382">
        <f t="shared" si="95"/>
        <v>0.11</v>
      </c>
      <c r="BJ361" s="381">
        <f t="shared" si="96"/>
        <v>7.0000000000000007E-2</v>
      </c>
      <c r="BK361" s="381">
        <f t="shared" si="97"/>
        <v>7.7000000000000002E-3</v>
      </c>
    </row>
    <row r="362" spans="1:63" ht="177" thickTop="1" thickBot="1" x14ac:dyDescent="0.3">
      <c r="A362" s="18" t="s">
        <v>30</v>
      </c>
      <c r="B362" s="18" t="s">
        <v>31</v>
      </c>
      <c r="C362" s="18" t="s">
        <v>30</v>
      </c>
      <c r="D362" s="19" t="s">
        <v>31</v>
      </c>
      <c r="E362" s="19" t="s">
        <v>33</v>
      </c>
      <c r="F362" s="19" t="s">
        <v>34</v>
      </c>
      <c r="G362" s="19" t="s">
        <v>35</v>
      </c>
      <c r="H362" s="19" t="s">
        <v>36</v>
      </c>
      <c r="I362" s="19" t="s">
        <v>37</v>
      </c>
      <c r="J362" s="19" t="s">
        <v>2550</v>
      </c>
      <c r="K362" s="19">
        <v>95</v>
      </c>
      <c r="L362" s="19" t="s">
        <v>38</v>
      </c>
      <c r="M362" s="19" t="s">
        <v>72</v>
      </c>
      <c r="N362" s="19" t="s">
        <v>73</v>
      </c>
      <c r="O362" s="389">
        <v>11</v>
      </c>
      <c r="P362" s="23">
        <v>100</v>
      </c>
      <c r="Q362" s="18" t="s">
        <v>38</v>
      </c>
      <c r="R362" s="18" t="s">
        <v>42</v>
      </c>
      <c r="S362" s="18" t="s">
        <v>43</v>
      </c>
      <c r="T362" s="22" t="s">
        <v>2439</v>
      </c>
      <c r="U362" s="18"/>
      <c r="V362" s="18"/>
      <c r="W362" s="18"/>
      <c r="X362" s="18"/>
      <c r="Y362" s="18"/>
      <c r="Z362" s="18"/>
      <c r="AA362" s="102">
        <v>100</v>
      </c>
      <c r="AB362" s="18" t="s">
        <v>2611</v>
      </c>
      <c r="AC362" s="254" t="s">
        <v>2612</v>
      </c>
      <c r="AD362" s="49">
        <f>+VLOOKUP(M362,'[12]PA con seg III Trimestre'!$M$357:$AF$475,18,FALSE)</f>
        <v>100</v>
      </c>
      <c r="AE362" s="49" t="str">
        <f>+VLOOKUP(M362,'[12]PA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2" s="49" t="str">
        <f>+VLOOKUP(M362,'[12]PA con seg III Trimestre'!$M$357:$AF$475,20,FALSE)</f>
        <v>las evidencias se encuentran cargadas en la carpeta de google drive junto a los soportes de cumplimiento de las actividades del producto</v>
      </c>
      <c r="AG362" s="23">
        <v>623</v>
      </c>
      <c r="AH362" s="22" t="s">
        <v>81</v>
      </c>
      <c r="AI362" s="22" t="s">
        <v>47</v>
      </c>
      <c r="AJ362" s="24">
        <v>42370</v>
      </c>
      <c r="AK362" s="24">
        <v>42391</v>
      </c>
      <c r="AL362" s="22">
        <v>7</v>
      </c>
      <c r="AM362" s="22" t="s">
        <v>2592</v>
      </c>
      <c r="AN362" s="22" t="s">
        <v>49</v>
      </c>
      <c r="AO362" s="22" t="s">
        <v>2439</v>
      </c>
      <c r="AP362" s="23">
        <v>100</v>
      </c>
      <c r="AQ362" s="25" t="s">
        <v>82</v>
      </c>
      <c r="AR362" s="25" t="s">
        <v>83</v>
      </c>
      <c r="AS362" s="23">
        <v>100</v>
      </c>
      <c r="AT362" s="25" t="s">
        <v>84</v>
      </c>
      <c r="AU362" s="25" t="s">
        <v>85</v>
      </c>
      <c r="AV362" s="26">
        <v>100</v>
      </c>
      <c r="AW362" s="27">
        <v>1</v>
      </c>
      <c r="AX362" s="25" t="s">
        <v>84</v>
      </c>
      <c r="AY362" s="86" t="s">
        <v>85</v>
      </c>
      <c r="AZ362" s="94">
        <f>+VLOOKUP(AG362,'[12]PA con seg III Trimestre'!$AG$357:$BC$475,20,FALSE)</f>
        <v>100</v>
      </c>
      <c r="BA362" s="106">
        <f t="shared" si="85"/>
        <v>1</v>
      </c>
      <c r="BB362" s="94" t="str">
        <f>+VLOOKUP(AG362,'[12]PA con seg III Trimestre'!$AG$357:$BC$475,22,FALSE)</f>
        <v>Se revisaron y aprobaron los planes de Acción 2016 que luego fueron consolidados en el Plan de Acción Institucional 2016 que fue publicado en la pagina Web de l INPEC</v>
      </c>
      <c r="BC362" s="94" t="str">
        <f>+VLOOKUP(AG362,'[12]PA con seg III Trimestre'!$AG$357:$BC$475,23,FALSE)</f>
        <v>Carpeta Evidencias OFPLA Plan Acción Institucional Publicado DRIVE 
 Página Web
 http://www.inpec.gov.co/portal/page/portal/Inpec/Institucion/PlanesInstitucionales/Plan_Accion_2014/Plan%20de%20Acci%F3n</v>
      </c>
      <c r="BD362" s="107">
        <f t="shared" si="82"/>
        <v>21</v>
      </c>
      <c r="BE362" s="107">
        <f t="shared" si="83"/>
        <v>21</v>
      </c>
      <c r="BF362" s="108">
        <f t="shared" si="84"/>
        <v>1</v>
      </c>
      <c r="BG362" s="381">
        <f t="shared" si="93"/>
        <v>1</v>
      </c>
      <c r="BH362" s="381">
        <f t="shared" si="94"/>
        <v>1</v>
      </c>
      <c r="BI362" s="382">
        <f t="shared" si="95"/>
        <v>0.11</v>
      </c>
      <c r="BJ362" s="381">
        <f t="shared" si="96"/>
        <v>7.0000000000000007E-2</v>
      </c>
      <c r="BK362" s="381">
        <f t="shared" si="97"/>
        <v>7.7000000000000002E-3</v>
      </c>
    </row>
    <row r="363" spans="1:63" ht="177" thickTop="1" thickBot="1" x14ac:dyDescent="0.3">
      <c r="A363" s="18" t="s">
        <v>30</v>
      </c>
      <c r="B363" s="18" t="s">
        <v>31</v>
      </c>
      <c r="C363" s="18" t="s">
        <v>30</v>
      </c>
      <c r="D363" s="19" t="s">
        <v>31</v>
      </c>
      <c r="E363" s="19" t="s">
        <v>33</v>
      </c>
      <c r="F363" s="19" t="s">
        <v>34</v>
      </c>
      <c r="G363" s="19" t="s">
        <v>35</v>
      </c>
      <c r="H363" s="19" t="s">
        <v>36</v>
      </c>
      <c r="I363" s="19" t="s">
        <v>37</v>
      </c>
      <c r="J363" s="19" t="s">
        <v>2550</v>
      </c>
      <c r="K363" s="19">
        <v>95</v>
      </c>
      <c r="L363" s="19" t="s">
        <v>38</v>
      </c>
      <c r="M363" s="19" t="s">
        <v>72</v>
      </c>
      <c r="N363" s="19" t="s">
        <v>73</v>
      </c>
      <c r="O363" s="389">
        <v>11</v>
      </c>
      <c r="P363" s="23">
        <v>100</v>
      </c>
      <c r="Q363" s="18" t="s">
        <v>38</v>
      </c>
      <c r="R363" s="18" t="s">
        <v>42</v>
      </c>
      <c r="S363" s="18" t="s">
        <v>43</v>
      </c>
      <c r="T363" s="22" t="s">
        <v>2439</v>
      </c>
      <c r="U363" s="18"/>
      <c r="V363" s="18"/>
      <c r="W363" s="18"/>
      <c r="X363" s="18"/>
      <c r="Y363" s="18"/>
      <c r="Z363" s="18"/>
      <c r="AA363" s="102">
        <v>100</v>
      </c>
      <c r="AB363" s="18" t="s">
        <v>2611</v>
      </c>
      <c r="AC363" s="254" t="s">
        <v>2612</v>
      </c>
      <c r="AD363" s="49">
        <f>+VLOOKUP(M363,'[12]PA con seg III Trimestre'!$M$357:$AF$475,18,FALSE)</f>
        <v>100</v>
      </c>
      <c r="AE363" s="49" t="str">
        <f>+VLOOKUP(M363,'[12]PA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3" s="49" t="str">
        <f>+VLOOKUP(M363,'[12]PA con seg III Trimestre'!$M$357:$AF$475,20,FALSE)</f>
        <v>las evidencias se encuentran cargadas en la carpeta de google drive junto a los soportes de cumplimiento de las actividades del producto</v>
      </c>
      <c r="AG363" s="23">
        <v>624</v>
      </c>
      <c r="AH363" s="22" t="s">
        <v>87</v>
      </c>
      <c r="AI363" s="22" t="s">
        <v>47</v>
      </c>
      <c r="AJ363" s="24">
        <v>42394</v>
      </c>
      <c r="AK363" s="24">
        <v>42400</v>
      </c>
      <c r="AL363" s="22">
        <v>7</v>
      </c>
      <c r="AM363" s="22" t="s">
        <v>2592</v>
      </c>
      <c r="AN363" s="22" t="s">
        <v>49</v>
      </c>
      <c r="AO363" s="22" t="s">
        <v>2439</v>
      </c>
      <c r="AP363" s="23">
        <v>100</v>
      </c>
      <c r="AQ363" s="25" t="s">
        <v>88</v>
      </c>
      <c r="AR363" s="25" t="s">
        <v>89</v>
      </c>
      <c r="AS363" s="23">
        <v>100</v>
      </c>
      <c r="AT363" s="25" t="s">
        <v>90</v>
      </c>
      <c r="AU363" s="25" t="s">
        <v>89</v>
      </c>
      <c r="AV363" s="26">
        <v>100</v>
      </c>
      <c r="AW363" s="27">
        <v>1</v>
      </c>
      <c r="AX363" s="25" t="s">
        <v>90</v>
      </c>
      <c r="AY363" s="86" t="s">
        <v>89</v>
      </c>
      <c r="AZ363" s="94">
        <f>+VLOOKUP(AG363,'[12]PA con seg III Trimestre'!$AG$357:$BC$475,20,FALSE)</f>
        <v>100</v>
      </c>
      <c r="BA363" s="106">
        <f t="shared" si="85"/>
        <v>1</v>
      </c>
      <c r="BB363" s="94" t="str">
        <f>+VLOOKUP(AG363,'[12]PA con seg III Trimestre'!$AG$357:$BC$475,22,FALSE)</f>
        <v>El 28 de enero se presentó ante el comite de cordinación institucional el plan de Acción Institucional, el cual fue aprobado</v>
      </c>
      <c r="BC363" s="94" t="str">
        <f>+VLOOKUP(AG363,'[12]PA con seg III Trimestre'!$AG$357:$BC$475,23,FALSE)</f>
        <v>Resolución No. XXXXX del 28 de enero de 2016</v>
      </c>
      <c r="BD363" s="107">
        <f t="shared" si="82"/>
        <v>6</v>
      </c>
      <c r="BE363" s="107">
        <f t="shared" si="83"/>
        <v>6</v>
      </c>
      <c r="BF363" s="108">
        <f t="shared" si="84"/>
        <v>1</v>
      </c>
      <c r="BG363" s="381">
        <f t="shared" si="93"/>
        <v>1</v>
      </c>
      <c r="BH363" s="381">
        <f t="shared" si="94"/>
        <v>1</v>
      </c>
      <c r="BI363" s="382">
        <f t="shared" si="95"/>
        <v>0.11</v>
      </c>
      <c r="BJ363" s="381">
        <f t="shared" si="96"/>
        <v>7.0000000000000007E-2</v>
      </c>
      <c r="BK363" s="381">
        <f t="shared" si="97"/>
        <v>7.7000000000000002E-3</v>
      </c>
    </row>
    <row r="364" spans="1:63" ht="177" thickTop="1" thickBot="1" x14ac:dyDescent="0.3">
      <c r="A364" s="18" t="s">
        <v>30</v>
      </c>
      <c r="B364" s="18" t="s">
        <v>31</v>
      </c>
      <c r="C364" s="18" t="s">
        <v>30</v>
      </c>
      <c r="D364" s="19" t="s">
        <v>31</v>
      </c>
      <c r="E364" s="19" t="s">
        <v>33</v>
      </c>
      <c r="F364" s="19" t="s">
        <v>34</v>
      </c>
      <c r="G364" s="19" t="s">
        <v>35</v>
      </c>
      <c r="H364" s="19" t="s">
        <v>36</v>
      </c>
      <c r="I364" s="19" t="s">
        <v>37</v>
      </c>
      <c r="J364" s="19" t="s">
        <v>2550</v>
      </c>
      <c r="K364" s="19">
        <v>95</v>
      </c>
      <c r="L364" s="19" t="s">
        <v>38</v>
      </c>
      <c r="M364" s="19" t="s">
        <v>72</v>
      </c>
      <c r="N364" s="19" t="s">
        <v>73</v>
      </c>
      <c r="O364" s="389">
        <v>11</v>
      </c>
      <c r="P364" s="23">
        <v>100</v>
      </c>
      <c r="Q364" s="18" t="s">
        <v>38</v>
      </c>
      <c r="R364" s="18" t="s">
        <v>42</v>
      </c>
      <c r="S364" s="18" t="s">
        <v>43</v>
      </c>
      <c r="T364" s="22" t="s">
        <v>2439</v>
      </c>
      <c r="U364" s="18"/>
      <c r="V364" s="18"/>
      <c r="W364" s="18"/>
      <c r="X364" s="18"/>
      <c r="Y364" s="18"/>
      <c r="Z364" s="18"/>
      <c r="AA364" s="102">
        <v>100</v>
      </c>
      <c r="AB364" s="18" t="s">
        <v>2611</v>
      </c>
      <c r="AC364" s="254" t="s">
        <v>2612</v>
      </c>
      <c r="AD364" s="49">
        <f>+VLOOKUP(M364,'[12]PA con seg III Trimestre'!$M$357:$AF$475,18,FALSE)</f>
        <v>100</v>
      </c>
      <c r="AE364" s="49" t="str">
        <f>+VLOOKUP(M364,'[12]PA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4" s="49" t="str">
        <f>+VLOOKUP(M364,'[12]PA con seg III Trimestre'!$M$357:$AF$475,20,FALSE)</f>
        <v>las evidencias se encuentran cargadas en la carpeta de google drive junto a los soportes de cumplimiento de las actividades del producto</v>
      </c>
      <c r="AG364" s="23">
        <v>625</v>
      </c>
      <c r="AH364" s="22" t="s">
        <v>91</v>
      </c>
      <c r="AI364" s="22" t="s">
        <v>70</v>
      </c>
      <c r="AJ364" s="24">
        <v>42658</v>
      </c>
      <c r="AK364" s="24">
        <v>42716</v>
      </c>
      <c r="AL364" s="22">
        <v>7</v>
      </c>
      <c r="AM364" s="22" t="s">
        <v>2592</v>
      </c>
      <c r="AN364" s="22" t="s">
        <v>49</v>
      </c>
      <c r="AO364" s="22" t="s">
        <v>2439</v>
      </c>
      <c r="AP364" s="23"/>
      <c r="AQ364" s="25"/>
      <c r="AR364" s="22"/>
      <c r="AS364" s="23"/>
      <c r="AT364" s="25"/>
      <c r="AU364" s="22"/>
      <c r="AV364" s="109"/>
      <c r="AW364" s="27" t="s">
        <v>3102</v>
      </c>
      <c r="AX364" s="109"/>
      <c r="AY364" s="208"/>
      <c r="AZ364" s="94">
        <f>+VLOOKUP(AG364,'[12]PA con seg III Trimestre'!$AG$357:$BC$475,20,FALSE)</f>
        <v>100</v>
      </c>
      <c r="BA364" s="106">
        <f t="shared" si="85"/>
        <v>1</v>
      </c>
      <c r="BB364" s="94" t="str">
        <f>+VLOOKUP(AG364,'[12]PA con seg III Trimestre'!$AG$357:$BC$475,22,FALSE)</f>
        <v>Se realizó el acompañamiento a las dependencias en la formulación de los planes de acción para la vigencia 2017.</v>
      </c>
      <c r="BC364" s="94" t="str">
        <f>+VLOOKUP(AG364,'[12]PA con seg III Trimestre'!$AG$357:$BC$475,23,FALSE)</f>
        <v>https://drive.google.com/drive/folders/0Bz9BU3gKMyzAVGtBcHZMY0FGamM</v>
      </c>
      <c r="BD364" s="107">
        <f t="shared" si="82"/>
        <v>58</v>
      </c>
      <c r="BE364" s="107">
        <f t="shared" si="83"/>
        <v>58</v>
      </c>
      <c r="BF364" s="108">
        <f t="shared" si="84"/>
        <v>1</v>
      </c>
      <c r="BG364" s="381">
        <f t="shared" si="93"/>
        <v>1</v>
      </c>
      <c r="BH364" s="381">
        <f t="shared" si="94"/>
        <v>1</v>
      </c>
      <c r="BI364" s="382">
        <f t="shared" si="95"/>
        <v>0.11</v>
      </c>
      <c r="BJ364" s="381">
        <f t="shared" si="96"/>
        <v>7.0000000000000007E-2</v>
      </c>
      <c r="BK364" s="381">
        <f t="shared" si="97"/>
        <v>7.7000000000000002E-3</v>
      </c>
    </row>
    <row r="365" spans="1:63" ht="177" thickTop="1" thickBot="1" x14ac:dyDescent="0.3">
      <c r="A365" s="18" t="s">
        <v>30</v>
      </c>
      <c r="B365" s="18" t="s">
        <v>31</v>
      </c>
      <c r="C365" s="18" t="s">
        <v>30</v>
      </c>
      <c r="D365" s="19" t="s">
        <v>31</v>
      </c>
      <c r="E365" s="19" t="s">
        <v>33</v>
      </c>
      <c r="F365" s="19" t="s">
        <v>34</v>
      </c>
      <c r="G365" s="19" t="s">
        <v>35</v>
      </c>
      <c r="H365" s="19" t="s">
        <v>36</v>
      </c>
      <c r="I365" s="19" t="s">
        <v>37</v>
      </c>
      <c r="J365" s="19" t="s">
        <v>2550</v>
      </c>
      <c r="K365" s="19">
        <v>95</v>
      </c>
      <c r="L365" s="19" t="s">
        <v>38</v>
      </c>
      <c r="M365" s="19" t="s">
        <v>72</v>
      </c>
      <c r="N365" s="19" t="s">
        <v>73</v>
      </c>
      <c r="O365" s="389">
        <v>11</v>
      </c>
      <c r="P365" s="23">
        <v>100</v>
      </c>
      <c r="Q365" s="18" t="s">
        <v>38</v>
      </c>
      <c r="R365" s="18" t="s">
        <v>42</v>
      </c>
      <c r="S365" s="18" t="s">
        <v>43</v>
      </c>
      <c r="T365" s="22" t="s">
        <v>2439</v>
      </c>
      <c r="U365" s="18"/>
      <c r="V365" s="18"/>
      <c r="W365" s="18"/>
      <c r="X365" s="18"/>
      <c r="Y365" s="18"/>
      <c r="Z365" s="18"/>
      <c r="AA365" s="102">
        <v>100</v>
      </c>
      <c r="AB365" s="18" t="s">
        <v>2611</v>
      </c>
      <c r="AC365" s="254" t="s">
        <v>2612</v>
      </c>
      <c r="AD365" s="49">
        <f>+VLOOKUP(M365,'[12]PA con seg III Trimestre'!$M$357:$AF$475,18,FALSE)</f>
        <v>100</v>
      </c>
      <c r="AE365" s="49" t="str">
        <f>+VLOOKUP(M365,'[12]PA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5" s="49" t="str">
        <f>+VLOOKUP(M365,'[12]PA con seg III Trimestre'!$M$357:$AF$475,20,FALSE)</f>
        <v>las evidencias se encuentran cargadas en la carpeta de google drive junto a los soportes de cumplimiento de las actividades del producto</v>
      </c>
      <c r="AG365" s="23">
        <v>626</v>
      </c>
      <c r="AH365" s="22" t="s">
        <v>92</v>
      </c>
      <c r="AI365" s="22" t="s">
        <v>47</v>
      </c>
      <c r="AJ365" s="24">
        <v>42371</v>
      </c>
      <c r="AK365" s="24">
        <v>42399</v>
      </c>
      <c r="AL365" s="22">
        <v>7</v>
      </c>
      <c r="AM365" s="22" t="s">
        <v>2592</v>
      </c>
      <c r="AN365" s="22" t="s">
        <v>49</v>
      </c>
      <c r="AO365" s="22" t="s">
        <v>2439</v>
      </c>
      <c r="AP365" s="23">
        <v>100</v>
      </c>
      <c r="AQ365" s="25" t="s">
        <v>94</v>
      </c>
      <c r="AR365" s="28" t="s">
        <v>99</v>
      </c>
      <c r="AS365" s="23">
        <v>100</v>
      </c>
      <c r="AT365" s="25" t="s">
        <v>98</v>
      </c>
      <c r="AU365" s="28" t="s">
        <v>99</v>
      </c>
      <c r="AV365" s="26">
        <v>100</v>
      </c>
      <c r="AW365" s="27">
        <v>1</v>
      </c>
      <c r="AX365" s="25" t="s">
        <v>98</v>
      </c>
      <c r="AY365" s="86" t="s">
        <v>99</v>
      </c>
      <c r="AZ365" s="94">
        <f>+VLOOKUP(AG365,'[12]PA con seg III Trimestre'!$AG$357:$BC$475,20,FALSE)</f>
        <v>100</v>
      </c>
      <c r="BA365" s="106">
        <f t="shared" si="85"/>
        <v>1</v>
      </c>
      <c r="BB365" s="94" t="str">
        <f>+VLOOKUP(AG365,'[12]PA con seg III Trimestre'!$AG$357:$BC$475,22,FALSE)</f>
        <v>Se elaboró y publicó el informe de gestión de 2015 con base en el seguimiento de los planes de acción de cada una de las areas</v>
      </c>
      <c r="BC365" s="94" t="str">
        <f>+VLOOKUP(AG365,'[12]PA con seg III Trimestre'!$AG$357:$BC$475,23,FALSE)</f>
        <v>http://www.inpec.gov.co/portal/page/portal/Inpec/Institucion/PlanesInstitucionales/Plan_Accion_2014/Plan%20de%20Acci%F3n</v>
      </c>
      <c r="BD365" s="107">
        <f t="shared" si="82"/>
        <v>28</v>
      </c>
      <c r="BE365" s="107">
        <f t="shared" si="83"/>
        <v>28</v>
      </c>
      <c r="BF365" s="108">
        <f t="shared" si="84"/>
        <v>1</v>
      </c>
      <c r="BG365" s="381">
        <f t="shared" si="93"/>
        <v>1</v>
      </c>
      <c r="BH365" s="381">
        <f t="shared" si="94"/>
        <v>1</v>
      </c>
      <c r="BI365" s="382">
        <f t="shared" si="95"/>
        <v>0.11</v>
      </c>
      <c r="BJ365" s="381">
        <f t="shared" si="96"/>
        <v>7.0000000000000007E-2</v>
      </c>
      <c r="BK365" s="381">
        <f t="shared" si="97"/>
        <v>7.7000000000000002E-3</v>
      </c>
    </row>
    <row r="366" spans="1:63" ht="177" thickTop="1" thickBot="1" x14ac:dyDescent="0.3">
      <c r="A366" s="18" t="s">
        <v>30</v>
      </c>
      <c r="B366" s="18" t="s">
        <v>31</v>
      </c>
      <c r="C366" s="18" t="s">
        <v>30</v>
      </c>
      <c r="D366" s="19" t="s">
        <v>31</v>
      </c>
      <c r="E366" s="19" t="s">
        <v>33</v>
      </c>
      <c r="F366" s="19" t="s">
        <v>34</v>
      </c>
      <c r="G366" s="19" t="s">
        <v>35</v>
      </c>
      <c r="H366" s="19" t="s">
        <v>36</v>
      </c>
      <c r="I366" s="19" t="s">
        <v>37</v>
      </c>
      <c r="J366" s="19" t="s">
        <v>2550</v>
      </c>
      <c r="K366" s="19">
        <v>95</v>
      </c>
      <c r="L366" s="19" t="s">
        <v>38</v>
      </c>
      <c r="M366" s="19" t="s">
        <v>72</v>
      </c>
      <c r="N366" s="19" t="s">
        <v>73</v>
      </c>
      <c r="O366" s="389">
        <v>11</v>
      </c>
      <c r="P366" s="23">
        <v>100</v>
      </c>
      <c r="Q366" s="18" t="s">
        <v>38</v>
      </c>
      <c r="R366" s="18" t="s">
        <v>42</v>
      </c>
      <c r="S366" s="18" t="s">
        <v>43</v>
      </c>
      <c r="T366" s="22" t="s">
        <v>2439</v>
      </c>
      <c r="U366" s="18"/>
      <c r="V366" s="18"/>
      <c r="W366" s="18"/>
      <c r="X366" s="18"/>
      <c r="Y366" s="18"/>
      <c r="Z366" s="18"/>
      <c r="AA366" s="102">
        <v>100</v>
      </c>
      <c r="AB366" s="18" t="s">
        <v>2611</v>
      </c>
      <c r="AC366" s="254" t="s">
        <v>2612</v>
      </c>
      <c r="AD366" s="49">
        <f>+VLOOKUP(M366,'[12]PA con seg III Trimestre'!$M$357:$AF$475,18,FALSE)</f>
        <v>100</v>
      </c>
      <c r="AE366" s="49" t="str">
        <f>+VLOOKUP(M366,'[12]PA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6" s="49" t="str">
        <f>+VLOOKUP(M366,'[12]PA con seg III Trimestre'!$M$357:$AF$475,20,FALSE)</f>
        <v>las evidencias se encuentran cargadas en la carpeta de google drive junto a los soportes de cumplimiento de las actividades del producto</v>
      </c>
      <c r="AG366" s="23">
        <v>627</v>
      </c>
      <c r="AH366" s="22" t="s">
        <v>100</v>
      </c>
      <c r="AI366" s="22" t="s">
        <v>47</v>
      </c>
      <c r="AJ366" s="24">
        <v>42475</v>
      </c>
      <c r="AK366" s="24">
        <v>42716</v>
      </c>
      <c r="AL366" s="22">
        <v>7</v>
      </c>
      <c r="AM366" s="22" t="s">
        <v>2592</v>
      </c>
      <c r="AN366" s="22" t="s">
        <v>49</v>
      </c>
      <c r="AO366" s="22" t="s">
        <v>2439</v>
      </c>
      <c r="AP366" s="23"/>
      <c r="AQ366" s="25"/>
      <c r="AR366" s="22"/>
      <c r="AS366" s="23">
        <v>50</v>
      </c>
      <c r="AT366" s="25" t="s">
        <v>101</v>
      </c>
      <c r="AU366" s="25" t="s">
        <v>102</v>
      </c>
      <c r="AV366" s="109"/>
      <c r="AW366" s="27">
        <v>0.69709543568464727</v>
      </c>
      <c r="AX366" s="109"/>
      <c r="AY366" s="208"/>
      <c r="AZ366" s="94">
        <f>+VLOOKUP(AG366,'[12]PA con seg III Trimestre'!$AG$357:$BC$475,20,FALSE)</f>
        <v>100</v>
      </c>
      <c r="BA366" s="106">
        <f t="shared" si="85"/>
        <v>1</v>
      </c>
      <c r="BB366" s="94" t="str">
        <f>+VLOOKUP(AG366,'[12]PA con seg III Trimestre'!$AG$357:$BC$475,22,FALSE)</f>
        <v>El cumplimiento de esta actividad implicó:
1. Envio de correo con las instrucciones para la realización del seguimiento.
2. Capacitación a las dependencias en donde se realizan las aclaraciones correspondientes para la realización del seguimiento.
3. Generación de los indicadores de gestión de las dependencias en referencia al cumplimienot de los planes de acción de las dependencias.</v>
      </c>
      <c r="BC366" s="94" t="str">
        <f>+VLOOKUP(AG366,'[12]PA con seg III Trimestre'!$AG$357:$BC$475,23,FALSE)</f>
        <v>https://drive.google.com/drive/folders/0Bz9BU3gKMyzARlJucDQxbFM4cDA</v>
      </c>
      <c r="BD366" s="107">
        <f t="shared" si="82"/>
        <v>241</v>
      </c>
      <c r="BE366" s="107">
        <f t="shared" si="83"/>
        <v>241</v>
      </c>
      <c r="BF366" s="108">
        <f t="shared" si="84"/>
        <v>1</v>
      </c>
      <c r="BG366" s="381">
        <f t="shared" si="93"/>
        <v>1</v>
      </c>
      <c r="BH366" s="381">
        <f t="shared" si="94"/>
        <v>1</v>
      </c>
      <c r="BI366" s="382">
        <f t="shared" si="95"/>
        <v>0.11</v>
      </c>
      <c r="BJ366" s="381">
        <f t="shared" si="96"/>
        <v>7.0000000000000007E-2</v>
      </c>
      <c r="BK366" s="381">
        <f t="shared" si="97"/>
        <v>7.7000000000000002E-3</v>
      </c>
    </row>
    <row r="367" spans="1:63" ht="177" thickTop="1" thickBot="1" x14ac:dyDescent="0.3">
      <c r="A367" s="18" t="s">
        <v>30</v>
      </c>
      <c r="B367" s="18" t="s">
        <v>31</v>
      </c>
      <c r="C367" s="18" t="s">
        <v>30</v>
      </c>
      <c r="D367" s="19" t="s">
        <v>31</v>
      </c>
      <c r="E367" s="19" t="s">
        <v>33</v>
      </c>
      <c r="F367" s="19" t="s">
        <v>34</v>
      </c>
      <c r="G367" s="19" t="s">
        <v>35</v>
      </c>
      <c r="H367" s="19" t="s">
        <v>36</v>
      </c>
      <c r="I367" s="19" t="s">
        <v>37</v>
      </c>
      <c r="J367" s="19" t="s">
        <v>2550</v>
      </c>
      <c r="K367" s="19">
        <v>95</v>
      </c>
      <c r="L367" s="19" t="s">
        <v>38</v>
      </c>
      <c r="M367" s="19" t="s">
        <v>72</v>
      </c>
      <c r="N367" s="19" t="s">
        <v>73</v>
      </c>
      <c r="O367" s="389">
        <v>11</v>
      </c>
      <c r="P367" s="23">
        <v>100</v>
      </c>
      <c r="Q367" s="18" t="s">
        <v>38</v>
      </c>
      <c r="R367" s="18" t="s">
        <v>42</v>
      </c>
      <c r="S367" s="18" t="s">
        <v>43</v>
      </c>
      <c r="T367" s="22" t="s">
        <v>2439</v>
      </c>
      <c r="U367" s="18"/>
      <c r="V367" s="18"/>
      <c r="W367" s="18"/>
      <c r="X367" s="18"/>
      <c r="Y367" s="18"/>
      <c r="Z367" s="18"/>
      <c r="AA367" s="102">
        <v>100</v>
      </c>
      <c r="AB367" s="18" t="s">
        <v>2611</v>
      </c>
      <c r="AC367" s="254" t="s">
        <v>2612</v>
      </c>
      <c r="AD367" s="49">
        <f>+VLOOKUP(M367,'[12]PA con seg III Trimestre'!$M$357:$AF$475,18,FALSE)</f>
        <v>100</v>
      </c>
      <c r="AE367" s="49" t="str">
        <f>+VLOOKUP(M367,'[12]PA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7" s="49" t="str">
        <f>+VLOOKUP(M367,'[12]PA con seg III Trimestre'!$M$357:$AF$475,20,FALSE)</f>
        <v>las evidencias se encuentran cargadas en la carpeta de google drive junto a los soportes de cumplimiento de las actividades del producto</v>
      </c>
      <c r="AG367" s="23">
        <v>628</v>
      </c>
      <c r="AH367" s="22" t="s">
        <v>103</v>
      </c>
      <c r="AI367" s="22" t="s">
        <v>47</v>
      </c>
      <c r="AJ367" s="24">
        <v>42371</v>
      </c>
      <c r="AK367" s="24">
        <v>42389</v>
      </c>
      <c r="AL367" s="22">
        <v>7</v>
      </c>
      <c r="AM367" s="22" t="s">
        <v>2593</v>
      </c>
      <c r="AN367" s="22" t="s">
        <v>1363</v>
      </c>
      <c r="AO367" s="22" t="s">
        <v>2439</v>
      </c>
      <c r="AP367" s="23">
        <v>100</v>
      </c>
      <c r="AQ367" s="25" t="s">
        <v>105</v>
      </c>
      <c r="AR367" s="25" t="s">
        <v>106</v>
      </c>
      <c r="AS367" s="23">
        <v>100</v>
      </c>
      <c r="AT367" s="25" t="s">
        <v>105</v>
      </c>
      <c r="AU367" s="25" t="s">
        <v>106</v>
      </c>
      <c r="AV367" s="26">
        <v>100</v>
      </c>
      <c r="AW367" s="27">
        <v>1</v>
      </c>
      <c r="AX367" s="25" t="s">
        <v>105</v>
      </c>
      <c r="AY367" s="86" t="s">
        <v>106</v>
      </c>
      <c r="AZ367" s="94">
        <f>+VLOOKUP(AG367,'[12]PA con seg III Trimestre'!$AG$357:$BC$475,20,FALSE)</f>
        <v>100</v>
      </c>
      <c r="BA367" s="106">
        <f t="shared" si="85"/>
        <v>1</v>
      </c>
      <c r="BB367" s="94" t="str">
        <f>+VLOOKUP(AG367,'[12]PA con seg III Trimestre'!$AG$357:$BC$475,22,FALSE)</f>
        <v>El documento de Plan Anticorrupción y atención al ciudadano 2016 publicado en la web en el LINK:http://www.inpec.gov.co/portal/page/portal/Inpec/ServiciosDeInformacionAlCiudadano/PlanAnticorrupcion/Tab3</v>
      </c>
      <c r="BC367" s="94" t="str">
        <f>+VLOOKUP(AG367,'[12]PA con seg III Trimestre'!$AG$357:$BC$475,23,FALSE)</f>
        <v>(SCENTRAL/YVirguezr) ESCRITORIO: CARPETA PLANTIC 2016 - DOCUMENTO WORD PLAN ANTICORRUPCION Y ATENCION AL CIUDADANO 2016</v>
      </c>
      <c r="BD367" s="107">
        <f t="shared" si="82"/>
        <v>18</v>
      </c>
      <c r="BE367" s="107">
        <f t="shared" si="83"/>
        <v>18</v>
      </c>
      <c r="BF367" s="108">
        <f t="shared" si="84"/>
        <v>1</v>
      </c>
      <c r="BG367" s="381">
        <f t="shared" si="93"/>
        <v>1</v>
      </c>
      <c r="BH367" s="381">
        <f t="shared" si="94"/>
        <v>1</v>
      </c>
      <c r="BI367" s="382">
        <f t="shared" si="95"/>
        <v>0.11</v>
      </c>
      <c r="BJ367" s="381">
        <f t="shared" si="96"/>
        <v>7.0000000000000007E-2</v>
      </c>
      <c r="BK367" s="381">
        <f t="shared" si="97"/>
        <v>7.7000000000000002E-3</v>
      </c>
    </row>
    <row r="368" spans="1:63" ht="177" thickTop="1" thickBot="1" x14ac:dyDescent="0.3">
      <c r="A368" s="18" t="s">
        <v>30</v>
      </c>
      <c r="B368" s="18" t="s">
        <v>31</v>
      </c>
      <c r="C368" s="18" t="s">
        <v>30</v>
      </c>
      <c r="D368" s="19" t="s">
        <v>31</v>
      </c>
      <c r="E368" s="19" t="s">
        <v>33</v>
      </c>
      <c r="F368" s="19" t="s">
        <v>34</v>
      </c>
      <c r="G368" s="19" t="s">
        <v>35</v>
      </c>
      <c r="H368" s="19" t="s">
        <v>36</v>
      </c>
      <c r="I368" s="19" t="s">
        <v>37</v>
      </c>
      <c r="J368" s="19" t="s">
        <v>2550</v>
      </c>
      <c r="K368" s="19">
        <v>95</v>
      </c>
      <c r="L368" s="19" t="s">
        <v>38</v>
      </c>
      <c r="M368" s="19" t="s">
        <v>72</v>
      </c>
      <c r="N368" s="19" t="s">
        <v>73</v>
      </c>
      <c r="O368" s="389">
        <v>11</v>
      </c>
      <c r="P368" s="23">
        <v>100</v>
      </c>
      <c r="Q368" s="18" t="s">
        <v>38</v>
      </c>
      <c r="R368" s="18" t="s">
        <v>42</v>
      </c>
      <c r="S368" s="18" t="s">
        <v>43</v>
      </c>
      <c r="T368" s="22" t="s">
        <v>2439</v>
      </c>
      <c r="U368" s="18"/>
      <c r="V368" s="18"/>
      <c r="W368" s="18"/>
      <c r="X368" s="18"/>
      <c r="Y368" s="18"/>
      <c r="Z368" s="18"/>
      <c r="AA368" s="102">
        <v>100</v>
      </c>
      <c r="AB368" s="18" t="s">
        <v>2611</v>
      </c>
      <c r="AC368" s="254" t="s">
        <v>2612</v>
      </c>
      <c r="AD368" s="49">
        <f>+VLOOKUP(M368,'[12]PA con seg III Trimestre'!$M$357:$AF$475,18,FALSE)</f>
        <v>100</v>
      </c>
      <c r="AE368" s="49" t="str">
        <f>+VLOOKUP(M368,'[12]PA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8" s="49" t="str">
        <f>+VLOOKUP(M368,'[12]PA con seg III Trimestre'!$M$357:$AF$475,20,FALSE)</f>
        <v>las evidencias se encuentran cargadas en la carpeta de google drive junto a los soportes de cumplimiento de las actividades del producto</v>
      </c>
      <c r="AG368" s="23">
        <v>629</v>
      </c>
      <c r="AH368" s="22" t="s">
        <v>107</v>
      </c>
      <c r="AI368" s="22" t="s">
        <v>47</v>
      </c>
      <c r="AJ368" s="24">
        <v>42402</v>
      </c>
      <c r="AK368" s="24">
        <v>42505</v>
      </c>
      <c r="AL368" s="22">
        <v>7</v>
      </c>
      <c r="AM368" s="22" t="s">
        <v>2593</v>
      </c>
      <c r="AN368" s="22" t="s">
        <v>1363</v>
      </c>
      <c r="AO368" s="22" t="s">
        <v>2439</v>
      </c>
      <c r="AP368" s="23">
        <v>100</v>
      </c>
      <c r="AQ368" s="25" t="s">
        <v>108</v>
      </c>
      <c r="AR368" s="25" t="s">
        <v>109</v>
      </c>
      <c r="AS368" s="23">
        <v>100</v>
      </c>
      <c r="AT368" s="25" t="s">
        <v>110</v>
      </c>
      <c r="AU368" s="25" t="s">
        <v>109</v>
      </c>
      <c r="AV368" s="26">
        <v>100</v>
      </c>
      <c r="AW368" s="27">
        <v>1</v>
      </c>
      <c r="AX368" s="25" t="s">
        <v>110</v>
      </c>
      <c r="AY368" s="86" t="s">
        <v>109</v>
      </c>
      <c r="AZ368" s="94">
        <f>+VLOOKUP(AG368,'[12]PA con seg III Trimestre'!$AG$357:$BC$475,20,FALSE)</f>
        <v>100</v>
      </c>
      <c r="BA368" s="106">
        <f t="shared" si="85"/>
        <v>1</v>
      </c>
      <c r="BB368" s="94" t="str">
        <f>+VLOOKUP(AG368,'[12]PA con seg III Trimestre'!$AG$357:$BC$475,22,FALSE)</f>
        <v>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v>
      </c>
      <c r="BC368" s="94" t="str">
        <f>+VLOOKUP(AG368,'[12]PA con seg III Trimestre'!$AG$357:$BC$475,23,FALSE)</f>
        <v>COMUNICADO 008 POR CORREO masivo.inpec@inpec.gov.co POR ASUNTO «​¡CONOZCA LO NUEVO DEL PLAN ANTICORRUPCIÓN Y DE ATENCIÓN AL CIUDADANO! (PLANTIC INPEC2016)​»</v>
      </c>
      <c r="BD368" s="107">
        <f t="shared" si="82"/>
        <v>103</v>
      </c>
      <c r="BE368" s="107">
        <f t="shared" si="83"/>
        <v>103</v>
      </c>
      <c r="BF368" s="108">
        <f t="shared" si="84"/>
        <v>1</v>
      </c>
      <c r="BG368" s="381">
        <f t="shared" si="93"/>
        <v>1</v>
      </c>
      <c r="BH368" s="381">
        <f t="shared" si="94"/>
        <v>1</v>
      </c>
      <c r="BI368" s="382">
        <f t="shared" si="95"/>
        <v>0.11</v>
      </c>
      <c r="BJ368" s="381">
        <f t="shared" si="96"/>
        <v>7.0000000000000007E-2</v>
      </c>
      <c r="BK368" s="381">
        <f t="shared" si="97"/>
        <v>7.7000000000000002E-3</v>
      </c>
    </row>
    <row r="369" spans="1:63" ht="177" thickTop="1" thickBot="1" x14ac:dyDescent="0.3">
      <c r="A369" s="18" t="s">
        <v>30</v>
      </c>
      <c r="B369" s="18" t="s">
        <v>31</v>
      </c>
      <c r="C369" s="18" t="s">
        <v>30</v>
      </c>
      <c r="D369" s="19" t="s">
        <v>31</v>
      </c>
      <c r="E369" s="19" t="s">
        <v>33</v>
      </c>
      <c r="F369" s="19" t="s">
        <v>34</v>
      </c>
      <c r="G369" s="19" t="s">
        <v>35</v>
      </c>
      <c r="H369" s="19" t="s">
        <v>36</v>
      </c>
      <c r="I369" s="19" t="s">
        <v>37</v>
      </c>
      <c r="J369" s="19" t="s">
        <v>2550</v>
      </c>
      <c r="K369" s="19">
        <v>95</v>
      </c>
      <c r="L369" s="19" t="s">
        <v>38</v>
      </c>
      <c r="M369" s="19" t="s">
        <v>72</v>
      </c>
      <c r="N369" s="19" t="s">
        <v>73</v>
      </c>
      <c r="O369" s="389">
        <v>11</v>
      </c>
      <c r="P369" s="23">
        <v>100</v>
      </c>
      <c r="Q369" s="18" t="s">
        <v>38</v>
      </c>
      <c r="R369" s="18" t="s">
        <v>42</v>
      </c>
      <c r="S369" s="18" t="s">
        <v>43</v>
      </c>
      <c r="T369" s="22" t="s">
        <v>2439</v>
      </c>
      <c r="U369" s="18"/>
      <c r="V369" s="18"/>
      <c r="W369" s="18"/>
      <c r="X369" s="18"/>
      <c r="Y369" s="18"/>
      <c r="Z369" s="18"/>
      <c r="AA369" s="102">
        <v>100</v>
      </c>
      <c r="AB369" s="18" t="s">
        <v>2611</v>
      </c>
      <c r="AC369" s="254" t="s">
        <v>2612</v>
      </c>
      <c r="AD369" s="49">
        <f>+VLOOKUP(M369,'[12]PA con seg III Trimestre'!$M$357:$AF$475,18,FALSE)</f>
        <v>100</v>
      </c>
      <c r="AE369" s="49" t="str">
        <f>+VLOOKUP(M369,'[12]PA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69" s="49" t="str">
        <f>+VLOOKUP(M369,'[12]PA con seg III Trimestre'!$M$357:$AF$475,20,FALSE)</f>
        <v>las evidencias se encuentran cargadas en la carpeta de google drive junto a los soportes de cumplimiento de las actividades del producto</v>
      </c>
      <c r="AG369" s="23">
        <v>630</v>
      </c>
      <c r="AH369" s="22" t="s">
        <v>111</v>
      </c>
      <c r="AI369" s="22" t="s">
        <v>47</v>
      </c>
      <c r="AJ369" s="24">
        <v>42387</v>
      </c>
      <c r="AK369" s="24">
        <v>42400</v>
      </c>
      <c r="AL369" s="22">
        <v>7</v>
      </c>
      <c r="AM369" s="22" t="s">
        <v>42</v>
      </c>
      <c r="AN369" s="22" t="s">
        <v>43</v>
      </c>
      <c r="AO369" s="22" t="s">
        <v>2439</v>
      </c>
      <c r="AP369" s="23">
        <v>100</v>
      </c>
      <c r="AQ369" s="25" t="s">
        <v>112</v>
      </c>
      <c r="AR369" s="25" t="s">
        <v>113</v>
      </c>
      <c r="AS369" s="23">
        <v>100</v>
      </c>
      <c r="AT369" s="25" t="s">
        <v>114</v>
      </c>
      <c r="AU369" s="25" t="s">
        <v>115</v>
      </c>
      <c r="AV369" s="26">
        <v>100</v>
      </c>
      <c r="AW369" s="27">
        <v>1</v>
      </c>
      <c r="AX369" s="25" t="s">
        <v>114</v>
      </c>
      <c r="AY369" s="86" t="s">
        <v>115</v>
      </c>
      <c r="AZ369" s="94">
        <f>+VLOOKUP(AG369,'[12]PA con seg III Trimestre'!$AG$357:$BC$475,20,FALSE)</f>
        <v>100</v>
      </c>
      <c r="BA369" s="106">
        <f t="shared" si="85"/>
        <v>1</v>
      </c>
      <c r="BB369" s="94" t="str">
        <f>+VLOOKUP(AG369,'[12]PA con seg III Trimestre'!$AG$357:$BC$475,22,FALSE)</f>
        <v>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v>
      </c>
      <c r="BC369" s="94" t="str">
        <f>+VLOOKUP(AG369,'[12]PA con seg III Trimestre'!$AG$357:$BC$475,23,FALSE)</f>
        <v>Acta N°01 del 18 de enero de 2016
 Resolución N°1349 del 28 de marzo de 2016
 URL: http://www.inpec.gov.co/portal/page/portal/Inpec/ServiciosDeInformacionAlCiudadano/PlanAnticorrupcion/Tab3
 Boletin interno N° 0008</v>
      </c>
      <c r="BD369" s="107">
        <f t="shared" si="82"/>
        <v>13</v>
      </c>
      <c r="BE369" s="107">
        <f t="shared" si="83"/>
        <v>13</v>
      </c>
      <c r="BF369" s="108">
        <f t="shared" si="84"/>
        <v>1</v>
      </c>
      <c r="BG369" s="381">
        <f t="shared" si="93"/>
        <v>1</v>
      </c>
      <c r="BH369" s="381">
        <f t="shared" si="94"/>
        <v>1</v>
      </c>
      <c r="BI369" s="382">
        <f t="shared" si="95"/>
        <v>0.11</v>
      </c>
      <c r="BJ369" s="381">
        <f t="shared" si="96"/>
        <v>7.0000000000000007E-2</v>
      </c>
      <c r="BK369" s="381">
        <f t="shared" si="97"/>
        <v>7.7000000000000002E-3</v>
      </c>
    </row>
    <row r="370" spans="1:63" ht="177" thickTop="1" thickBot="1" x14ac:dyDescent="0.3">
      <c r="A370" s="18" t="s">
        <v>30</v>
      </c>
      <c r="B370" s="18" t="s">
        <v>31</v>
      </c>
      <c r="C370" s="18" t="s">
        <v>30</v>
      </c>
      <c r="D370" s="19" t="s">
        <v>31</v>
      </c>
      <c r="E370" s="19" t="s">
        <v>33</v>
      </c>
      <c r="F370" s="19" t="s">
        <v>34</v>
      </c>
      <c r="G370" s="19" t="s">
        <v>35</v>
      </c>
      <c r="H370" s="19" t="s">
        <v>36</v>
      </c>
      <c r="I370" s="19" t="s">
        <v>37</v>
      </c>
      <c r="J370" s="19" t="s">
        <v>2550</v>
      </c>
      <c r="K370" s="19">
        <v>95</v>
      </c>
      <c r="L370" s="19" t="s">
        <v>38</v>
      </c>
      <c r="M370" s="19" t="s">
        <v>72</v>
      </c>
      <c r="N370" s="19" t="s">
        <v>73</v>
      </c>
      <c r="O370" s="389">
        <v>11</v>
      </c>
      <c r="P370" s="23">
        <v>100</v>
      </c>
      <c r="Q370" s="18" t="s">
        <v>38</v>
      </c>
      <c r="R370" s="18" t="s">
        <v>42</v>
      </c>
      <c r="S370" s="18" t="s">
        <v>43</v>
      </c>
      <c r="T370" s="22" t="s">
        <v>2439</v>
      </c>
      <c r="U370" s="18"/>
      <c r="V370" s="18"/>
      <c r="W370" s="18"/>
      <c r="X370" s="18"/>
      <c r="Y370" s="18"/>
      <c r="Z370" s="18"/>
      <c r="AA370" s="102">
        <v>100</v>
      </c>
      <c r="AB370" s="18" t="s">
        <v>2611</v>
      </c>
      <c r="AC370" s="254" t="s">
        <v>2612</v>
      </c>
      <c r="AD370" s="49">
        <f>+VLOOKUP(M370,'[12]PA con seg III Trimestre'!$M$357:$AF$475,18,FALSE)</f>
        <v>100</v>
      </c>
      <c r="AE370" s="49" t="str">
        <f>+VLOOKUP(M370,'[12]PA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70" s="49" t="str">
        <f>+VLOOKUP(M370,'[12]PA con seg III Trimestre'!$M$357:$AF$475,20,FALSE)</f>
        <v>las evidencias se encuentran cargadas en la carpeta de google drive junto a los soportes de cumplimiento de las actividades del producto</v>
      </c>
      <c r="AG370" s="23">
        <v>631</v>
      </c>
      <c r="AH370" s="22" t="s">
        <v>116</v>
      </c>
      <c r="AI370" s="22" t="s">
        <v>47</v>
      </c>
      <c r="AJ370" s="24">
        <v>42387</v>
      </c>
      <c r="AK370" s="24">
        <v>42400</v>
      </c>
      <c r="AL370" s="22">
        <v>7</v>
      </c>
      <c r="AM370" s="22" t="s">
        <v>42</v>
      </c>
      <c r="AN370" s="22" t="s">
        <v>43</v>
      </c>
      <c r="AO370" s="22" t="s">
        <v>2439</v>
      </c>
      <c r="AP370" s="23">
        <v>100</v>
      </c>
      <c r="AQ370" s="25" t="s">
        <v>117</v>
      </c>
      <c r="AR370" s="25" t="s">
        <v>118</v>
      </c>
      <c r="AS370" s="23">
        <v>100</v>
      </c>
      <c r="AT370" s="25" t="s">
        <v>119</v>
      </c>
      <c r="AU370" s="25" t="s">
        <v>119</v>
      </c>
      <c r="AV370" s="26">
        <v>100</v>
      </c>
      <c r="AW370" s="27">
        <v>1</v>
      </c>
      <c r="AX370" s="25" t="s">
        <v>119</v>
      </c>
      <c r="AY370" s="87" t="s">
        <v>119</v>
      </c>
      <c r="AZ370" s="94">
        <f>+VLOOKUP(AG370,'[12]PA con seg III Trimestre'!$AG$357:$BC$475,20,FALSE)</f>
        <v>100</v>
      </c>
      <c r="BA370" s="106">
        <f t="shared" si="85"/>
        <v>1</v>
      </c>
      <c r="BB370" s="94" t="str">
        <f>+VLOOKUP(AG370,'[12]PA con seg III Trimestre'!$AG$357:$BC$475,22,FALSE)</f>
        <v>La socialización del informe del seguimiento al PLANTIC se realizó ante el Comité Institucional de Desarrollo Administrativo y se aprobó mediante acta N° 01 del 18 de enero del 2016 se encuentra publicado en la página web institucional.</v>
      </c>
      <c r="BC370" s="94" t="str">
        <f>+VLOOKUP(AG370,'[12]PA con seg III Trimestre'!$AG$357:$BC$475,23,FALSE)</f>
        <v>La socialización del informe del seguimiento al PLANTIC se realizó ante el Comité Institucional de Desarrollo Administrativo y se aprobó mediante acta N° 01 del 18 de enero del 2016 se encuentra publicado en la página web institucional.</v>
      </c>
      <c r="BD370" s="107">
        <f t="shared" si="82"/>
        <v>13</v>
      </c>
      <c r="BE370" s="107">
        <f t="shared" si="83"/>
        <v>13</v>
      </c>
      <c r="BF370" s="108">
        <f t="shared" si="84"/>
        <v>1</v>
      </c>
      <c r="BG370" s="381">
        <f t="shared" si="93"/>
        <v>1</v>
      </c>
      <c r="BH370" s="381">
        <f t="shared" si="94"/>
        <v>1</v>
      </c>
      <c r="BI370" s="382">
        <f t="shared" si="95"/>
        <v>0.11</v>
      </c>
      <c r="BJ370" s="381">
        <f t="shared" si="96"/>
        <v>7.0000000000000007E-2</v>
      </c>
      <c r="BK370" s="381">
        <f t="shared" si="97"/>
        <v>7.7000000000000002E-3</v>
      </c>
    </row>
    <row r="371" spans="1:63" ht="177" thickTop="1" thickBot="1" x14ac:dyDescent="0.3">
      <c r="A371" s="18" t="s">
        <v>30</v>
      </c>
      <c r="B371" s="18" t="s">
        <v>31</v>
      </c>
      <c r="C371" s="18" t="s">
        <v>30</v>
      </c>
      <c r="D371" s="19" t="s">
        <v>31</v>
      </c>
      <c r="E371" s="19" t="s">
        <v>33</v>
      </c>
      <c r="F371" s="19" t="s">
        <v>34</v>
      </c>
      <c r="G371" s="19" t="s">
        <v>35</v>
      </c>
      <c r="H371" s="19" t="s">
        <v>36</v>
      </c>
      <c r="I371" s="19" t="s">
        <v>37</v>
      </c>
      <c r="J371" s="19" t="s">
        <v>2550</v>
      </c>
      <c r="K371" s="19">
        <v>95</v>
      </c>
      <c r="L371" s="19" t="s">
        <v>38</v>
      </c>
      <c r="M371" s="19" t="s">
        <v>72</v>
      </c>
      <c r="N371" s="19" t="s">
        <v>73</v>
      </c>
      <c r="O371" s="389">
        <v>11</v>
      </c>
      <c r="P371" s="23">
        <v>100</v>
      </c>
      <c r="Q371" s="18" t="s">
        <v>38</v>
      </c>
      <c r="R371" s="18" t="s">
        <v>42</v>
      </c>
      <c r="S371" s="18" t="s">
        <v>43</v>
      </c>
      <c r="T371" s="22" t="s">
        <v>2439</v>
      </c>
      <c r="U371" s="18"/>
      <c r="V371" s="18"/>
      <c r="W371" s="18"/>
      <c r="X371" s="18"/>
      <c r="Y371" s="18"/>
      <c r="Z371" s="18"/>
      <c r="AA371" s="102">
        <v>100</v>
      </c>
      <c r="AB371" s="18" t="s">
        <v>2611</v>
      </c>
      <c r="AC371" s="254" t="s">
        <v>2612</v>
      </c>
      <c r="AD371" s="49">
        <f>+VLOOKUP(M371,'[12]PA con seg III Trimestre'!$M$357:$AF$475,18,FALSE)</f>
        <v>100</v>
      </c>
      <c r="AE371" s="49" t="str">
        <f>+VLOOKUP(M371,'[12]PA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71" s="49" t="str">
        <f>+VLOOKUP(M371,'[12]PA con seg III Trimestre'!$M$357:$AF$475,20,FALSE)</f>
        <v>las evidencias se encuentran cargadas en la carpeta de google drive junto a los soportes de cumplimiento de las actividades del producto</v>
      </c>
      <c r="AG371" s="23">
        <v>632</v>
      </c>
      <c r="AH371" s="22" t="s">
        <v>120</v>
      </c>
      <c r="AI371" s="22" t="s">
        <v>47</v>
      </c>
      <c r="AJ371" s="24">
        <v>42490</v>
      </c>
      <c r="AK371" s="24">
        <v>42716</v>
      </c>
      <c r="AL371" s="22">
        <v>7</v>
      </c>
      <c r="AM371" s="22" t="s">
        <v>2593</v>
      </c>
      <c r="AN371" s="22" t="s">
        <v>1363</v>
      </c>
      <c r="AO371" s="22" t="s">
        <v>2439</v>
      </c>
      <c r="AP371" s="23">
        <v>0</v>
      </c>
      <c r="AQ371" s="25" t="s">
        <v>121</v>
      </c>
      <c r="AR371" s="22"/>
      <c r="AS371" s="23">
        <v>50</v>
      </c>
      <c r="AT371" s="25" t="s">
        <v>122</v>
      </c>
      <c r="AU371" s="25" t="s">
        <v>123</v>
      </c>
      <c r="AV371" s="109">
        <v>100</v>
      </c>
      <c r="AW371" s="27">
        <v>0.67699115044247793</v>
      </c>
      <c r="AX371" s="208" t="s">
        <v>2664</v>
      </c>
      <c r="AY371" s="92" t="s">
        <v>2665</v>
      </c>
      <c r="AZ371" s="94">
        <f>+VLOOKUP(AG371,'[12]PA con seg III Trimestre'!$AG$357:$BC$475,20,FALSE)</f>
        <v>100</v>
      </c>
      <c r="BA371" s="106">
        <f t="shared" si="85"/>
        <v>1</v>
      </c>
      <c r="BB371" s="94" t="str">
        <f>+VLOOKUP(AG371,'[12]PA con seg III Trimestre'!$AG$357:$BC$475,22,FALSE)</f>
        <v>Monitoreos realizados</v>
      </c>
      <c r="BC371" s="94" t="str">
        <f>+VLOOKUP(AG371,'[12]PA con seg III Trimestre'!$AG$357:$BC$475,23,FALSE)</f>
        <v>yvirguezr/escritorio/riesgosinstitucionales/plantic/monitoreo PLANTIC</v>
      </c>
      <c r="BD371" s="107">
        <f t="shared" si="82"/>
        <v>226</v>
      </c>
      <c r="BE371" s="107">
        <f t="shared" si="83"/>
        <v>226</v>
      </c>
      <c r="BF371" s="108">
        <f t="shared" si="84"/>
        <v>1</v>
      </c>
      <c r="BG371" s="381">
        <f t="shared" si="93"/>
        <v>1</v>
      </c>
      <c r="BH371" s="381">
        <f t="shared" si="94"/>
        <v>1</v>
      </c>
      <c r="BI371" s="382">
        <f t="shared" si="95"/>
        <v>0.11</v>
      </c>
      <c r="BJ371" s="381">
        <f t="shared" si="96"/>
        <v>7.0000000000000007E-2</v>
      </c>
      <c r="BK371" s="381">
        <f t="shared" si="97"/>
        <v>7.7000000000000002E-3</v>
      </c>
    </row>
    <row r="372" spans="1:63" ht="177" thickTop="1" thickBot="1" x14ac:dyDescent="0.3">
      <c r="A372" s="18" t="s">
        <v>30</v>
      </c>
      <c r="B372" s="18" t="s">
        <v>31</v>
      </c>
      <c r="C372" s="18" t="s">
        <v>30</v>
      </c>
      <c r="D372" s="19" t="s">
        <v>31</v>
      </c>
      <c r="E372" s="19" t="s">
        <v>33</v>
      </c>
      <c r="F372" s="19" t="s">
        <v>34</v>
      </c>
      <c r="G372" s="19" t="s">
        <v>35</v>
      </c>
      <c r="H372" s="19" t="s">
        <v>36</v>
      </c>
      <c r="I372" s="19" t="s">
        <v>37</v>
      </c>
      <c r="J372" s="19" t="s">
        <v>2550</v>
      </c>
      <c r="K372" s="19">
        <v>95</v>
      </c>
      <c r="L372" s="19" t="s">
        <v>38</v>
      </c>
      <c r="M372" s="19" t="s">
        <v>72</v>
      </c>
      <c r="N372" s="19" t="s">
        <v>73</v>
      </c>
      <c r="O372" s="389">
        <v>11</v>
      </c>
      <c r="P372" s="23">
        <v>100</v>
      </c>
      <c r="Q372" s="18" t="s">
        <v>38</v>
      </c>
      <c r="R372" s="18" t="s">
        <v>42</v>
      </c>
      <c r="S372" s="18" t="s">
        <v>43</v>
      </c>
      <c r="T372" s="22" t="s">
        <v>2439</v>
      </c>
      <c r="U372" s="18"/>
      <c r="V372" s="18"/>
      <c r="W372" s="18"/>
      <c r="X372" s="18"/>
      <c r="Y372" s="18"/>
      <c r="Z372" s="18"/>
      <c r="AA372" s="102">
        <v>100</v>
      </c>
      <c r="AB372" s="18" t="s">
        <v>2611</v>
      </c>
      <c r="AC372" s="254" t="s">
        <v>2612</v>
      </c>
      <c r="AD372" s="49">
        <f>+VLOOKUP(M372,'[12]PA con seg III Trimestre'!$M$357:$AF$475,18,FALSE)</f>
        <v>100</v>
      </c>
      <c r="AE372" s="49" t="str">
        <f>+VLOOKUP(M372,'[12]PA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72" s="49" t="str">
        <f>+VLOOKUP(M372,'[12]PA con seg III Trimestre'!$M$357:$AF$475,20,FALSE)</f>
        <v>las evidencias se encuentran cargadas en la carpeta de google drive junto a los soportes de cumplimiento de las actividades del producto</v>
      </c>
      <c r="AG372" s="23">
        <v>633</v>
      </c>
      <c r="AH372" s="22" t="s">
        <v>124</v>
      </c>
      <c r="AI372" s="22" t="s">
        <v>47</v>
      </c>
      <c r="AJ372" s="24">
        <v>42394</v>
      </c>
      <c r="AK372" s="24">
        <v>42415</v>
      </c>
      <c r="AL372" s="22">
        <v>7</v>
      </c>
      <c r="AM372" s="22" t="s">
        <v>125</v>
      </c>
      <c r="AN372" s="22" t="s">
        <v>104</v>
      </c>
      <c r="AO372" s="22" t="s">
        <v>2439</v>
      </c>
      <c r="AP372" s="23">
        <v>100</v>
      </c>
      <c r="AQ372" s="25" t="s">
        <v>126</v>
      </c>
      <c r="AR372" s="28" t="s">
        <v>128</v>
      </c>
      <c r="AS372" s="23">
        <v>100</v>
      </c>
      <c r="AT372" s="25" t="s">
        <v>127</v>
      </c>
      <c r="AU372" s="28" t="s">
        <v>128</v>
      </c>
      <c r="AV372" s="26">
        <v>100</v>
      </c>
      <c r="AW372" s="27">
        <v>1</v>
      </c>
      <c r="AX372" s="25" t="s">
        <v>127</v>
      </c>
      <c r="AY372" s="88" t="s">
        <v>128</v>
      </c>
      <c r="AZ372" s="94">
        <f>+VLOOKUP(AG372,'[12]PA con seg III Trimestre'!$AG$357:$BC$475,20,FALSE)</f>
        <v>100</v>
      </c>
      <c r="BA372" s="106">
        <f t="shared" si="85"/>
        <v>1</v>
      </c>
      <c r="BB372" s="94" t="str">
        <f>+VLOOKUP(AG372,'[12]PA con seg III Trimestre'!$AG$357:$BC$475,22,FALSE)</f>
        <v>El DAFP publico los resultados del FURAG 2015, en la Página de DAFP-Modelo Integrado de Planeación y Gestión, ocupando el INPEC el primer lugar</v>
      </c>
      <c r="BC372" s="94" t="str">
        <f>+VLOOKUP(AG372,'[12]PA con seg III Trimestre'!$AG$357:$BC$475,23,FALSE)</f>
        <v>https://www.funcionpublica.gov.co/hs/faces/reportes/filtroReporteFurag.jsf?_adf.ctrl-state=844vmwh8a_3</v>
      </c>
      <c r="BD372" s="107">
        <f t="shared" si="82"/>
        <v>21</v>
      </c>
      <c r="BE372" s="107">
        <f t="shared" si="83"/>
        <v>21</v>
      </c>
      <c r="BF372" s="108">
        <f t="shared" si="84"/>
        <v>1</v>
      </c>
      <c r="BG372" s="381">
        <f t="shared" si="93"/>
        <v>1</v>
      </c>
      <c r="BH372" s="381">
        <f t="shared" si="94"/>
        <v>1</v>
      </c>
      <c r="BI372" s="382">
        <f t="shared" si="95"/>
        <v>0.11</v>
      </c>
      <c r="BJ372" s="381">
        <f t="shared" si="96"/>
        <v>7.0000000000000007E-2</v>
      </c>
      <c r="BK372" s="381">
        <f t="shared" si="97"/>
        <v>7.7000000000000002E-3</v>
      </c>
    </row>
    <row r="373" spans="1:63" ht="177" thickTop="1" thickBot="1" x14ac:dyDescent="0.3">
      <c r="A373" s="18" t="s">
        <v>30</v>
      </c>
      <c r="B373" s="18" t="s">
        <v>31</v>
      </c>
      <c r="C373" s="18" t="s">
        <v>30</v>
      </c>
      <c r="D373" s="19" t="s">
        <v>31</v>
      </c>
      <c r="E373" s="19" t="s">
        <v>33</v>
      </c>
      <c r="F373" s="19" t="s">
        <v>34</v>
      </c>
      <c r="G373" s="19" t="s">
        <v>35</v>
      </c>
      <c r="H373" s="19" t="s">
        <v>36</v>
      </c>
      <c r="I373" s="19" t="s">
        <v>37</v>
      </c>
      <c r="J373" s="19" t="s">
        <v>2550</v>
      </c>
      <c r="K373" s="19">
        <v>95</v>
      </c>
      <c r="L373" s="19" t="s">
        <v>38</v>
      </c>
      <c r="M373" s="19" t="s">
        <v>72</v>
      </c>
      <c r="N373" s="19" t="s">
        <v>73</v>
      </c>
      <c r="O373" s="389">
        <v>11</v>
      </c>
      <c r="P373" s="23">
        <v>100</v>
      </c>
      <c r="Q373" s="18" t="s">
        <v>38</v>
      </c>
      <c r="R373" s="18" t="s">
        <v>42</v>
      </c>
      <c r="S373" s="18" t="s">
        <v>43</v>
      </c>
      <c r="T373" s="22" t="s">
        <v>2439</v>
      </c>
      <c r="U373" s="18"/>
      <c r="V373" s="18"/>
      <c r="W373" s="18"/>
      <c r="X373" s="18"/>
      <c r="Y373" s="18"/>
      <c r="Z373" s="18"/>
      <c r="AA373" s="102">
        <v>100</v>
      </c>
      <c r="AB373" s="18" t="s">
        <v>2611</v>
      </c>
      <c r="AC373" s="254" t="s">
        <v>2612</v>
      </c>
      <c r="AD373" s="49">
        <f>+VLOOKUP(M373,'[12]PA con seg III Trimestre'!$M$357:$AF$475,18,FALSE)</f>
        <v>100</v>
      </c>
      <c r="AE373" s="49" t="str">
        <f>+VLOOKUP(M373,'[12]PA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73" s="49" t="str">
        <f>+VLOOKUP(M373,'[12]PA con seg III Trimestre'!$M$357:$AF$475,20,FALSE)</f>
        <v>las evidencias se encuentran cargadas en la carpeta de google drive junto a los soportes de cumplimiento de las actividades del producto</v>
      </c>
      <c r="AG373" s="23">
        <v>634</v>
      </c>
      <c r="AH373" s="22" t="s">
        <v>129</v>
      </c>
      <c r="AI373" s="22" t="s">
        <v>47</v>
      </c>
      <c r="AJ373" s="24">
        <v>42379</v>
      </c>
      <c r="AK373" s="24">
        <v>42653</v>
      </c>
      <c r="AL373" s="22">
        <v>8</v>
      </c>
      <c r="AM373" s="22" t="s">
        <v>60</v>
      </c>
      <c r="AN373" s="22" t="s">
        <v>61</v>
      </c>
      <c r="AO373" s="22" t="s">
        <v>2439</v>
      </c>
      <c r="AP373" s="23">
        <v>25</v>
      </c>
      <c r="AQ373" s="25" t="s">
        <v>130</v>
      </c>
      <c r="AR373" s="22" t="s">
        <v>67</v>
      </c>
      <c r="AS373" s="23">
        <v>50</v>
      </c>
      <c r="AT373" s="25" t="s">
        <v>131</v>
      </c>
      <c r="AU373" s="25" t="s">
        <v>132</v>
      </c>
      <c r="AV373" s="26">
        <v>75</v>
      </c>
      <c r="AW373" s="27">
        <v>0.96350364963503654</v>
      </c>
      <c r="AX373" s="25" t="s">
        <v>131</v>
      </c>
      <c r="AY373" s="86" t="s">
        <v>132</v>
      </c>
      <c r="AZ373" s="94">
        <f>+VLOOKUP(AG373,'[12]PA con seg III Trimestre'!$AG$357:$BC$475,20,FALSE)</f>
        <v>100</v>
      </c>
      <c r="BA373" s="106">
        <f t="shared" si="85"/>
        <v>1</v>
      </c>
      <c r="BB373" s="94" t="str">
        <f>+VLOOKUP(AG373,'[12]PA con seg III Trimestre'!$AG$357:$BC$475,22,FALSE)</f>
        <v>Se realizo informe trimestral del modelo integrado de planeación y gestión del instituto, este informe corresponde al del IV Trimestre del año 2016</v>
      </c>
      <c r="BC373" s="94" t="str">
        <f>+VLOOKUP(AG373,'[12]PA con seg III Trimestre'!$AG$357:$BC$475,23,FALSE)</f>
        <v>Scentral/Danielrr/Carpeta MIPG/Carpeta I Seguimiento MIPG 2016</v>
      </c>
      <c r="BD373" s="107">
        <f t="shared" si="82"/>
        <v>274</v>
      </c>
      <c r="BE373" s="107">
        <f t="shared" si="83"/>
        <v>274</v>
      </c>
      <c r="BF373" s="108">
        <f t="shared" si="84"/>
        <v>1</v>
      </c>
      <c r="BG373" s="381">
        <f t="shared" si="93"/>
        <v>1</v>
      </c>
      <c r="BH373" s="381">
        <f t="shared" si="94"/>
        <v>1</v>
      </c>
      <c r="BI373" s="382">
        <f t="shared" si="95"/>
        <v>0.11</v>
      </c>
      <c r="BJ373" s="381">
        <f t="shared" si="96"/>
        <v>0.08</v>
      </c>
      <c r="BK373" s="381">
        <f t="shared" si="97"/>
        <v>8.8000000000000005E-3</v>
      </c>
    </row>
    <row r="374" spans="1:63" ht="177" thickTop="1" thickBot="1" x14ac:dyDescent="0.3">
      <c r="A374" s="18" t="s">
        <v>30</v>
      </c>
      <c r="B374" s="18" t="s">
        <v>31</v>
      </c>
      <c r="C374" s="18" t="s">
        <v>30</v>
      </c>
      <c r="D374" s="19" t="s">
        <v>31</v>
      </c>
      <c r="E374" s="19" t="s">
        <v>33</v>
      </c>
      <c r="F374" s="19" t="s">
        <v>34</v>
      </c>
      <c r="G374" s="19" t="s">
        <v>35</v>
      </c>
      <c r="H374" s="19" t="s">
        <v>36</v>
      </c>
      <c r="I374" s="19" t="s">
        <v>37</v>
      </c>
      <c r="J374" s="19" t="s">
        <v>2550</v>
      </c>
      <c r="K374" s="19">
        <v>95</v>
      </c>
      <c r="L374" s="19" t="s">
        <v>38</v>
      </c>
      <c r="M374" s="19" t="s">
        <v>72</v>
      </c>
      <c r="N374" s="19" t="s">
        <v>73</v>
      </c>
      <c r="O374" s="389">
        <v>11</v>
      </c>
      <c r="P374" s="23">
        <v>100</v>
      </c>
      <c r="Q374" s="18" t="s">
        <v>38</v>
      </c>
      <c r="R374" s="18" t="s">
        <v>42</v>
      </c>
      <c r="S374" s="18" t="s">
        <v>43</v>
      </c>
      <c r="T374" s="22" t="s">
        <v>2439</v>
      </c>
      <c r="U374" s="18"/>
      <c r="V374" s="18"/>
      <c r="W374" s="18"/>
      <c r="X374" s="18"/>
      <c r="Y374" s="18"/>
      <c r="Z374" s="18"/>
      <c r="AA374" s="102">
        <v>100</v>
      </c>
      <c r="AB374" s="18" t="s">
        <v>2611</v>
      </c>
      <c r="AC374" s="254" t="s">
        <v>2612</v>
      </c>
      <c r="AD374" s="49">
        <f>+VLOOKUP(M374,'[12]PA con seg III Trimestre'!$M$357:$AF$475,18,FALSE)</f>
        <v>100</v>
      </c>
      <c r="AE374" s="49" t="str">
        <f>+VLOOKUP(M374,'[12]PA con seg III Trimestre'!$M$357:$AF$475,19,FALSE)</f>
        <v>El cumplimiento de este producto se presento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v>
      </c>
      <c r="AF374" s="49" t="str">
        <f>+VLOOKUP(M374,'[12]PA con seg III Trimestre'!$M$357:$AF$475,20,FALSE)</f>
        <v>las evidencias se encuentran cargadas en la carpeta de google drive junto a los soportes de cumplimiento de las actividades del producto</v>
      </c>
      <c r="AG374" s="23">
        <v>635</v>
      </c>
      <c r="AH374" s="22" t="s">
        <v>134</v>
      </c>
      <c r="AI374" s="22" t="s">
        <v>47</v>
      </c>
      <c r="AJ374" s="24">
        <v>42370</v>
      </c>
      <c r="AK374" s="24">
        <v>42399</v>
      </c>
      <c r="AL374" s="22">
        <v>8</v>
      </c>
      <c r="AM374" s="22" t="s">
        <v>2592</v>
      </c>
      <c r="AN374" s="22" t="s">
        <v>49</v>
      </c>
      <c r="AO374" s="22" t="s">
        <v>2439</v>
      </c>
      <c r="AP374" s="23">
        <v>100</v>
      </c>
      <c r="AQ374" s="25" t="s">
        <v>135</v>
      </c>
      <c r="AR374" s="28" t="s">
        <v>99</v>
      </c>
      <c r="AS374" s="23">
        <v>100</v>
      </c>
      <c r="AT374" s="25" t="s">
        <v>136</v>
      </c>
      <c r="AU374" s="28" t="s">
        <v>99</v>
      </c>
      <c r="AV374" s="26">
        <v>100</v>
      </c>
      <c r="AW374" s="27">
        <v>1</v>
      </c>
      <c r="AX374" s="25" t="s">
        <v>136</v>
      </c>
      <c r="AY374" s="86" t="s">
        <v>99</v>
      </c>
      <c r="AZ374" s="94">
        <f>+VLOOKUP(AG374,'[12]PA con seg III Trimestre'!$AG$357:$BC$475,20,FALSE)</f>
        <v>100</v>
      </c>
      <c r="BA374" s="106">
        <f t="shared" si="85"/>
        <v>1</v>
      </c>
      <c r="BB374" s="94" t="str">
        <f>+VLOOKUP(AG374,'[12]PA con seg III Trimestre'!$AG$357:$BC$475,22,FALSE)</f>
        <v>Se revisó, ajustó y publicó el plan Indicativo 2015 con base en el plan de direccionaminto estratégico y la formulación de los planes de acción de cada una de las areas</v>
      </c>
      <c r="BC374" s="94" t="str">
        <f>+VLOOKUP(AG374,'[12]PA con seg III Trimestre'!$AG$357:$BC$475,23,FALSE)</f>
        <v>http://www.inpec.gov.co/portal/page/portal/Inpec/Institucion/PlanesInstitucionales/Plan_Accion_2014/Plan%20de%20Acci%F3n</v>
      </c>
      <c r="BD374" s="107">
        <f t="shared" si="82"/>
        <v>29</v>
      </c>
      <c r="BE374" s="107">
        <f t="shared" si="83"/>
        <v>29</v>
      </c>
      <c r="BF374" s="108">
        <f t="shared" si="84"/>
        <v>1</v>
      </c>
      <c r="BG374" s="381">
        <f t="shared" si="93"/>
        <v>1</v>
      </c>
      <c r="BH374" s="381">
        <f t="shared" si="94"/>
        <v>1</v>
      </c>
      <c r="BI374" s="382">
        <f t="shared" si="95"/>
        <v>0.11</v>
      </c>
      <c r="BJ374" s="381">
        <f t="shared" si="96"/>
        <v>0.08</v>
      </c>
      <c r="BK374" s="381">
        <f t="shared" si="97"/>
        <v>8.8000000000000005E-3</v>
      </c>
    </row>
    <row r="375" spans="1:63" ht="109.5" thickTop="1" thickBot="1" x14ac:dyDescent="0.3">
      <c r="A375" s="18" t="s">
        <v>30</v>
      </c>
      <c r="B375" s="18" t="s">
        <v>31</v>
      </c>
      <c r="C375" s="18" t="s">
        <v>30</v>
      </c>
      <c r="D375" s="19" t="s">
        <v>31</v>
      </c>
      <c r="E375" s="19" t="s">
        <v>33</v>
      </c>
      <c r="F375" s="19" t="s">
        <v>34</v>
      </c>
      <c r="G375" s="19" t="s">
        <v>35</v>
      </c>
      <c r="H375" s="19" t="s">
        <v>36</v>
      </c>
      <c r="I375" s="19" t="s">
        <v>37</v>
      </c>
      <c r="J375" s="19" t="s">
        <v>2550</v>
      </c>
      <c r="K375" s="19">
        <v>95</v>
      </c>
      <c r="L375" s="19" t="s">
        <v>38</v>
      </c>
      <c r="M375" s="19" t="s">
        <v>137</v>
      </c>
      <c r="N375" s="19" t="s">
        <v>138</v>
      </c>
      <c r="O375" s="20">
        <v>7</v>
      </c>
      <c r="P375" s="23">
        <v>1</v>
      </c>
      <c r="Q375" s="18" t="s">
        <v>41</v>
      </c>
      <c r="R375" s="21" t="s">
        <v>42</v>
      </c>
      <c r="S375" s="22" t="s">
        <v>43</v>
      </c>
      <c r="T375" s="22" t="s">
        <v>2439</v>
      </c>
      <c r="U375" s="22"/>
      <c r="V375" s="22"/>
      <c r="W375" s="22"/>
      <c r="X375" s="18">
        <v>1</v>
      </c>
      <c r="Y375" s="18" t="s">
        <v>139</v>
      </c>
      <c r="Z375" s="18" t="s">
        <v>45</v>
      </c>
      <c r="AA375" s="102">
        <v>1</v>
      </c>
      <c r="AB375" s="18" t="s">
        <v>2667</v>
      </c>
      <c r="AC375" s="18" t="s">
        <v>2612</v>
      </c>
      <c r="AD375" s="49">
        <f>+VLOOKUP(M375,'[12]PA con seg III Trimestre'!$M$357:$AF$475,18,FALSE)</f>
        <v>1</v>
      </c>
      <c r="AE375" s="49" t="str">
        <f>+VLOOKUP(M375,'[12]PA con seg III Trimestre'!$M$357:$AF$475,19,FALSE)</f>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
      <c r="AF375" s="49" t="str">
        <f>+VLOOKUP(M375,'[12]PA con seg III Trimestre'!$M$357:$AF$475,20,FALSE)</f>
        <v>las evidencias se encuentran cargadas en la carpeta de google drive junto a los soportes de cumplimiento de las actividades del producto</v>
      </c>
      <c r="AG375" s="23">
        <v>636</v>
      </c>
      <c r="AH375" s="22" t="s">
        <v>140</v>
      </c>
      <c r="AI375" s="22" t="s">
        <v>47</v>
      </c>
      <c r="AJ375" s="24">
        <v>42370</v>
      </c>
      <c r="AK375" s="24">
        <v>42400</v>
      </c>
      <c r="AL375" s="22">
        <v>33</v>
      </c>
      <c r="AM375" s="22" t="s">
        <v>141</v>
      </c>
      <c r="AN375" s="22" t="s">
        <v>142</v>
      </c>
      <c r="AO375" s="22" t="s">
        <v>2439</v>
      </c>
      <c r="AP375" s="23">
        <v>100</v>
      </c>
      <c r="AQ375" s="25" t="s">
        <v>143</v>
      </c>
      <c r="AR375" s="25" t="s">
        <v>144</v>
      </c>
      <c r="AS375" s="23">
        <v>100</v>
      </c>
      <c r="AT375" s="25" t="s">
        <v>145</v>
      </c>
      <c r="AU375" s="25" t="s">
        <v>144</v>
      </c>
      <c r="AV375" s="26">
        <f t="shared" ref="AV375:AV376" si="98">+AS375</f>
        <v>100</v>
      </c>
      <c r="AW375" s="27">
        <v>1</v>
      </c>
      <c r="AX375" s="25" t="s">
        <v>145</v>
      </c>
      <c r="AY375" s="86" t="s">
        <v>144</v>
      </c>
      <c r="AZ375" s="94">
        <f>+VLOOKUP(AG375,'[12]PA con seg III Trimestre'!$AG$357:$BC$475,20,FALSE)</f>
        <v>100</v>
      </c>
      <c r="BA375" s="106">
        <f t="shared" si="85"/>
        <v>1</v>
      </c>
      <c r="BB375" s="94" t="str">
        <f>+VLOOKUP(AG375,'[12]PA con seg III Trimestre'!$AG$357:$BC$475,22,FALSE)</f>
        <v>se remitieron dos variables para incorporar al tablero virtual de datos, sujeto a incorporación en el tablero virtual de datos por la firma Jaspersof contratada entre otras para tal fin</v>
      </c>
      <c r="BC375" s="94" t="str">
        <f>+VLOOKUP(AG375,'[12]PA con seg III Trimestre'!$AG$357:$BC$475,23,FALSE)</f>
        <v>Se envío carpeta comprimida con evidencias (Correos electronicos, actas, BBP con las variables solicitadas, conversaciones y demas soportes)los cuales fueron enviados al grupo administracion de la informacion.</v>
      </c>
      <c r="BD375" s="107">
        <f t="shared" si="82"/>
        <v>30</v>
      </c>
      <c r="BE375" s="107">
        <f t="shared" si="83"/>
        <v>30</v>
      </c>
      <c r="BF375" s="108">
        <f t="shared" si="84"/>
        <v>1</v>
      </c>
      <c r="BG375" s="381">
        <f t="shared" si="93"/>
        <v>1</v>
      </c>
      <c r="BH375" s="381">
        <f t="shared" si="94"/>
        <v>1</v>
      </c>
      <c r="BI375" s="382">
        <f t="shared" si="95"/>
        <v>7.0000000000000007E-2</v>
      </c>
      <c r="BJ375" s="381">
        <f t="shared" si="96"/>
        <v>0.33</v>
      </c>
      <c r="BK375" s="381">
        <f t="shared" si="97"/>
        <v>2.3099999999999999E-2</v>
      </c>
    </row>
    <row r="376" spans="1:63" ht="109.5" thickTop="1" thickBot="1" x14ac:dyDescent="0.3">
      <c r="A376" s="18" t="s">
        <v>30</v>
      </c>
      <c r="B376" s="18" t="s">
        <v>31</v>
      </c>
      <c r="C376" s="18" t="s">
        <v>30</v>
      </c>
      <c r="D376" s="19" t="s">
        <v>31</v>
      </c>
      <c r="E376" s="19" t="s">
        <v>33</v>
      </c>
      <c r="F376" s="19" t="s">
        <v>34</v>
      </c>
      <c r="G376" s="19" t="s">
        <v>35</v>
      </c>
      <c r="H376" s="19" t="s">
        <v>36</v>
      </c>
      <c r="I376" s="19" t="s">
        <v>37</v>
      </c>
      <c r="J376" s="19" t="s">
        <v>2550</v>
      </c>
      <c r="K376" s="19">
        <v>95</v>
      </c>
      <c r="L376" s="19" t="s">
        <v>38</v>
      </c>
      <c r="M376" s="19" t="s">
        <v>137</v>
      </c>
      <c r="N376" s="19" t="s">
        <v>138</v>
      </c>
      <c r="O376" s="23">
        <v>7</v>
      </c>
      <c r="P376" s="23">
        <v>1</v>
      </c>
      <c r="Q376" s="18" t="s">
        <v>41</v>
      </c>
      <c r="R376" s="18" t="s">
        <v>42</v>
      </c>
      <c r="S376" s="18" t="s">
        <v>43</v>
      </c>
      <c r="T376" s="22" t="s">
        <v>2439</v>
      </c>
      <c r="U376" s="18"/>
      <c r="V376" s="18"/>
      <c r="W376" s="18"/>
      <c r="X376" s="18"/>
      <c r="Y376" s="18"/>
      <c r="Z376" s="18"/>
      <c r="AA376" s="102">
        <v>1</v>
      </c>
      <c r="AB376" s="18" t="s">
        <v>2667</v>
      </c>
      <c r="AC376" s="18" t="s">
        <v>2612</v>
      </c>
      <c r="AD376" s="49">
        <f>+VLOOKUP(M376,'[12]PA con seg III Trimestre'!$M$357:$AF$475,18,FALSE)</f>
        <v>1</v>
      </c>
      <c r="AE376" s="49" t="str">
        <f>+VLOOKUP(M376,'[12]PA con seg III Trimestre'!$M$357:$AF$475,19,FALSE)</f>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
      <c r="AF376" s="49" t="str">
        <f>+VLOOKUP(M376,'[12]PA con seg III Trimestre'!$M$357:$AF$475,20,FALSE)</f>
        <v>las evidencias se encuentran cargadas en la carpeta de google drive junto a los soportes de cumplimiento de las actividades del producto</v>
      </c>
      <c r="AG376" s="23">
        <v>637</v>
      </c>
      <c r="AH376" s="22" t="s">
        <v>146</v>
      </c>
      <c r="AI376" s="22" t="s">
        <v>47</v>
      </c>
      <c r="AJ376" s="24">
        <v>42401</v>
      </c>
      <c r="AK376" s="24">
        <v>42429</v>
      </c>
      <c r="AL376" s="22">
        <v>34</v>
      </c>
      <c r="AM376" s="22" t="s">
        <v>141</v>
      </c>
      <c r="AN376" s="22" t="s">
        <v>142</v>
      </c>
      <c r="AO376" s="22" t="s">
        <v>2439</v>
      </c>
      <c r="AP376" s="23">
        <v>0</v>
      </c>
      <c r="AQ376" s="25" t="s">
        <v>147</v>
      </c>
      <c r="AR376" s="25" t="s">
        <v>148</v>
      </c>
      <c r="AS376" s="23">
        <v>100</v>
      </c>
      <c r="AT376" s="25" t="s">
        <v>149</v>
      </c>
      <c r="AU376" s="25" t="s">
        <v>150</v>
      </c>
      <c r="AV376" s="26">
        <f t="shared" si="98"/>
        <v>100</v>
      </c>
      <c r="AW376" s="27">
        <v>1</v>
      </c>
      <c r="AX376" s="25" t="s">
        <v>149</v>
      </c>
      <c r="AY376" s="86" t="s">
        <v>150</v>
      </c>
      <c r="AZ376" s="94">
        <f>+VLOOKUP(AG376,'[12]PA con seg III Trimestre'!$AG$357:$BC$475,20,FALSE)</f>
        <v>100</v>
      </c>
      <c r="BA376" s="106">
        <f t="shared" si="85"/>
        <v>1</v>
      </c>
      <c r="BB376" s="94" t="str">
        <f>+VLOOKUP(AG376,'[12]PA con seg III Trimestre'!$AG$357:$BC$475,22,FALSE)</f>
        <v>La Oficina Asesora de Planeacion en Conjunto con la Oficina de Sistema realizan los BBP Proyecto BI Jaspersoft INPEC de los tableros de control Reincidencia, Extranjeros y Delitos en las tres modalidades (Intramural, Delitos y Vigilancia electronica)</v>
      </c>
      <c r="BC376" s="94" t="str">
        <f>+VLOOKUP(AG376,'[12]PA con seg III Trimestre'!$AG$357:$BC$475,23,FALSE)</f>
        <v>Con la entrega de los BBP se solicita el desarrollo de los proyectos recidencia, extranjeros y delitos los cuales ya fueron desarrollados por el grupo administracion de la informacion.</v>
      </c>
      <c r="BD376" s="107">
        <f t="shared" si="82"/>
        <v>28</v>
      </c>
      <c r="BE376" s="107">
        <f t="shared" si="83"/>
        <v>28</v>
      </c>
      <c r="BF376" s="108">
        <f t="shared" si="84"/>
        <v>1</v>
      </c>
      <c r="BG376" s="381">
        <f t="shared" si="93"/>
        <v>1</v>
      </c>
      <c r="BH376" s="381">
        <f t="shared" si="94"/>
        <v>1</v>
      </c>
      <c r="BI376" s="382">
        <f t="shared" si="95"/>
        <v>7.0000000000000007E-2</v>
      </c>
      <c r="BJ376" s="381">
        <f t="shared" si="96"/>
        <v>0.34</v>
      </c>
      <c r="BK376" s="381">
        <f t="shared" si="97"/>
        <v>2.3800000000000002E-2</v>
      </c>
    </row>
    <row r="377" spans="1:63" ht="244.5" thickTop="1" thickBot="1" x14ac:dyDescent="0.3">
      <c r="A377" s="18" t="s">
        <v>30</v>
      </c>
      <c r="B377" s="18" t="s">
        <v>31</v>
      </c>
      <c r="C377" s="18" t="s">
        <v>30</v>
      </c>
      <c r="D377" s="19" t="s">
        <v>31</v>
      </c>
      <c r="E377" s="19" t="s">
        <v>33</v>
      </c>
      <c r="F377" s="19" t="s">
        <v>34</v>
      </c>
      <c r="G377" s="19" t="s">
        <v>35</v>
      </c>
      <c r="H377" s="19" t="s">
        <v>36</v>
      </c>
      <c r="I377" s="19" t="s">
        <v>37</v>
      </c>
      <c r="J377" s="19" t="s">
        <v>2550</v>
      </c>
      <c r="K377" s="19">
        <v>95</v>
      </c>
      <c r="L377" s="19" t="s">
        <v>38</v>
      </c>
      <c r="M377" s="19" t="s">
        <v>137</v>
      </c>
      <c r="N377" s="19" t="s">
        <v>138</v>
      </c>
      <c r="O377" s="23">
        <v>7</v>
      </c>
      <c r="P377" s="23">
        <v>1</v>
      </c>
      <c r="Q377" s="18" t="s">
        <v>41</v>
      </c>
      <c r="R377" s="18" t="s">
        <v>42</v>
      </c>
      <c r="S377" s="18" t="s">
        <v>43</v>
      </c>
      <c r="T377" s="22" t="s">
        <v>2439</v>
      </c>
      <c r="U377" s="18"/>
      <c r="V377" s="18"/>
      <c r="W377" s="18"/>
      <c r="X377" s="18"/>
      <c r="Y377" s="18"/>
      <c r="Z377" s="18"/>
      <c r="AA377" s="102">
        <v>1</v>
      </c>
      <c r="AB377" s="18" t="s">
        <v>2667</v>
      </c>
      <c r="AC377" s="18" t="s">
        <v>2612</v>
      </c>
      <c r="AD377" s="49">
        <f>+VLOOKUP(M377,'[12]PA con seg III Trimestre'!$M$357:$AF$475,18,FALSE)</f>
        <v>1</v>
      </c>
      <c r="AE377" s="49" t="str">
        <f>+VLOOKUP(M377,'[12]PA con seg III Trimestre'!$M$357:$AF$475,19,FALSE)</f>
        <v>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v>
      </c>
      <c r="AF377" s="49" t="str">
        <f>+VLOOKUP(M377,'[12]PA con seg III Trimestre'!$M$357:$AF$475,20,FALSE)</f>
        <v>las evidencias se encuentran cargadas en la carpeta de google drive junto a los soportes de cumplimiento de las actividades del producto</v>
      </c>
      <c r="AG377" s="23">
        <v>638</v>
      </c>
      <c r="AH377" s="22" t="s">
        <v>151</v>
      </c>
      <c r="AI377" s="22" t="s">
        <v>47</v>
      </c>
      <c r="AJ377" s="24">
        <v>42430</v>
      </c>
      <c r="AK377" s="24">
        <v>42716</v>
      </c>
      <c r="AL377" s="22">
        <v>33</v>
      </c>
      <c r="AM377" s="22" t="s">
        <v>141</v>
      </c>
      <c r="AN377" s="22" t="s">
        <v>142</v>
      </c>
      <c r="AO377" s="22" t="s">
        <v>2439</v>
      </c>
      <c r="AP377" s="53">
        <v>30</v>
      </c>
      <c r="AQ377" s="25" t="s">
        <v>152</v>
      </c>
      <c r="AR377" s="22" t="s">
        <v>153</v>
      </c>
      <c r="AS377" s="53">
        <v>80</v>
      </c>
      <c r="AT377" s="25" t="s">
        <v>154</v>
      </c>
      <c r="AU377" s="25" t="s">
        <v>153</v>
      </c>
      <c r="AV377" s="54">
        <v>100</v>
      </c>
      <c r="AW377" s="27">
        <v>0.74475524475524479</v>
      </c>
      <c r="AX377" s="25" t="s">
        <v>2668</v>
      </c>
      <c r="AY377" s="86" t="s">
        <v>2669</v>
      </c>
      <c r="AZ377" s="94">
        <f>+VLOOKUP(AG377,'[12]PA con seg III Trimestre'!$AG$357:$BC$475,20,FALSE)</f>
        <v>100</v>
      </c>
      <c r="BA377" s="106">
        <f t="shared" si="85"/>
        <v>1</v>
      </c>
      <c r="BB377" s="94" t="str">
        <f>+VLOOKUP(AG377,'[12]PA con seg III Trimestre'!$AG$357:$BC$475,22,FALSE)</f>
        <v xml:space="preserve">Junto con la oficina de sistemas se realiza el cierre de los proyectos Reincidencia, Extranjeros y Delitos  en las tres modalidades (Intramural, Domiciliaria y Vigilancia electronica ) los cuales son publicados en la pagina web del Instituto.  </v>
      </c>
      <c r="BC377" s="94" t="str">
        <f>+VLOOKUP(AG377,'[12]PA con seg III Trimestre'!$AG$357:$BC$475,23,FALSE)</f>
        <v xml:space="preserve">EXTRANJEROS:
http://186.179.97.228:8080/jasperserver-pro/dashboard/viewer.html?&amp;j_username=inpec_user&amp;j_password=inpec#/public/Extranjeros/Dashboards/Extranjeros_Nacional
DELITOS:
http://186.179.97.228:8080/jasperserver-pro/flow.html?_flowId=dashboardRuntimeFlow&amp;dashboardResource=/public/Delitos/Dashboards/Tablero_Delitos_Colombia&amp;j_username=inpec_user&amp;j_password=inpec
REINCIDENCIA:
http://186.179.97.228:8080/jasperserver-pro/dashboard/viewer.html?&amp;j_username=inpec_user&amp;j_password=inpec#/public/Reincidencia/Dashboards/Reincidencia_Nacional
</v>
      </c>
      <c r="BD377" s="107">
        <f t="shared" si="82"/>
        <v>286</v>
      </c>
      <c r="BE377" s="107">
        <f t="shared" si="83"/>
        <v>286</v>
      </c>
      <c r="BF377" s="108">
        <f t="shared" si="84"/>
        <v>1</v>
      </c>
      <c r="BG377" s="381">
        <f t="shared" si="93"/>
        <v>1</v>
      </c>
      <c r="BH377" s="381">
        <f t="shared" si="94"/>
        <v>1</v>
      </c>
      <c r="BI377" s="382">
        <f t="shared" si="95"/>
        <v>7.0000000000000007E-2</v>
      </c>
      <c r="BJ377" s="381">
        <f t="shared" si="96"/>
        <v>0.33</v>
      </c>
      <c r="BK377" s="381">
        <f t="shared" si="97"/>
        <v>2.3099999999999999E-2</v>
      </c>
    </row>
    <row r="378" spans="1:63" ht="82.5" thickTop="1" thickBot="1" x14ac:dyDescent="0.3">
      <c r="A378" s="18" t="s">
        <v>30</v>
      </c>
      <c r="B378" s="18" t="s">
        <v>31</v>
      </c>
      <c r="C378" s="18" t="s">
        <v>30</v>
      </c>
      <c r="D378" s="19" t="s">
        <v>31</v>
      </c>
      <c r="E378" s="19" t="s">
        <v>33</v>
      </c>
      <c r="F378" s="19" t="s">
        <v>34</v>
      </c>
      <c r="G378" s="19" t="s">
        <v>155</v>
      </c>
      <c r="H378" s="19" t="s">
        <v>156</v>
      </c>
      <c r="I378" s="19" t="s">
        <v>157</v>
      </c>
      <c r="J378" s="19" t="s">
        <v>158</v>
      </c>
      <c r="K378" s="19">
        <v>65</v>
      </c>
      <c r="L378" s="19" t="s">
        <v>38</v>
      </c>
      <c r="M378" s="19" t="s">
        <v>159</v>
      </c>
      <c r="N378" s="19" t="s">
        <v>160</v>
      </c>
      <c r="O378" s="20">
        <v>7</v>
      </c>
      <c r="P378" s="23">
        <v>3</v>
      </c>
      <c r="Q378" s="18" t="s">
        <v>41</v>
      </c>
      <c r="R378" s="21" t="s">
        <v>42</v>
      </c>
      <c r="S378" s="22" t="s">
        <v>43</v>
      </c>
      <c r="T378" s="22" t="s">
        <v>2439</v>
      </c>
      <c r="U378" s="22"/>
      <c r="V378" s="22"/>
      <c r="W378" s="22"/>
      <c r="X378" s="18">
        <v>2</v>
      </c>
      <c r="Y378" s="18" t="s">
        <v>161</v>
      </c>
      <c r="Z378" s="18" t="s">
        <v>45</v>
      </c>
      <c r="AA378" s="102">
        <v>3</v>
      </c>
      <c r="AB378" s="18" t="s">
        <v>2660</v>
      </c>
      <c r="AC378" s="18" t="s">
        <v>2612</v>
      </c>
      <c r="AD378" s="49">
        <f>+VLOOKUP(M378,'[12]PA con seg III Trimestre'!$M$357:$AF$475,18,FALSE)</f>
        <v>3</v>
      </c>
      <c r="AE378" s="49" t="str">
        <f>+VLOOKUP(M378,'[12]PA con seg III Trimestre'!$M$357:$AF$475,19,FALSE)</f>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
      <c r="AF378" s="49" t="str">
        <f>+VLOOKUP(M378,'[12]PA con seg III Trimestre'!$M$357:$AF$475,20,FALSE)</f>
        <v>las evidencias se encuentran cargadas en la carpeta de google drive junto a los soportes de cumplimiento de las actividades del producto</v>
      </c>
      <c r="AG378" s="23">
        <v>639</v>
      </c>
      <c r="AH378" s="22" t="s">
        <v>162</v>
      </c>
      <c r="AI378" s="22" t="s">
        <v>47</v>
      </c>
      <c r="AJ378" s="24">
        <v>42430</v>
      </c>
      <c r="AK378" s="24">
        <v>42461</v>
      </c>
      <c r="AL378" s="22">
        <v>25</v>
      </c>
      <c r="AM378" s="22" t="s">
        <v>2593</v>
      </c>
      <c r="AN378" s="22" t="s">
        <v>1363</v>
      </c>
      <c r="AO378" s="22" t="s">
        <v>2439</v>
      </c>
      <c r="AP378" s="23">
        <v>40</v>
      </c>
      <c r="AQ378" s="25" t="s">
        <v>164</v>
      </c>
      <c r="AR378" s="28" t="s">
        <v>168</v>
      </c>
      <c r="AS378" s="23">
        <v>100</v>
      </c>
      <c r="AT378" s="25" t="s">
        <v>167</v>
      </c>
      <c r="AU378" s="28" t="s">
        <v>168</v>
      </c>
      <c r="AV378" s="26">
        <v>100</v>
      </c>
      <c r="AW378" s="27">
        <v>1</v>
      </c>
      <c r="AX378" s="25" t="s">
        <v>167</v>
      </c>
      <c r="AY378" s="86" t="s">
        <v>2626</v>
      </c>
      <c r="AZ378" s="94">
        <f>+VLOOKUP(AG378,'[12]PA con seg III Trimestre'!$AG$357:$BC$475,20,FALSE)</f>
        <v>100</v>
      </c>
      <c r="BA378" s="106">
        <f t="shared" si="85"/>
        <v>1</v>
      </c>
      <c r="BB378" s="94" t="str">
        <f>+VLOOKUP(AG378,'[12]PA con seg III Trimestre'!$AG$357:$BC$475,22,FALSE)</f>
        <v>Mapa publicado en la web en el enlace http://www.inpec.gov.co/portal/page/portal/Inpec/ServiciosDeInformacionAlCiudadano/PlanAnticorrupcion/Tab3/PLANTIC%20INPEC%202016.pdf en espera de respuesta por parte de Oficina Asesora de comunicaciones para la participacion en TWITTER , FACEBOOK Y CHAT</v>
      </c>
      <c r="BC378" s="94" t="str">
        <f>+VLOOKUP(AG378,'[12]PA con seg III Trimestre'!$AG$357:$BC$475,23,FALSE)</f>
        <v>ESTUDIO AFRODESCENDIENTES E INDIGENAS
http://www.inpec.gov.co/portal/page/portal/Inpec/Institucion/Estad%EDsticas/Estadisticas/Informes%20y%20Boletines%20Estad%EDsticos/Estudio%20Afrodescendientes%20e%20Indigenas_0.pdf</v>
      </c>
      <c r="BD378" s="107">
        <f t="shared" si="82"/>
        <v>31</v>
      </c>
      <c r="BE378" s="107">
        <f t="shared" si="83"/>
        <v>31</v>
      </c>
      <c r="BF378" s="108">
        <f t="shared" si="84"/>
        <v>1</v>
      </c>
      <c r="BG378" s="381">
        <f t="shared" si="93"/>
        <v>1</v>
      </c>
      <c r="BH378" s="381">
        <f t="shared" si="94"/>
        <v>1</v>
      </c>
      <c r="BI378" s="382">
        <f t="shared" si="95"/>
        <v>7.0000000000000007E-2</v>
      </c>
      <c r="BJ378" s="381">
        <f t="shared" si="96"/>
        <v>0.25</v>
      </c>
      <c r="BK378" s="381">
        <f t="shared" si="97"/>
        <v>1.7500000000000002E-2</v>
      </c>
    </row>
    <row r="379" spans="1:63" ht="312" thickTop="1" thickBot="1" x14ac:dyDescent="0.3">
      <c r="A379" s="18" t="s">
        <v>30</v>
      </c>
      <c r="B379" s="18" t="s">
        <v>31</v>
      </c>
      <c r="C379" s="18" t="s">
        <v>30</v>
      </c>
      <c r="D379" s="19" t="s">
        <v>31</v>
      </c>
      <c r="E379" s="19" t="s">
        <v>33</v>
      </c>
      <c r="F379" s="19" t="s">
        <v>34</v>
      </c>
      <c r="G379" s="19" t="s">
        <v>155</v>
      </c>
      <c r="H379" s="19" t="s">
        <v>156</v>
      </c>
      <c r="I379" s="19" t="s">
        <v>157</v>
      </c>
      <c r="J379" s="19" t="s">
        <v>158</v>
      </c>
      <c r="K379" s="19">
        <v>65</v>
      </c>
      <c r="L379" s="19" t="s">
        <v>38</v>
      </c>
      <c r="M379" s="19" t="s">
        <v>159</v>
      </c>
      <c r="N379" s="19" t="s">
        <v>160</v>
      </c>
      <c r="O379" s="23">
        <v>7</v>
      </c>
      <c r="P379" s="23">
        <v>3</v>
      </c>
      <c r="Q379" s="18" t="s">
        <v>41</v>
      </c>
      <c r="R379" s="18" t="s">
        <v>42</v>
      </c>
      <c r="S379" s="18" t="s">
        <v>43</v>
      </c>
      <c r="T379" s="22" t="s">
        <v>2439</v>
      </c>
      <c r="U379" s="18"/>
      <c r="V379" s="18"/>
      <c r="W379" s="18"/>
      <c r="X379" s="18"/>
      <c r="Y379" s="18"/>
      <c r="Z379" s="18"/>
      <c r="AA379" s="102">
        <v>3</v>
      </c>
      <c r="AB379" s="18" t="s">
        <v>2660</v>
      </c>
      <c r="AC379" s="18" t="s">
        <v>2612</v>
      </c>
      <c r="AD379" s="49">
        <f>+VLOOKUP(M379,'[12]PA con seg III Trimestre'!$M$357:$AF$475,18,FALSE)</f>
        <v>3</v>
      </c>
      <c r="AE379" s="49" t="str">
        <f>+VLOOKUP(M379,'[12]PA con seg III Trimestre'!$M$357:$AF$475,19,FALSE)</f>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
      <c r="AF379" s="49" t="str">
        <f>+VLOOKUP(M379,'[12]PA con seg III Trimestre'!$M$357:$AF$475,20,FALSE)</f>
        <v>las evidencias se encuentran cargadas en la carpeta de google drive junto a los soportes de cumplimiento de las actividades del producto</v>
      </c>
      <c r="AG379" s="23"/>
      <c r="AH379" s="22" t="s">
        <v>169</v>
      </c>
      <c r="AI379" s="22" t="s">
        <v>47</v>
      </c>
      <c r="AJ379" s="24">
        <v>42401</v>
      </c>
      <c r="AK379" s="24">
        <v>42613</v>
      </c>
      <c r="AL379" s="22">
        <v>50</v>
      </c>
      <c r="AM379" s="22" t="s">
        <v>170</v>
      </c>
      <c r="AN379" s="22" t="s">
        <v>104</v>
      </c>
      <c r="AO379" s="22" t="s">
        <v>2439</v>
      </c>
      <c r="AP379" s="23">
        <v>10</v>
      </c>
      <c r="AQ379" s="25" t="s">
        <v>171</v>
      </c>
      <c r="AR379" s="22" t="s">
        <v>172</v>
      </c>
      <c r="AS379" s="23">
        <v>40</v>
      </c>
      <c r="AT379" s="25" t="s">
        <v>173</v>
      </c>
      <c r="AU379" s="25" t="s">
        <v>174</v>
      </c>
      <c r="AV379" s="109">
        <v>100</v>
      </c>
      <c r="AW379" s="27">
        <v>1</v>
      </c>
      <c r="AX379" s="18" t="s">
        <v>2627</v>
      </c>
      <c r="AY379" s="110" t="s">
        <v>2628</v>
      </c>
      <c r="AZ379" s="94">
        <v>100</v>
      </c>
      <c r="BA379" s="106">
        <f t="shared" si="85"/>
        <v>1</v>
      </c>
      <c r="BB379" s="94" t="s">
        <v>2627</v>
      </c>
      <c r="BC379" s="94" t="s">
        <v>2628</v>
      </c>
      <c r="BD379" s="107">
        <f t="shared" si="82"/>
        <v>212</v>
      </c>
      <c r="BE379" s="107">
        <f t="shared" si="83"/>
        <v>212</v>
      </c>
      <c r="BF379" s="108">
        <f t="shared" si="84"/>
        <v>1</v>
      </c>
      <c r="BG379" s="381">
        <f t="shared" si="93"/>
        <v>1</v>
      </c>
      <c r="BH379" s="381">
        <f t="shared" si="94"/>
        <v>1</v>
      </c>
      <c r="BI379" s="382">
        <f t="shared" si="95"/>
        <v>7.0000000000000007E-2</v>
      </c>
      <c r="BJ379" s="381">
        <f t="shared" si="96"/>
        <v>0.5</v>
      </c>
      <c r="BK379" s="381">
        <f t="shared" si="97"/>
        <v>3.5000000000000003E-2</v>
      </c>
    </row>
    <row r="380" spans="1:63" s="99" customFormat="1" ht="55.5" hidden="1" thickTop="1" thickBot="1" x14ac:dyDescent="0.3">
      <c r="A380" s="56" t="s">
        <v>30</v>
      </c>
      <c r="B380" s="56" t="s">
        <v>31</v>
      </c>
      <c r="C380" s="56" t="s">
        <v>30</v>
      </c>
      <c r="D380" s="122" t="s">
        <v>31</v>
      </c>
      <c r="E380" s="122" t="s">
        <v>33</v>
      </c>
      <c r="F380" s="122" t="s">
        <v>34</v>
      </c>
      <c r="G380" s="122" t="s">
        <v>155</v>
      </c>
      <c r="H380" s="122" t="s">
        <v>156</v>
      </c>
      <c r="I380" s="122" t="s">
        <v>157</v>
      </c>
      <c r="J380" s="122" t="s">
        <v>158</v>
      </c>
      <c r="K380" s="122">
        <v>65</v>
      </c>
      <c r="L380" s="122" t="s">
        <v>38</v>
      </c>
      <c r="M380" s="122" t="s">
        <v>159</v>
      </c>
      <c r="N380" s="122" t="s">
        <v>160</v>
      </c>
      <c r="O380" s="93">
        <v>7</v>
      </c>
      <c r="P380" s="93">
        <v>3</v>
      </c>
      <c r="Q380" s="56" t="s">
        <v>41</v>
      </c>
      <c r="R380" s="56" t="s">
        <v>42</v>
      </c>
      <c r="S380" s="56" t="s">
        <v>43</v>
      </c>
      <c r="T380" s="59" t="s">
        <v>2439</v>
      </c>
      <c r="U380" s="56"/>
      <c r="V380" s="56"/>
      <c r="W380" s="56"/>
      <c r="X380" s="56"/>
      <c r="Y380" s="56"/>
      <c r="Z380" s="56"/>
      <c r="AA380" s="56"/>
      <c r="AB380" s="56"/>
      <c r="AC380" s="56"/>
      <c r="AD380" s="7"/>
      <c r="AE380" s="7"/>
      <c r="AF380" s="7"/>
      <c r="AG380" s="256">
        <v>641</v>
      </c>
      <c r="AH380" s="123" t="s">
        <v>175</v>
      </c>
      <c r="AI380" s="123" t="s">
        <v>47</v>
      </c>
      <c r="AJ380" s="123">
        <v>42401</v>
      </c>
      <c r="AK380" s="123">
        <v>42613</v>
      </c>
      <c r="AL380" s="123">
        <v>25</v>
      </c>
      <c r="AM380" s="123" t="s">
        <v>176</v>
      </c>
      <c r="AN380" s="123" t="s">
        <v>104</v>
      </c>
      <c r="AO380" s="123" t="s">
        <v>2440</v>
      </c>
      <c r="AP380" s="123">
        <v>0</v>
      </c>
      <c r="AQ380" s="123" t="s">
        <v>180</v>
      </c>
      <c r="AR380" s="123" t="s">
        <v>181</v>
      </c>
      <c r="AS380" s="123">
        <v>0</v>
      </c>
      <c r="AT380" s="123" t="s">
        <v>2661</v>
      </c>
      <c r="AU380" s="123"/>
      <c r="AV380" s="109">
        <v>100</v>
      </c>
      <c r="AW380" s="123" t="s">
        <v>3118</v>
      </c>
      <c r="AX380" s="123"/>
      <c r="AY380" s="257"/>
      <c r="AZ380" s="371"/>
      <c r="BA380" s="106" t="str">
        <f t="shared" si="85"/>
        <v>Actividad inactiva</v>
      </c>
      <c r="BB380" s="371"/>
      <c r="BC380" s="371"/>
      <c r="BD380" s="107">
        <f t="shared" si="82"/>
        <v>212</v>
      </c>
      <c r="BE380" s="107">
        <f t="shared" si="83"/>
        <v>212</v>
      </c>
      <c r="BF380" s="108" t="str">
        <f t="shared" si="84"/>
        <v>Actividad inactiva</v>
      </c>
    </row>
    <row r="381" spans="1:63" ht="177" thickTop="1" thickBot="1" x14ac:dyDescent="0.3">
      <c r="A381" s="18" t="s">
        <v>30</v>
      </c>
      <c r="B381" s="18" t="s">
        <v>31</v>
      </c>
      <c r="C381" s="18" t="s">
        <v>30</v>
      </c>
      <c r="D381" s="19" t="s">
        <v>31</v>
      </c>
      <c r="E381" s="19" t="s">
        <v>33</v>
      </c>
      <c r="F381" s="19" t="s">
        <v>34</v>
      </c>
      <c r="G381" s="19" t="s">
        <v>155</v>
      </c>
      <c r="H381" s="19" t="s">
        <v>156</v>
      </c>
      <c r="I381" s="19" t="s">
        <v>157</v>
      </c>
      <c r="J381" s="19" t="s">
        <v>158</v>
      </c>
      <c r="K381" s="19">
        <v>65</v>
      </c>
      <c r="L381" s="19" t="s">
        <v>38</v>
      </c>
      <c r="M381" s="19" t="s">
        <v>159</v>
      </c>
      <c r="N381" s="19" t="s">
        <v>160</v>
      </c>
      <c r="O381" s="23">
        <v>7</v>
      </c>
      <c r="P381" s="23">
        <v>3</v>
      </c>
      <c r="Q381" s="18" t="s">
        <v>41</v>
      </c>
      <c r="R381" s="18" t="s">
        <v>42</v>
      </c>
      <c r="S381" s="18" t="s">
        <v>43</v>
      </c>
      <c r="T381" s="22" t="s">
        <v>2439</v>
      </c>
      <c r="U381" s="18"/>
      <c r="V381" s="18"/>
      <c r="W381" s="18"/>
      <c r="X381" s="18"/>
      <c r="Y381" s="18"/>
      <c r="Z381" s="18"/>
      <c r="AA381" s="102">
        <v>3</v>
      </c>
      <c r="AB381" s="18" t="s">
        <v>2660</v>
      </c>
      <c r="AC381" s="18" t="s">
        <v>2612</v>
      </c>
      <c r="AD381" s="49">
        <f>+VLOOKUP(M381,'[12]PA con seg III Trimestre'!$M$357:$AF$475,18,FALSE)</f>
        <v>3</v>
      </c>
      <c r="AE381" s="49" t="str">
        <f>+VLOOKUP(M381,'[12]PA con seg III Trimestre'!$M$357:$AF$475,19,FALSE)</f>
        <v>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v>
      </c>
      <c r="AF381" s="49" t="str">
        <f>+VLOOKUP(M381,'[12]PA con seg III Trimestre'!$M$357:$AF$475,20,FALSE)</f>
        <v>las evidencias se encuentran cargadas en la carpeta de google drive junto a los soportes de cumplimiento de las actividades del producto</v>
      </c>
      <c r="AG381" s="23">
        <v>642</v>
      </c>
      <c r="AH381" s="22" t="s">
        <v>179</v>
      </c>
      <c r="AI381" s="22" t="s">
        <v>47</v>
      </c>
      <c r="AJ381" s="24">
        <v>42552</v>
      </c>
      <c r="AK381" s="24">
        <v>42613</v>
      </c>
      <c r="AL381" s="22">
        <v>25</v>
      </c>
      <c r="AM381" s="22" t="s">
        <v>141</v>
      </c>
      <c r="AN381" s="22" t="s">
        <v>142</v>
      </c>
      <c r="AO381" s="22" t="s">
        <v>2439</v>
      </c>
      <c r="AP381" s="23"/>
      <c r="AQ381" s="25" t="s">
        <v>180</v>
      </c>
      <c r="AR381" s="22" t="s">
        <v>181</v>
      </c>
      <c r="AS381" s="53">
        <v>0</v>
      </c>
      <c r="AT381" s="25" t="s">
        <v>2661</v>
      </c>
      <c r="AU381" s="22"/>
      <c r="AV381" s="109">
        <v>100</v>
      </c>
      <c r="AW381" s="27">
        <v>1</v>
      </c>
      <c r="AX381" s="18" t="s">
        <v>2662</v>
      </c>
      <c r="AY381" s="110" t="s">
        <v>2663</v>
      </c>
      <c r="AZ381" s="94">
        <f>+VLOOKUP(AG381,'[12]PA con seg III Trimestre'!$AG$357:$BC$475,20,FALSE)</f>
        <v>100</v>
      </c>
      <c r="BA381" s="106">
        <f t="shared" si="85"/>
        <v>1</v>
      </c>
      <c r="BB381" s="94" t="str">
        <f>+VLOOKUP(AG381,'[12]PA con seg III Trimestre'!$AG$357:$BC$475,22,FALSE)</f>
        <v>Se realiza documento "CARACTERIZACIÓN DE LA POBLACIÓN RECLUSA INDIGENA Y
AFROCOLOMBIANA A CARGO DEL INPEC" 
el cual  incluye tres secciones: Las dos primeras se enfocan en el análisis y descripción
de resultados de las variables sociodemográficas, perfil delictivo y situación jurídica de los
grupos objeto de estudio, construyendo la caracterización de cada uno por separado. La
tercera sección se ocupa de realizar comparaciones intergrupales para establecer diferencias
entre los mismos y finalizar el documento con las conclusiones obtenidas del análisis realizado</v>
      </c>
      <c r="BC381" s="94" t="str">
        <f>+VLOOKUP(AG381,'[12]PA con seg III Trimestre'!$AG$357:$BC$475,23,FALSE)</f>
        <v xml:space="preserve">ESTUDIO AFRODESCENDIENTES E INDIGENAS
http://www.inpec.gov.co/portal/page/portal/Inpec/Institucion/Estad%EDsticas/Estadisticas/Informes%20y%20Boletines%20Estad%EDsticos/Estudio%20Afrodescendientes%20e%20Indigenas_0.pdf
</v>
      </c>
      <c r="BD381" s="107">
        <f t="shared" si="82"/>
        <v>61</v>
      </c>
      <c r="BE381" s="107">
        <f t="shared" si="83"/>
        <v>61</v>
      </c>
      <c r="BF381" s="108">
        <f t="shared" si="84"/>
        <v>1</v>
      </c>
      <c r="BG381" s="381">
        <f t="shared" ref="BG381:BG385" si="99">+(AD381/P381)</f>
        <v>1</v>
      </c>
      <c r="BH381" s="381">
        <f t="shared" ref="BH381:BH385" si="100">+IF(BG381&gt;100%,100%,BG381)</f>
        <v>1</v>
      </c>
      <c r="BI381" s="382">
        <f t="shared" ref="BI381:BI385" si="101">(BH381*O381)/100</f>
        <v>7.0000000000000007E-2</v>
      </c>
      <c r="BJ381" s="381">
        <f t="shared" ref="BJ381:BJ385" si="102">+(AZ381*AL381)/10000</f>
        <v>0.25</v>
      </c>
      <c r="BK381" s="381">
        <f t="shared" ref="BK381:BK385" si="103">+(BJ381*O381)/100</f>
        <v>1.7500000000000002E-2</v>
      </c>
    </row>
    <row r="382" spans="1:63" ht="96" thickTop="1" thickBot="1" x14ac:dyDescent="0.3">
      <c r="A382" s="18" t="s">
        <v>30</v>
      </c>
      <c r="B382" s="18" t="s">
        <v>31</v>
      </c>
      <c r="C382" s="18" t="s">
        <v>30</v>
      </c>
      <c r="D382" s="19" t="s">
        <v>31</v>
      </c>
      <c r="E382" s="19" t="s">
        <v>33</v>
      </c>
      <c r="F382" s="19" t="s">
        <v>34</v>
      </c>
      <c r="G382" s="19" t="s">
        <v>155</v>
      </c>
      <c r="H382" s="19" t="s">
        <v>156</v>
      </c>
      <c r="I382" s="19" t="s">
        <v>157</v>
      </c>
      <c r="J382" s="19" t="s">
        <v>158</v>
      </c>
      <c r="K382" s="19">
        <v>65</v>
      </c>
      <c r="L382" s="19" t="s">
        <v>38</v>
      </c>
      <c r="M382" s="19" t="s">
        <v>228</v>
      </c>
      <c r="N382" s="19" t="s">
        <v>229</v>
      </c>
      <c r="O382" s="20">
        <v>6</v>
      </c>
      <c r="P382" s="23">
        <v>1</v>
      </c>
      <c r="Q382" s="18" t="s">
        <v>41</v>
      </c>
      <c r="R382" s="21" t="s">
        <v>42</v>
      </c>
      <c r="S382" s="22" t="s">
        <v>43</v>
      </c>
      <c r="T382" s="22" t="s">
        <v>2439</v>
      </c>
      <c r="U382" s="22"/>
      <c r="V382" s="22"/>
      <c r="W382" s="22"/>
      <c r="X382" s="18" t="s">
        <v>45</v>
      </c>
      <c r="Y382" s="18" t="s">
        <v>230</v>
      </c>
      <c r="Z382" s="18" t="s">
        <v>45</v>
      </c>
      <c r="AA382" s="102">
        <v>1</v>
      </c>
      <c r="AB382" s="18" t="s">
        <v>2625</v>
      </c>
      <c r="AC382" s="18" t="s">
        <v>2612</v>
      </c>
      <c r="AD382" s="49">
        <f>+VLOOKUP(M382,'[12]PA con seg III Trimestre'!$M$357:$AF$475,18,FALSE)</f>
        <v>1</v>
      </c>
      <c r="AE382" s="49" t="str">
        <f>+VLOOKUP(M382,'[12]PA con seg III Trimestre'!$M$357:$AF$475,19,FALSE)</f>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
      <c r="AF382" s="49" t="str">
        <f>+VLOOKUP(M382,'[12]PA con seg III Trimestre'!$M$357:$AF$475,20,FALSE)</f>
        <v>las evidencias se encuentran cargadas en la carpeta de google drive junto a los soportes de cumplimiento de las actividades del producto</v>
      </c>
      <c r="AG382" s="23">
        <v>652</v>
      </c>
      <c r="AH382" s="22" t="s">
        <v>231</v>
      </c>
      <c r="AI382" s="22" t="s">
        <v>47</v>
      </c>
      <c r="AJ382" s="24">
        <v>42370</v>
      </c>
      <c r="AK382" s="24">
        <v>42490</v>
      </c>
      <c r="AL382" s="22">
        <v>20</v>
      </c>
      <c r="AM382" s="22" t="s">
        <v>170</v>
      </c>
      <c r="AN382" s="22" t="s">
        <v>104</v>
      </c>
      <c r="AO382" s="22" t="s">
        <v>2439</v>
      </c>
      <c r="AP382" s="23">
        <v>0</v>
      </c>
      <c r="AQ382" s="25" t="s">
        <v>171</v>
      </c>
      <c r="AR382" s="25" t="s">
        <v>172</v>
      </c>
      <c r="AS382" s="23">
        <v>100</v>
      </c>
      <c r="AT382" s="25" t="s">
        <v>171</v>
      </c>
      <c r="AU382" s="25" t="s">
        <v>233</v>
      </c>
      <c r="AV382" s="26">
        <f>+AS382</f>
        <v>100</v>
      </c>
      <c r="AW382" s="27">
        <v>1</v>
      </c>
      <c r="AX382" s="25" t="str">
        <f t="shared" ref="AX382:AY383" si="104">+AT382</f>
        <v>Se realizo mediante Resolución N° 1607 del 6 de abril del 2016, Aprobación y adopción de la guia de rendición de cuentas</v>
      </c>
      <c r="AY382" s="89" t="s">
        <v>2626</v>
      </c>
      <c r="AZ382" s="94">
        <f>+VLOOKUP(AG382,'[12]PA con seg III Trimestre'!$AG$357:$BC$475,20,FALSE)</f>
        <v>100</v>
      </c>
      <c r="BA382" s="106">
        <f t="shared" si="85"/>
        <v>1</v>
      </c>
      <c r="BB382" s="94" t="str">
        <f>+VLOOKUP(AG382,'[12]PA con seg III Trimestre'!$AG$357:$BC$475,22,FALSE)</f>
        <v>Se realizo mediante Resolución N° 1607 del 6 de abril del 2016, Aprobación y adopción de la guia de rendición de cuentas</v>
      </c>
      <c r="BC382" s="94" t="str">
        <f>+VLOOKUP(AG382,'[12]PA con seg III Trimestre'!$AG$357:$BC$475,23,FALSE)</f>
        <v>ESTUDIO AFRODESCENDIENTES E INDIGENAS
http://www.inpec.gov.co/portal/page/portal/Inpec/Institucion/Estad%EDsticas/Estadisticas/Informes%20y%20Boletines%20Estad%EDsticos/Estudio%20Afrodescendientes%20e%20Indigenas_0.pdf</v>
      </c>
      <c r="BD382" s="107">
        <f t="shared" si="82"/>
        <v>120</v>
      </c>
      <c r="BE382" s="107">
        <f t="shared" si="83"/>
        <v>120</v>
      </c>
      <c r="BF382" s="108">
        <f t="shared" si="84"/>
        <v>1</v>
      </c>
      <c r="BG382" s="381">
        <f t="shared" si="99"/>
        <v>1</v>
      </c>
      <c r="BH382" s="381">
        <f t="shared" si="100"/>
        <v>1</v>
      </c>
      <c r="BI382" s="382">
        <f t="shared" si="101"/>
        <v>0.06</v>
      </c>
      <c r="BJ382" s="381">
        <f t="shared" si="102"/>
        <v>0.2</v>
      </c>
      <c r="BK382" s="381">
        <f t="shared" si="103"/>
        <v>1.2000000000000002E-2</v>
      </c>
    </row>
    <row r="383" spans="1:63" ht="150" thickTop="1" thickBot="1" x14ac:dyDescent="0.3">
      <c r="A383" s="18" t="s">
        <v>30</v>
      </c>
      <c r="B383" s="18" t="s">
        <v>31</v>
      </c>
      <c r="C383" s="18" t="s">
        <v>30</v>
      </c>
      <c r="D383" s="19" t="s">
        <v>31</v>
      </c>
      <c r="E383" s="19" t="s">
        <v>33</v>
      </c>
      <c r="F383" s="19" t="s">
        <v>34</v>
      </c>
      <c r="G383" s="19" t="s">
        <v>155</v>
      </c>
      <c r="H383" s="19" t="s">
        <v>156</v>
      </c>
      <c r="I383" s="19" t="s">
        <v>157</v>
      </c>
      <c r="J383" s="19" t="s">
        <v>158</v>
      </c>
      <c r="K383" s="19">
        <v>65</v>
      </c>
      <c r="L383" s="19" t="s">
        <v>38</v>
      </c>
      <c r="M383" s="19" t="s">
        <v>228</v>
      </c>
      <c r="N383" s="19" t="s">
        <v>229</v>
      </c>
      <c r="O383" s="23">
        <v>6</v>
      </c>
      <c r="P383" s="23">
        <v>1</v>
      </c>
      <c r="Q383" s="18" t="s">
        <v>41</v>
      </c>
      <c r="R383" s="18" t="s">
        <v>42</v>
      </c>
      <c r="S383" s="18" t="s">
        <v>43</v>
      </c>
      <c r="T383" s="22" t="s">
        <v>2439</v>
      </c>
      <c r="U383" s="18"/>
      <c r="V383" s="18"/>
      <c r="W383" s="18"/>
      <c r="X383" s="18"/>
      <c r="Y383" s="18"/>
      <c r="Z383" s="18"/>
      <c r="AA383" s="102">
        <v>1</v>
      </c>
      <c r="AB383" s="18" t="s">
        <v>2625</v>
      </c>
      <c r="AC383" s="18" t="s">
        <v>2612</v>
      </c>
      <c r="AD383" s="49">
        <f>+VLOOKUP(M383,'[12]PA con seg III Trimestre'!$M$357:$AF$475,18,FALSE)</f>
        <v>1</v>
      </c>
      <c r="AE383" s="49" t="str">
        <f>+VLOOKUP(M383,'[12]PA con seg III Trimestre'!$M$357:$AF$475,19,FALSE)</f>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
      <c r="AF383" s="49" t="str">
        <f>+VLOOKUP(M383,'[12]PA con seg III Trimestre'!$M$357:$AF$475,20,FALSE)</f>
        <v>las evidencias se encuentran cargadas en la carpeta de google drive junto a los soportes de cumplimiento de las actividades del producto</v>
      </c>
      <c r="AG383" s="23">
        <v>653</v>
      </c>
      <c r="AH383" s="22" t="s">
        <v>234</v>
      </c>
      <c r="AI383" s="22" t="s">
        <v>47</v>
      </c>
      <c r="AJ383" s="24">
        <v>42370</v>
      </c>
      <c r="AK383" s="24">
        <v>42536</v>
      </c>
      <c r="AL383" s="22">
        <v>15</v>
      </c>
      <c r="AM383" s="22" t="s">
        <v>170</v>
      </c>
      <c r="AN383" s="22" t="s">
        <v>104</v>
      </c>
      <c r="AO383" s="22" t="s">
        <v>2439</v>
      </c>
      <c r="AP383" s="23">
        <v>0</v>
      </c>
      <c r="AQ383" s="25" t="s">
        <v>235</v>
      </c>
      <c r="AR383" s="25"/>
      <c r="AS383" s="23">
        <v>100</v>
      </c>
      <c r="AT383" s="25" t="s">
        <v>236</v>
      </c>
      <c r="AU383" s="25" t="s">
        <v>237</v>
      </c>
      <c r="AV383" s="26">
        <f>+AS383</f>
        <v>100</v>
      </c>
      <c r="AW383" s="27">
        <v>1</v>
      </c>
      <c r="AX383" s="25" t="str">
        <f t="shared" si="104"/>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
      <c r="AY383" s="86" t="str">
        <f t="shared" si="104"/>
        <v>Acta N° 07 y 08 del comité institucional de desarrollo administrativo y URL: http://www.inpec.gov.co/portal/page/portal/Inpec/Institucion/InformesDeGestion/RendicionDeCuentas/Informe</v>
      </c>
      <c r="AZ383" s="94">
        <f>+VLOOKUP(AG383,'[12]PA con seg III Trimestre'!$AG$357:$BC$475,20,FALSE)</f>
        <v>100</v>
      </c>
      <c r="BA383" s="106">
        <f t="shared" si="85"/>
        <v>1</v>
      </c>
      <c r="BB383" s="94" t="str">
        <f>+VLOOKUP(AG383,'[12]PA con seg III Trimestre'!$AG$357:$BC$475,22,FALSE)</f>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
      <c r="BC383" s="94" t="str">
        <f>+VLOOKUP(AG383,'[12]PA con seg III Trimestre'!$AG$357:$BC$475,23,FALSE)</f>
        <v>Acta N° 07 y 08 del comité institucional de desarrollo administrativo y URL: http://www.inpec.gov.co/portal/page/portal/Inpec/Institucion/InformesDeGestion/RendicionDeCuentas/Informe</v>
      </c>
      <c r="BD383" s="107">
        <f t="shared" si="82"/>
        <v>166</v>
      </c>
      <c r="BE383" s="107">
        <f t="shared" si="83"/>
        <v>166</v>
      </c>
      <c r="BF383" s="108">
        <f t="shared" si="84"/>
        <v>1</v>
      </c>
      <c r="BG383" s="381">
        <f t="shared" si="99"/>
        <v>1</v>
      </c>
      <c r="BH383" s="381">
        <f t="shared" si="100"/>
        <v>1</v>
      </c>
      <c r="BI383" s="382">
        <f t="shared" si="101"/>
        <v>0.06</v>
      </c>
      <c r="BJ383" s="381">
        <f t="shared" si="102"/>
        <v>0.15</v>
      </c>
      <c r="BK383" s="381">
        <f t="shared" si="103"/>
        <v>8.9999999999999993E-3</v>
      </c>
    </row>
    <row r="384" spans="1:63" ht="312" thickTop="1" thickBot="1" x14ac:dyDescent="0.3">
      <c r="A384" s="18" t="s">
        <v>30</v>
      </c>
      <c r="B384" s="18" t="s">
        <v>31</v>
      </c>
      <c r="C384" s="18" t="s">
        <v>30</v>
      </c>
      <c r="D384" s="19" t="s">
        <v>31</v>
      </c>
      <c r="E384" s="19" t="s">
        <v>33</v>
      </c>
      <c r="F384" s="19" t="s">
        <v>34</v>
      </c>
      <c r="G384" s="19" t="s">
        <v>155</v>
      </c>
      <c r="H384" s="19" t="s">
        <v>156</v>
      </c>
      <c r="I384" s="19" t="s">
        <v>157</v>
      </c>
      <c r="J384" s="19" t="s">
        <v>158</v>
      </c>
      <c r="K384" s="19">
        <v>65</v>
      </c>
      <c r="L384" s="19" t="s">
        <v>38</v>
      </c>
      <c r="M384" s="19" t="s">
        <v>228</v>
      </c>
      <c r="N384" s="19" t="s">
        <v>229</v>
      </c>
      <c r="O384" s="23">
        <v>6</v>
      </c>
      <c r="P384" s="23">
        <v>1</v>
      </c>
      <c r="Q384" s="18" t="s">
        <v>41</v>
      </c>
      <c r="R384" s="18" t="s">
        <v>42</v>
      </c>
      <c r="S384" s="18" t="s">
        <v>43</v>
      </c>
      <c r="T384" s="22" t="s">
        <v>2439</v>
      </c>
      <c r="U384" s="18"/>
      <c r="V384" s="18"/>
      <c r="W384" s="18"/>
      <c r="X384" s="18"/>
      <c r="Y384" s="18"/>
      <c r="Z384" s="18"/>
      <c r="AA384" s="102">
        <v>1</v>
      </c>
      <c r="AB384" s="18" t="s">
        <v>2625</v>
      </c>
      <c r="AC384" s="18" t="s">
        <v>2612</v>
      </c>
      <c r="AD384" s="49">
        <f>+VLOOKUP(M384,'[12]PA con seg III Trimestre'!$M$357:$AF$475,18,FALSE)</f>
        <v>1</v>
      </c>
      <c r="AE384" s="49" t="str">
        <f>+VLOOKUP(M384,'[12]PA con seg III Trimestre'!$M$357:$AF$475,19,FALSE)</f>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
      <c r="AF384" s="49" t="str">
        <f>+VLOOKUP(M384,'[12]PA con seg III Trimestre'!$M$357:$AF$475,20,FALSE)</f>
        <v>las evidencias se encuentran cargadas en la carpeta de google drive junto a los soportes de cumplimiento de las actividades del producto</v>
      </c>
      <c r="AG384" s="23">
        <v>654</v>
      </c>
      <c r="AH384" s="22" t="s">
        <v>238</v>
      </c>
      <c r="AI384" s="22" t="s">
        <v>47</v>
      </c>
      <c r="AJ384" s="24">
        <v>42490</v>
      </c>
      <c r="AK384" s="24">
        <v>42613</v>
      </c>
      <c r="AL384" s="22">
        <v>15</v>
      </c>
      <c r="AM384" s="22" t="s">
        <v>170</v>
      </c>
      <c r="AN384" s="22" t="s">
        <v>104</v>
      </c>
      <c r="AO384" s="22" t="s">
        <v>2439</v>
      </c>
      <c r="AP384" s="23">
        <v>0</v>
      </c>
      <c r="AQ384" s="25" t="s">
        <v>192</v>
      </c>
      <c r="AR384" s="22"/>
      <c r="AS384" s="23">
        <v>50</v>
      </c>
      <c r="AT384" s="25" t="s">
        <v>239</v>
      </c>
      <c r="AU384" s="25" t="s">
        <v>240</v>
      </c>
      <c r="AV384" s="26">
        <v>100</v>
      </c>
      <c r="AW384" s="27">
        <v>1</v>
      </c>
      <c r="AX384" s="25" t="s">
        <v>2627</v>
      </c>
      <c r="AY384" s="86" t="s">
        <v>2628</v>
      </c>
      <c r="AZ384" s="94">
        <f>+VLOOKUP(AG384,'[12]PA con seg III Trimestre'!$AG$357:$BC$475,20,FALSE)</f>
        <v>100</v>
      </c>
      <c r="BA384" s="106">
        <f t="shared" si="85"/>
        <v>1</v>
      </c>
      <c r="BB384" s="94" t="str">
        <f>+VLOOKUP(AG384,'[12]PA con seg III Trimestre'!$AG$357:$BC$475,22,FALSE)</f>
        <v>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v>
      </c>
      <c r="BC384" s="94" t="str">
        <f>+VLOOKUP(AG384,'[12]PA con seg III Trimestre'!$AG$357:$BC$475,23,FALSE)</f>
        <v>Acta N° 265 del 30 de septiembre del 2016
Acta N° 181 del 07 de julio del 2016
Acta N° 193 del 13 de julio del 2016
Acta N° 199 del 19 de julio del 2016
Acta N° 202 del 21 de julio del 2016
Acta N° 206 del 28 de julio del 2016
Acta N° 207 del 28 de julio del 2016</v>
      </c>
      <c r="BD384" s="107">
        <f t="shared" si="82"/>
        <v>123</v>
      </c>
      <c r="BE384" s="107">
        <f t="shared" si="83"/>
        <v>123</v>
      </c>
      <c r="BF384" s="108">
        <f t="shared" si="84"/>
        <v>1</v>
      </c>
      <c r="BG384" s="381">
        <f t="shared" si="99"/>
        <v>1</v>
      </c>
      <c r="BH384" s="381">
        <f t="shared" si="100"/>
        <v>1</v>
      </c>
      <c r="BI384" s="382">
        <f t="shared" si="101"/>
        <v>0.06</v>
      </c>
      <c r="BJ384" s="381">
        <f t="shared" si="102"/>
        <v>0.15</v>
      </c>
      <c r="BK384" s="381">
        <f t="shared" si="103"/>
        <v>8.9999999999999993E-3</v>
      </c>
    </row>
    <row r="385" spans="1:63" ht="136.5" thickTop="1" thickBot="1" x14ac:dyDescent="0.3">
      <c r="A385" s="18" t="s">
        <v>30</v>
      </c>
      <c r="B385" s="18" t="s">
        <v>31</v>
      </c>
      <c r="C385" s="18" t="s">
        <v>30</v>
      </c>
      <c r="D385" s="19" t="s">
        <v>31</v>
      </c>
      <c r="E385" s="19" t="s">
        <v>33</v>
      </c>
      <c r="F385" s="19" t="s">
        <v>34</v>
      </c>
      <c r="G385" s="19" t="s">
        <v>155</v>
      </c>
      <c r="H385" s="19" t="s">
        <v>156</v>
      </c>
      <c r="I385" s="19" t="s">
        <v>157</v>
      </c>
      <c r="J385" s="19" t="s">
        <v>158</v>
      </c>
      <c r="K385" s="19">
        <v>65</v>
      </c>
      <c r="L385" s="19" t="s">
        <v>38</v>
      </c>
      <c r="M385" s="19" t="s">
        <v>228</v>
      </c>
      <c r="N385" s="19" t="s">
        <v>229</v>
      </c>
      <c r="O385" s="23">
        <v>6</v>
      </c>
      <c r="P385" s="23">
        <v>1</v>
      </c>
      <c r="Q385" s="18" t="s">
        <v>41</v>
      </c>
      <c r="R385" s="18" t="s">
        <v>42</v>
      </c>
      <c r="S385" s="18" t="s">
        <v>43</v>
      </c>
      <c r="T385" s="22" t="s">
        <v>2439</v>
      </c>
      <c r="U385" s="18"/>
      <c r="V385" s="18"/>
      <c r="W385" s="18"/>
      <c r="X385" s="18"/>
      <c r="Y385" s="18"/>
      <c r="Z385" s="18"/>
      <c r="AA385" s="102">
        <v>1</v>
      </c>
      <c r="AB385" s="18" t="s">
        <v>2625</v>
      </c>
      <c r="AC385" s="18" t="s">
        <v>2612</v>
      </c>
      <c r="AD385" s="49">
        <f>+VLOOKUP(M385,'[12]PA con seg III Trimestre'!$M$357:$AF$475,18,FALSE)</f>
        <v>1</v>
      </c>
      <c r="AE385" s="49" t="str">
        <f>+VLOOKUP(M385,'[12]PA con seg III Trimestre'!$M$357:$AF$475,19,FALSE)</f>
        <v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v>
      </c>
      <c r="AF385" s="49" t="str">
        <f>+VLOOKUP(M385,'[12]PA con seg III Trimestre'!$M$357:$AF$475,20,FALSE)</f>
        <v>las evidencias se encuentran cargadas en la carpeta de google drive junto a los soportes de cumplimiento de las actividades del producto</v>
      </c>
      <c r="AG385" s="23">
        <v>655</v>
      </c>
      <c r="AH385" s="22" t="s">
        <v>241</v>
      </c>
      <c r="AI385" s="22" t="s">
        <v>47</v>
      </c>
      <c r="AJ385" s="24">
        <v>42491</v>
      </c>
      <c r="AK385" s="24">
        <v>42716</v>
      </c>
      <c r="AL385" s="22">
        <v>50</v>
      </c>
      <c r="AM385" s="22" t="s">
        <v>170</v>
      </c>
      <c r="AN385" s="22" t="s">
        <v>104</v>
      </c>
      <c r="AO385" s="22" t="s">
        <v>2439</v>
      </c>
      <c r="AP385" s="23">
        <v>0</v>
      </c>
      <c r="AQ385" s="25" t="s">
        <v>192</v>
      </c>
      <c r="AR385" s="22"/>
      <c r="AS385" s="23">
        <v>33</v>
      </c>
      <c r="AT385" s="25" t="s">
        <v>243</v>
      </c>
      <c r="AU385" s="25" t="s">
        <v>244</v>
      </c>
      <c r="AV385" s="26">
        <v>100</v>
      </c>
      <c r="AW385" s="27">
        <v>0.67555555555555558</v>
      </c>
      <c r="AX385" s="25" t="s">
        <v>2629</v>
      </c>
      <c r="AY385" s="86" t="s">
        <v>2630</v>
      </c>
      <c r="AZ385" s="94">
        <f>+VLOOKUP(AG385,'[12]PA con seg III Trimestre'!$AG$357:$BC$475,20,FALSE)</f>
        <v>100</v>
      </c>
      <c r="BA385" s="106">
        <f t="shared" si="85"/>
        <v>1</v>
      </c>
      <c r="BB385" s="94" t="str">
        <f>+VLOOKUP(AG385,'[12]PA con seg III Trimestre'!$AG$357:$BC$475,22,FALSE)</f>
        <v xml:space="preserve">En el Informe de mesas de dialogo se encuentran descritos los resultados realizados por los grupos de interes en cada una de las 6 mesas 
En el informe RDC se encuentra los resultados de la evaluación de la audiencia publica </v>
      </c>
      <c r="BC385" s="94" t="str">
        <f>+VLOOKUP(AG385,'[12]PA con seg III Trimestre'!$AG$357:$BC$475,23,FALSE)</f>
        <v>Informe de Audiencia Publica Rendición de Cuentas Vigencia 2015: http://www.inpec.gov.co/portal/page/portal/Inpec/Institucion/InformesDeGestion/RendicionDeCuentas/Informe/INFORME%20AUDIENCIA%20P%DABLICA%20DE%20RDC%202015.pdf
Informe Final Mesas de Dialogo 2015: http://www.inpec.gov.co/portal/page/portal/Inpec/Institucion/InformesDeGestion/RendicionDeCuentas/Informe/INFORME%20MESAS%20DE%20DI%C1LOGO.pdf</v>
      </c>
      <c r="BD385" s="107">
        <f t="shared" si="82"/>
        <v>225</v>
      </c>
      <c r="BE385" s="107">
        <f t="shared" si="83"/>
        <v>225</v>
      </c>
      <c r="BF385" s="108">
        <f t="shared" si="84"/>
        <v>1</v>
      </c>
      <c r="BG385" s="381">
        <f t="shared" si="99"/>
        <v>1</v>
      </c>
      <c r="BH385" s="381">
        <f t="shared" si="100"/>
        <v>1</v>
      </c>
      <c r="BI385" s="382">
        <f t="shared" si="101"/>
        <v>0.06</v>
      </c>
      <c r="BJ385" s="381">
        <f t="shared" si="102"/>
        <v>0.5</v>
      </c>
      <c r="BK385" s="381">
        <f t="shared" si="103"/>
        <v>0.03</v>
      </c>
    </row>
    <row r="386" spans="1:63" s="99" customFormat="1" ht="96" hidden="1" thickTop="1" thickBot="1" x14ac:dyDescent="0.3">
      <c r="A386" s="56" t="s">
        <v>30</v>
      </c>
      <c r="B386" s="56" t="s">
        <v>31</v>
      </c>
      <c r="C386" s="56" t="s">
        <v>30</v>
      </c>
      <c r="D386" s="122" t="s">
        <v>31</v>
      </c>
      <c r="E386" s="122" t="s">
        <v>33</v>
      </c>
      <c r="F386" s="122" t="s">
        <v>34</v>
      </c>
      <c r="G386" s="122" t="s">
        <v>155</v>
      </c>
      <c r="H386" s="122" t="s">
        <v>156</v>
      </c>
      <c r="I386" s="122" t="s">
        <v>157</v>
      </c>
      <c r="J386" s="122" t="s">
        <v>158</v>
      </c>
      <c r="K386" s="122">
        <v>65</v>
      </c>
      <c r="L386" s="122" t="s">
        <v>38</v>
      </c>
      <c r="M386" s="122" t="s">
        <v>228</v>
      </c>
      <c r="N386" s="122" t="s">
        <v>229</v>
      </c>
      <c r="O386" s="93">
        <v>6</v>
      </c>
      <c r="P386" s="93">
        <v>1</v>
      </c>
      <c r="Q386" s="56" t="s">
        <v>41</v>
      </c>
      <c r="R386" s="56" t="s">
        <v>42</v>
      </c>
      <c r="S386" s="56" t="s">
        <v>43</v>
      </c>
      <c r="T386" s="59" t="s">
        <v>2439</v>
      </c>
      <c r="U386" s="56"/>
      <c r="V386" s="56"/>
      <c r="W386" s="56"/>
      <c r="X386" s="56"/>
      <c r="Y386" s="56"/>
      <c r="Z386" s="56"/>
      <c r="AA386" s="56"/>
      <c r="AB386" s="56"/>
      <c r="AC386" s="56"/>
      <c r="AD386" s="7"/>
      <c r="AE386" s="7"/>
      <c r="AF386" s="7"/>
      <c r="AG386" s="256">
        <v>656</v>
      </c>
      <c r="AH386" s="123" t="s">
        <v>246</v>
      </c>
      <c r="AI386" s="123" t="s">
        <v>47</v>
      </c>
      <c r="AJ386" s="123">
        <v>42566</v>
      </c>
      <c r="AK386" s="123">
        <v>42716</v>
      </c>
      <c r="AL386" s="123">
        <v>15</v>
      </c>
      <c r="AM386" s="123" t="s">
        <v>170</v>
      </c>
      <c r="AN386" s="123" t="s">
        <v>104</v>
      </c>
      <c r="AO386" s="123" t="s">
        <v>2440</v>
      </c>
      <c r="AP386" s="125">
        <v>0</v>
      </c>
      <c r="AQ386" s="126" t="s">
        <v>192</v>
      </c>
      <c r="AR386" s="136"/>
      <c r="AS386" s="125"/>
      <c r="AT386" s="126"/>
      <c r="AU386" s="136"/>
      <c r="AV386" s="127"/>
      <c r="AW386" s="128" t="s">
        <v>3118</v>
      </c>
      <c r="AX386" s="127"/>
      <c r="AY386" s="129"/>
      <c r="AZ386" s="95"/>
      <c r="BA386" s="106" t="str">
        <f t="shared" si="85"/>
        <v>Actividad inactiva</v>
      </c>
      <c r="BB386" s="95"/>
      <c r="BC386" s="95"/>
      <c r="BD386" s="107">
        <f t="shared" si="82"/>
        <v>150</v>
      </c>
      <c r="BE386" s="107">
        <f t="shared" si="83"/>
        <v>150</v>
      </c>
      <c r="BF386" s="108" t="str">
        <f t="shared" si="84"/>
        <v>Actividad inactiva</v>
      </c>
    </row>
    <row r="387" spans="1:63" s="99" customFormat="1" ht="96" hidden="1" thickTop="1" thickBot="1" x14ac:dyDescent="0.3">
      <c r="A387" s="56" t="s">
        <v>30</v>
      </c>
      <c r="B387" s="56" t="s">
        <v>31</v>
      </c>
      <c r="C387" s="56" t="s">
        <v>30</v>
      </c>
      <c r="D387" s="122" t="s">
        <v>31</v>
      </c>
      <c r="E387" s="122" t="s">
        <v>33</v>
      </c>
      <c r="F387" s="122" t="s">
        <v>34</v>
      </c>
      <c r="G387" s="122" t="s">
        <v>155</v>
      </c>
      <c r="H387" s="122" t="s">
        <v>156</v>
      </c>
      <c r="I387" s="122" t="s">
        <v>157</v>
      </c>
      <c r="J387" s="122" t="s">
        <v>158</v>
      </c>
      <c r="K387" s="122">
        <v>65</v>
      </c>
      <c r="L387" s="122" t="s">
        <v>38</v>
      </c>
      <c r="M387" s="122" t="s">
        <v>228</v>
      </c>
      <c r="N387" s="122" t="s">
        <v>229</v>
      </c>
      <c r="O387" s="93">
        <v>6</v>
      </c>
      <c r="P387" s="93">
        <v>1</v>
      </c>
      <c r="Q387" s="56" t="s">
        <v>41</v>
      </c>
      <c r="R387" s="56" t="s">
        <v>42</v>
      </c>
      <c r="S387" s="56" t="s">
        <v>43</v>
      </c>
      <c r="T387" s="59" t="s">
        <v>2439</v>
      </c>
      <c r="U387" s="56"/>
      <c r="V387" s="56"/>
      <c r="W387" s="56"/>
      <c r="X387" s="56"/>
      <c r="Y387" s="56"/>
      <c r="Z387" s="56"/>
      <c r="AA387" s="56"/>
      <c r="AB387" s="56"/>
      <c r="AC387" s="56"/>
      <c r="AD387" s="7"/>
      <c r="AE387" s="7"/>
      <c r="AF387" s="7"/>
      <c r="AG387" s="253">
        <v>657</v>
      </c>
      <c r="AH387" s="123" t="s">
        <v>249</v>
      </c>
      <c r="AI387" s="123" t="s">
        <v>47</v>
      </c>
      <c r="AJ387" s="123">
        <v>42598</v>
      </c>
      <c r="AK387" s="123">
        <v>42716</v>
      </c>
      <c r="AL387" s="123">
        <v>20</v>
      </c>
      <c r="AM387" s="123" t="s">
        <v>170</v>
      </c>
      <c r="AN387" s="123" t="s">
        <v>104</v>
      </c>
      <c r="AO387" s="123" t="s">
        <v>2440</v>
      </c>
      <c r="AP387" s="125">
        <v>0</v>
      </c>
      <c r="AQ387" s="126" t="s">
        <v>192</v>
      </c>
      <c r="AR387" s="136"/>
      <c r="AS387" s="125"/>
      <c r="AT387" s="126"/>
      <c r="AU387" s="136"/>
      <c r="AV387" s="127"/>
      <c r="AW387" s="128" t="s">
        <v>3118</v>
      </c>
      <c r="AX387" s="127"/>
      <c r="AY387" s="129"/>
      <c r="AZ387" s="95"/>
      <c r="BA387" s="106" t="str">
        <f t="shared" si="85"/>
        <v>Actividad inactiva</v>
      </c>
      <c r="BB387" s="95"/>
      <c r="BC387" s="95"/>
      <c r="BD387" s="107">
        <f t="shared" si="82"/>
        <v>118</v>
      </c>
      <c r="BE387" s="107">
        <f t="shared" si="83"/>
        <v>118</v>
      </c>
      <c r="BF387" s="108" t="str">
        <f t="shared" si="84"/>
        <v>Actividad inactiva</v>
      </c>
    </row>
    <row r="388" spans="1:63" ht="82.5" thickTop="1" thickBot="1" x14ac:dyDescent="0.3">
      <c r="A388" s="18" t="s">
        <v>30</v>
      </c>
      <c r="B388" s="18" t="s">
        <v>31</v>
      </c>
      <c r="C388" s="18" t="s">
        <v>30</v>
      </c>
      <c r="D388" s="19" t="s">
        <v>31</v>
      </c>
      <c r="E388" s="19" t="s">
        <v>33</v>
      </c>
      <c r="F388" s="19" t="s">
        <v>34</v>
      </c>
      <c r="G388" s="19" t="s">
        <v>250</v>
      </c>
      <c r="H388" s="19" t="s">
        <v>251</v>
      </c>
      <c r="I388" s="19" t="s">
        <v>252</v>
      </c>
      <c r="J388" s="19" t="s">
        <v>253</v>
      </c>
      <c r="K388" s="19">
        <v>55.000000000000007</v>
      </c>
      <c r="L388" s="19" t="s">
        <v>38</v>
      </c>
      <c r="M388" s="19" t="s">
        <v>254</v>
      </c>
      <c r="N388" s="19" t="s">
        <v>255</v>
      </c>
      <c r="O388" s="20">
        <v>7</v>
      </c>
      <c r="P388" s="23">
        <v>80</v>
      </c>
      <c r="Q388" s="18" t="s">
        <v>38</v>
      </c>
      <c r="R388" s="21" t="s">
        <v>42</v>
      </c>
      <c r="S388" s="22" t="s">
        <v>43</v>
      </c>
      <c r="T388" s="22" t="s">
        <v>2439</v>
      </c>
      <c r="U388" s="22"/>
      <c r="V388" s="22"/>
      <c r="W388" s="22"/>
      <c r="X388" s="18">
        <v>46</v>
      </c>
      <c r="Y388" s="18" t="s">
        <v>256</v>
      </c>
      <c r="Z388" s="18" t="s">
        <v>45</v>
      </c>
      <c r="AA388" s="102">
        <v>80</v>
      </c>
      <c r="AB388" s="18" t="s">
        <v>2631</v>
      </c>
      <c r="AC388" s="18" t="s">
        <v>2612</v>
      </c>
      <c r="AD388" s="49">
        <f>+VLOOKUP(M388,'[12]PA con seg III Trimestre'!$M$357:$AF$475,18,FALSE)</f>
        <v>80</v>
      </c>
      <c r="AE388" s="49" t="str">
        <f>+VLOOKUP(M388,'[12]PA con seg III Trimestre'!$M$357:$AF$475,19,FALSE)</f>
        <v xml:space="preserve">Se realizó la implementación de los siguientes módulos: Manual de Calidad, Mapa de Procesos, Documentación.  En el aplicativo Isolución. </v>
      </c>
      <c r="AF388" s="49" t="str">
        <f>+VLOOKUP(M388,'[12]PA con seg III Trimestre'!$M$357:$AF$475,20,FALSE)</f>
        <v>Pantallazos de lo publicado en el aplicativo Isolución de cada uno de los Módulos, Home, Mapa de Procesos y Manual del Sistema de Gestión Integrado. Adjunto archivo magnetico carpeta  P206-659.</v>
      </c>
      <c r="AG388" s="23">
        <v>658</v>
      </c>
      <c r="AH388" s="22" t="s">
        <v>257</v>
      </c>
      <c r="AI388" s="22" t="s">
        <v>47</v>
      </c>
      <c r="AJ388" s="24">
        <v>42401</v>
      </c>
      <c r="AK388" s="24">
        <v>42551</v>
      </c>
      <c r="AL388" s="22">
        <v>15</v>
      </c>
      <c r="AM388" s="22" t="s">
        <v>258</v>
      </c>
      <c r="AN388" s="22" t="s">
        <v>142</v>
      </c>
      <c r="AO388" s="22" t="s">
        <v>2439</v>
      </c>
      <c r="AP388" s="23">
        <v>100</v>
      </c>
      <c r="AQ388" s="25" t="s">
        <v>259</v>
      </c>
      <c r="AR388" s="25" t="s">
        <v>260</v>
      </c>
      <c r="AS388" s="23">
        <v>100</v>
      </c>
      <c r="AT388" s="25" t="s">
        <v>259</v>
      </c>
      <c r="AU388" s="25" t="s">
        <v>261</v>
      </c>
      <c r="AV388" s="26">
        <f>+AS388</f>
        <v>100</v>
      </c>
      <c r="AW388" s="27">
        <v>1</v>
      </c>
      <c r="AX388" s="25" t="s">
        <v>259</v>
      </c>
      <c r="AY388" s="86" t="s">
        <v>261</v>
      </c>
      <c r="AZ388" s="94">
        <f>+VLOOKUP(AG388,'[12]PA con seg III Trimestre'!$AG$357:$BC$475,20,FALSE)</f>
        <v>100</v>
      </c>
      <c r="BA388" s="106">
        <f t="shared" si="85"/>
        <v>1</v>
      </c>
      <c r="BB388" s="94" t="str">
        <f>+VLOOKUP(AG388,'[12]PA con seg III Trimestre'!$AG$357:$BC$475,22,FALSE)</f>
        <v>El manual se encuentra elaborado y aprobado mediante resolución 1489 del 01 de abril de 2016</v>
      </c>
      <c r="BC388" s="94" t="str">
        <f>+VLOOKUP(AG388,'[12]PA con seg III Trimestre'!$AG$357:$BC$475,23,FALSE)</f>
        <v>Ruta virtual de la calidad
  http://rutavirtual.inpec.gov.co/moodle/course/view.php?id=1414</v>
      </c>
      <c r="BD388" s="107">
        <f t="shared" si="82"/>
        <v>150</v>
      </c>
      <c r="BE388" s="107">
        <f t="shared" si="83"/>
        <v>150</v>
      </c>
      <c r="BF388" s="108">
        <f t="shared" si="84"/>
        <v>1</v>
      </c>
      <c r="BG388" s="381">
        <f t="shared" ref="BG388:BG411" si="105">+(AD388/P388)</f>
        <v>1</v>
      </c>
      <c r="BH388" s="381">
        <f t="shared" ref="BH388:BH411" si="106">+IF(BG388&gt;100%,100%,BG388)</f>
        <v>1</v>
      </c>
      <c r="BI388" s="382">
        <f t="shared" ref="BI388:BI411" si="107">(BH388*O388)/100</f>
        <v>7.0000000000000007E-2</v>
      </c>
      <c r="BJ388" s="381">
        <f t="shared" ref="BJ388:BJ411" si="108">+(AZ388*AL388)/10000</f>
        <v>0.15</v>
      </c>
      <c r="BK388" s="381">
        <f t="shared" ref="BK388:BK411" si="109">+(BJ388*O388)/100</f>
        <v>1.0500000000000001E-2</v>
      </c>
    </row>
    <row r="389" spans="1:63" ht="96" thickTop="1" thickBot="1" x14ac:dyDescent="0.3">
      <c r="A389" s="18" t="s">
        <v>30</v>
      </c>
      <c r="B389" s="18" t="s">
        <v>31</v>
      </c>
      <c r="C389" s="18" t="s">
        <v>30</v>
      </c>
      <c r="D389" s="19" t="s">
        <v>31</v>
      </c>
      <c r="E389" s="19" t="s">
        <v>33</v>
      </c>
      <c r="F389" s="19" t="s">
        <v>34</v>
      </c>
      <c r="G389" s="19" t="s">
        <v>250</v>
      </c>
      <c r="H389" s="19" t="s">
        <v>251</v>
      </c>
      <c r="I389" s="19" t="s">
        <v>252</v>
      </c>
      <c r="J389" s="19" t="s">
        <v>253</v>
      </c>
      <c r="K389" s="19">
        <v>55.000000000000007</v>
      </c>
      <c r="L389" s="19" t="s">
        <v>38</v>
      </c>
      <c r="M389" s="19" t="s">
        <v>254</v>
      </c>
      <c r="N389" s="19" t="s">
        <v>255</v>
      </c>
      <c r="O389" s="23">
        <v>7</v>
      </c>
      <c r="P389" s="23">
        <v>80</v>
      </c>
      <c r="Q389" s="18" t="s">
        <v>38</v>
      </c>
      <c r="R389" s="18" t="s">
        <v>42</v>
      </c>
      <c r="S389" s="18" t="s">
        <v>43</v>
      </c>
      <c r="T389" s="22" t="s">
        <v>2439</v>
      </c>
      <c r="U389" s="18"/>
      <c r="V389" s="18"/>
      <c r="W389" s="18"/>
      <c r="X389" s="18"/>
      <c r="Y389" s="18"/>
      <c r="Z389" s="18"/>
      <c r="AA389" s="102">
        <v>80</v>
      </c>
      <c r="AB389" s="18" t="s">
        <v>2631</v>
      </c>
      <c r="AC389" s="18" t="s">
        <v>2612</v>
      </c>
      <c r="AD389" s="49">
        <f>+VLOOKUP(M389,'[12]PA con seg III Trimestre'!$M$357:$AF$475,18,FALSE)</f>
        <v>80</v>
      </c>
      <c r="AE389" s="49" t="str">
        <f>+VLOOKUP(M389,'[12]PA con seg III Trimestre'!$M$357:$AF$475,19,FALSE)</f>
        <v xml:space="preserve">Se realizó la implementación de los siguientes módulos: Manual de Calidad, Mapa de Procesos, Documentación.  En el aplicativo Isolución. </v>
      </c>
      <c r="AF389" s="49" t="str">
        <f>+VLOOKUP(M389,'[12]PA con seg III Trimestre'!$M$357:$AF$475,20,FALSE)</f>
        <v>Pantallazos de lo publicado en el aplicativo Isolución de cada uno de los Módulos, Home, Mapa de Procesos y Manual del Sistema de Gestión Integrado. Adjunto archivo magnetico carpeta  P206-659.</v>
      </c>
      <c r="AG389" s="23">
        <v>659</v>
      </c>
      <c r="AH389" s="22" t="s">
        <v>262</v>
      </c>
      <c r="AI389" s="22" t="s">
        <v>47</v>
      </c>
      <c r="AJ389" s="24">
        <v>42430</v>
      </c>
      <c r="AK389" s="24">
        <v>42716</v>
      </c>
      <c r="AL389" s="22">
        <v>15</v>
      </c>
      <c r="AM389" s="22" t="s">
        <v>258</v>
      </c>
      <c r="AN389" s="22" t="s">
        <v>142</v>
      </c>
      <c r="AO389" s="22" t="s">
        <v>2439</v>
      </c>
      <c r="AP389" s="23">
        <v>25</v>
      </c>
      <c r="AQ389" s="25" t="s">
        <v>263</v>
      </c>
      <c r="AR389" s="22" t="s">
        <v>264</v>
      </c>
      <c r="AS389" s="53">
        <v>50</v>
      </c>
      <c r="AT389" s="25" t="s">
        <v>265</v>
      </c>
      <c r="AU389" s="25" t="s">
        <v>266</v>
      </c>
      <c r="AV389" s="109">
        <v>75</v>
      </c>
      <c r="AW389" s="27">
        <v>0.74475524475524479</v>
      </c>
      <c r="AX389" s="25" t="s">
        <v>2632</v>
      </c>
      <c r="AY389" s="86" t="s">
        <v>2633</v>
      </c>
      <c r="AZ389" s="94">
        <f>+VLOOKUP(AG389,'[12]PA con seg III Trimestre'!$AG$357:$BC$475,20,FALSE)</f>
        <v>100</v>
      </c>
      <c r="BA389" s="106">
        <f t="shared" si="85"/>
        <v>1</v>
      </c>
      <c r="BB389" s="94" t="str">
        <f>+VLOOKUP(AG389,'[12]PA con seg III Trimestre'!$AG$357:$BC$475,22,FALSE)</f>
        <v xml:space="preserve">Se realizó la implementación de los siguientes módulos: Manual de Calidad, Mapa de Procesos, Documentación.  En el aplicativo Isolución. </v>
      </c>
      <c r="BC389" s="94" t="str">
        <f>+VLOOKUP(AG389,'[12]PA con seg III Trimestre'!$AG$357:$BC$475,23,FALSE)</f>
        <v>Pantallazos de lo publicado en el aplicativo Isolución de cada uno de los Módulos, Home, Mapa de Procesos y Manual del Sistema de Gestión Integrado. Adjunto archivo magnetico carpeta  P206-659.</v>
      </c>
      <c r="BD389" s="107">
        <f t="shared" si="82"/>
        <v>286</v>
      </c>
      <c r="BE389" s="107">
        <f t="shared" si="83"/>
        <v>286</v>
      </c>
      <c r="BF389" s="108">
        <f t="shared" si="84"/>
        <v>1</v>
      </c>
      <c r="BG389" s="381">
        <f t="shared" si="105"/>
        <v>1</v>
      </c>
      <c r="BH389" s="381">
        <f t="shared" si="106"/>
        <v>1</v>
      </c>
      <c r="BI389" s="382">
        <f t="shared" si="107"/>
        <v>7.0000000000000007E-2</v>
      </c>
      <c r="BJ389" s="381">
        <f t="shared" si="108"/>
        <v>0.15</v>
      </c>
      <c r="BK389" s="381">
        <f t="shared" si="109"/>
        <v>1.0500000000000001E-2</v>
      </c>
    </row>
    <row r="390" spans="1:63" ht="204" thickTop="1" thickBot="1" x14ac:dyDescent="0.3">
      <c r="A390" s="18" t="s">
        <v>30</v>
      </c>
      <c r="B390" s="18" t="s">
        <v>31</v>
      </c>
      <c r="C390" s="18" t="s">
        <v>30</v>
      </c>
      <c r="D390" s="19" t="s">
        <v>31</v>
      </c>
      <c r="E390" s="19" t="s">
        <v>33</v>
      </c>
      <c r="F390" s="19" t="s">
        <v>34</v>
      </c>
      <c r="G390" s="19" t="s">
        <v>250</v>
      </c>
      <c r="H390" s="19" t="s">
        <v>251</v>
      </c>
      <c r="I390" s="19" t="s">
        <v>252</v>
      </c>
      <c r="J390" s="19" t="s">
        <v>253</v>
      </c>
      <c r="K390" s="19">
        <v>55.000000000000007</v>
      </c>
      <c r="L390" s="19" t="s">
        <v>38</v>
      </c>
      <c r="M390" s="19" t="s">
        <v>254</v>
      </c>
      <c r="N390" s="19" t="s">
        <v>255</v>
      </c>
      <c r="O390" s="23">
        <v>7</v>
      </c>
      <c r="P390" s="23">
        <v>80</v>
      </c>
      <c r="Q390" s="18" t="s">
        <v>38</v>
      </c>
      <c r="R390" s="18" t="s">
        <v>42</v>
      </c>
      <c r="S390" s="18" t="s">
        <v>43</v>
      </c>
      <c r="T390" s="22" t="s">
        <v>2439</v>
      </c>
      <c r="U390" s="18"/>
      <c r="V390" s="18"/>
      <c r="W390" s="18"/>
      <c r="X390" s="18"/>
      <c r="Y390" s="18"/>
      <c r="Z390" s="18"/>
      <c r="AA390" s="102">
        <v>80</v>
      </c>
      <c r="AB390" s="18" t="s">
        <v>2631</v>
      </c>
      <c r="AC390" s="18" t="s">
        <v>2612</v>
      </c>
      <c r="AD390" s="49">
        <f>+VLOOKUP(M390,'[12]PA con seg III Trimestre'!$M$357:$AF$475,18,FALSE)</f>
        <v>80</v>
      </c>
      <c r="AE390" s="49" t="str">
        <f>+VLOOKUP(M390,'[12]PA con seg III Trimestre'!$M$357:$AF$475,19,FALSE)</f>
        <v xml:space="preserve">Se realizó la implementación de los siguientes módulos: Manual de Calidad, Mapa de Procesos, Documentación.  En el aplicativo Isolución. </v>
      </c>
      <c r="AF390" s="49" t="str">
        <f>+VLOOKUP(M390,'[12]PA con seg III Trimestre'!$M$357:$AF$475,20,FALSE)</f>
        <v>Pantallazos de lo publicado en el aplicativo Isolución de cada uno de los Módulos, Home, Mapa de Procesos y Manual del Sistema de Gestión Integrado. Adjunto archivo magnetico carpeta  P206-659.</v>
      </c>
      <c r="AG390" s="23">
        <v>660</v>
      </c>
      <c r="AH390" s="22" t="s">
        <v>267</v>
      </c>
      <c r="AI390" s="22" t="s">
        <v>47</v>
      </c>
      <c r="AJ390" s="24">
        <v>42430</v>
      </c>
      <c r="AK390" s="24">
        <v>42716</v>
      </c>
      <c r="AL390" s="22">
        <v>15</v>
      </c>
      <c r="AM390" s="22" t="s">
        <v>258</v>
      </c>
      <c r="AN390" s="22" t="s">
        <v>142</v>
      </c>
      <c r="AO390" s="22" t="s">
        <v>2439</v>
      </c>
      <c r="AP390" s="23">
        <v>0</v>
      </c>
      <c r="AQ390" s="25" t="s">
        <v>270</v>
      </c>
      <c r="AR390" s="22" t="s">
        <v>177</v>
      </c>
      <c r="AS390" s="23">
        <v>50</v>
      </c>
      <c r="AT390" s="25" t="s">
        <v>271</v>
      </c>
      <c r="AU390" s="25" t="s">
        <v>272</v>
      </c>
      <c r="AV390" s="109">
        <v>75</v>
      </c>
      <c r="AW390" s="27">
        <v>0.74475524475524479</v>
      </c>
      <c r="AX390" s="18" t="s">
        <v>2634</v>
      </c>
      <c r="AY390" s="86" t="s">
        <v>2635</v>
      </c>
      <c r="AZ390" s="94">
        <f>+VLOOKUP(AG390,'[12]PA con seg III Trimestre'!$AG$357:$BC$475,20,FALSE)</f>
        <v>100</v>
      </c>
      <c r="BA390" s="106">
        <f t="shared" si="85"/>
        <v>1</v>
      </c>
      <c r="BB390" s="94" t="str">
        <f>+VLOOKUP(AG390,'[12]PA con seg III Trimestre'!$AG$357:$BC$475,22,FALSE)</f>
        <v>Se efectuaron capacitaciones por proceso al Equipo Operativo Calidad MECI, en la Oficina Asesora de Planeación: 
*Gestión del Conocimiento Institucional, acta No.179 (1/07/2016).
*Gestión Documental, acta No.182 (8/07/2016).
*Planificación Institucional, acta No.187 (13/07/2016).
*Gestión Legal, acta No.192 (15/07/2016).
*Seguridad Penitenciaria, acta No.196 (19/07/2016).
*Logística y Abastecimiento, acta No.203 (22/07/2016).
*Comunicación Estratégica, acta No.204 (26/07/2016).
*Gestión Disciplinaria, acta No. 208 (29/07/2016).
*Gestión Financiera, acta No.212 (5/08/2016).
*Planificación Institucional, acta No.221 (23/082016).
*Gestión Talento Humano, acta No. 225 (26/08/2016).</v>
      </c>
      <c r="BC390" s="94" t="str">
        <f>+VLOOKUP(AG390,'[12]PA con seg III Trimestre'!$AG$357:$BC$475,23,FALSE)</f>
        <v>Actas Nos.179,182,187,192,196,203,204,208, 212,221, 225, realizadas por el contratista Esteban Mancera.   Adjunto archivo magnetico carpeta  P206-660.</v>
      </c>
      <c r="BD390" s="107">
        <f t="shared" si="82"/>
        <v>286</v>
      </c>
      <c r="BE390" s="107">
        <f t="shared" si="83"/>
        <v>286</v>
      </c>
      <c r="BF390" s="108">
        <f t="shared" si="84"/>
        <v>1</v>
      </c>
      <c r="BG390" s="381">
        <f t="shared" si="105"/>
        <v>1</v>
      </c>
      <c r="BH390" s="381">
        <f t="shared" si="106"/>
        <v>1</v>
      </c>
      <c r="BI390" s="382">
        <f t="shared" si="107"/>
        <v>7.0000000000000007E-2</v>
      </c>
      <c r="BJ390" s="381">
        <f t="shared" si="108"/>
        <v>0.15</v>
      </c>
      <c r="BK390" s="381">
        <f t="shared" si="109"/>
        <v>1.0500000000000001E-2</v>
      </c>
    </row>
    <row r="391" spans="1:63" ht="82.5" thickTop="1" thickBot="1" x14ac:dyDescent="0.3">
      <c r="A391" s="18" t="s">
        <v>30</v>
      </c>
      <c r="B391" s="18" t="s">
        <v>31</v>
      </c>
      <c r="C391" s="18" t="s">
        <v>30</v>
      </c>
      <c r="D391" s="19" t="s">
        <v>31</v>
      </c>
      <c r="E391" s="19" t="s">
        <v>33</v>
      </c>
      <c r="F391" s="19" t="s">
        <v>34</v>
      </c>
      <c r="G391" s="19" t="s">
        <v>250</v>
      </c>
      <c r="H391" s="19" t="s">
        <v>251</v>
      </c>
      <c r="I391" s="19" t="s">
        <v>252</v>
      </c>
      <c r="J391" s="19" t="s">
        <v>253</v>
      </c>
      <c r="K391" s="19">
        <v>55.000000000000007</v>
      </c>
      <c r="L391" s="19" t="s">
        <v>38</v>
      </c>
      <c r="M391" s="19" t="s">
        <v>254</v>
      </c>
      <c r="N391" s="19" t="s">
        <v>255</v>
      </c>
      <c r="O391" s="23">
        <v>7</v>
      </c>
      <c r="P391" s="23">
        <v>80</v>
      </c>
      <c r="Q391" s="18" t="s">
        <v>38</v>
      </c>
      <c r="R391" s="18" t="s">
        <v>42</v>
      </c>
      <c r="S391" s="18" t="s">
        <v>43</v>
      </c>
      <c r="T391" s="22" t="s">
        <v>2439</v>
      </c>
      <c r="U391" s="18"/>
      <c r="V391" s="18"/>
      <c r="W391" s="18"/>
      <c r="X391" s="18"/>
      <c r="Y391" s="18"/>
      <c r="Z391" s="18"/>
      <c r="AA391" s="102">
        <v>80</v>
      </c>
      <c r="AB391" s="18" t="s">
        <v>2631</v>
      </c>
      <c r="AC391" s="18" t="s">
        <v>2612</v>
      </c>
      <c r="AD391" s="49">
        <f>+VLOOKUP(M391,'[12]PA con seg III Trimestre'!$M$357:$AF$475,18,FALSE)</f>
        <v>80</v>
      </c>
      <c r="AE391" s="49" t="str">
        <f>+VLOOKUP(M391,'[12]PA con seg III Trimestre'!$M$357:$AF$475,19,FALSE)</f>
        <v xml:space="preserve">Se realizó la implementación de los siguientes módulos: Manual de Calidad, Mapa de Procesos, Documentación.  En el aplicativo Isolución. </v>
      </c>
      <c r="AF391" s="49" t="str">
        <f>+VLOOKUP(M391,'[12]PA con seg III Trimestre'!$M$357:$AF$475,20,FALSE)</f>
        <v>Pantallazos de lo publicado en el aplicativo Isolución de cada uno de los Módulos, Home, Mapa de Procesos y Manual del Sistema de Gestión Integrado. Adjunto archivo magnetico carpeta  P206-659.</v>
      </c>
      <c r="AG391" s="23">
        <v>661</v>
      </c>
      <c r="AH391" s="22" t="s">
        <v>273</v>
      </c>
      <c r="AI391" s="22" t="s">
        <v>47</v>
      </c>
      <c r="AJ391" s="24">
        <v>42430</v>
      </c>
      <c r="AK391" s="24">
        <v>42716</v>
      </c>
      <c r="AL391" s="22">
        <v>15</v>
      </c>
      <c r="AM391" s="22" t="s">
        <v>258</v>
      </c>
      <c r="AN391" s="22" t="s">
        <v>142</v>
      </c>
      <c r="AO391" s="22" t="s">
        <v>2439</v>
      </c>
      <c r="AP391" s="23">
        <v>50</v>
      </c>
      <c r="AQ391" s="25" t="s">
        <v>275</v>
      </c>
      <c r="AR391" s="22" t="s">
        <v>277</v>
      </c>
      <c r="AS391" s="53">
        <v>100</v>
      </c>
      <c r="AT391" s="25" t="s">
        <v>278</v>
      </c>
      <c r="AU391" s="25" t="s">
        <v>279</v>
      </c>
      <c r="AV391" s="109">
        <v>100</v>
      </c>
      <c r="AW391" s="27">
        <v>0.74475524475524479</v>
      </c>
      <c r="AX391" s="25" t="s">
        <v>278</v>
      </c>
      <c r="AY391" s="86" t="s">
        <v>279</v>
      </c>
      <c r="AZ391" s="94">
        <f>+VLOOKUP(AG391,'[12]PA con seg III Trimestre'!$AG$357:$BC$475,20,FALSE)</f>
        <v>100</v>
      </c>
      <c r="BA391" s="106">
        <f t="shared" si="85"/>
        <v>1</v>
      </c>
      <c r="BB391" s="94" t="str">
        <f>+VLOOKUP(AG391,'[12]PA con seg III Trimestre'!$AG$357:$BC$475,22,FALSE)</f>
        <v>Mediante Resolución No. 2324 del 02 de mayo de 2016, se aprobo y adopto el procedimiento PE-PI-P06 V01 Revisión por la Dirección del Sistema de Gestión Integrado</v>
      </c>
      <c r="BC391" s="94" t="str">
        <f>+VLOOKUP(AG391,'[12]PA con seg III Trimestre'!$AG$357:$BC$475,23,FALSE)</f>
        <v>Se remite mediante correo electronico
 Actividad 
 No. 03</v>
      </c>
      <c r="BD391" s="107">
        <f t="shared" ref="BD391:BD454" si="110">+AK391-AJ391</f>
        <v>286</v>
      </c>
      <c r="BE391" s="107">
        <f t="shared" ref="BE391:BE454" si="111">IF($BE$6-AJ391&gt;BD391,BD391,IF($BE$6-AJ391&lt;=0,"Actividad no ha iniciado",$BE$6-AJ391))</f>
        <v>286</v>
      </c>
      <c r="BF391" s="108">
        <f t="shared" ref="BF391:BF454" si="112">IF(BE391="Actividad no ha iniciado","Actividad no ha iniciado",IF(AO391="Inactivo","Actividad inactiva",BE391/BD391))</f>
        <v>1</v>
      </c>
      <c r="BG391" s="381">
        <f t="shared" si="105"/>
        <v>1</v>
      </c>
      <c r="BH391" s="381">
        <f t="shared" si="106"/>
        <v>1</v>
      </c>
      <c r="BI391" s="382">
        <f t="shared" si="107"/>
        <v>7.0000000000000007E-2</v>
      </c>
      <c r="BJ391" s="381">
        <f t="shared" si="108"/>
        <v>0.15</v>
      </c>
      <c r="BK391" s="381">
        <f t="shared" si="109"/>
        <v>1.0500000000000001E-2</v>
      </c>
    </row>
    <row r="392" spans="1:63" ht="82.5" thickTop="1" thickBot="1" x14ac:dyDescent="0.3">
      <c r="A392" s="18" t="s">
        <v>30</v>
      </c>
      <c r="B392" s="18" t="s">
        <v>31</v>
      </c>
      <c r="C392" s="18" t="s">
        <v>30</v>
      </c>
      <c r="D392" s="19" t="s">
        <v>31</v>
      </c>
      <c r="E392" s="19" t="s">
        <v>33</v>
      </c>
      <c r="F392" s="19" t="s">
        <v>34</v>
      </c>
      <c r="G392" s="19" t="s">
        <v>250</v>
      </c>
      <c r="H392" s="19" t="s">
        <v>251</v>
      </c>
      <c r="I392" s="19" t="s">
        <v>252</v>
      </c>
      <c r="J392" s="19" t="s">
        <v>253</v>
      </c>
      <c r="K392" s="19">
        <v>55.000000000000007</v>
      </c>
      <c r="L392" s="19" t="s">
        <v>38</v>
      </c>
      <c r="M392" s="19" t="s">
        <v>254</v>
      </c>
      <c r="N392" s="19" t="s">
        <v>255</v>
      </c>
      <c r="O392" s="23">
        <v>7</v>
      </c>
      <c r="P392" s="23">
        <v>80</v>
      </c>
      <c r="Q392" s="18" t="s">
        <v>38</v>
      </c>
      <c r="R392" s="18" t="s">
        <v>42</v>
      </c>
      <c r="S392" s="18" t="s">
        <v>43</v>
      </c>
      <c r="T392" s="22" t="s">
        <v>2439</v>
      </c>
      <c r="U392" s="18"/>
      <c r="V392" s="18"/>
      <c r="W392" s="18"/>
      <c r="X392" s="18"/>
      <c r="Y392" s="18"/>
      <c r="Z392" s="18"/>
      <c r="AA392" s="102">
        <v>80</v>
      </c>
      <c r="AB392" s="18" t="s">
        <v>2631</v>
      </c>
      <c r="AC392" s="18" t="s">
        <v>2612</v>
      </c>
      <c r="AD392" s="49">
        <f>+VLOOKUP(M392,'[12]PA con seg III Trimestre'!$M$357:$AF$475,18,FALSE)</f>
        <v>80</v>
      </c>
      <c r="AE392" s="49" t="str">
        <f>+VLOOKUP(M392,'[12]PA con seg III Trimestre'!$M$357:$AF$475,19,FALSE)</f>
        <v xml:space="preserve">Se realizó la implementación de los siguientes módulos: Manual de Calidad, Mapa de Procesos, Documentación.  En el aplicativo Isolución. </v>
      </c>
      <c r="AF392" s="49" t="str">
        <f>+VLOOKUP(M392,'[12]PA con seg III Trimestre'!$M$357:$AF$475,20,FALSE)</f>
        <v>Pantallazos de lo publicado en el aplicativo Isolución de cada uno de los Módulos, Home, Mapa de Procesos y Manual del Sistema de Gestión Integrado. Adjunto archivo magnetico carpeta  P206-659.</v>
      </c>
      <c r="AG392" s="23">
        <v>662</v>
      </c>
      <c r="AH392" s="22" t="s">
        <v>280</v>
      </c>
      <c r="AI392" s="22" t="s">
        <v>47</v>
      </c>
      <c r="AJ392" s="24">
        <v>42430</v>
      </c>
      <c r="AK392" s="24">
        <v>42716</v>
      </c>
      <c r="AL392" s="22">
        <v>20</v>
      </c>
      <c r="AM392" s="22" t="s">
        <v>258</v>
      </c>
      <c r="AN392" s="22" t="s">
        <v>142</v>
      </c>
      <c r="AO392" s="22" t="s">
        <v>2439</v>
      </c>
      <c r="AP392" s="23">
        <v>25</v>
      </c>
      <c r="AQ392" s="25" t="s">
        <v>281</v>
      </c>
      <c r="AR392" s="22" t="s">
        <v>282</v>
      </c>
      <c r="AS392" s="53">
        <v>100</v>
      </c>
      <c r="AT392" s="25" t="s">
        <v>283</v>
      </c>
      <c r="AU392" s="25" t="s">
        <v>284</v>
      </c>
      <c r="AV392" s="109">
        <v>100</v>
      </c>
      <c r="AW392" s="27">
        <v>0.74475524475524479</v>
      </c>
      <c r="AX392" s="25" t="s">
        <v>283</v>
      </c>
      <c r="AY392" s="86" t="s">
        <v>284</v>
      </c>
      <c r="AZ392" s="94">
        <f>+VLOOKUP(AG392,'[12]PA con seg III Trimestre'!$AG$357:$BC$475,20,FALSE)</f>
        <v>100</v>
      </c>
      <c r="BA392" s="106">
        <f t="shared" ref="BA392:BA455" si="113">+BF392</f>
        <v>1</v>
      </c>
      <c r="BB392" s="94" t="str">
        <f>+VLOOKUP(AG392,'[12]PA con seg III Trimestre'!$AG$357:$BC$475,22,FALSE)</f>
        <v>Mediante Resolución No. 2324 del 02 de mayo de 2016, se aprobo y adopto el procedimiento PE-PI-P05 V01 Identificación, Tratamiento y Seguimiento al Servicio no Conforme documento PDF</v>
      </c>
      <c r="BC392" s="94" t="str">
        <f>+VLOOKUP(AG392,'[12]PA con seg III Trimestre'!$AG$357:$BC$475,23,FALSE)</f>
        <v>Se remite mediante correo electronico
 Actividad 
 No. 04</v>
      </c>
      <c r="BD392" s="107">
        <f t="shared" si="110"/>
        <v>286</v>
      </c>
      <c r="BE392" s="107">
        <f t="shared" si="111"/>
        <v>286</v>
      </c>
      <c r="BF392" s="108">
        <f t="shared" si="112"/>
        <v>1</v>
      </c>
      <c r="BG392" s="381">
        <f t="shared" si="105"/>
        <v>1</v>
      </c>
      <c r="BH392" s="381">
        <f t="shared" si="106"/>
        <v>1</v>
      </c>
      <c r="BI392" s="382">
        <f t="shared" si="107"/>
        <v>7.0000000000000007E-2</v>
      </c>
      <c r="BJ392" s="381">
        <f t="shared" si="108"/>
        <v>0.2</v>
      </c>
      <c r="BK392" s="381">
        <f t="shared" si="109"/>
        <v>1.4000000000000002E-2</v>
      </c>
    </row>
    <row r="393" spans="1:63" ht="82.5" thickTop="1" thickBot="1" x14ac:dyDescent="0.3">
      <c r="A393" s="18" t="s">
        <v>30</v>
      </c>
      <c r="B393" s="18" t="s">
        <v>31</v>
      </c>
      <c r="C393" s="18" t="s">
        <v>30</v>
      </c>
      <c r="D393" s="19" t="s">
        <v>31</v>
      </c>
      <c r="E393" s="19" t="s">
        <v>33</v>
      </c>
      <c r="F393" s="19" t="s">
        <v>34</v>
      </c>
      <c r="G393" s="19" t="s">
        <v>250</v>
      </c>
      <c r="H393" s="19" t="s">
        <v>251</v>
      </c>
      <c r="I393" s="19" t="s">
        <v>252</v>
      </c>
      <c r="J393" s="19" t="s">
        <v>253</v>
      </c>
      <c r="K393" s="19">
        <v>55.000000000000007</v>
      </c>
      <c r="L393" s="19" t="s">
        <v>38</v>
      </c>
      <c r="M393" s="19" t="s">
        <v>254</v>
      </c>
      <c r="N393" s="19" t="s">
        <v>255</v>
      </c>
      <c r="O393" s="23">
        <v>7</v>
      </c>
      <c r="P393" s="23">
        <v>80</v>
      </c>
      <c r="Q393" s="18" t="s">
        <v>38</v>
      </c>
      <c r="R393" s="18" t="s">
        <v>42</v>
      </c>
      <c r="S393" s="18" t="s">
        <v>43</v>
      </c>
      <c r="T393" s="22" t="s">
        <v>2439</v>
      </c>
      <c r="U393" s="18"/>
      <c r="V393" s="18"/>
      <c r="W393" s="18"/>
      <c r="X393" s="18"/>
      <c r="Y393" s="18"/>
      <c r="Z393" s="18"/>
      <c r="AA393" s="102">
        <v>80</v>
      </c>
      <c r="AB393" s="18" t="s">
        <v>2631</v>
      </c>
      <c r="AC393" s="18" t="s">
        <v>2612</v>
      </c>
      <c r="AD393" s="49">
        <f>+VLOOKUP(M393,'[12]PA con seg III Trimestre'!$M$357:$AF$475,18,FALSE)</f>
        <v>80</v>
      </c>
      <c r="AE393" s="49" t="str">
        <f>+VLOOKUP(M393,'[12]PA con seg III Trimestre'!$M$357:$AF$475,19,FALSE)</f>
        <v xml:space="preserve">Se realizó la implementación de los siguientes módulos: Manual de Calidad, Mapa de Procesos, Documentación.  En el aplicativo Isolución. </v>
      </c>
      <c r="AF393" s="49" t="str">
        <f>+VLOOKUP(M393,'[12]PA con seg III Trimestre'!$M$357:$AF$475,20,FALSE)</f>
        <v>Pantallazos de lo publicado en el aplicativo Isolución de cada uno de los Módulos, Home, Mapa de Procesos y Manual del Sistema de Gestión Integrado. Adjunto archivo magnetico carpeta  P206-659.</v>
      </c>
      <c r="AG393" s="23">
        <v>663</v>
      </c>
      <c r="AH393" s="22" t="s">
        <v>285</v>
      </c>
      <c r="AI393" s="22" t="s">
        <v>47</v>
      </c>
      <c r="AJ393" s="24">
        <v>42370</v>
      </c>
      <c r="AK393" s="24">
        <v>42460</v>
      </c>
      <c r="AL393" s="22">
        <v>20</v>
      </c>
      <c r="AM393" s="22" t="s">
        <v>60</v>
      </c>
      <c r="AN393" s="22" t="s">
        <v>61</v>
      </c>
      <c r="AO393" s="22" t="s">
        <v>2439</v>
      </c>
      <c r="AP393" s="23">
        <v>100</v>
      </c>
      <c r="AQ393" s="25" t="s">
        <v>287</v>
      </c>
      <c r="AR393" s="25" t="s">
        <v>67</v>
      </c>
      <c r="AS393" s="23">
        <v>100</v>
      </c>
      <c r="AT393" s="25" t="s">
        <v>287</v>
      </c>
      <c r="AU393" s="25" t="s">
        <v>67</v>
      </c>
      <c r="AV393" s="26">
        <f>+AS393</f>
        <v>100</v>
      </c>
      <c r="AW393" s="27">
        <v>1</v>
      </c>
      <c r="AX393" s="25" t="s">
        <v>2636</v>
      </c>
      <c r="AY393" s="86" t="s">
        <v>67</v>
      </c>
      <c r="AZ393" s="94">
        <f>+VLOOKUP(AG393,'[12]PA con seg III Trimestre'!$AG$357:$BC$475,20,FALSE)</f>
        <v>100</v>
      </c>
      <c r="BA393" s="106">
        <f t="shared" si="113"/>
        <v>1</v>
      </c>
      <c r="BB393" s="94" t="str">
        <f>+VLOOKUP(AG393,'[12]PA con seg III Trimestre'!$AG$357:$BC$475,22,FALSE)</f>
        <v>se presento borrador para revisión del manual de indicadores del instituto por medio de correo institucional al jefe de la oficina asesora de planeación</v>
      </c>
      <c r="BC393" s="94" t="str">
        <f>+VLOOKUP(AG393,'[12]PA con seg III Trimestre'!$AG$357:$BC$475,23,FALSE)</f>
        <v>URL: http://sinergiapp.dnp.gov.co/#IndicEntidad/132/45/26</v>
      </c>
      <c r="BD393" s="107">
        <f t="shared" si="110"/>
        <v>90</v>
      </c>
      <c r="BE393" s="107">
        <f t="shared" si="111"/>
        <v>90</v>
      </c>
      <c r="BF393" s="108">
        <f t="shared" si="112"/>
        <v>1</v>
      </c>
      <c r="BG393" s="381">
        <f t="shared" si="105"/>
        <v>1</v>
      </c>
      <c r="BH393" s="381">
        <f t="shared" si="106"/>
        <v>1</v>
      </c>
      <c r="BI393" s="382">
        <f t="shared" si="107"/>
        <v>7.0000000000000007E-2</v>
      </c>
      <c r="BJ393" s="381">
        <f t="shared" si="108"/>
        <v>0.2</v>
      </c>
      <c r="BK393" s="381">
        <f t="shared" si="109"/>
        <v>1.4000000000000002E-2</v>
      </c>
    </row>
    <row r="394" spans="1:63" ht="123" thickTop="1" thickBot="1" x14ac:dyDescent="0.3">
      <c r="A394" s="18" t="s">
        <v>30</v>
      </c>
      <c r="B394" s="18" t="s">
        <v>31</v>
      </c>
      <c r="C394" s="18" t="s">
        <v>30</v>
      </c>
      <c r="D394" s="19" t="s">
        <v>31</v>
      </c>
      <c r="E394" s="19" t="s">
        <v>33</v>
      </c>
      <c r="F394" s="19" t="s">
        <v>34</v>
      </c>
      <c r="G394" s="19" t="s">
        <v>250</v>
      </c>
      <c r="H394" s="19" t="s">
        <v>251</v>
      </c>
      <c r="I394" s="19" t="s">
        <v>252</v>
      </c>
      <c r="J394" s="19" t="s">
        <v>253</v>
      </c>
      <c r="K394" s="19">
        <v>55.000000000000007</v>
      </c>
      <c r="L394" s="19" t="s">
        <v>38</v>
      </c>
      <c r="M394" s="19" t="s">
        <v>289</v>
      </c>
      <c r="N394" s="19" t="s">
        <v>290</v>
      </c>
      <c r="O394" s="20">
        <v>7</v>
      </c>
      <c r="P394" s="23">
        <v>55</v>
      </c>
      <c r="Q394" s="18" t="s">
        <v>38</v>
      </c>
      <c r="R394" s="21" t="s">
        <v>42</v>
      </c>
      <c r="S394" s="22" t="s">
        <v>43</v>
      </c>
      <c r="T394" s="22" t="s">
        <v>2439</v>
      </c>
      <c r="U394" s="22"/>
      <c r="V394" s="22"/>
      <c r="W394" s="22"/>
      <c r="X394" s="18">
        <v>40</v>
      </c>
      <c r="Y394" s="18" t="s">
        <v>291</v>
      </c>
      <c r="Z394" s="18" t="s">
        <v>45</v>
      </c>
      <c r="AA394" s="102">
        <v>55</v>
      </c>
      <c r="AB394" s="18" t="s">
        <v>2613</v>
      </c>
      <c r="AC394" s="254" t="s">
        <v>2612</v>
      </c>
      <c r="AD394" s="49">
        <f>+VLOOKUP(M394,'[12]PA con seg III Trimestre'!$M$357:$AF$475,18,FALSE)</f>
        <v>55</v>
      </c>
      <c r="AE394" s="49" t="str">
        <f>+VLOOKUP(M394,'[12]PA con seg III Trimestre'!$M$357:$AF$475,19,FALSE)</f>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
      <c r="AF394" s="49" t="str">
        <f>+VLOOKUP(M394,'[12]PA con seg III Trimestre'!$M$357:$AF$475,20,FALSE)</f>
        <v>las evidencias se encuentran cargadas en la carpeta de google drive junto a los soportes de cumplimiento de las actividades del producto</v>
      </c>
      <c r="AG394" s="23">
        <v>664</v>
      </c>
      <c r="AH394" s="22" t="s">
        <v>292</v>
      </c>
      <c r="AI394" s="22" t="s">
        <v>70</v>
      </c>
      <c r="AJ394" s="24">
        <v>42370</v>
      </c>
      <c r="AK394" s="24">
        <v>42716</v>
      </c>
      <c r="AL394" s="22">
        <v>50</v>
      </c>
      <c r="AM394" s="22" t="s">
        <v>258</v>
      </c>
      <c r="AN394" s="22" t="s">
        <v>142</v>
      </c>
      <c r="AO394" s="22" t="s">
        <v>2439</v>
      </c>
      <c r="AP394" s="23">
        <v>100</v>
      </c>
      <c r="AQ394" s="25" t="s">
        <v>293</v>
      </c>
      <c r="AR394" s="22" t="s">
        <v>294</v>
      </c>
      <c r="AS394" s="23">
        <v>100</v>
      </c>
      <c r="AT394" s="25" t="s">
        <v>295</v>
      </c>
      <c r="AU394" s="25" t="s">
        <v>296</v>
      </c>
      <c r="AV394" s="109">
        <v>100</v>
      </c>
      <c r="AW394" s="27">
        <v>0.78901734104046239</v>
      </c>
      <c r="AX394" s="25" t="s">
        <v>2670</v>
      </c>
      <c r="AY394" s="86" t="s">
        <v>2671</v>
      </c>
      <c r="AZ394" s="94">
        <f>+VLOOKUP(AG394,'[12]PA con seg III Trimestre'!$AG$357:$BC$475,20,FALSE)</f>
        <v>100</v>
      </c>
      <c r="BA394" s="106">
        <f t="shared" si="113"/>
        <v>1</v>
      </c>
      <c r="BB394" s="94" t="str">
        <f>+VLOOKUP(AG394,'[12]PA con seg III Trimestre'!$AG$357:$BC$475,22,FALSE)</f>
        <v>Durante el trimestre se brindo asesoría presencial y  a traves del aplicativo institucional Isolución en la elaboración de diferentes documentos (guías, procedimientos, políticas, formatos etc), necesarios para la gestión y desarrollo de cada proceso.</v>
      </c>
      <c r="BC394" s="94" t="str">
        <f>+VLOOKUP(AG394,'[12]PA con seg III Trimestre'!$AG$357:$BC$475,23,FALSE)</f>
        <v>Actas No. 188, 238, 249,252 del SGI revisión de documentos, y reportes el aplicativo Isolución, del módulo de tareas un  total de 86.   Adjunto archivo magnetico carpeta  P81-664</v>
      </c>
      <c r="BD394" s="107">
        <f t="shared" si="110"/>
        <v>346</v>
      </c>
      <c r="BE394" s="107">
        <f t="shared" si="111"/>
        <v>346</v>
      </c>
      <c r="BF394" s="108">
        <f t="shared" si="112"/>
        <v>1</v>
      </c>
      <c r="BG394" s="381">
        <f t="shared" si="105"/>
        <v>1</v>
      </c>
      <c r="BH394" s="381">
        <f t="shared" si="106"/>
        <v>1</v>
      </c>
      <c r="BI394" s="382">
        <f t="shared" si="107"/>
        <v>7.0000000000000007E-2</v>
      </c>
      <c r="BJ394" s="381">
        <f t="shared" si="108"/>
        <v>0.5</v>
      </c>
      <c r="BK394" s="381">
        <f t="shared" si="109"/>
        <v>3.5000000000000003E-2</v>
      </c>
    </row>
    <row r="395" spans="1:63" ht="123" thickTop="1" thickBot="1" x14ac:dyDescent="0.3">
      <c r="A395" s="18" t="s">
        <v>30</v>
      </c>
      <c r="B395" s="18" t="s">
        <v>31</v>
      </c>
      <c r="C395" s="18" t="s">
        <v>30</v>
      </c>
      <c r="D395" s="19" t="s">
        <v>31</v>
      </c>
      <c r="E395" s="19" t="s">
        <v>33</v>
      </c>
      <c r="F395" s="19" t="s">
        <v>34</v>
      </c>
      <c r="G395" s="19" t="s">
        <v>250</v>
      </c>
      <c r="H395" s="19" t="s">
        <v>251</v>
      </c>
      <c r="I395" s="19" t="s">
        <v>252</v>
      </c>
      <c r="J395" s="19" t="s">
        <v>253</v>
      </c>
      <c r="K395" s="19">
        <v>55.000000000000007</v>
      </c>
      <c r="L395" s="19" t="s">
        <v>38</v>
      </c>
      <c r="M395" s="19" t="s">
        <v>289</v>
      </c>
      <c r="N395" s="19" t="s">
        <v>290</v>
      </c>
      <c r="O395" s="23">
        <v>7</v>
      </c>
      <c r="P395" s="23">
        <v>55</v>
      </c>
      <c r="Q395" s="18" t="s">
        <v>38</v>
      </c>
      <c r="R395" s="18" t="s">
        <v>42</v>
      </c>
      <c r="S395" s="18" t="s">
        <v>43</v>
      </c>
      <c r="T395" s="22" t="s">
        <v>2439</v>
      </c>
      <c r="U395" s="18"/>
      <c r="V395" s="18"/>
      <c r="W395" s="18"/>
      <c r="X395" s="18"/>
      <c r="Y395" s="18"/>
      <c r="Z395" s="18"/>
      <c r="AA395" s="102">
        <v>55</v>
      </c>
      <c r="AB395" s="18" t="s">
        <v>2613</v>
      </c>
      <c r="AC395" s="254" t="s">
        <v>2612</v>
      </c>
      <c r="AD395" s="49">
        <f>+VLOOKUP(M395,'[12]PA con seg III Trimestre'!$M$357:$AF$475,18,FALSE)</f>
        <v>55</v>
      </c>
      <c r="AE395" s="49" t="str">
        <f>+VLOOKUP(M395,'[12]PA con seg III Trimestre'!$M$357:$AF$475,19,FALSE)</f>
        <v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v>
      </c>
      <c r="AF395" s="49" t="str">
        <f>+VLOOKUP(M395,'[12]PA con seg III Trimestre'!$M$357:$AF$475,20,FALSE)</f>
        <v>las evidencias se encuentran cargadas en la carpeta de google drive junto a los soportes de cumplimiento de las actividades del producto</v>
      </c>
      <c r="AG395" s="23">
        <v>665</v>
      </c>
      <c r="AH395" s="22" t="s">
        <v>297</v>
      </c>
      <c r="AI395" s="22" t="s">
        <v>70</v>
      </c>
      <c r="AJ395" s="24">
        <v>42370</v>
      </c>
      <c r="AK395" s="24">
        <v>42716</v>
      </c>
      <c r="AL395" s="22">
        <v>50</v>
      </c>
      <c r="AM395" s="22" t="s">
        <v>258</v>
      </c>
      <c r="AN395" s="22" t="s">
        <v>142</v>
      </c>
      <c r="AO395" s="22" t="s">
        <v>2439</v>
      </c>
      <c r="AP395" s="23">
        <v>100</v>
      </c>
      <c r="AQ395" s="25" t="s">
        <v>300</v>
      </c>
      <c r="AR395" s="22" t="s">
        <v>301</v>
      </c>
      <c r="AS395" s="23">
        <v>100</v>
      </c>
      <c r="AT395" s="25" t="s">
        <v>302</v>
      </c>
      <c r="AU395" s="25" t="s">
        <v>296</v>
      </c>
      <c r="AV395" s="109">
        <v>100</v>
      </c>
      <c r="AW395" s="27">
        <v>0.78901734104046239</v>
      </c>
      <c r="AX395" s="25" t="s">
        <v>2672</v>
      </c>
      <c r="AY395" s="86" t="s">
        <v>2673</v>
      </c>
      <c r="AZ395" s="94">
        <f>+VLOOKUP(AG395,'[12]PA con seg III Trimestre'!$AG$357:$BC$475,20,FALSE)</f>
        <v>100</v>
      </c>
      <c r="BA395" s="106">
        <f t="shared" si="113"/>
        <v>1</v>
      </c>
      <c r="BB395" s="94" t="str">
        <f>+VLOOKUP(AG395,'[12]PA con seg III Trimestre'!$AG$357:$BC$475,22,FALSE)</f>
        <v>Las revisiones de los documentos (guías, procedimientos, políticas, formatos etc) se recepcionan por el aplicativo Isolución, y el avance del documento se evidencia en el estado actual que puede ser;aprobado, borrador y revisión.</v>
      </c>
      <c r="BC395" s="94" t="str">
        <f>+VLOOKUP(AG395,'[12]PA con seg III Trimestre'!$AG$357:$BC$475,23,FALSE)</f>
        <v>Pantallazos del aplicativo Isolución de los documentos en diferentes estados: aprobados, borrador y  revisión en el trimestre).   Adjunto archivo magnetico carpeta  P81-665</v>
      </c>
      <c r="BD395" s="107">
        <f t="shared" si="110"/>
        <v>346</v>
      </c>
      <c r="BE395" s="107">
        <f t="shared" si="111"/>
        <v>346</v>
      </c>
      <c r="BF395" s="108">
        <f t="shared" si="112"/>
        <v>1</v>
      </c>
      <c r="BG395" s="381">
        <f t="shared" si="105"/>
        <v>1</v>
      </c>
      <c r="BH395" s="381">
        <f t="shared" si="106"/>
        <v>1</v>
      </c>
      <c r="BI395" s="382">
        <f t="shared" si="107"/>
        <v>7.0000000000000007E-2</v>
      </c>
      <c r="BJ395" s="381">
        <f t="shared" si="108"/>
        <v>0.5</v>
      </c>
      <c r="BK395" s="381">
        <f t="shared" si="109"/>
        <v>3.5000000000000003E-2</v>
      </c>
    </row>
    <row r="396" spans="1:63" ht="55.5" thickTop="1" thickBot="1" x14ac:dyDescent="0.3">
      <c r="A396" s="18" t="s">
        <v>30</v>
      </c>
      <c r="B396" s="18" t="s">
        <v>31</v>
      </c>
      <c r="C396" s="18" t="s">
        <v>30</v>
      </c>
      <c r="D396" s="19" t="s">
        <v>31</v>
      </c>
      <c r="E396" s="19" t="s">
        <v>33</v>
      </c>
      <c r="F396" s="19" t="s">
        <v>34</v>
      </c>
      <c r="G396" s="19" t="s">
        <v>250</v>
      </c>
      <c r="H396" s="19" t="s">
        <v>251</v>
      </c>
      <c r="I396" s="19" t="s">
        <v>252</v>
      </c>
      <c r="J396" s="19" t="s">
        <v>253</v>
      </c>
      <c r="K396" s="19">
        <v>55.000000000000007</v>
      </c>
      <c r="L396" s="19" t="s">
        <v>38</v>
      </c>
      <c r="M396" s="19" t="s">
        <v>303</v>
      </c>
      <c r="N396" s="19" t="s">
        <v>304</v>
      </c>
      <c r="O396" s="20">
        <v>7</v>
      </c>
      <c r="P396" s="23">
        <v>80</v>
      </c>
      <c r="Q396" s="18" t="s">
        <v>38</v>
      </c>
      <c r="R396" s="21" t="s">
        <v>42</v>
      </c>
      <c r="S396" s="22" t="s">
        <v>43</v>
      </c>
      <c r="T396" s="22" t="s">
        <v>2439</v>
      </c>
      <c r="U396" s="22"/>
      <c r="V396" s="22"/>
      <c r="W396" s="22"/>
      <c r="X396" s="18">
        <v>91</v>
      </c>
      <c r="Y396" s="18" t="s">
        <v>306</v>
      </c>
      <c r="Z396" s="18" t="s">
        <v>45</v>
      </c>
      <c r="AA396" s="102">
        <v>80</v>
      </c>
      <c r="AB396" s="18" t="s">
        <v>2637</v>
      </c>
      <c r="AC396" s="18" t="s">
        <v>2612</v>
      </c>
      <c r="AD396" s="49">
        <f>+VLOOKUP(M396,'[12]PA con seg III Trimestre'!$M$357:$AF$475,18,FALSE)</f>
        <v>100</v>
      </c>
      <c r="AE396" s="49" t="str">
        <f>+VLOOKUP(M396,'[12]PA con seg III Trimestre'!$M$357:$AF$475,19,FALSE)</f>
        <v xml:space="preserve">Se realizo la migración al aplicativo ISOLUCION </v>
      </c>
      <c r="AF396" s="49" t="str">
        <f>+VLOOKUP(M396,'[12]PA con seg III Trimestre'!$M$357:$AF$475,20,FALSE)</f>
        <v>pantallazos de lo publicado en el aplicativo Isolución modulo MECI</v>
      </c>
      <c r="AG396" s="23">
        <v>666</v>
      </c>
      <c r="AH396" s="22" t="s">
        <v>307</v>
      </c>
      <c r="AI396" s="22" t="s">
        <v>47</v>
      </c>
      <c r="AJ396" s="24">
        <v>42400</v>
      </c>
      <c r="AK396" s="24">
        <v>42429</v>
      </c>
      <c r="AL396" s="22">
        <v>10</v>
      </c>
      <c r="AM396" s="22" t="s">
        <v>258</v>
      </c>
      <c r="AN396" s="22" t="s">
        <v>142</v>
      </c>
      <c r="AO396" s="22" t="s">
        <v>2439</v>
      </c>
      <c r="AP396" s="23">
        <v>10</v>
      </c>
      <c r="AQ396" s="25" t="s">
        <v>308</v>
      </c>
      <c r="AR396" s="25" t="s">
        <v>177</v>
      </c>
      <c r="AS396" s="23">
        <v>10</v>
      </c>
      <c r="AT396" s="25" t="s">
        <v>309</v>
      </c>
      <c r="AU396" s="25" t="s">
        <v>177</v>
      </c>
      <c r="AV396" s="109">
        <v>100</v>
      </c>
      <c r="AW396" s="27">
        <v>1</v>
      </c>
      <c r="AX396" s="18" t="s">
        <v>2639</v>
      </c>
      <c r="AY396" s="110" t="s">
        <v>2640</v>
      </c>
      <c r="AZ396" s="94">
        <f>+VLOOKUP(AG396,'[12]PA con seg III Trimestre'!$AG$357:$BC$475,20,FALSE)</f>
        <v>100</v>
      </c>
      <c r="BA396" s="106">
        <f t="shared" si="113"/>
        <v>1</v>
      </c>
      <c r="BB396" s="94" t="str">
        <f>+VLOOKUP(AG396,'[12]PA con seg III Trimestre'!$AG$357:$BC$475,22,FALSE)</f>
        <v>El informe del estado actual del MECI fue presentado por el Jefe de la Oficina Asesora de Planeación, ante el Comité Institucional de Desarrollo Administrativo mediante acta No.10 del 27/07/2016.</v>
      </c>
      <c r="BC396" s="94" t="str">
        <f>+VLOOKUP(AG396,'[12]PA con seg III Trimestre'!$AG$357:$BC$475,23,FALSE)</f>
        <v>Acta No.10 Comité Institucional de Desarrollo Administrativo (27/07/2016).   Adjunto archivo magnetico carpeta  P212-666</v>
      </c>
      <c r="BD396" s="107">
        <f t="shared" si="110"/>
        <v>29</v>
      </c>
      <c r="BE396" s="107">
        <f t="shared" si="111"/>
        <v>29</v>
      </c>
      <c r="BF396" s="108">
        <f t="shared" si="112"/>
        <v>1</v>
      </c>
      <c r="BG396" s="381">
        <f t="shared" si="105"/>
        <v>1.25</v>
      </c>
      <c r="BH396" s="381">
        <f t="shared" si="106"/>
        <v>1</v>
      </c>
      <c r="BI396" s="382">
        <f t="shared" si="107"/>
        <v>7.0000000000000007E-2</v>
      </c>
      <c r="BJ396" s="381">
        <f t="shared" si="108"/>
        <v>0.1</v>
      </c>
      <c r="BK396" s="381">
        <f t="shared" si="109"/>
        <v>7.000000000000001E-3</v>
      </c>
    </row>
    <row r="397" spans="1:63" ht="42" thickTop="1" thickBot="1" x14ac:dyDescent="0.3">
      <c r="A397" s="18" t="s">
        <v>30</v>
      </c>
      <c r="B397" s="18" t="s">
        <v>31</v>
      </c>
      <c r="C397" s="18" t="s">
        <v>30</v>
      </c>
      <c r="D397" s="19" t="s">
        <v>31</v>
      </c>
      <c r="E397" s="19" t="s">
        <v>33</v>
      </c>
      <c r="F397" s="19" t="s">
        <v>34</v>
      </c>
      <c r="G397" s="19" t="s">
        <v>250</v>
      </c>
      <c r="H397" s="19" t="s">
        <v>251</v>
      </c>
      <c r="I397" s="19" t="s">
        <v>252</v>
      </c>
      <c r="J397" s="19" t="s">
        <v>253</v>
      </c>
      <c r="K397" s="19">
        <v>55.000000000000007</v>
      </c>
      <c r="L397" s="19" t="s">
        <v>38</v>
      </c>
      <c r="M397" s="19" t="s">
        <v>303</v>
      </c>
      <c r="N397" s="19" t="s">
        <v>304</v>
      </c>
      <c r="O397" s="23">
        <v>7</v>
      </c>
      <c r="P397" s="23">
        <v>80</v>
      </c>
      <c r="Q397" s="18" t="s">
        <v>38</v>
      </c>
      <c r="R397" s="18" t="s">
        <v>42</v>
      </c>
      <c r="S397" s="18" t="s">
        <v>43</v>
      </c>
      <c r="T397" s="22" t="s">
        <v>2439</v>
      </c>
      <c r="U397" s="18"/>
      <c r="V397" s="18"/>
      <c r="W397" s="18"/>
      <c r="X397" s="18"/>
      <c r="Y397" s="18"/>
      <c r="Z397" s="18"/>
      <c r="AA397" s="102">
        <v>80</v>
      </c>
      <c r="AB397" s="18" t="s">
        <v>2637</v>
      </c>
      <c r="AC397" s="18" t="s">
        <v>2612</v>
      </c>
      <c r="AD397" s="49">
        <f>+VLOOKUP(M397,'[12]PA con seg III Trimestre'!$M$357:$AF$475,18,FALSE)</f>
        <v>100</v>
      </c>
      <c r="AE397" s="49" t="str">
        <f>+VLOOKUP(M397,'[12]PA con seg III Trimestre'!$M$357:$AF$475,19,FALSE)</f>
        <v xml:space="preserve">Se realizo la migración al aplicativo ISOLUCION </v>
      </c>
      <c r="AF397" s="49" t="str">
        <f>+VLOOKUP(M397,'[12]PA con seg III Trimestre'!$M$357:$AF$475,20,FALSE)</f>
        <v>pantallazos de lo publicado en el aplicativo Isolución modulo MECI</v>
      </c>
      <c r="AG397" s="23">
        <v>667</v>
      </c>
      <c r="AH397" s="22" t="s">
        <v>311</v>
      </c>
      <c r="AI397" s="22" t="s">
        <v>47</v>
      </c>
      <c r="AJ397" s="24">
        <v>42402</v>
      </c>
      <c r="AK397" s="24">
        <v>42459</v>
      </c>
      <c r="AL397" s="22">
        <v>15</v>
      </c>
      <c r="AM397" s="22" t="s">
        <v>258</v>
      </c>
      <c r="AN397" s="22" t="s">
        <v>142</v>
      </c>
      <c r="AO397" s="22" t="s">
        <v>2439</v>
      </c>
      <c r="AP397" s="23">
        <v>10</v>
      </c>
      <c r="AQ397" s="25" t="s">
        <v>308</v>
      </c>
      <c r="AR397" s="25" t="s">
        <v>177</v>
      </c>
      <c r="AS397" s="23">
        <v>10</v>
      </c>
      <c r="AT397" s="25" t="s">
        <v>309</v>
      </c>
      <c r="AU397" s="25" t="s">
        <v>177</v>
      </c>
      <c r="AV397" s="109">
        <v>100</v>
      </c>
      <c r="AW397" s="27">
        <v>1</v>
      </c>
      <c r="AX397" s="18" t="s">
        <v>2641</v>
      </c>
      <c r="AY397" s="110" t="s">
        <v>2642</v>
      </c>
      <c r="AZ397" s="94">
        <f>+VLOOKUP(AG397,'[12]PA con seg III Trimestre'!$AG$357:$BC$475,20,FALSE)</f>
        <v>100</v>
      </c>
      <c r="BA397" s="106">
        <f t="shared" si="113"/>
        <v>1</v>
      </c>
      <c r="BB397" s="94" t="str">
        <f>+VLOOKUP(AG397,'[12]PA con seg III Trimestre'!$AG$357:$BC$475,22,FALSE)</f>
        <v>Se realizo presentación del avance de la implementación del MECI en el comité de coordinación de control interno, mediante acta N° 003-2016</v>
      </c>
      <c r="BC397" s="94" t="str">
        <f>+VLOOKUP(AG397,'[12]PA con seg III Trimestre'!$AG$357:$BC$475,23,FALSE)</f>
        <v>Acta N° 003 - 2016</v>
      </c>
      <c r="BD397" s="107">
        <f t="shared" si="110"/>
        <v>57</v>
      </c>
      <c r="BE397" s="107">
        <f t="shared" si="111"/>
        <v>57</v>
      </c>
      <c r="BF397" s="108">
        <f t="shared" si="112"/>
        <v>1</v>
      </c>
      <c r="BG397" s="381">
        <f t="shared" si="105"/>
        <v>1.25</v>
      </c>
      <c r="BH397" s="381">
        <f t="shared" si="106"/>
        <v>1</v>
      </c>
      <c r="BI397" s="382">
        <f t="shared" si="107"/>
        <v>7.0000000000000007E-2</v>
      </c>
      <c r="BJ397" s="381">
        <f t="shared" si="108"/>
        <v>0.15</v>
      </c>
      <c r="BK397" s="381">
        <f t="shared" si="109"/>
        <v>1.0500000000000001E-2</v>
      </c>
    </row>
    <row r="398" spans="1:63" ht="42" thickTop="1" thickBot="1" x14ac:dyDescent="0.3">
      <c r="A398" s="18" t="s">
        <v>30</v>
      </c>
      <c r="B398" s="18" t="s">
        <v>31</v>
      </c>
      <c r="C398" s="18" t="s">
        <v>30</v>
      </c>
      <c r="D398" s="19" t="s">
        <v>31</v>
      </c>
      <c r="E398" s="19" t="s">
        <v>33</v>
      </c>
      <c r="F398" s="19" t="s">
        <v>34</v>
      </c>
      <c r="G398" s="19" t="s">
        <v>250</v>
      </c>
      <c r="H398" s="19" t="s">
        <v>251</v>
      </c>
      <c r="I398" s="19" t="s">
        <v>252</v>
      </c>
      <c r="J398" s="19" t="s">
        <v>253</v>
      </c>
      <c r="K398" s="19">
        <v>55.000000000000007</v>
      </c>
      <c r="L398" s="19" t="s">
        <v>38</v>
      </c>
      <c r="M398" s="19" t="s">
        <v>303</v>
      </c>
      <c r="N398" s="19" t="s">
        <v>304</v>
      </c>
      <c r="O398" s="23">
        <v>7</v>
      </c>
      <c r="P398" s="23">
        <v>80</v>
      </c>
      <c r="Q398" s="18" t="s">
        <v>38</v>
      </c>
      <c r="R398" s="18" t="s">
        <v>42</v>
      </c>
      <c r="S398" s="18" t="s">
        <v>43</v>
      </c>
      <c r="T398" s="22" t="s">
        <v>2439</v>
      </c>
      <c r="U398" s="18"/>
      <c r="V398" s="18"/>
      <c r="W398" s="18"/>
      <c r="X398" s="18"/>
      <c r="Y398" s="18"/>
      <c r="Z398" s="18"/>
      <c r="AA398" s="102">
        <v>80</v>
      </c>
      <c r="AB398" s="18" t="s">
        <v>2637</v>
      </c>
      <c r="AC398" s="18" t="s">
        <v>2612</v>
      </c>
      <c r="AD398" s="49">
        <f>+VLOOKUP(M398,'[12]PA con seg III Trimestre'!$M$357:$AF$475,18,FALSE)</f>
        <v>100</v>
      </c>
      <c r="AE398" s="49" t="str">
        <f>+VLOOKUP(M398,'[12]PA con seg III Trimestre'!$M$357:$AF$475,19,FALSE)</f>
        <v xml:space="preserve">Se realizo la migración al aplicativo ISOLUCION </v>
      </c>
      <c r="AF398" s="49" t="str">
        <f>+VLOOKUP(M398,'[12]PA con seg III Trimestre'!$M$357:$AF$475,20,FALSE)</f>
        <v>pantallazos de lo publicado en el aplicativo Isolución modulo MECI</v>
      </c>
      <c r="AG398" s="23">
        <v>668</v>
      </c>
      <c r="AH398" s="22" t="s">
        <v>312</v>
      </c>
      <c r="AI398" s="22" t="s">
        <v>47</v>
      </c>
      <c r="AJ398" s="24">
        <v>42401</v>
      </c>
      <c r="AK398" s="24">
        <v>42460</v>
      </c>
      <c r="AL398" s="22">
        <v>15</v>
      </c>
      <c r="AM398" s="22" t="s">
        <v>258</v>
      </c>
      <c r="AN398" s="22" t="s">
        <v>142</v>
      </c>
      <c r="AO398" s="22" t="s">
        <v>2439</v>
      </c>
      <c r="AP398" s="23">
        <v>100</v>
      </c>
      <c r="AQ398" s="25" t="s">
        <v>315</v>
      </c>
      <c r="AR398" s="25" t="s">
        <v>316</v>
      </c>
      <c r="AS398" s="23">
        <v>100</v>
      </c>
      <c r="AT398" s="25" t="s">
        <v>315</v>
      </c>
      <c r="AU398" s="25" t="s">
        <v>316</v>
      </c>
      <c r="AV398" s="26">
        <v>100</v>
      </c>
      <c r="AW398" s="27">
        <v>1</v>
      </c>
      <c r="AX398" s="25" t="s">
        <v>315</v>
      </c>
      <c r="AY398" s="86" t="s">
        <v>316</v>
      </c>
      <c r="AZ398" s="94">
        <f>+VLOOKUP(AG398,'[12]PA con seg III Trimestre'!$AG$357:$BC$475,20,FALSE)</f>
        <v>100</v>
      </c>
      <c r="BA398" s="106">
        <f t="shared" si="113"/>
        <v>1</v>
      </c>
      <c r="BB398" s="94" t="str">
        <f>+VLOOKUP(AG398,'[12]PA con seg III Trimestre'!$AG$357:$BC$475,22,FALSE)</f>
        <v>El 31 de marzo se realizó sensibilización en el tema de MECI y sistema de gestión de calidad al equipo opoerativo calidad MECI</v>
      </c>
      <c r="BC398" s="94" t="str">
        <f>+VLOOKUP(AG398,'[12]PA con seg III Trimestre'!$AG$357:$BC$475,23,FALSE)</f>
        <v>Acta de capacitación realizada el 31 de marzo al Equipo Calidad MECI</v>
      </c>
      <c r="BD398" s="107">
        <f t="shared" si="110"/>
        <v>59</v>
      </c>
      <c r="BE398" s="107">
        <f t="shared" si="111"/>
        <v>59</v>
      </c>
      <c r="BF398" s="108">
        <f t="shared" si="112"/>
        <v>1</v>
      </c>
      <c r="BG398" s="381">
        <f t="shared" si="105"/>
        <v>1.25</v>
      </c>
      <c r="BH398" s="381">
        <f t="shared" si="106"/>
        <v>1</v>
      </c>
      <c r="BI398" s="382">
        <f t="shared" si="107"/>
        <v>7.0000000000000007E-2</v>
      </c>
      <c r="BJ398" s="381">
        <f t="shared" si="108"/>
        <v>0.15</v>
      </c>
      <c r="BK398" s="381">
        <f t="shared" si="109"/>
        <v>1.0500000000000001E-2</v>
      </c>
    </row>
    <row r="399" spans="1:63" ht="109.5" thickTop="1" thickBot="1" x14ac:dyDescent="0.3">
      <c r="A399" s="18" t="s">
        <v>30</v>
      </c>
      <c r="B399" s="18" t="s">
        <v>31</v>
      </c>
      <c r="C399" s="18" t="s">
        <v>30</v>
      </c>
      <c r="D399" s="19" t="s">
        <v>31</v>
      </c>
      <c r="E399" s="19" t="s">
        <v>33</v>
      </c>
      <c r="F399" s="19" t="s">
        <v>34</v>
      </c>
      <c r="G399" s="19" t="s">
        <v>250</v>
      </c>
      <c r="H399" s="19" t="s">
        <v>251</v>
      </c>
      <c r="I399" s="19" t="s">
        <v>252</v>
      </c>
      <c r="J399" s="19" t="s">
        <v>253</v>
      </c>
      <c r="K399" s="19">
        <v>55.000000000000007</v>
      </c>
      <c r="L399" s="19" t="s">
        <v>38</v>
      </c>
      <c r="M399" s="19" t="s">
        <v>303</v>
      </c>
      <c r="N399" s="19" t="s">
        <v>304</v>
      </c>
      <c r="O399" s="23">
        <v>7</v>
      </c>
      <c r="P399" s="23">
        <v>80</v>
      </c>
      <c r="Q399" s="18" t="s">
        <v>38</v>
      </c>
      <c r="R399" s="18" t="s">
        <v>42</v>
      </c>
      <c r="S399" s="18" t="s">
        <v>43</v>
      </c>
      <c r="T399" s="22" t="s">
        <v>2439</v>
      </c>
      <c r="U399" s="18"/>
      <c r="V399" s="18"/>
      <c r="W399" s="18"/>
      <c r="X399" s="18"/>
      <c r="Y399" s="18"/>
      <c r="Z399" s="18"/>
      <c r="AA399" s="102">
        <v>80</v>
      </c>
      <c r="AB399" s="18" t="s">
        <v>2637</v>
      </c>
      <c r="AC399" s="18" t="s">
        <v>2612</v>
      </c>
      <c r="AD399" s="49">
        <f>+VLOOKUP(M399,'[12]PA con seg III Trimestre'!$M$357:$AF$475,18,FALSE)</f>
        <v>100</v>
      </c>
      <c r="AE399" s="49" t="str">
        <f>+VLOOKUP(M399,'[12]PA con seg III Trimestre'!$M$357:$AF$475,19,FALSE)</f>
        <v xml:space="preserve">Se realizo la migración al aplicativo ISOLUCION </v>
      </c>
      <c r="AF399" s="49" t="str">
        <f>+VLOOKUP(M399,'[12]PA con seg III Trimestre'!$M$357:$AF$475,20,FALSE)</f>
        <v>pantallazos de lo publicado en el aplicativo Isolución modulo MECI</v>
      </c>
      <c r="AG399" s="23">
        <v>669</v>
      </c>
      <c r="AH399" s="22" t="s">
        <v>317</v>
      </c>
      <c r="AI399" s="22" t="s">
        <v>47</v>
      </c>
      <c r="AJ399" s="24">
        <v>42401</v>
      </c>
      <c r="AK399" s="24">
        <v>42716</v>
      </c>
      <c r="AL399" s="22">
        <v>15</v>
      </c>
      <c r="AM399" s="22" t="s">
        <v>258</v>
      </c>
      <c r="AN399" s="22" t="s">
        <v>142</v>
      </c>
      <c r="AO399" s="22" t="s">
        <v>2439</v>
      </c>
      <c r="AP399" s="53">
        <v>25</v>
      </c>
      <c r="AQ399" s="25" t="s">
        <v>319</v>
      </c>
      <c r="AR399" s="22" t="s">
        <v>320</v>
      </c>
      <c r="AS399" s="53">
        <v>50</v>
      </c>
      <c r="AT399" s="25" t="s">
        <v>321</v>
      </c>
      <c r="AU399" s="25" t="s">
        <v>322</v>
      </c>
      <c r="AV399" s="109">
        <v>75</v>
      </c>
      <c r="AW399" s="27">
        <v>0.7682539682539683</v>
      </c>
      <c r="AX399" s="18" t="s">
        <v>2643</v>
      </c>
      <c r="AY399" s="110" t="s">
        <v>2644</v>
      </c>
      <c r="AZ399" s="94">
        <f>+VLOOKUP(AG399,'[12]PA con seg III Trimestre'!$AG$357:$BC$475,20,FALSE)</f>
        <v>100</v>
      </c>
      <c r="BA399" s="106">
        <f t="shared" si="113"/>
        <v>1</v>
      </c>
      <c r="BB399" s="94" t="str">
        <f>+VLOOKUP(AG399,'[12]PA con seg III Trimestre'!$AG$357:$BC$475,22,FALSE)</f>
        <v>Se desarrollaron talleres de capacitación para el diligenciamiento del formato de la autoevaluación del proceso del S.G.I., a los siguientes procesos:
*Logística y Abastecimiento, acta No.190 (14/07/2016).
*Gestión Financiera, acta No. 214 (9/08/2016).
*Logística y Abastecimiento, acta No.216 (12/08/2016).
*Gestión Documental, acta No.217 (16/08/2016).</v>
      </c>
      <c r="BC399" s="94" t="str">
        <f>+VLOOKUP(AG399,'[12]PA con seg III Trimestre'!$AG$357:$BC$475,23,FALSE)</f>
        <v>Actas Nos.190, 214, 216, y 217 de capacitacion al Equipo Operativo Calidad MECI, en Autoevaluación.   Adjunto archivo magnetico carpeta  P212-669</v>
      </c>
      <c r="BD399" s="107">
        <f t="shared" si="110"/>
        <v>315</v>
      </c>
      <c r="BE399" s="107">
        <f t="shared" si="111"/>
        <v>315</v>
      </c>
      <c r="BF399" s="108">
        <f t="shared" si="112"/>
        <v>1</v>
      </c>
      <c r="BG399" s="381">
        <f t="shared" si="105"/>
        <v>1.25</v>
      </c>
      <c r="BH399" s="381">
        <f t="shared" si="106"/>
        <v>1</v>
      </c>
      <c r="BI399" s="382">
        <f t="shared" si="107"/>
        <v>7.0000000000000007E-2</v>
      </c>
      <c r="BJ399" s="381">
        <f t="shared" si="108"/>
        <v>0.15</v>
      </c>
      <c r="BK399" s="381">
        <f t="shared" si="109"/>
        <v>1.0500000000000001E-2</v>
      </c>
    </row>
    <row r="400" spans="1:63" ht="42" thickTop="1" thickBot="1" x14ac:dyDescent="0.3">
      <c r="A400" s="18" t="s">
        <v>30</v>
      </c>
      <c r="B400" s="18" t="s">
        <v>31</v>
      </c>
      <c r="C400" s="18" t="s">
        <v>30</v>
      </c>
      <c r="D400" s="19" t="s">
        <v>31</v>
      </c>
      <c r="E400" s="19" t="s">
        <v>33</v>
      </c>
      <c r="F400" s="19" t="s">
        <v>34</v>
      </c>
      <c r="G400" s="19" t="s">
        <v>250</v>
      </c>
      <c r="H400" s="19" t="s">
        <v>251</v>
      </c>
      <c r="I400" s="19" t="s">
        <v>252</v>
      </c>
      <c r="J400" s="19" t="s">
        <v>253</v>
      </c>
      <c r="K400" s="19">
        <v>55.000000000000007</v>
      </c>
      <c r="L400" s="19" t="s">
        <v>38</v>
      </c>
      <c r="M400" s="19" t="s">
        <v>303</v>
      </c>
      <c r="N400" s="19" t="s">
        <v>304</v>
      </c>
      <c r="O400" s="23">
        <v>7</v>
      </c>
      <c r="P400" s="23">
        <v>80</v>
      </c>
      <c r="Q400" s="18" t="s">
        <v>38</v>
      </c>
      <c r="R400" s="18" t="s">
        <v>42</v>
      </c>
      <c r="S400" s="18" t="s">
        <v>43</v>
      </c>
      <c r="T400" s="22" t="s">
        <v>2439</v>
      </c>
      <c r="U400" s="18"/>
      <c r="V400" s="18"/>
      <c r="W400" s="18"/>
      <c r="X400" s="18"/>
      <c r="Y400" s="18"/>
      <c r="Z400" s="18"/>
      <c r="AA400" s="102">
        <v>80</v>
      </c>
      <c r="AB400" s="18" t="s">
        <v>2637</v>
      </c>
      <c r="AC400" s="18" t="s">
        <v>2612</v>
      </c>
      <c r="AD400" s="49">
        <f>+VLOOKUP(M400,'[12]PA con seg III Trimestre'!$M$357:$AF$475,18,FALSE)</f>
        <v>100</v>
      </c>
      <c r="AE400" s="49" t="str">
        <f>+VLOOKUP(M400,'[12]PA con seg III Trimestre'!$M$357:$AF$475,19,FALSE)</f>
        <v xml:space="preserve">Se realizo la migración al aplicativo ISOLUCION </v>
      </c>
      <c r="AF400" s="49" t="str">
        <f>+VLOOKUP(M400,'[12]PA con seg III Trimestre'!$M$357:$AF$475,20,FALSE)</f>
        <v>pantallazos de lo publicado en el aplicativo Isolución modulo MECI</v>
      </c>
      <c r="AG400" s="23">
        <v>670</v>
      </c>
      <c r="AH400" s="22" t="s">
        <v>323</v>
      </c>
      <c r="AI400" s="22" t="s">
        <v>47</v>
      </c>
      <c r="AJ400" s="24">
        <v>42401</v>
      </c>
      <c r="AK400" s="24">
        <v>42716</v>
      </c>
      <c r="AL400" s="22">
        <v>15</v>
      </c>
      <c r="AM400" s="22" t="s">
        <v>258</v>
      </c>
      <c r="AN400" s="22" t="s">
        <v>142</v>
      </c>
      <c r="AO400" s="22" t="s">
        <v>2439</v>
      </c>
      <c r="AP400" s="23">
        <v>20</v>
      </c>
      <c r="AQ400" s="25" t="s">
        <v>326</v>
      </c>
      <c r="AR400" s="22" t="s">
        <v>327</v>
      </c>
      <c r="AS400" s="23">
        <v>50</v>
      </c>
      <c r="AT400" s="25" t="s">
        <v>328</v>
      </c>
      <c r="AU400" s="25" t="s">
        <v>329</v>
      </c>
      <c r="AV400" s="109">
        <v>75</v>
      </c>
      <c r="AW400" s="27">
        <v>0.7682539682539683</v>
      </c>
      <c r="AX400" s="18" t="s">
        <v>2645</v>
      </c>
      <c r="AY400" s="110" t="s">
        <v>2646</v>
      </c>
      <c r="AZ400" s="94">
        <f>+VLOOKUP(AG400,'[12]PA con seg III Trimestre'!$AG$357:$BC$475,20,FALSE)</f>
        <v>100</v>
      </c>
      <c r="BA400" s="106">
        <f t="shared" si="113"/>
        <v>1</v>
      </c>
      <c r="BB400" s="94" t="str">
        <f>+VLOOKUP(AG400,'[12]PA con seg III Trimestre'!$AG$357:$BC$475,22,FALSE)</f>
        <v>Se  solicito la autoevaluación a los dueños de proceso del periodo correspondiete al cuatro trimestre</v>
      </c>
      <c r="BC400" s="94" t="str">
        <f>+VLOOKUP(AG400,'[12]PA con seg III Trimestre'!$AG$357:$BC$475,23,FALSE)</f>
        <v>Oficio de solicitud de autoevaluacion .  Adjunto archivo magnetico carpeta  P212-670</v>
      </c>
      <c r="BD400" s="107">
        <f t="shared" si="110"/>
        <v>315</v>
      </c>
      <c r="BE400" s="107">
        <f t="shared" si="111"/>
        <v>315</v>
      </c>
      <c r="BF400" s="108">
        <f t="shared" si="112"/>
        <v>1</v>
      </c>
      <c r="BG400" s="381">
        <f t="shared" si="105"/>
        <v>1.25</v>
      </c>
      <c r="BH400" s="381">
        <f t="shared" si="106"/>
        <v>1</v>
      </c>
      <c r="BI400" s="382">
        <f t="shared" si="107"/>
        <v>7.0000000000000007E-2</v>
      </c>
      <c r="BJ400" s="381">
        <f t="shared" si="108"/>
        <v>0.15</v>
      </c>
      <c r="BK400" s="381">
        <f t="shared" si="109"/>
        <v>1.0500000000000001E-2</v>
      </c>
    </row>
    <row r="401" spans="1:63" ht="69" thickTop="1" thickBot="1" x14ac:dyDescent="0.3">
      <c r="A401" s="18" t="s">
        <v>30</v>
      </c>
      <c r="B401" s="18" t="s">
        <v>31</v>
      </c>
      <c r="C401" s="18" t="s">
        <v>30</v>
      </c>
      <c r="D401" s="19" t="s">
        <v>31</v>
      </c>
      <c r="E401" s="19" t="s">
        <v>33</v>
      </c>
      <c r="F401" s="19" t="s">
        <v>34</v>
      </c>
      <c r="G401" s="19" t="s">
        <v>250</v>
      </c>
      <c r="H401" s="19" t="s">
        <v>251</v>
      </c>
      <c r="I401" s="19" t="s">
        <v>252</v>
      </c>
      <c r="J401" s="19" t="s">
        <v>253</v>
      </c>
      <c r="K401" s="19">
        <v>55.000000000000007</v>
      </c>
      <c r="L401" s="19" t="s">
        <v>38</v>
      </c>
      <c r="M401" s="19" t="s">
        <v>303</v>
      </c>
      <c r="N401" s="19" t="s">
        <v>304</v>
      </c>
      <c r="O401" s="23">
        <v>7</v>
      </c>
      <c r="P401" s="23">
        <v>80</v>
      </c>
      <c r="Q401" s="18" t="s">
        <v>38</v>
      </c>
      <c r="R401" s="18" t="s">
        <v>42</v>
      </c>
      <c r="S401" s="18" t="s">
        <v>43</v>
      </c>
      <c r="T401" s="22" t="s">
        <v>2439</v>
      </c>
      <c r="U401" s="18"/>
      <c r="V401" s="18"/>
      <c r="W401" s="18"/>
      <c r="X401" s="18"/>
      <c r="Y401" s="18"/>
      <c r="Z401" s="18"/>
      <c r="AA401" s="102">
        <v>80</v>
      </c>
      <c r="AB401" s="18" t="s">
        <v>2637</v>
      </c>
      <c r="AC401" s="18" t="s">
        <v>2612</v>
      </c>
      <c r="AD401" s="49">
        <f>+VLOOKUP(M401,'[12]PA con seg III Trimestre'!$M$357:$AF$475,18,FALSE)</f>
        <v>100</v>
      </c>
      <c r="AE401" s="49" t="str">
        <f>+VLOOKUP(M401,'[12]PA con seg III Trimestre'!$M$357:$AF$475,19,FALSE)</f>
        <v xml:space="preserve">Se realizo la migración al aplicativo ISOLUCION </v>
      </c>
      <c r="AF401" s="49" t="str">
        <f>+VLOOKUP(M401,'[12]PA con seg III Trimestre'!$M$357:$AF$475,20,FALSE)</f>
        <v>pantallazos de lo publicado en el aplicativo Isolución modulo MECI</v>
      </c>
      <c r="AG401" s="23">
        <v>671</v>
      </c>
      <c r="AH401" s="22" t="s">
        <v>330</v>
      </c>
      <c r="AI401" s="22" t="s">
        <v>47</v>
      </c>
      <c r="AJ401" s="24">
        <v>42401</v>
      </c>
      <c r="AK401" s="24">
        <v>42716</v>
      </c>
      <c r="AL401" s="22">
        <v>15</v>
      </c>
      <c r="AM401" s="22" t="s">
        <v>125</v>
      </c>
      <c r="AN401" s="22" t="s">
        <v>142</v>
      </c>
      <c r="AO401" s="22" t="s">
        <v>2439</v>
      </c>
      <c r="AP401" s="53">
        <v>25</v>
      </c>
      <c r="AQ401" s="25" t="s">
        <v>331</v>
      </c>
      <c r="AR401" s="22"/>
      <c r="AS401" s="53">
        <v>50</v>
      </c>
      <c r="AT401" s="25" t="s">
        <v>2638</v>
      </c>
      <c r="AU401" s="22" t="s">
        <v>332</v>
      </c>
      <c r="AV401" s="26">
        <v>75</v>
      </c>
      <c r="AW401" s="27">
        <v>0.7682539682539683</v>
      </c>
      <c r="AX401" s="25" t="s">
        <v>2647</v>
      </c>
      <c r="AY401" s="86" t="s">
        <v>332</v>
      </c>
      <c r="AZ401" s="94">
        <f>+VLOOKUP(AG401,'[12]PA con seg III Trimestre'!$AG$357:$BC$475,20,FALSE)</f>
        <v>100</v>
      </c>
      <c r="BA401" s="106">
        <f t="shared" si="113"/>
        <v>1</v>
      </c>
      <c r="BB401" s="94" t="str">
        <f>+VLOOKUP(AG401,'[12]PA con seg III Trimestre'!$AG$357:$BC$475,22,FALSE)</f>
        <v>Se presento la matrix de comunicaciones por parte de la profesional Elvira Rowlands para su aprobación por parte del grupo desarrollo administrativo</v>
      </c>
      <c r="BC401" s="94" t="str">
        <f>+VLOOKUP(AG401,'[12]PA con seg III Trimestre'!$AG$357:$BC$475,23,FALSE)</f>
        <v>Planes Oficina Asesora de Planeación</v>
      </c>
      <c r="BD401" s="107">
        <f t="shared" si="110"/>
        <v>315</v>
      </c>
      <c r="BE401" s="107">
        <f t="shared" si="111"/>
        <v>315</v>
      </c>
      <c r="BF401" s="108">
        <f t="shared" si="112"/>
        <v>1</v>
      </c>
      <c r="BG401" s="381">
        <f t="shared" si="105"/>
        <v>1.25</v>
      </c>
      <c r="BH401" s="381">
        <f t="shared" si="106"/>
        <v>1</v>
      </c>
      <c r="BI401" s="382">
        <f t="shared" si="107"/>
        <v>7.0000000000000007E-2</v>
      </c>
      <c r="BJ401" s="381">
        <f t="shared" si="108"/>
        <v>0.15</v>
      </c>
      <c r="BK401" s="381">
        <f t="shared" si="109"/>
        <v>1.0500000000000001E-2</v>
      </c>
    </row>
    <row r="402" spans="1:63" ht="69" thickTop="1" thickBot="1" x14ac:dyDescent="0.3">
      <c r="A402" s="18" t="s">
        <v>30</v>
      </c>
      <c r="B402" s="18" t="s">
        <v>31</v>
      </c>
      <c r="C402" s="18" t="s">
        <v>30</v>
      </c>
      <c r="D402" s="19" t="s">
        <v>31</v>
      </c>
      <c r="E402" s="19" t="s">
        <v>33</v>
      </c>
      <c r="F402" s="19" t="s">
        <v>34</v>
      </c>
      <c r="G402" s="19" t="s">
        <v>250</v>
      </c>
      <c r="H402" s="19" t="s">
        <v>251</v>
      </c>
      <c r="I402" s="19" t="s">
        <v>252</v>
      </c>
      <c r="J402" s="19" t="s">
        <v>253</v>
      </c>
      <c r="K402" s="19">
        <v>55.000000000000007</v>
      </c>
      <c r="L402" s="19" t="s">
        <v>38</v>
      </c>
      <c r="M402" s="19" t="s">
        <v>303</v>
      </c>
      <c r="N402" s="19" t="s">
        <v>304</v>
      </c>
      <c r="O402" s="23">
        <v>7</v>
      </c>
      <c r="P402" s="23">
        <v>80</v>
      </c>
      <c r="Q402" s="18" t="s">
        <v>38</v>
      </c>
      <c r="R402" s="18" t="s">
        <v>42</v>
      </c>
      <c r="S402" s="18" t="s">
        <v>43</v>
      </c>
      <c r="T402" s="22" t="s">
        <v>2439</v>
      </c>
      <c r="U402" s="18"/>
      <c r="V402" s="18"/>
      <c r="W402" s="18"/>
      <c r="X402" s="18"/>
      <c r="Y402" s="18"/>
      <c r="Z402" s="18"/>
      <c r="AA402" s="102">
        <v>80</v>
      </c>
      <c r="AB402" s="18" t="s">
        <v>2637</v>
      </c>
      <c r="AC402" s="18" t="s">
        <v>2612</v>
      </c>
      <c r="AD402" s="49">
        <f>+VLOOKUP(M402,'[12]PA con seg III Trimestre'!$M$357:$AF$475,18,FALSE)</f>
        <v>100</v>
      </c>
      <c r="AE402" s="49" t="str">
        <f>+VLOOKUP(M402,'[12]PA con seg III Trimestre'!$M$357:$AF$475,19,FALSE)</f>
        <v xml:space="preserve">Se realizo la migración al aplicativo ISOLUCION </v>
      </c>
      <c r="AF402" s="49" t="str">
        <f>+VLOOKUP(M402,'[12]PA con seg III Trimestre'!$M$357:$AF$475,20,FALSE)</f>
        <v>pantallazos de lo publicado en el aplicativo Isolución modulo MECI</v>
      </c>
      <c r="AG402" s="23">
        <v>672</v>
      </c>
      <c r="AH402" s="22" t="s">
        <v>334</v>
      </c>
      <c r="AI402" s="22" t="s">
        <v>47</v>
      </c>
      <c r="AJ402" s="24">
        <v>42401</v>
      </c>
      <c r="AK402" s="24">
        <v>42716</v>
      </c>
      <c r="AL402" s="22">
        <v>15</v>
      </c>
      <c r="AM402" s="22" t="s">
        <v>258</v>
      </c>
      <c r="AN402" s="22" t="s">
        <v>142</v>
      </c>
      <c r="AO402" s="22" t="s">
        <v>2439</v>
      </c>
      <c r="AP402" s="23">
        <v>25</v>
      </c>
      <c r="AQ402" s="25" t="s">
        <v>335</v>
      </c>
      <c r="AR402" s="22" t="s">
        <v>336</v>
      </c>
      <c r="AS402" s="23">
        <v>50</v>
      </c>
      <c r="AT402" s="25" t="s">
        <v>337</v>
      </c>
      <c r="AU402" s="22" t="s">
        <v>338</v>
      </c>
      <c r="AV402" s="109">
        <v>75</v>
      </c>
      <c r="AW402" s="27">
        <v>0.7682539682539683</v>
      </c>
      <c r="AX402" s="18" t="s">
        <v>2648</v>
      </c>
      <c r="AY402" s="110" t="s">
        <v>2649</v>
      </c>
      <c r="AZ402" s="94">
        <f>+VLOOKUP(AG402,'[12]PA con seg III Trimestre'!$AG$357:$BC$475,20,FALSE)</f>
        <v>100</v>
      </c>
      <c r="BA402" s="106">
        <f t="shared" si="113"/>
        <v>1</v>
      </c>
      <c r="BB402" s="94" t="str">
        <f>+VLOOKUP(AG402,'[12]PA con seg III Trimestre'!$AG$357:$BC$475,22,FALSE)</f>
        <v xml:space="preserve">La información al estado del MECI se encuentra en el aplicativo Isolución Versión 3. </v>
      </c>
      <c r="BC402" s="94" t="str">
        <f>+VLOOKUP(AG402,'[12]PA con seg III Trimestre'!$AG$357:$BC$475,23,FALSE)</f>
        <v>Pantallazo en el aplicativo Isolución del estado MECI.  Adjunto archivo magnetico carpeta  P212-672</v>
      </c>
      <c r="BD402" s="107">
        <f t="shared" si="110"/>
        <v>315</v>
      </c>
      <c r="BE402" s="107">
        <f t="shared" si="111"/>
        <v>315</v>
      </c>
      <c r="BF402" s="108">
        <f t="shared" si="112"/>
        <v>1</v>
      </c>
      <c r="BG402" s="381">
        <f t="shared" si="105"/>
        <v>1.25</v>
      </c>
      <c r="BH402" s="381">
        <f t="shared" si="106"/>
        <v>1</v>
      </c>
      <c r="BI402" s="382">
        <f t="shared" si="107"/>
        <v>7.0000000000000007E-2</v>
      </c>
      <c r="BJ402" s="381">
        <f t="shared" si="108"/>
        <v>0.15</v>
      </c>
      <c r="BK402" s="381">
        <f t="shared" si="109"/>
        <v>1.0500000000000001E-2</v>
      </c>
    </row>
    <row r="403" spans="1:63" ht="96" thickTop="1" thickBot="1" x14ac:dyDescent="0.3">
      <c r="A403" s="18" t="s">
        <v>30</v>
      </c>
      <c r="B403" s="18" t="s">
        <v>31</v>
      </c>
      <c r="C403" s="18" t="s">
        <v>30</v>
      </c>
      <c r="D403" s="19" t="s">
        <v>31</v>
      </c>
      <c r="E403" s="19" t="s">
        <v>33</v>
      </c>
      <c r="F403" s="19" t="s">
        <v>34</v>
      </c>
      <c r="G403" s="19" t="s">
        <v>339</v>
      </c>
      <c r="H403" s="19" t="s">
        <v>340</v>
      </c>
      <c r="I403" s="19" t="s">
        <v>341</v>
      </c>
      <c r="J403" s="19" t="s">
        <v>342</v>
      </c>
      <c r="K403" s="19">
        <v>95</v>
      </c>
      <c r="L403" s="19" t="s">
        <v>38</v>
      </c>
      <c r="M403" s="19" t="s">
        <v>343</v>
      </c>
      <c r="N403" s="19" t="s">
        <v>344</v>
      </c>
      <c r="O403" s="20">
        <v>7</v>
      </c>
      <c r="P403" s="23">
        <v>1</v>
      </c>
      <c r="Q403" s="18" t="s">
        <v>41</v>
      </c>
      <c r="R403" s="21" t="s">
        <v>42</v>
      </c>
      <c r="S403" s="22" t="s">
        <v>43</v>
      </c>
      <c r="T403" s="22" t="s">
        <v>2439</v>
      </c>
      <c r="U403" s="22"/>
      <c r="V403" s="22"/>
      <c r="W403" s="52"/>
      <c r="X403" s="18">
        <v>1</v>
      </c>
      <c r="Y403" s="18" t="s">
        <v>345</v>
      </c>
      <c r="Z403" s="18" t="s">
        <v>45</v>
      </c>
      <c r="AA403" s="102">
        <v>1</v>
      </c>
      <c r="AB403" s="18" t="s">
        <v>2614</v>
      </c>
      <c r="AC403" s="254" t="s">
        <v>2612</v>
      </c>
      <c r="AD403" s="49">
        <f>+VLOOKUP(M403,'[12]PA con seg III Trimestre'!$M$357:$AF$475,18,FALSE)</f>
        <v>1</v>
      </c>
      <c r="AE403" s="49" t="str">
        <f>+VLOOKUP(M403,'[12]PA con seg III Trimestre'!$M$357:$AF$475,19,FALSE)</f>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
      <c r="AF403" s="49" t="str">
        <f>+VLOOKUP(M403,'[12]PA con seg III Trimestre'!$M$357:$AF$475,20,FALSE)</f>
        <v>las evidencias se encuentran cargadas en la carpeta de google drive junto a los soportes de cumplimiento de las actividades del producto</v>
      </c>
      <c r="AG403" s="23">
        <v>673</v>
      </c>
      <c r="AH403" s="22" t="s">
        <v>346</v>
      </c>
      <c r="AI403" s="22" t="s">
        <v>70</v>
      </c>
      <c r="AJ403" s="24">
        <v>42370</v>
      </c>
      <c r="AK403" s="24">
        <v>42389</v>
      </c>
      <c r="AL403" s="22">
        <v>25</v>
      </c>
      <c r="AM403" s="22" t="s">
        <v>347</v>
      </c>
      <c r="AN403" s="22" t="s">
        <v>142</v>
      </c>
      <c r="AO403" s="22" t="s">
        <v>2439</v>
      </c>
      <c r="AP403" s="23">
        <v>100</v>
      </c>
      <c r="AQ403" s="25" t="s">
        <v>348</v>
      </c>
      <c r="AR403" s="25" t="s">
        <v>349</v>
      </c>
      <c r="AS403" s="23">
        <v>100</v>
      </c>
      <c r="AT403" s="25" t="s">
        <v>348</v>
      </c>
      <c r="AU403" s="22" t="s">
        <v>349</v>
      </c>
      <c r="AV403" s="109">
        <v>100</v>
      </c>
      <c r="AW403" s="27">
        <v>1</v>
      </c>
      <c r="AX403" s="25" t="s">
        <v>348</v>
      </c>
      <c r="AY403" s="90" t="s">
        <v>349</v>
      </c>
      <c r="AZ403" s="94">
        <f>+VLOOKUP(AG403,'[12]PA con seg III Trimestre'!$AG$357:$BC$475,20,FALSE)</f>
        <v>100</v>
      </c>
      <c r="BA403" s="106">
        <f t="shared" si="113"/>
        <v>1</v>
      </c>
      <c r="BB403" s="94" t="str">
        <f>+VLOOKUP(AG403,'[12]PA con seg III Trimestre'!$AG$357:$BC$475,22,FALSE)</f>
        <v>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v>
      </c>
      <c r="BC403" s="94" t="str">
        <f>+VLOOKUP(AG403,'[12]PA con seg III Trimestre'!$AG$357:$BC$475,23,FALSE)</f>
        <v>Resolucion 000001 a 000008 del 02 de enero de 2016</v>
      </c>
      <c r="BD403" s="107">
        <f t="shared" si="110"/>
        <v>19</v>
      </c>
      <c r="BE403" s="107">
        <f t="shared" si="111"/>
        <v>19</v>
      </c>
      <c r="BF403" s="108">
        <f t="shared" si="112"/>
        <v>1</v>
      </c>
      <c r="BG403" s="381">
        <f t="shared" si="105"/>
        <v>1</v>
      </c>
      <c r="BH403" s="381">
        <f t="shared" si="106"/>
        <v>1</v>
      </c>
      <c r="BI403" s="382">
        <f t="shared" si="107"/>
        <v>7.0000000000000007E-2</v>
      </c>
      <c r="BJ403" s="381">
        <f t="shared" si="108"/>
        <v>0.25</v>
      </c>
      <c r="BK403" s="381">
        <f t="shared" si="109"/>
        <v>1.7500000000000002E-2</v>
      </c>
    </row>
    <row r="404" spans="1:63" ht="96" thickTop="1" thickBot="1" x14ac:dyDescent="0.3">
      <c r="A404" s="18" t="s">
        <v>30</v>
      </c>
      <c r="B404" s="18" t="s">
        <v>31</v>
      </c>
      <c r="C404" s="18" t="s">
        <v>30</v>
      </c>
      <c r="D404" s="19" t="s">
        <v>31</v>
      </c>
      <c r="E404" s="19" t="s">
        <v>33</v>
      </c>
      <c r="F404" s="19" t="s">
        <v>34</v>
      </c>
      <c r="G404" s="19" t="s">
        <v>339</v>
      </c>
      <c r="H404" s="19" t="s">
        <v>340</v>
      </c>
      <c r="I404" s="19" t="s">
        <v>341</v>
      </c>
      <c r="J404" s="19" t="s">
        <v>342</v>
      </c>
      <c r="K404" s="19">
        <v>95</v>
      </c>
      <c r="L404" s="19" t="s">
        <v>38</v>
      </c>
      <c r="M404" s="19" t="s">
        <v>343</v>
      </c>
      <c r="N404" s="19" t="s">
        <v>344</v>
      </c>
      <c r="O404" s="23">
        <v>7</v>
      </c>
      <c r="P404" s="23">
        <v>1</v>
      </c>
      <c r="Q404" s="18" t="s">
        <v>41</v>
      </c>
      <c r="R404" s="18" t="s">
        <v>42</v>
      </c>
      <c r="S404" s="18" t="s">
        <v>43</v>
      </c>
      <c r="T404" s="22" t="s">
        <v>2439</v>
      </c>
      <c r="U404" s="18"/>
      <c r="V404" s="18"/>
      <c r="W404" s="18"/>
      <c r="X404" s="18"/>
      <c r="Y404" s="18"/>
      <c r="Z404" s="18"/>
      <c r="AA404" s="102">
        <v>1</v>
      </c>
      <c r="AB404" s="18" t="s">
        <v>2614</v>
      </c>
      <c r="AC404" s="254" t="s">
        <v>2612</v>
      </c>
      <c r="AD404" s="49">
        <f>+VLOOKUP(M404,'[12]PA con seg III Trimestre'!$M$357:$AF$475,18,FALSE)</f>
        <v>1</v>
      </c>
      <c r="AE404" s="49" t="str">
        <f>+VLOOKUP(M404,'[12]PA con seg III Trimestre'!$M$357:$AF$475,19,FALSE)</f>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
      <c r="AF404" s="49" t="str">
        <f>+VLOOKUP(M404,'[12]PA con seg III Trimestre'!$M$357:$AF$475,20,FALSE)</f>
        <v>las evidencias se encuentran cargadas en la carpeta de google drive junto a los soportes de cumplimiento de las actividades del producto</v>
      </c>
      <c r="AG404" s="23">
        <v>674</v>
      </c>
      <c r="AH404" s="22" t="s">
        <v>353</v>
      </c>
      <c r="AI404" s="22" t="s">
        <v>47</v>
      </c>
      <c r="AJ404" s="24">
        <v>42370</v>
      </c>
      <c r="AK404" s="24">
        <v>42716</v>
      </c>
      <c r="AL404" s="22">
        <v>25</v>
      </c>
      <c r="AM404" s="22" t="s">
        <v>347</v>
      </c>
      <c r="AN404" s="22" t="s">
        <v>142</v>
      </c>
      <c r="AO404" s="22" t="s">
        <v>2439</v>
      </c>
      <c r="AP404" s="23">
        <v>25</v>
      </c>
      <c r="AQ404" s="25" t="s">
        <v>355</v>
      </c>
      <c r="AR404" s="22" t="s">
        <v>356</v>
      </c>
      <c r="AS404" s="53">
        <v>50</v>
      </c>
      <c r="AT404" s="25" t="s">
        <v>357</v>
      </c>
      <c r="AU404" s="22" t="s">
        <v>358</v>
      </c>
      <c r="AV404" s="109">
        <v>75</v>
      </c>
      <c r="AW404" s="27">
        <v>0.78901734104046239</v>
      </c>
      <c r="AX404" s="22" t="s">
        <v>2651</v>
      </c>
      <c r="AY404" s="208" t="s">
        <v>332</v>
      </c>
      <c r="AZ404" s="94">
        <f>+VLOOKUP(AG404,'[12]PA con seg III Trimestre'!$AG$357:$BC$475,20,FALSE)</f>
        <v>100</v>
      </c>
      <c r="BA404" s="106">
        <f t="shared" si="113"/>
        <v>1</v>
      </c>
      <c r="BB404" s="94" t="str">
        <f>+VLOOKUP(AG404,'[12]PA con seg III Trimestre'!$AG$357:$BC$475,22,FALSE)</f>
        <v>Se elabora y se publica un informe mensual de ejecución presupuestal</v>
      </c>
      <c r="BC404" s="94" t="str">
        <f>+VLOOKUP(AG404,'[12]PA con seg III Trimestre'!$AG$357:$BC$475,23,FALSE)</f>
        <v>Carpeta de evidencias Google Drive</v>
      </c>
      <c r="BD404" s="107">
        <f t="shared" si="110"/>
        <v>346</v>
      </c>
      <c r="BE404" s="107">
        <f t="shared" si="111"/>
        <v>346</v>
      </c>
      <c r="BF404" s="108">
        <f t="shared" si="112"/>
        <v>1</v>
      </c>
      <c r="BG404" s="381">
        <f t="shared" si="105"/>
        <v>1</v>
      </c>
      <c r="BH404" s="381">
        <f t="shared" si="106"/>
        <v>1</v>
      </c>
      <c r="BI404" s="382">
        <f t="shared" si="107"/>
        <v>7.0000000000000007E-2</v>
      </c>
      <c r="BJ404" s="381">
        <f t="shared" si="108"/>
        <v>0.25</v>
      </c>
      <c r="BK404" s="381">
        <f t="shared" si="109"/>
        <v>1.7500000000000002E-2</v>
      </c>
    </row>
    <row r="405" spans="1:63" ht="96" thickTop="1" thickBot="1" x14ac:dyDescent="0.3">
      <c r="A405" s="18" t="s">
        <v>30</v>
      </c>
      <c r="B405" s="18" t="s">
        <v>31</v>
      </c>
      <c r="C405" s="18" t="s">
        <v>30</v>
      </c>
      <c r="D405" s="19" t="s">
        <v>31</v>
      </c>
      <c r="E405" s="19" t="s">
        <v>33</v>
      </c>
      <c r="F405" s="19" t="s">
        <v>34</v>
      </c>
      <c r="G405" s="19" t="s">
        <v>339</v>
      </c>
      <c r="H405" s="19" t="s">
        <v>340</v>
      </c>
      <c r="I405" s="19" t="s">
        <v>341</v>
      </c>
      <c r="J405" s="19" t="s">
        <v>342</v>
      </c>
      <c r="K405" s="19">
        <v>95</v>
      </c>
      <c r="L405" s="19" t="s">
        <v>38</v>
      </c>
      <c r="M405" s="19" t="s">
        <v>343</v>
      </c>
      <c r="N405" s="19" t="s">
        <v>344</v>
      </c>
      <c r="O405" s="23">
        <v>7</v>
      </c>
      <c r="P405" s="23">
        <v>1</v>
      </c>
      <c r="Q405" s="18" t="s">
        <v>41</v>
      </c>
      <c r="R405" s="18" t="s">
        <v>42</v>
      </c>
      <c r="S405" s="18" t="s">
        <v>43</v>
      </c>
      <c r="T405" s="22" t="s">
        <v>2439</v>
      </c>
      <c r="U405" s="18"/>
      <c r="V405" s="18"/>
      <c r="W405" s="18"/>
      <c r="X405" s="18"/>
      <c r="Y405" s="18"/>
      <c r="Z405" s="18"/>
      <c r="AA405" s="102">
        <v>1</v>
      </c>
      <c r="AB405" s="18" t="s">
        <v>2614</v>
      </c>
      <c r="AC405" s="254" t="s">
        <v>2612</v>
      </c>
      <c r="AD405" s="49">
        <f>+VLOOKUP(M405,'[12]PA con seg III Trimestre'!$M$357:$AF$475,18,FALSE)</f>
        <v>1</v>
      </c>
      <c r="AE405" s="49" t="str">
        <f>+VLOOKUP(M405,'[12]PA con seg III Trimestre'!$M$357:$AF$475,19,FALSE)</f>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
      <c r="AF405" s="49" t="str">
        <f>+VLOOKUP(M405,'[12]PA con seg III Trimestre'!$M$357:$AF$475,20,FALSE)</f>
        <v>las evidencias se encuentran cargadas en la carpeta de google drive junto a los soportes de cumplimiento de las actividades del producto</v>
      </c>
      <c r="AG405" s="23">
        <v>675</v>
      </c>
      <c r="AH405" s="22" t="s">
        <v>361</v>
      </c>
      <c r="AI405" s="22" t="s">
        <v>70</v>
      </c>
      <c r="AJ405" s="24">
        <v>42370</v>
      </c>
      <c r="AK405" s="24">
        <v>42716</v>
      </c>
      <c r="AL405" s="22">
        <v>25</v>
      </c>
      <c r="AM405" s="22" t="s">
        <v>347</v>
      </c>
      <c r="AN405" s="22" t="s">
        <v>142</v>
      </c>
      <c r="AO405" s="22" t="s">
        <v>2439</v>
      </c>
      <c r="AP405" s="53">
        <v>100</v>
      </c>
      <c r="AQ405" s="25" t="s">
        <v>362</v>
      </c>
      <c r="AR405" s="22" t="s">
        <v>363</v>
      </c>
      <c r="AS405" s="53">
        <v>100</v>
      </c>
      <c r="AT405" s="25" t="s">
        <v>364</v>
      </c>
      <c r="AU405" s="22" t="s">
        <v>366</v>
      </c>
      <c r="AV405" s="109">
        <v>100</v>
      </c>
      <c r="AW405" s="27">
        <v>0.78901734104046239</v>
      </c>
      <c r="AX405" s="22" t="s">
        <v>2652</v>
      </c>
      <c r="AY405" s="208" t="s">
        <v>332</v>
      </c>
      <c r="AZ405" s="94">
        <f>+VLOOKUP(AG405,'[12]PA con seg III Trimestre'!$AG$357:$BC$475,20,FALSE)</f>
        <v>100</v>
      </c>
      <c r="BA405" s="106">
        <f t="shared" si="113"/>
        <v>1</v>
      </c>
      <c r="BB405" s="94" t="str">
        <f>+VLOOKUP(AG405,'[12]PA con seg III Trimestre'!$AG$357:$BC$475,22,FALSE)</f>
        <v xml:space="preserve">Se han elaborado cuatro modificaciones presupuestales por valor de $ 61.3 Millones, $76,7 Millones, $1,818,0 millones, $4,085,0 millones de fechas 27 de julio, 29 de agosto, 15 y 27 de septiembre respectivamente </v>
      </c>
      <c r="BC405" s="94" t="str">
        <f>+VLOOKUP(AG405,'[12]PA con seg III Trimestre'!$AG$357:$BC$475,23,FALSE)</f>
        <v>Carpeta de evidencias Google Drive</v>
      </c>
      <c r="BD405" s="107">
        <f t="shared" si="110"/>
        <v>346</v>
      </c>
      <c r="BE405" s="107">
        <f t="shared" si="111"/>
        <v>346</v>
      </c>
      <c r="BF405" s="108">
        <f t="shared" si="112"/>
        <v>1</v>
      </c>
      <c r="BG405" s="381">
        <f t="shared" si="105"/>
        <v>1</v>
      </c>
      <c r="BH405" s="381">
        <f t="shared" si="106"/>
        <v>1</v>
      </c>
      <c r="BI405" s="382">
        <f t="shared" si="107"/>
        <v>7.0000000000000007E-2</v>
      </c>
      <c r="BJ405" s="381">
        <f t="shared" si="108"/>
        <v>0.25</v>
      </c>
      <c r="BK405" s="381">
        <f t="shared" si="109"/>
        <v>1.7500000000000002E-2</v>
      </c>
    </row>
    <row r="406" spans="1:63" ht="96" thickTop="1" thickBot="1" x14ac:dyDescent="0.3">
      <c r="A406" s="18" t="s">
        <v>30</v>
      </c>
      <c r="B406" s="18" t="s">
        <v>31</v>
      </c>
      <c r="C406" s="18" t="s">
        <v>30</v>
      </c>
      <c r="D406" s="19" t="s">
        <v>31</v>
      </c>
      <c r="E406" s="19" t="s">
        <v>33</v>
      </c>
      <c r="F406" s="19" t="s">
        <v>34</v>
      </c>
      <c r="G406" s="19" t="s">
        <v>339</v>
      </c>
      <c r="H406" s="19" t="s">
        <v>340</v>
      </c>
      <c r="I406" s="19" t="s">
        <v>341</v>
      </c>
      <c r="J406" s="19" t="s">
        <v>342</v>
      </c>
      <c r="K406" s="19">
        <v>95</v>
      </c>
      <c r="L406" s="19" t="s">
        <v>38</v>
      </c>
      <c r="M406" s="19" t="s">
        <v>343</v>
      </c>
      <c r="N406" s="19" t="s">
        <v>344</v>
      </c>
      <c r="O406" s="23">
        <v>7</v>
      </c>
      <c r="P406" s="23">
        <v>1</v>
      </c>
      <c r="Q406" s="18" t="s">
        <v>41</v>
      </c>
      <c r="R406" s="18" t="s">
        <v>42</v>
      </c>
      <c r="S406" s="18" t="s">
        <v>43</v>
      </c>
      <c r="T406" s="22" t="s">
        <v>2439</v>
      </c>
      <c r="U406" s="18"/>
      <c r="V406" s="18"/>
      <c r="W406" s="18"/>
      <c r="X406" s="18"/>
      <c r="Y406" s="18"/>
      <c r="Z406" s="18"/>
      <c r="AA406" s="102">
        <v>1</v>
      </c>
      <c r="AB406" s="18" t="s">
        <v>2614</v>
      </c>
      <c r="AC406" s="254" t="s">
        <v>2612</v>
      </c>
      <c r="AD406" s="49">
        <f>+VLOOKUP(M406,'[12]PA con seg III Trimestre'!$M$357:$AF$475,18,FALSE)</f>
        <v>1</v>
      </c>
      <c r="AE406" s="49" t="str">
        <f>+VLOOKUP(M406,'[12]PA con seg III Trimestre'!$M$357:$AF$475,19,FALSE)</f>
        <v>Respecto al seguimiento a la ejecución presupuestal realizada para este trimestre se elaboraron 3 informes mensuales de seguimiento a la ejecución presupuestal, del mismo modo se elaboraron 8 modificaciones presupuestales durante el IV trimestre ( 2 en Octubre, 2 en Noviembre y 4 en Diciembre) de igual forma se registro una modificación (modificación 2) al plan anual de adquisiciones 2016 en el mes de Octubre.</v>
      </c>
      <c r="AF406" s="49" t="str">
        <f>+VLOOKUP(M406,'[12]PA con seg III Trimestre'!$M$357:$AF$475,20,FALSE)</f>
        <v>las evidencias se encuentran cargadas en la carpeta de google drive junto a los soportes de cumplimiento de las actividades del producto</v>
      </c>
      <c r="AG406" s="23">
        <v>676</v>
      </c>
      <c r="AH406" s="22" t="s">
        <v>367</v>
      </c>
      <c r="AI406" s="22" t="s">
        <v>70</v>
      </c>
      <c r="AJ406" s="24">
        <v>42581</v>
      </c>
      <c r="AK406" s="24">
        <v>42716</v>
      </c>
      <c r="AL406" s="22">
        <v>25</v>
      </c>
      <c r="AM406" s="22" t="s">
        <v>347</v>
      </c>
      <c r="AN406" s="22" t="s">
        <v>142</v>
      </c>
      <c r="AO406" s="22" t="s">
        <v>2439</v>
      </c>
      <c r="AP406" s="23">
        <v>100</v>
      </c>
      <c r="AQ406" s="25" t="s">
        <v>2650</v>
      </c>
      <c r="AR406" s="22" t="s">
        <v>2624</v>
      </c>
      <c r="AS406" s="23">
        <v>100</v>
      </c>
      <c r="AT406" s="25" t="s">
        <v>2650</v>
      </c>
      <c r="AU406" s="22" t="s">
        <v>2624</v>
      </c>
      <c r="AV406" s="109">
        <v>100</v>
      </c>
      <c r="AW406" s="27">
        <v>0.45925925925925926</v>
      </c>
      <c r="AX406" s="22" t="s">
        <v>2653</v>
      </c>
      <c r="AY406" s="208" t="s">
        <v>332</v>
      </c>
      <c r="AZ406" s="94">
        <f>+VLOOKUP(AG406,'[12]PA con seg III Trimestre'!$AG$357:$BC$475,20,FALSE)</f>
        <v>100</v>
      </c>
      <c r="BA406" s="106">
        <f t="shared" si="113"/>
        <v>1</v>
      </c>
      <c r="BB406" s="94" t="str">
        <f>+VLOOKUP(AG406,'[12]PA con seg III Trimestre'!$AG$357:$BC$475,22,FALSE)</f>
        <v>Se efectuó una modificación al plan anual de adquisiciones en el mes de julio de 2016</v>
      </c>
      <c r="BC406" s="94" t="str">
        <f>+VLOOKUP(AG406,'[12]PA con seg III Trimestre'!$AG$357:$BC$475,23,FALSE)</f>
        <v>Carpeta de evidencias Google Drive</v>
      </c>
      <c r="BD406" s="107">
        <f t="shared" si="110"/>
        <v>135</v>
      </c>
      <c r="BE406" s="107">
        <f t="shared" si="111"/>
        <v>135</v>
      </c>
      <c r="BF406" s="108">
        <f t="shared" si="112"/>
        <v>1</v>
      </c>
      <c r="BG406" s="381">
        <f t="shared" si="105"/>
        <v>1</v>
      </c>
      <c r="BH406" s="381">
        <f t="shared" si="106"/>
        <v>1</v>
      </c>
      <c r="BI406" s="382">
        <f t="shared" si="107"/>
        <v>7.0000000000000007E-2</v>
      </c>
      <c r="BJ406" s="381">
        <f t="shared" si="108"/>
        <v>0.25</v>
      </c>
      <c r="BK406" s="381">
        <f t="shared" si="109"/>
        <v>1.7500000000000002E-2</v>
      </c>
    </row>
    <row r="407" spans="1:63" ht="190.5" thickTop="1" thickBot="1" x14ac:dyDescent="0.3">
      <c r="A407" s="18" t="s">
        <v>30</v>
      </c>
      <c r="B407" s="18" t="s">
        <v>31</v>
      </c>
      <c r="C407" s="18" t="s">
        <v>30</v>
      </c>
      <c r="D407" s="19" t="s">
        <v>31</v>
      </c>
      <c r="E407" s="19" t="s">
        <v>33</v>
      </c>
      <c r="F407" s="19" t="s">
        <v>34</v>
      </c>
      <c r="G407" s="19" t="s">
        <v>339</v>
      </c>
      <c r="H407" s="19" t="s">
        <v>340</v>
      </c>
      <c r="I407" s="19" t="s">
        <v>341</v>
      </c>
      <c r="J407" s="19" t="s">
        <v>342</v>
      </c>
      <c r="K407" s="19">
        <v>95</v>
      </c>
      <c r="L407" s="19" t="s">
        <v>38</v>
      </c>
      <c r="M407" s="19" t="s">
        <v>368</v>
      </c>
      <c r="N407" s="19" t="s">
        <v>369</v>
      </c>
      <c r="O407" s="20">
        <v>7</v>
      </c>
      <c r="P407" s="23">
        <v>100</v>
      </c>
      <c r="Q407" s="18" t="s">
        <v>38</v>
      </c>
      <c r="R407" s="21" t="s">
        <v>42</v>
      </c>
      <c r="S407" s="22" t="s">
        <v>43</v>
      </c>
      <c r="T407" s="22" t="s">
        <v>2439</v>
      </c>
      <c r="U407" s="22"/>
      <c r="V407" s="22"/>
      <c r="W407" s="22"/>
      <c r="X407" s="18">
        <v>1</v>
      </c>
      <c r="Y407" s="18" t="s">
        <v>370</v>
      </c>
      <c r="Z407" s="18" t="s">
        <v>45</v>
      </c>
      <c r="AA407" s="102">
        <v>100</v>
      </c>
      <c r="AB407" s="18" t="s">
        <v>2617</v>
      </c>
      <c r="AC407" s="254" t="s">
        <v>2618</v>
      </c>
      <c r="AD407" s="49">
        <f>+VLOOKUP(M407,'[12]PA con seg III Trimestre'!$M$357:$AF$475,18,FALSE)</f>
        <v>100</v>
      </c>
      <c r="AE407" s="49" t="str">
        <f>+VLOOKUP(M407,'[12]PA con seg III Trimestre'!$M$357:$AF$475,19,FALSE)</f>
        <v>Se realizo el seguimiento correspondiente al perido de cuarto trimestre, para los meses de octubre y noviembre pendiente del mes de diciembre pendiente del cierre presupuestal va hasta el 20 de enero del 2017</v>
      </c>
      <c r="AF407" s="49" t="str">
        <f>+VLOOKUP(M407,'[12]PA con seg III Trimestre'!$M$357:$AF$475,20,FALSE)</f>
        <v>Carpeta en DRIVE</v>
      </c>
      <c r="AG407" s="23">
        <v>677</v>
      </c>
      <c r="AH407" s="22" t="s">
        <v>371</v>
      </c>
      <c r="AI407" s="22" t="s">
        <v>70</v>
      </c>
      <c r="AJ407" s="24">
        <v>42370</v>
      </c>
      <c r="AK407" s="24">
        <v>42716</v>
      </c>
      <c r="AL407" s="22">
        <v>33</v>
      </c>
      <c r="AM407" s="22" t="s">
        <v>60</v>
      </c>
      <c r="AN407" s="22" t="s">
        <v>61</v>
      </c>
      <c r="AO407" s="22" t="s">
        <v>2439</v>
      </c>
      <c r="AP407" s="53">
        <v>100</v>
      </c>
      <c r="AQ407" s="25" t="s">
        <v>374</v>
      </c>
      <c r="AR407" s="22" t="s">
        <v>375</v>
      </c>
      <c r="AS407" s="53">
        <v>100</v>
      </c>
      <c r="AT407" s="25" t="s">
        <v>376</v>
      </c>
      <c r="AU407" s="22" t="s">
        <v>375</v>
      </c>
      <c r="AV407" s="109">
        <v>100</v>
      </c>
      <c r="AW407" s="27">
        <v>0.78901734104046239</v>
      </c>
      <c r="AX407" s="18" t="s">
        <v>2654</v>
      </c>
      <c r="AY407" s="110" t="s">
        <v>332</v>
      </c>
      <c r="AZ407" s="94">
        <f>+VLOOKUP(AG407,'[12]PA con seg III Trimestre'!$AG$357:$BC$475,20,FALSE)</f>
        <v>100</v>
      </c>
      <c r="BA407" s="106">
        <f t="shared" si="113"/>
        <v>1</v>
      </c>
      <c r="BB407" s="94" t="str">
        <f>+VLOOKUP(AG407,'[12]PA con seg III Trimestre'!$AG$357:$BC$475,22,FALSE)</f>
        <v>se aprobo con concepto favorable los proyecto de implemtnación de mecanismos para mejofrar la prestación del servicio al ciudadano y  herramientas de evaluación</v>
      </c>
      <c r="BC407" s="94" t="str">
        <f>+VLOOKUP(AG407,'[12]PA con seg III Trimestre'!$AG$357:$BC$475,23,FALSE)</f>
        <v>Carpeta de evidencias Google Drive</v>
      </c>
      <c r="BD407" s="107">
        <f t="shared" si="110"/>
        <v>346</v>
      </c>
      <c r="BE407" s="107">
        <f t="shared" si="111"/>
        <v>346</v>
      </c>
      <c r="BF407" s="108">
        <f t="shared" si="112"/>
        <v>1</v>
      </c>
      <c r="BG407" s="381">
        <f t="shared" si="105"/>
        <v>1</v>
      </c>
      <c r="BH407" s="381">
        <f t="shared" si="106"/>
        <v>1</v>
      </c>
      <c r="BI407" s="382">
        <f t="shared" si="107"/>
        <v>7.0000000000000007E-2</v>
      </c>
      <c r="BJ407" s="381">
        <f t="shared" si="108"/>
        <v>0.33</v>
      </c>
      <c r="BK407" s="381">
        <f t="shared" si="109"/>
        <v>2.3099999999999999E-2</v>
      </c>
    </row>
    <row r="408" spans="1:63" ht="190.5" thickTop="1" thickBot="1" x14ac:dyDescent="0.3">
      <c r="A408" s="18" t="s">
        <v>30</v>
      </c>
      <c r="B408" s="18" t="s">
        <v>31</v>
      </c>
      <c r="C408" s="18" t="s">
        <v>30</v>
      </c>
      <c r="D408" s="19" t="s">
        <v>31</v>
      </c>
      <c r="E408" s="19" t="s">
        <v>33</v>
      </c>
      <c r="F408" s="19" t="s">
        <v>34</v>
      </c>
      <c r="G408" s="19" t="s">
        <v>339</v>
      </c>
      <c r="H408" s="19" t="s">
        <v>340</v>
      </c>
      <c r="I408" s="19" t="s">
        <v>341</v>
      </c>
      <c r="J408" s="19" t="s">
        <v>342</v>
      </c>
      <c r="K408" s="19">
        <v>95</v>
      </c>
      <c r="L408" s="19" t="s">
        <v>38</v>
      </c>
      <c r="M408" s="19" t="s">
        <v>368</v>
      </c>
      <c r="N408" s="19" t="s">
        <v>369</v>
      </c>
      <c r="O408" s="23">
        <v>7</v>
      </c>
      <c r="P408" s="23">
        <v>100</v>
      </c>
      <c r="Q408" s="18" t="s">
        <v>38</v>
      </c>
      <c r="R408" s="18" t="s">
        <v>42</v>
      </c>
      <c r="S408" s="18" t="s">
        <v>43</v>
      </c>
      <c r="T408" s="22" t="s">
        <v>2439</v>
      </c>
      <c r="U408" s="18"/>
      <c r="V408" s="18"/>
      <c r="W408" s="18"/>
      <c r="X408" s="18">
        <v>1</v>
      </c>
      <c r="Y408" s="18" t="s">
        <v>370</v>
      </c>
      <c r="Z408" s="18" t="s">
        <v>45</v>
      </c>
      <c r="AA408" s="102">
        <v>100</v>
      </c>
      <c r="AB408" s="18" t="s">
        <v>2617</v>
      </c>
      <c r="AC408" s="254" t="s">
        <v>2618</v>
      </c>
      <c r="AD408" s="49">
        <f>+VLOOKUP(M408,'[12]PA con seg III Trimestre'!$M$357:$AF$475,18,FALSE)</f>
        <v>100</v>
      </c>
      <c r="AE408" s="49" t="str">
        <f>+VLOOKUP(M408,'[12]PA con seg III Trimestre'!$M$357:$AF$475,19,FALSE)</f>
        <v>Se realizo el seguimiento correspondiente al perido de cuarto trimestre, para los meses de octubre y noviembre pendiente del mes de diciembre pendiente del cierre presupuestal va hasta el 20 de enero del 2017</v>
      </c>
      <c r="AF408" s="49" t="str">
        <f>+VLOOKUP(M408,'[12]PA con seg III Trimestre'!$M$357:$AF$475,20,FALSE)</f>
        <v>Carpeta en DRIVE</v>
      </c>
      <c r="AG408" s="23">
        <v>678</v>
      </c>
      <c r="AH408" s="22" t="s">
        <v>378</v>
      </c>
      <c r="AI408" s="22" t="s">
        <v>70</v>
      </c>
      <c r="AJ408" s="24">
        <v>42370</v>
      </c>
      <c r="AK408" s="24">
        <v>42716</v>
      </c>
      <c r="AL408" s="22">
        <v>34</v>
      </c>
      <c r="AM408" s="22" t="s">
        <v>60</v>
      </c>
      <c r="AN408" s="22" t="s">
        <v>61</v>
      </c>
      <c r="AO408" s="22" t="s">
        <v>2439</v>
      </c>
      <c r="AP408" s="53">
        <v>100</v>
      </c>
      <c r="AQ408" s="25" t="s">
        <v>379</v>
      </c>
      <c r="AR408" s="22" t="s">
        <v>380</v>
      </c>
      <c r="AS408" s="53">
        <v>100</v>
      </c>
      <c r="AT408" s="25" t="s">
        <v>381</v>
      </c>
      <c r="AU408" s="22" t="s">
        <v>380</v>
      </c>
      <c r="AV408" s="109">
        <v>100</v>
      </c>
      <c r="AW408" s="27">
        <v>0.78901734104046239</v>
      </c>
      <c r="AX408" s="18" t="s">
        <v>2655</v>
      </c>
      <c r="AY408" s="110" t="s">
        <v>2624</v>
      </c>
      <c r="AZ408" s="94">
        <f>+VLOOKUP(AG408,'[12]PA con seg III Trimestre'!$AG$357:$BC$475,20,FALSE)</f>
        <v>100</v>
      </c>
      <c r="BA408" s="106">
        <f t="shared" si="113"/>
        <v>1</v>
      </c>
      <c r="BB408" s="94" t="str">
        <f>+VLOOKUP(AG408,'[12]PA con seg III Trimestre'!$AG$357:$BC$475,22,FALSE)</f>
        <v>Se presentaron para levantamiento de previo concepto los proyectos de gestión documental, modelo educativo, desarrollo tecnologico y carceles para la paz</v>
      </c>
      <c r="BC408" s="94" t="str">
        <f>+VLOOKUP(AG408,'[12]PA con seg III Trimestre'!$AG$357:$BC$475,23,FALSE)</f>
        <v>No registra evidencia</v>
      </c>
      <c r="BD408" s="107">
        <f t="shared" si="110"/>
        <v>346</v>
      </c>
      <c r="BE408" s="107">
        <f t="shared" si="111"/>
        <v>346</v>
      </c>
      <c r="BF408" s="108">
        <f t="shared" si="112"/>
        <v>1</v>
      </c>
      <c r="BG408" s="381">
        <f t="shared" si="105"/>
        <v>1</v>
      </c>
      <c r="BH408" s="381">
        <f t="shared" si="106"/>
        <v>1</v>
      </c>
      <c r="BI408" s="382">
        <f t="shared" si="107"/>
        <v>7.0000000000000007E-2</v>
      </c>
      <c r="BJ408" s="381">
        <f t="shared" si="108"/>
        <v>0.34</v>
      </c>
      <c r="BK408" s="381">
        <f t="shared" si="109"/>
        <v>2.3800000000000002E-2</v>
      </c>
    </row>
    <row r="409" spans="1:63" ht="190.5" thickTop="1" thickBot="1" x14ac:dyDescent="0.3">
      <c r="A409" s="18" t="s">
        <v>30</v>
      </c>
      <c r="B409" s="18" t="s">
        <v>31</v>
      </c>
      <c r="C409" s="18" t="s">
        <v>30</v>
      </c>
      <c r="D409" s="19" t="s">
        <v>31</v>
      </c>
      <c r="E409" s="19" t="s">
        <v>33</v>
      </c>
      <c r="F409" s="19" t="s">
        <v>34</v>
      </c>
      <c r="G409" s="19" t="s">
        <v>339</v>
      </c>
      <c r="H409" s="19" t="s">
        <v>340</v>
      </c>
      <c r="I409" s="19" t="s">
        <v>341</v>
      </c>
      <c r="J409" s="19" t="s">
        <v>342</v>
      </c>
      <c r="K409" s="19">
        <v>95</v>
      </c>
      <c r="L409" s="19" t="s">
        <v>38</v>
      </c>
      <c r="M409" s="19" t="s">
        <v>368</v>
      </c>
      <c r="N409" s="19" t="s">
        <v>369</v>
      </c>
      <c r="O409" s="23">
        <v>7</v>
      </c>
      <c r="P409" s="23">
        <v>100</v>
      </c>
      <c r="Q409" s="18" t="s">
        <v>38</v>
      </c>
      <c r="R409" s="18" t="s">
        <v>42</v>
      </c>
      <c r="S409" s="18" t="s">
        <v>43</v>
      </c>
      <c r="T409" s="22" t="s">
        <v>2439</v>
      </c>
      <c r="U409" s="18"/>
      <c r="V409" s="18"/>
      <c r="W409" s="18"/>
      <c r="X409" s="18">
        <v>1</v>
      </c>
      <c r="Y409" s="18" t="s">
        <v>370</v>
      </c>
      <c r="Z409" s="18" t="s">
        <v>45</v>
      </c>
      <c r="AA409" s="102">
        <v>100</v>
      </c>
      <c r="AB409" s="18" t="s">
        <v>2617</v>
      </c>
      <c r="AC409" s="254" t="s">
        <v>2618</v>
      </c>
      <c r="AD409" s="49">
        <f>+VLOOKUP(M409,'[12]PA con seg III Trimestre'!$M$357:$AF$475,18,FALSE)</f>
        <v>100</v>
      </c>
      <c r="AE409" s="49" t="str">
        <f>+VLOOKUP(M409,'[12]PA con seg III Trimestre'!$M$357:$AF$475,19,FALSE)</f>
        <v>Se realizo el seguimiento correspondiente al perido de cuarto trimestre, para los meses de octubre y noviembre pendiente del mes de diciembre pendiente del cierre presupuestal va hasta el 20 de enero del 2017</v>
      </c>
      <c r="AF409" s="49" t="str">
        <f>+VLOOKUP(M409,'[12]PA con seg III Trimestre'!$M$357:$AF$475,20,FALSE)</f>
        <v>Carpeta en DRIVE</v>
      </c>
      <c r="AG409" s="23">
        <v>679</v>
      </c>
      <c r="AH409" s="22" t="s">
        <v>382</v>
      </c>
      <c r="AI409" s="22" t="s">
        <v>47</v>
      </c>
      <c r="AJ409" s="24">
        <v>42370</v>
      </c>
      <c r="AK409" s="24">
        <v>42716</v>
      </c>
      <c r="AL409" s="22">
        <v>33</v>
      </c>
      <c r="AM409" s="22" t="s">
        <v>60</v>
      </c>
      <c r="AN409" s="22" t="s">
        <v>61</v>
      </c>
      <c r="AO409" s="22" t="s">
        <v>2439</v>
      </c>
      <c r="AP409" s="53">
        <v>25</v>
      </c>
      <c r="AQ409" s="25" t="s">
        <v>383</v>
      </c>
      <c r="AR409" s="22" t="s">
        <v>384</v>
      </c>
      <c r="AS409" s="53">
        <v>50</v>
      </c>
      <c r="AT409" s="25" t="s">
        <v>385</v>
      </c>
      <c r="AU409" s="22" t="s">
        <v>384</v>
      </c>
      <c r="AV409" s="109">
        <v>75</v>
      </c>
      <c r="AW409" s="27">
        <v>0.78901734104046239</v>
      </c>
      <c r="AX409" s="18" t="s">
        <v>2656</v>
      </c>
      <c r="AY409" s="110" t="s">
        <v>332</v>
      </c>
      <c r="AZ409" s="94">
        <f>+VLOOKUP(AG409,'[12]PA con seg III Trimestre'!$AG$357:$BC$475,20,FALSE)</f>
        <v>100</v>
      </c>
      <c r="BA409" s="106">
        <f t="shared" si="113"/>
        <v>1</v>
      </c>
      <c r="BB409" s="94" t="str">
        <f>+VLOOKUP(AG409,'[12]PA con seg III Trimestre'!$AG$357:$BC$475,22,FALSE)</f>
        <v>Se llevo acabo el registro de los proyectos de inversión vigentes, reportando el siguiente avance: implementación mecanismos para mejorar la calidad del servicio al ciudadano un avance en gestión del 100%; gestión documental un avance en gestión 17,50%; Desarrollo tecnológico avance en gestión del 16,60% y modelo educativo, herramientas de evaluación y cárceles para la paz un avance en gestión del 0% a corte noviembre por cuanto el cierre presupuestal solo se da hasta el 20 de enero del 2017</v>
      </c>
      <c r="BC409" s="94" t="str">
        <f>+VLOOKUP(AG409,'[12]PA con seg III Trimestre'!$AG$357:$BC$475,23,FALSE)</f>
        <v>aplicativo SPI</v>
      </c>
      <c r="BD409" s="107">
        <f t="shared" si="110"/>
        <v>346</v>
      </c>
      <c r="BE409" s="107">
        <f t="shared" si="111"/>
        <v>346</v>
      </c>
      <c r="BF409" s="108">
        <f t="shared" si="112"/>
        <v>1</v>
      </c>
      <c r="BG409" s="381">
        <f t="shared" si="105"/>
        <v>1</v>
      </c>
      <c r="BH409" s="381">
        <f t="shared" si="106"/>
        <v>1</v>
      </c>
      <c r="BI409" s="382">
        <f t="shared" si="107"/>
        <v>7.0000000000000007E-2</v>
      </c>
      <c r="BJ409" s="381">
        <f t="shared" si="108"/>
        <v>0.33</v>
      </c>
      <c r="BK409" s="381">
        <f t="shared" si="109"/>
        <v>2.3099999999999999E-2</v>
      </c>
    </row>
    <row r="410" spans="1:63" ht="82.5" thickTop="1" thickBot="1" x14ac:dyDescent="0.3">
      <c r="A410" s="18" t="s">
        <v>30</v>
      </c>
      <c r="B410" s="18" t="s">
        <v>31</v>
      </c>
      <c r="C410" s="18" t="s">
        <v>30</v>
      </c>
      <c r="D410" s="19" t="s">
        <v>31</v>
      </c>
      <c r="E410" s="19" t="s">
        <v>33</v>
      </c>
      <c r="F410" s="19" t="s">
        <v>34</v>
      </c>
      <c r="G410" s="19" t="s">
        <v>339</v>
      </c>
      <c r="H410" s="19" t="s">
        <v>340</v>
      </c>
      <c r="I410" s="19" t="s">
        <v>341</v>
      </c>
      <c r="J410" s="19" t="s">
        <v>342</v>
      </c>
      <c r="K410" s="19">
        <v>95</v>
      </c>
      <c r="L410" s="19" t="s">
        <v>38</v>
      </c>
      <c r="M410" s="19" t="s">
        <v>390</v>
      </c>
      <c r="N410" s="19" t="s">
        <v>391</v>
      </c>
      <c r="O410" s="20">
        <v>7</v>
      </c>
      <c r="P410" s="23">
        <v>2</v>
      </c>
      <c r="Q410" s="18" t="s">
        <v>41</v>
      </c>
      <c r="R410" s="21" t="s">
        <v>42</v>
      </c>
      <c r="S410" s="22" t="s">
        <v>43</v>
      </c>
      <c r="T410" s="22" t="s">
        <v>2439</v>
      </c>
      <c r="U410" s="22"/>
      <c r="V410" s="22"/>
      <c r="W410" s="22"/>
      <c r="X410" s="18">
        <v>2</v>
      </c>
      <c r="Y410" s="18" t="s">
        <v>2616</v>
      </c>
      <c r="Z410" s="18" t="s">
        <v>45</v>
      </c>
      <c r="AA410" s="102">
        <v>2</v>
      </c>
      <c r="AB410" s="18" t="s">
        <v>2615</v>
      </c>
      <c r="AC410" s="259">
        <v>0</v>
      </c>
      <c r="AD410" s="49">
        <f>+VLOOKUP(M410,'[12]PA con seg III Trimestre'!$M$357:$AF$475,18,FALSE)</f>
        <v>2</v>
      </c>
      <c r="AE410" s="49" t="str">
        <f>+VLOOKUP(M410,'[12]PA con seg III Trimestre'!$M$357:$AF$475,19,FALSE)</f>
        <v>Se realizo seguimiento a los compromisos y obligaciones presupuestales, y se realizó informe bimensual de seguimiento presupuestal de recursos propios</v>
      </c>
      <c r="AF410" s="49" t="str">
        <f>+VLOOKUP(M410,'[12]PA con seg III Trimestre'!$M$357:$AF$475,20,FALSE)</f>
        <v>https://drive.google.com/drive/folders/0Bz9BU3gKMyzAaWU5OFlPWTVSdkU</v>
      </c>
      <c r="AG410" s="23">
        <v>680</v>
      </c>
      <c r="AH410" s="22" t="s">
        <v>392</v>
      </c>
      <c r="AI410" s="22" t="s">
        <v>47</v>
      </c>
      <c r="AJ410" s="24">
        <v>42436</v>
      </c>
      <c r="AK410" s="24">
        <v>42716</v>
      </c>
      <c r="AL410" s="22">
        <v>50</v>
      </c>
      <c r="AM410" s="22" t="s">
        <v>347</v>
      </c>
      <c r="AN410" s="22" t="s">
        <v>142</v>
      </c>
      <c r="AO410" s="22" t="s">
        <v>2439</v>
      </c>
      <c r="AP410" s="53">
        <v>17</v>
      </c>
      <c r="AQ410" s="25" t="s">
        <v>395</v>
      </c>
      <c r="AR410" s="22" t="s">
        <v>396</v>
      </c>
      <c r="AS410" s="53">
        <v>50</v>
      </c>
      <c r="AT410" s="25" t="s">
        <v>395</v>
      </c>
      <c r="AU410" s="22" t="s">
        <v>398</v>
      </c>
      <c r="AV410" s="109">
        <v>67</v>
      </c>
      <c r="AW410" s="27">
        <v>0.73928571428571432</v>
      </c>
      <c r="AX410" s="18" t="s">
        <v>395</v>
      </c>
      <c r="AY410" s="110" t="s">
        <v>2666</v>
      </c>
      <c r="AZ410" s="94">
        <f>+VLOOKUP(AG410,'[12]PA con seg III Trimestre'!$AG$357:$BC$475,20,FALSE)</f>
        <v>100</v>
      </c>
      <c r="BA410" s="106">
        <f t="shared" si="113"/>
        <v>1</v>
      </c>
      <c r="BB410" s="94" t="str">
        <f>+VLOOKUP(AG410,'[12]PA con seg III Trimestre'!$AG$357:$BC$475,22,FALSE)</f>
        <v>Se elabora y se publica un informe mensual de ejecución presupuestal</v>
      </c>
      <c r="BC410" s="94" t="str">
        <f>+VLOOKUP(AG410,'[12]PA con seg III Trimestre'!$AG$357:$BC$475,23,FALSE)</f>
        <v>Carpeta de evidencias Google Drive</v>
      </c>
      <c r="BD410" s="107">
        <f t="shared" si="110"/>
        <v>280</v>
      </c>
      <c r="BE410" s="107">
        <f t="shared" si="111"/>
        <v>280</v>
      </c>
      <c r="BF410" s="108">
        <f t="shared" si="112"/>
        <v>1</v>
      </c>
      <c r="BG410" s="381">
        <f t="shared" si="105"/>
        <v>1</v>
      </c>
      <c r="BH410" s="381">
        <f t="shared" si="106"/>
        <v>1</v>
      </c>
      <c r="BI410" s="382">
        <f t="shared" si="107"/>
        <v>7.0000000000000007E-2</v>
      </c>
      <c r="BJ410" s="381">
        <f t="shared" si="108"/>
        <v>0.5</v>
      </c>
      <c r="BK410" s="381">
        <f t="shared" si="109"/>
        <v>3.5000000000000003E-2</v>
      </c>
    </row>
    <row r="411" spans="1:63" ht="82.5" thickTop="1" thickBot="1" x14ac:dyDescent="0.3">
      <c r="A411" s="18" t="s">
        <v>30</v>
      </c>
      <c r="B411" s="18" t="s">
        <v>31</v>
      </c>
      <c r="C411" s="18" t="s">
        <v>30</v>
      </c>
      <c r="D411" s="19" t="s">
        <v>31</v>
      </c>
      <c r="E411" s="19" t="s">
        <v>33</v>
      </c>
      <c r="F411" s="19" t="s">
        <v>34</v>
      </c>
      <c r="G411" s="19" t="s">
        <v>339</v>
      </c>
      <c r="H411" s="19" t="s">
        <v>340</v>
      </c>
      <c r="I411" s="19" t="s">
        <v>341</v>
      </c>
      <c r="J411" s="19" t="s">
        <v>342</v>
      </c>
      <c r="K411" s="19">
        <v>95</v>
      </c>
      <c r="L411" s="19" t="s">
        <v>38</v>
      </c>
      <c r="M411" s="19" t="s">
        <v>390</v>
      </c>
      <c r="N411" s="19" t="s">
        <v>391</v>
      </c>
      <c r="O411" s="23">
        <v>7</v>
      </c>
      <c r="P411" s="23">
        <v>2</v>
      </c>
      <c r="Q411" s="18" t="s">
        <v>41</v>
      </c>
      <c r="R411" s="18" t="s">
        <v>42</v>
      </c>
      <c r="S411" s="18" t="s">
        <v>43</v>
      </c>
      <c r="T411" s="22" t="s">
        <v>2439</v>
      </c>
      <c r="U411" s="18"/>
      <c r="V411" s="18"/>
      <c r="W411" s="18"/>
      <c r="X411" s="18">
        <v>2</v>
      </c>
      <c r="Y411" s="18" t="s">
        <v>2616</v>
      </c>
      <c r="Z411" s="18" t="s">
        <v>45</v>
      </c>
      <c r="AA411" s="102">
        <v>2</v>
      </c>
      <c r="AB411" s="18" t="s">
        <v>2615</v>
      </c>
      <c r="AC411" s="259">
        <v>0</v>
      </c>
      <c r="AD411" s="49">
        <f>+VLOOKUP(M411,'[12]PA con seg III Trimestre'!$M$357:$AF$475,18,FALSE)</f>
        <v>2</v>
      </c>
      <c r="AE411" s="49" t="str">
        <f>+VLOOKUP(M411,'[12]PA con seg III Trimestre'!$M$357:$AF$475,19,FALSE)</f>
        <v>Se realizo seguimiento a los compromisos y obligaciones presupuestales, y se realizó informe bimensual de seguimiento presupuestal de recursos propios</v>
      </c>
      <c r="AF411" s="49" t="str">
        <f>+VLOOKUP(M411,'[12]PA con seg III Trimestre'!$M$357:$AF$475,20,FALSE)</f>
        <v>https://drive.google.com/drive/folders/0Bz9BU3gKMyzAaWU5OFlPWTVSdkU</v>
      </c>
      <c r="AG411" s="23">
        <v>681</v>
      </c>
      <c r="AH411" s="22" t="s">
        <v>399</v>
      </c>
      <c r="AI411" s="22" t="s">
        <v>47</v>
      </c>
      <c r="AJ411" s="24">
        <v>42436</v>
      </c>
      <c r="AK411" s="24">
        <v>42716</v>
      </c>
      <c r="AL411" s="22">
        <v>50</v>
      </c>
      <c r="AM411" s="22" t="s">
        <v>347</v>
      </c>
      <c r="AN411" s="22" t="s">
        <v>142</v>
      </c>
      <c r="AO411" s="22" t="s">
        <v>2439</v>
      </c>
      <c r="AP411" s="53">
        <v>17</v>
      </c>
      <c r="AQ411" s="25" t="s">
        <v>400</v>
      </c>
      <c r="AR411" s="22" t="s">
        <v>396</v>
      </c>
      <c r="AS411" s="53">
        <v>50</v>
      </c>
      <c r="AT411" s="25" t="s">
        <v>400</v>
      </c>
      <c r="AU411" s="22" t="s">
        <v>398</v>
      </c>
      <c r="AV411" s="109">
        <v>67</v>
      </c>
      <c r="AW411" s="27">
        <v>0.73928571428571432</v>
      </c>
      <c r="AX411" s="18" t="s">
        <v>400</v>
      </c>
      <c r="AY411" s="110" t="s">
        <v>2666</v>
      </c>
      <c r="AZ411" s="94">
        <f>+VLOOKUP(AG411,'[12]PA con seg III Trimestre'!$AG$357:$BC$475,20,FALSE)</f>
        <v>100</v>
      </c>
      <c r="BA411" s="106">
        <f t="shared" si="113"/>
        <v>1</v>
      </c>
      <c r="BB411" s="94" t="str">
        <f>+VLOOKUP(AG411,'[12]PA con seg III Trimestre'!$AG$357:$BC$475,22,FALSE)</f>
        <v>Se elaboró Informe bimestral de seguimiento presupuestal de recursos propios por actividades productivas por Regional y Establecimiento de Reclusión</v>
      </c>
      <c r="BC411" s="94" t="str">
        <f>+VLOOKUP(AG411,'[12]PA con seg III Trimestre'!$AG$357:$BC$475,23,FALSE)</f>
        <v>Mediante comunicaciones 8110-OFPLA-00752 Rad 2016IE0027950  y 8110-OFPLA-00810 Rad 2016IE0031118 de de noviembre 04 y  diciembre 07 de 2016, se envió a la Dirección General, Dirección de Gestión Corporativa y Dirección de Atención y Tratamiento los informes correspondientes.</v>
      </c>
      <c r="BD411" s="107">
        <f t="shared" si="110"/>
        <v>280</v>
      </c>
      <c r="BE411" s="107">
        <f t="shared" si="111"/>
        <v>280</v>
      </c>
      <c r="BF411" s="108">
        <f t="shared" si="112"/>
        <v>1</v>
      </c>
      <c r="BG411" s="381">
        <f t="shared" si="105"/>
        <v>1</v>
      </c>
      <c r="BH411" s="381">
        <f t="shared" si="106"/>
        <v>1</v>
      </c>
      <c r="BI411" s="382">
        <f t="shared" si="107"/>
        <v>7.0000000000000007E-2</v>
      </c>
      <c r="BJ411" s="381">
        <f t="shared" si="108"/>
        <v>0.5</v>
      </c>
      <c r="BK411" s="381">
        <f t="shared" si="109"/>
        <v>3.5000000000000003E-2</v>
      </c>
    </row>
    <row r="412" spans="1:63" ht="55.5" hidden="1" thickTop="1" thickBot="1" x14ac:dyDescent="0.3">
      <c r="A412" s="18" t="s">
        <v>30</v>
      </c>
      <c r="B412" s="18" t="s">
        <v>31</v>
      </c>
      <c r="C412" s="18" t="s">
        <v>30</v>
      </c>
      <c r="D412" s="19" t="s">
        <v>31</v>
      </c>
      <c r="E412" s="19" t="s">
        <v>33</v>
      </c>
      <c r="F412" s="19" t="s">
        <v>34</v>
      </c>
      <c r="G412" s="19" t="s">
        <v>250</v>
      </c>
      <c r="H412" s="19" t="s">
        <v>251</v>
      </c>
      <c r="I412" s="19" t="s">
        <v>252</v>
      </c>
      <c r="J412" s="19" t="s">
        <v>253</v>
      </c>
      <c r="K412" s="19">
        <v>55.000000000000007</v>
      </c>
      <c r="L412" s="19" t="s">
        <v>38</v>
      </c>
      <c r="M412" s="19" t="s">
        <v>401</v>
      </c>
      <c r="N412" s="19" t="s">
        <v>402</v>
      </c>
      <c r="O412" s="23">
        <v>6</v>
      </c>
      <c r="P412" s="23">
        <v>10</v>
      </c>
      <c r="Q412" s="18" t="s">
        <v>38</v>
      </c>
      <c r="R412" s="21" t="s">
        <v>403</v>
      </c>
      <c r="S412" s="22" t="s">
        <v>404</v>
      </c>
      <c r="T412" s="22" t="s">
        <v>2439</v>
      </c>
      <c r="U412" s="22"/>
      <c r="V412" s="22"/>
      <c r="W412" s="22"/>
      <c r="X412" s="18">
        <v>35</v>
      </c>
      <c r="Y412" s="18" t="s">
        <v>405</v>
      </c>
      <c r="Z412" s="18" t="s">
        <v>45</v>
      </c>
      <c r="AA412" s="18"/>
      <c r="AB412" s="18"/>
      <c r="AC412" s="18"/>
      <c r="AD412" s="16"/>
      <c r="AE412" s="16"/>
      <c r="AF412" s="16"/>
      <c r="AG412" s="43">
        <v>682</v>
      </c>
      <c r="AH412" s="44" t="s">
        <v>406</v>
      </c>
      <c r="AI412" s="44" t="s">
        <v>47</v>
      </c>
      <c r="AJ412" s="45">
        <v>42402</v>
      </c>
      <c r="AK412" s="45">
        <v>42490</v>
      </c>
      <c r="AL412" s="44">
        <v>33</v>
      </c>
      <c r="AM412" s="44" t="s">
        <v>125</v>
      </c>
      <c r="AN412" s="44" t="s">
        <v>104</v>
      </c>
      <c r="AO412" s="44" t="s">
        <v>2440</v>
      </c>
      <c r="AP412" s="43">
        <v>50</v>
      </c>
      <c r="AQ412" s="46" t="s">
        <v>214</v>
      </c>
      <c r="AR412" s="46" t="s">
        <v>215</v>
      </c>
      <c r="AS412" s="43">
        <v>50</v>
      </c>
      <c r="AT412" s="46" t="s">
        <v>409</v>
      </c>
      <c r="AU412" s="44" t="s">
        <v>215</v>
      </c>
      <c r="AV412" s="228"/>
      <c r="AW412" s="47" t="s">
        <v>3118</v>
      </c>
      <c r="AX412" s="228"/>
      <c r="AY412" s="229"/>
      <c r="AZ412" s="95"/>
      <c r="BA412" s="106" t="str">
        <f t="shared" si="113"/>
        <v>Actividad inactiva</v>
      </c>
      <c r="BB412" s="95"/>
      <c r="BC412" s="95"/>
      <c r="BD412" s="107">
        <f t="shared" si="110"/>
        <v>88</v>
      </c>
      <c r="BE412" s="107">
        <f t="shared" si="111"/>
        <v>88</v>
      </c>
      <c r="BF412" s="108" t="str">
        <f t="shared" si="112"/>
        <v>Actividad inactiva</v>
      </c>
    </row>
    <row r="413" spans="1:63" ht="55.5" hidden="1" thickTop="1" thickBot="1" x14ac:dyDescent="0.3">
      <c r="A413" s="18" t="s">
        <v>30</v>
      </c>
      <c r="B413" s="18" t="s">
        <v>31</v>
      </c>
      <c r="C413" s="18" t="s">
        <v>30</v>
      </c>
      <c r="D413" s="19" t="s">
        <v>31</v>
      </c>
      <c r="E413" s="19" t="s">
        <v>33</v>
      </c>
      <c r="F413" s="19" t="s">
        <v>34</v>
      </c>
      <c r="G413" s="19" t="s">
        <v>250</v>
      </c>
      <c r="H413" s="19" t="s">
        <v>251</v>
      </c>
      <c r="I413" s="19" t="s">
        <v>252</v>
      </c>
      <c r="J413" s="19" t="s">
        <v>253</v>
      </c>
      <c r="K413" s="19">
        <v>55.000000000000007</v>
      </c>
      <c r="L413" s="19" t="s">
        <v>38</v>
      </c>
      <c r="M413" s="19" t="s">
        <v>401</v>
      </c>
      <c r="N413" s="19" t="s">
        <v>402</v>
      </c>
      <c r="O413" s="23">
        <v>6</v>
      </c>
      <c r="P413" s="23">
        <v>10</v>
      </c>
      <c r="Q413" s="18" t="s">
        <v>38</v>
      </c>
      <c r="R413" s="18" t="s">
        <v>403</v>
      </c>
      <c r="S413" s="18" t="s">
        <v>404</v>
      </c>
      <c r="T413" s="22" t="s">
        <v>2439</v>
      </c>
      <c r="U413" s="18"/>
      <c r="V413" s="18"/>
      <c r="W413" s="18"/>
      <c r="X413" s="18"/>
      <c r="Y413" s="18"/>
      <c r="Z413" s="18"/>
      <c r="AA413" s="18"/>
      <c r="AB413" s="18"/>
      <c r="AC413" s="18"/>
      <c r="AD413" s="16"/>
      <c r="AE413" s="16"/>
      <c r="AF413" s="16"/>
      <c r="AG413" s="43">
        <v>683</v>
      </c>
      <c r="AH413" s="44" t="s">
        <v>410</v>
      </c>
      <c r="AI413" s="44" t="s">
        <v>47</v>
      </c>
      <c r="AJ413" s="45">
        <v>42492</v>
      </c>
      <c r="AK413" s="45">
        <v>42613</v>
      </c>
      <c r="AL413" s="44">
        <v>34</v>
      </c>
      <c r="AM413" s="44" t="s">
        <v>125</v>
      </c>
      <c r="AN413" s="44" t="s">
        <v>104</v>
      </c>
      <c r="AO413" s="44" t="s">
        <v>2440</v>
      </c>
      <c r="AP413" s="43">
        <v>50</v>
      </c>
      <c r="AQ413" s="46" t="s">
        <v>411</v>
      </c>
      <c r="AR413" s="44" t="s">
        <v>215</v>
      </c>
      <c r="AS413" s="43">
        <v>25</v>
      </c>
      <c r="AT413" s="46" t="s">
        <v>207</v>
      </c>
      <c r="AU413" s="48" t="s">
        <v>208</v>
      </c>
      <c r="AV413" s="228"/>
      <c r="AW413" s="47" t="s">
        <v>3118</v>
      </c>
      <c r="AX413" s="228"/>
      <c r="AY413" s="229"/>
      <c r="AZ413" s="95"/>
      <c r="BA413" s="106" t="str">
        <f t="shared" si="113"/>
        <v>Actividad inactiva</v>
      </c>
      <c r="BB413" s="95"/>
      <c r="BC413" s="95"/>
      <c r="BD413" s="107">
        <f t="shared" si="110"/>
        <v>121</v>
      </c>
      <c r="BE413" s="107">
        <f t="shared" si="111"/>
        <v>121</v>
      </c>
      <c r="BF413" s="108" t="str">
        <f t="shared" si="112"/>
        <v>Actividad inactiva</v>
      </c>
    </row>
    <row r="414" spans="1:63" ht="55.5" hidden="1" thickTop="1" thickBot="1" x14ac:dyDescent="0.3">
      <c r="A414" s="18" t="s">
        <v>30</v>
      </c>
      <c r="B414" s="18" t="s">
        <v>31</v>
      </c>
      <c r="C414" s="18" t="s">
        <v>30</v>
      </c>
      <c r="D414" s="19" t="s">
        <v>31</v>
      </c>
      <c r="E414" s="19" t="s">
        <v>33</v>
      </c>
      <c r="F414" s="19" t="s">
        <v>34</v>
      </c>
      <c r="G414" s="19" t="s">
        <v>250</v>
      </c>
      <c r="H414" s="19" t="s">
        <v>251</v>
      </c>
      <c r="I414" s="19" t="s">
        <v>252</v>
      </c>
      <c r="J414" s="19" t="s">
        <v>253</v>
      </c>
      <c r="K414" s="19">
        <v>55.000000000000007</v>
      </c>
      <c r="L414" s="19" t="s">
        <v>38</v>
      </c>
      <c r="M414" s="19" t="s">
        <v>401</v>
      </c>
      <c r="N414" s="19" t="s">
        <v>402</v>
      </c>
      <c r="O414" s="23">
        <v>6</v>
      </c>
      <c r="P414" s="23">
        <v>10</v>
      </c>
      <c r="Q414" s="18" t="s">
        <v>38</v>
      </c>
      <c r="R414" s="18" t="s">
        <v>403</v>
      </c>
      <c r="S414" s="18" t="s">
        <v>404</v>
      </c>
      <c r="T414" s="22" t="s">
        <v>2439</v>
      </c>
      <c r="U414" s="18"/>
      <c r="V414" s="18"/>
      <c r="W414" s="18"/>
      <c r="X414" s="18"/>
      <c r="Y414" s="18"/>
      <c r="Z414" s="18"/>
      <c r="AA414" s="18"/>
      <c r="AB414" s="18"/>
      <c r="AC414" s="18"/>
      <c r="AD414" s="16"/>
      <c r="AE414" s="16"/>
      <c r="AF414" s="16"/>
      <c r="AG414" s="43">
        <v>684</v>
      </c>
      <c r="AH414" s="44" t="s">
        <v>412</v>
      </c>
      <c r="AI414" s="44" t="s">
        <v>47</v>
      </c>
      <c r="AJ414" s="45">
        <v>42615</v>
      </c>
      <c r="AK414" s="45">
        <v>42716</v>
      </c>
      <c r="AL414" s="44">
        <v>33</v>
      </c>
      <c r="AM414" s="44" t="s">
        <v>125</v>
      </c>
      <c r="AN414" s="44" t="s">
        <v>104</v>
      </c>
      <c r="AO414" s="44" t="s">
        <v>2440</v>
      </c>
      <c r="AP414" s="43">
        <v>50</v>
      </c>
      <c r="AQ414" s="46" t="s">
        <v>413</v>
      </c>
      <c r="AR414" s="44" t="s">
        <v>215</v>
      </c>
      <c r="AS414" s="43"/>
      <c r="AT414" s="46"/>
      <c r="AU414" s="44"/>
      <c r="AV414" s="228"/>
      <c r="AW414" s="47" t="s">
        <v>3118</v>
      </c>
      <c r="AX414" s="228"/>
      <c r="AY414" s="229"/>
      <c r="AZ414" s="95"/>
      <c r="BA414" s="106" t="str">
        <f t="shared" si="113"/>
        <v>Actividad inactiva</v>
      </c>
      <c r="BB414" s="95"/>
      <c r="BC414" s="95"/>
      <c r="BD414" s="107">
        <f t="shared" si="110"/>
        <v>101</v>
      </c>
      <c r="BE414" s="107">
        <f t="shared" si="111"/>
        <v>101</v>
      </c>
      <c r="BF414" s="108" t="str">
        <f t="shared" si="112"/>
        <v>Actividad inactiva</v>
      </c>
    </row>
    <row r="415" spans="1:63" ht="82.5" thickTop="1" thickBot="1" x14ac:dyDescent="0.3">
      <c r="A415" s="18" t="s">
        <v>30</v>
      </c>
      <c r="B415" s="18" t="s">
        <v>31</v>
      </c>
      <c r="C415" s="18" t="s">
        <v>30</v>
      </c>
      <c r="D415" s="19" t="s">
        <v>31</v>
      </c>
      <c r="E415" s="19" t="s">
        <v>33</v>
      </c>
      <c r="F415" s="19" t="s">
        <v>34</v>
      </c>
      <c r="G415" s="19" t="s">
        <v>35</v>
      </c>
      <c r="H415" s="19" t="s">
        <v>36</v>
      </c>
      <c r="I415" s="19" t="s">
        <v>157</v>
      </c>
      <c r="J415" s="19" t="s">
        <v>2584</v>
      </c>
      <c r="K415" s="19">
        <v>95</v>
      </c>
      <c r="L415" s="19" t="s">
        <v>38</v>
      </c>
      <c r="M415" s="19" t="s">
        <v>414</v>
      </c>
      <c r="N415" s="19" t="s">
        <v>415</v>
      </c>
      <c r="O415" s="23">
        <v>7</v>
      </c>
      <c r="P415" s="23">
        <v>100</v>
      </c>
      <c r="Q415" s="18" t="s">
        <v>38</v>
      </c>
      <c r="R415" s="18" t="s">
        <v>403</v>
      </c>
      <c r="S415" s="18" t="s">
        <v>404</v>
      </c>
      <c r="T415" s="22" t="s">
        <v>2439</v>
      </c>
      <c r="U415" s="18"/>
      <c r="V415" s="18"/>
      <c r="W415" s="18"/>
      <c r="X415" s="18">
        <v>5</v>
      </c>
      <c r="Y415" s="18" t="s">
        <v>417</v>
      </c>
      <c r="Z415" s="18" t="s">
        <v>45</v>
      </c>
      <c r="AA415" s="102">
        <v>100</v>
      </c>
      <c r="AB415" s="18" t="s">
        <v>2657</v>
      </c>
      <c r="AC415" s="18" t="s">
        <v>2612</v>
      </c>
      <c r="AD415" s="49">
        <f>+VLOOKUP(M415,'[12]PA con seg III Trimestre'!$M$357:$AF$475,18,FALSE)</f>
        <v>100</v>
      </c>
      <c r="AE415" s="49" t="str">
        <f>+VLOOKUP(M415,'[12]PA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15" s="49" t="str">
        <f>+VLOOKUP(M415,'[12]PA con seg III Trimestre'!$M$357:$AF$475,20,FALSE)</f>
        <v>Carpeta en DRIVE</v>
      </c>
      <c r="AG415" s="23">
        <v>685</v>
      </c>
      <c r="AH415" s="22" t="s">
        <v>419</v>
      </c>
      <c r="AI415" s="22" t="s">
        <v>47</v>
      </c>
      <c r="AJ415" s="24">
        <v>42371</v>
      </c>
      <c r="AK415" s="24">
        <v>42460</v>
      </c>
      <c r="AL415" s="22">
        <v>17</v>
      </c>
      <c r="AM415" s="22" t="s">
        <v>2593</v>
      </c>
      <c r="AN415" s="22" t="s">
        <v>1363</v>
      </c>
      <c r="AO415" s="22" t="s">
        <v>2439</v>
      </c>
      <c r="AP415" s="23">
        <v>100</v>
      </c>
      <c r="AQ415" s="25" t="s">
        <v>423</v>
      </c>
      <c r="AR415" s="25" t="s">
        <v>424</v>
      </c>
      <c r="AS415" s="23">
        <v>100</v>
      </c>
      <c r="AT415" s="25" t="s">
        <v>425</v>
      </c>
      <c r="AU415" s="22" t="s">
        <v>424</v>
      </c>
      <c r="AV415" s="26">
        <v>100</v>
      </c>
      <c r="AW415" s="27">
        <v>1</v>
      </c>
      <c r="AX415" s="25" t="s">
        <v>425</v>
      </c>
      <c r="AY415" s="86" t="s">
        <v>424</v>
      </c>
      <c r="AZ415" s="94">
        <f>+VLOOKUP(AG415,'[12]PA con seg III Trimestre'!$AG$357:$BC$475,20,FALSE)</f>
        <v>100</v>
      </c>
      <c r="BA415" s="106">
        <f t="shared" si="113"/>
        <v>1</v>
      </c>
      <c r="BB415" s="94" t="str">
        <f>+VLOOKUP(AG415,'[12]PA con seg III Trimestre'!$AG$357:$BC$475,22,FALSE)</f>
        <v>Se identificaron 16 riesgos para los procesOs Estrategicos(2) Misionales(5) Apoyo(8) y Evaluación(1)</v>
      </c>
      <c r="BC415" s="94" t="str">
        <f>+VLOOKUP(AG415,'[12]PA con seg III Trimestre'!$AG$357:$BC$475,23,FALSE)</f>
        <v>(SCENTRAL/YVirguezr) ESCRITORIO: RIEGOS- CORRUPCION- MAPA DE RIESGOS DE CORRUPCION (2)</v>
      </c>
      <c r="BD415" s="107">
        <f t="shared" si="110"/>
        <v>89</v>
      </c>
      <c r="BE415" s="107">
        <f t="shared" si="111"/>
        <v>89</v>
      </c>
      <c r="BF415" s="108">
        <f t="shared" si="112"/>
        <v>1</v>
      </c>
      <c r="BG415" s="381">
        <f t="shared" ref="BG415:BG431" si="114">+(AD415/P415)</f>
        <v>1</v>
      </c>
      <c r="BH415" s="381">
        <f t="shared" ref="BH415:BH431" si="115">+IF(BG415&gt;100%,100%,BG415)</f>
        <v>1</v>
      </c>
      <c r="BI415" s="382">
        <f t="shared" ref="BI415:BI431" si="116">(BH415*O415)/100</f>
        <v>7.0000000000000007E-2</v>
      </c>
      <c r="BJ415" s="381">
        <f t="shared" ref="BJ415:BJ431" si="117">+(AZ415*AL415)/10000</f>
        <v>0.17</v>
      </c>
      <c r="BK415" s="381">
        <f t="shared" ref="BK415:BK431" si="118">+(BJ415*O415)/100</f>
        <v>1.1900000000000001E-2</v>
      </c>
    </row>
    <row r="416" spans="1:63" ht="96" thickTop="1" thickBot="1" x14ac:dyDescent="0.3">
      <c r="A416" s="18" t="s">
        <v>30</v>
      </c>
      <c r="B416" s="18" t="s">
        <v>31</v>
      </c>
      <c r="C416" s="18" t="s">
        <v>30</v>
      </c>
      <c r="D416" s="19" t="s">
        <v>31</v>
      </c>
      <c r="E416" s="19" t="s">
        <v>33</v>
      </c>
      <c r="F416" s="19" t="s">
        <v>34</v>
      </c>
      <c r="G416" s="19" t="s">
        <v>35</v>
      </c>
      <c r="H416" s="19" t="s">
        <v>36</v>
      </c>
      <c r="I416" s="19" t="s">
        <v>157</v>
      </c>
      <c r="J416" s="19" t="s">
        <v>2584</v>
      </c>
      <c r="K416" s="19">
        <v>95</v>
      </c>
      <c r="L416" s="19" t="s">
        <v>38</v>
      </c>
      <c r="M416" s="19" t="s">
        <v>414</v>
      </c>
      <c r="N416" s="19" t="s">
        <v>415</v>
      </c>
      <c r="O416" s="23">
        <v>7</v>
      </c>
      <c r="P416" s="23">
        <v>100</v>
      </c>
      <c r="Q416" s="18" t="s">
        <v>38</v>
      </c>
      <c r="R416" s="18" t="s">
        <v>403</v>
      </c>
      <c r="S416" s="18" t="s">
        <v>404</v>
      </c>
      <c r="T416" s="22" t="s">
        <v>2439</v>
      </c>
      <c r="U416" s="18"/>
      <c r="V416" s="18"/>
      <c r="W416" s="18"/>
      <c r="X416" s="18">
        <v>5</v>
      </c>
      <c r="Y416" s="18" t="s">
        <v>417</v>
      </c>
      <c r="Z416" s="18" t="s">
        <v>45</v>
      </c>
      <c r="AA416" s="102">
        <v>100</v>
      </c>
      <c r="AB416" s="18" t="s">
        <v>2657</v>
      </c>
      <c r="AC416" s="18" t="s">
        <v>2612</v>
      </c>
      <c r="AD416" s="49">
        <f>+VLOOKUP(M416,'[12]PA con seg III Trimestre'!$M$357:$AF$475,18,FALSE)</f>
        <v>100</v>
      </c>
      <c r="AE416" s="49" t="str">
        <f>+VLOOKUP(M416,'[12]PA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16" s="49" t="str">
        <f>+VLOOKUP(M416,'[12]PA con seg III Trimestre'!$M$357:$AF$475,20,FALSE)</f>
        <v>Carpeta en DRIVE</v>
      </c>
      <c r="AG416" s="23">
        <v>686</v>
      </c>
      <c r="AH416" s="22" t="s">
        <v>426</v>
      </c>
      <c r="AI416" s="22" t="s">
        <v>47</v>
      </c>
      <c r="AJ416" s="24">
        <v>42371</v>
      </c>
      <c r="AK416" s="24">
        <v>42460</v>
      </c>
      <c r="AL416" s="22">
        <v>17</v>
      </c>
      <c r="AM416" s="22" t="s">
        <v>2593</v>
      </c>
      <c r="AN416" s="22" t="s">
        <v>1363</v>
      </c>
      <c r="AO416" s="22" t="s">
        <v>2439</v>
      </c>
      <c r="AP416" s="23">
        <v>100</v>
      </c>
      <c r="AQ416" s="25" t="s">
        <v>427</v>
      </c>
      <c r="AR416" s="25" t="s">
        <v>424</v>
      </c>
      <c r="AS416" s="23">
        <v>100</v>
      </c>
      <c r="AT416" s="25" t="s">
        <v>428</v>
      </c>
      <c r="AU416" s="22" t="s">
        <v>424</v>
      </c>
      <c r="AV416" s="26">
        <v>100</v>
      </c>
      <c r="AW416" s="27">
        <v>1</v>
      </c>
      <c r="AX416" s="25" t="s">
        <v>428</v>
      </c>
      <c r="AY416" s="86" t="s">
        <v>424</v>
      </c>
      <c r="AZ416" s="94">
        <f>+VLOOKUP(AG416,'[12]PA con seg III Trimestre'!$AG$357:$BC$475,20,FALSE)</f>
        <v>100</v>
      </c>
      <c r="BA416" s="106">
        <f t="shared" si="113"/>
        <v>1</v>
      </c>
      <c r="BB416" s="94" t="str">
        <f>+VLOOKUP(AG416,'[12]PA con seg III Trimestre'!$AG$357:$BC$475,22,FALSE)</f>
        <v>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v>
      </c>
      <c r="BC416" s="94" t="str">
        <f>+VLOOKUP(AG416,'[12]PA con seg III Trimestre'!$AG$357:$BC$475,23,FALSE)</f>
        <v>(SCENTRAL/YVirguezr) ESCRITORIO: RIEGOS- CORRUPCION- MAPA DE RIESGOS DE CORRUPCION (2)</v>
      </c>
      <c r="BD416" s="107">
        <f t="shared" si="110"/>
        <v>89</v>
      </c>
      <c r="BE416" s="107">
        <f t="shared" si="111"/>
        <v>89</v>
      </c>
      <c r="BF416" s="108">
        <f t="shared" si="112"/>
        <v>1</v>
      </c>
      <c r="BG416" s="381">
        <f t="shared" si="114"/>
        <v>1</v>
      </c>
      <c r="BH416" s="381">
        <f t="shared" si="115"/>
        <v>1</v>
      </c>
      <c r="BI416" s="382">
        <f t="shared" si="116"/>
        <v>7.0000000000000007E-2</v>
      </c>
      <c r="BJ416" s="381">
        <f t="shared" si="117"/>
        <v>0.17</v>
      </c>
      <c r="BK416" s="381">
        <f t="shared" si="118"/>
        <v>1.1900000000000001E-2</v>
      </c>
    </row>
    <row r="417" spans="1:63" ht="82.5" thickTop="1" thickBot="1" x14ac:dyDescent="0.3">
      <c r="A417" s="18" t="s">
        <v>30</v>
      </c>
      <c r="B417" s="18" t="s">
        <v>31</v>
      </c>
      <c r="C417" s="18" t="s">
        <v>30</v>
      </c>
      <c r="D417" s="19" t="s">
        <v>31</v>
      </c>
      <c r="E417" s="19" t="s">
        <v>33</v>
      </c>
      <c r="F417" s="19" t="s">
        <v>34</v>
      </c>
      <c r="G417" s="19" t="s">
        <v>35</v>
      </c>
      <c r="H417" s="19" t="s">
        <v>36</v>
      </c>
      <c r="I417" s="19" t="s">
        <v>157</v>
      </c>
      <c r="J417" s="19" t="s">
        <v>2584</v>
      </c>
      <c r="K417" s="19">
        <v>95</v>
      </c>
      <c r="L417" s="19" t="s">
        <v>38</v>
      </c>
      <c r="M417" s="19" t="s">
        <v>414</v>
      </c>
      <c r="N417" s="19" t="s">
        <v>415</v>
      </c>
      <c r="O417" s="23">
        <v>7</v>
      </c>
      <c r="P417" s="23">
        <v>100</v>
      </c>
      <c r="Q417" s="18" t="s">
        <v>38</v>
      </c>
      <c r="R417" s="18" t="s">
        <v>403</v>
      </c>
      <c r="S417" s="18" t="s">
        <v>404</v>
      </c>
      <c r="T417" s="22" t="s">
        <v>2439</v>
      </c>
      <c r="U417" s="18"/>
      <c r="V417" s="18"/>
      <c r="W417" s="18"/>
      <c r="X417" s="18">
        <v>5</v>
      </c>
      <c r="Y417" s="18" t="s">
        <v>417</v>
      </c>
      <c r="Z417" s="18" t="s">
        <v>45</v>
      </c>
      <c r="AA417" s="102">
        <v>100</v>
      </c>
      <c r="AB417" s="18" t="s">
        <v>2657</v>
      </c>
      <c r="AC417" s="18" t="s">
        <v>2612</v>
      </c>
      <c r="AD417" s="49">
        <f>+VLOOKUP(M417,'[12]PA con seg III Trimestre'!$M$357:$AF$475,18,FALSE)</f>
        <v>100</v>
      </c>
      <c r="AE417" s="49" t="str">
        <f>+VLOOKUP(M417,'[12]PA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17" s="49" t="str">
        <f>+VLOOKUP(M417,'[12]PA con seg III Trimestre'!$M$357:$AF$475,20,FALSE)</f>
        <v>Carpeta en DRIVE</v>
      </c>
      <c r="AG417" s="23">
        <v>687</v>
      </c>
      <c r="AH417" s="22" t="s">
        <v>430</v>
      </c>
      <c r="AI417" s="22" t="s">
        <v>47</v>
      </c>
      <c r="AJ417" s="24">
        <v>42371</v>
      </c>
      <c r="AK417" s="24">
        <v>42460</v>
      </c>
      <c r="AL417" s="22">
        <v>16</v>
      </c>
      <c r="AM417" s="22" t="s">
        <v>2593</v>
      </c>
      <c r="AN417" s="22" t="s">
        <v>1363</v>
      </c>
      <c r="AO417" s="22" t="s">
        <v>2439</v>
      </c>
      <c r="AP417" s="23">
        <v>50</v>
      </c>
      <c r="AQ417" s="25" t="s">
        <v>431</v>
      </c>
      <c r="AR417" s="28" t="s">
        <v>168</v>
      </c>
      <c r="AS417" s="23">
        <v>100</v>
      </c>
      <c r="AT417" s="25" t="s">
        <v>432</v>
      </c>
      <c r="AU417" s="29" t="s">
        <v>168</v>
      </c>
      <c r="AV417" s="26">
        <v>100</v>
      </c>
      <c r="AW417" s="27">
        <v>1</v>
      </c>
      <c r="AX417" s="25" t="s">
        <v>432</v>
      </c>
      <c r="AY417" s="86" t="s">
        <v>168</v>
      </c>
      <c r="AZ417" s="94">
        <f>+VLOOKUP(AG417,'[12]PA con seg III Trimestre'!$AG$357:$BC$475,20,FALSE)</f>
        <v>100</v>
      </c>
      <c r="BA417" s="106">
        <f t="shared" si="113"/>
        <v>1</v>
      </c>
      <c r="BB417" s="94" t="str">
        <f>+VLOOKUP(AG417,'[12]PA con seg III Trimestre'!$AG$357:$BC$475,22,FALSE)</f>
        <v>El mapa de Riesgos se socializo al 100% y se encuentra publicado en la pagina web</v>
      </c>
      <c r="BC417" s="94" t="str">
        <f>+VLOOKUP(AG417,'[12]PA con seg III Trimestre'!$AG$357:$BC$475,23,FALSE)</f>
        <v>http://www.inpec.gov.co/portal/page/portal/Inpec/ServiciosDeInformacionAlCiudadano/PlanAnticorrupcion/Tab3</v>
      </c>
      <c r="BD417" s="107">
        <f t="shared" si="110"/>
        <v>89</v>
      </c>
      <c r="BE417" s="107">
        <f t="shared" si="111"/>
        <v>89</v>
      </c>
      <c r="BF417" s="108">
        <f t="shared" si="112"/>
        <v>1</v>
      </c>
      <c r="BG417" s="381">
        <f t="shared" si="114"/>
        <v>1</v>
      </c>
      <c r="BH417" s="381">
        <f t="shared" si="115"/>
        <v>1</v>
      </c>
      <c r="BI417" s="382">
        <f t="shared" si="116"/>
        <v>7.0000000000000007E-2</v>
      </c>
      <c r="BJ417" s="381">
        <f t="shared" si="117"/>
        <v>0.16</v>
      </c>
      <c r="BK417" s="381">
        <f t="shared" si="118"/>
        <v>1.1200000000000002E-2</v>
      </c>
    </row>
    <row r="418" spans="1:63" ht="82.5" thickTop="1" thickBot="1" x14ac:dyDescent="0.3">
      <c r="A418" s="18" t="s">
        <v>30</v>
      </c>
      <c r="B418" s="18" t="s">
        <v>31</v>
      </c>
      <c r="C418" s="18" t="s">
        <v>30</v>
      </c>
      <c r="D418" s="19" t="s">
        <v>31</v>
      </c>
      <c r="E418" s="19" t="s">
        <v>33</v>
      </c>
      <c r="F418" s="19" t="s">
        <v>34</v>
      </c>
      <c r="G418" s="19" t="s">
        <v>35</v>
      </c>
      <c r="H418" s="19" t="s">
        <v>36</v>
      </c>
      <c r="I418" s="19" t="s">
        <v>157</v>
      </c>
      <c r="J418" s="19" t="s">
        <v>2584</v>
      </c>
      <c r="K418" s="19">
        <v>95</v>
      </c>
      <c r="L418" s="19" t="s">
        <v>38</v>
      </c>
      <c r="M418" s="19" t="s">
        <v>414</v>
      </c>
      <c r="N418" s="19" t="s">
        <v>415</v>
      </c>
      <c r="O418" s="23">
        <v>7</v>
      </c>
      <c r="P418" s="23">
        <v>100</v>
      </c>
      <c r="Q418" s="18" t="s">
        <v>38</v>
      </c>
      <c r="R418" s="18" t="s">
        <v>403</v>
      </c>
      <c r="S418" s="18" t="s">
        <v>404</v>
      </c>
      <c r="T418" s="22" t="s">
        <v>2439</v>
      </c>
      <c r="U418" s="18"/>
      <c r="V418" s="18"/>
      <c r="W418" s="18"/>
      <c r="X418" s="18">
        <v>5</v>
      </c>
      <c r="Y418" s="18" t="s">
        <v>417</v>
      </c>
      <c r="Z418" s="18" t="s">
        <v>45</v>
      </c>
      <c r="AA418" s="102">
        <v>100</v>
      </c>
      <c r="AB418" s="18" t="s">
        <v>2657</v>
      </c>
      <c r="AC418" s="18" t="s">
        <v>2612</v>
      </c>
      <c r="AD418" s="49">
        <f>+VLOOKUP(M418,'[12]PA con seg III Trimestre'!$M$357:$AF$475,18,FALSE)</f>
        <v>100</v>
      </c>
      <c r="AE418" s="49" t="str">
        <f>+VLOOKUP(M418,'[12]PA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18" s="49" t="str">
        <f>+VLOOKUP(M418,'[12]PA con seg III Trimestre'!$M$357:$AF$475,20,FALSE)</f>
        <v>Carpeta en DRIVE</v>
      </c>
      <c r="AG418" s="23">
        <v>688</v>
      </c>
      <c r="AH418" s="22" t="s">
        <v>435</v>
      </c>
      <c r="AI418" s="22" t="s">
        <v>47</v>
      </c>
      <c r="AJ418" s="24">
        <v>42371</v>
      </c>
      <c r="AK418" s="24">
        <v>42460</v>
      </c>
      <c r="AL418" s="22">
        <v>17</v>
      </c>
      <c r="AM418" s="22" t="s">
        <v>2593</v>
      </c>
      <c r="AN418" s="22" t="s">
        <v>1363</v>
      </c>
      <c r="AO418" s="22" t="s">
        <v>2439</v>
      </c>
      <c r="AP418" s="23">
        <v>100</v>
      </c>
      <c r="AQ418" s="25" t="s">
        <v>436</v>
      </c>
      <c r="AR418" s="28" t="s">
        <v>440</v>
      </c>
      <c r="AS418" s="23">
        <v>100</v>
      </c>
      <c r="AT418" s="25" t="s">
        <v>439</v>
      </c>
      <c r="AU418" s="29" t="s">
        <v>440</v>
      </c>
      <c r="AV418" s="26">
        <v>100</v>
      </c>
      <c r="AW418" s="27">
        <v>1</v>
      </c>
      <c r="AX418" s="25" t="s">
        <v>439</v>
      </c>
      <c r="AY418" s="86" t="s">
        <v>440</v>
      </c>
      <c r="AZ418" s="94">
        <f>+VLOOKUP(AG418,'[12]PA con seg III Trimestre'!$AG$357:$BC$475,20,FALSE)</f>
        <v>100</v>
      </c>
      <c r="BA418" s="106">
        <f t="shared" si="113"/>
        <v>1</v>
      </c>
      <c r="BB418" s="94" t="str">
        <f>+VLOOKUP(AG418,'[12]PA con seg III Trimestre'!$AG$357:$BC$475,22,FALSE)</f>
        <v>La construccion del mapa se realizo bajo los lineamientos establecidos en la guia para la gestión del Riesgo de corrupcion propuesta por la Secretaría de la Transparencia asi como la matriz propuesta</v>
      </c>
      <c r="BC418" s="94" t="str">
        <f>+VLOOKUP(AG418,'[12]PA con seg III Trimestre'!$AG$357:$BC$475,23,FALSE)</f>
        <v>http://www.secretariatransparencia.gov.co/secretaria/Documents/guia-gestion-riesgo-corrupcion-2015.pdf</v>
      </c>
      <c r="BD418" s="107">
        <f t="shared" si="110"/>
        <v>89</v>
      </c>
      <c r="BE418" s="107">
        <f t="shared" si="111"/>
        <v>89</v>
      </c>
      <c r="BF418" s="108">
        <f t="shared" si="112"/>
        <v>1</v>
      </c>
      <c r="BG418" s="381">
        <f t="shared" si="114"/>
        <v>1</v>
      </c>
      <c r="BH418" s="381">
        <f t="shared" si="115"/>
        <v>1</v>
      </c>
      <c r="BI418" s="382">
        <f t="shared" si="116"/>
        <v>7.0000000000000007E-2</v>
      </c>
      <c r="BJ418" s="381">
        <f t="shared" si="117"/>
        <v>0.17</v>
      </c>
      <c r="BK418" s="381">
        <f t="shared" si="118"/>
        <v>1.1900000000000001E-2</v>
      </c>
    </row>
    <row r="419" spans="1:63" ht="82.5" thickTop="1" thickBot="1" x14ac:dyDescent="0.3">
      <c r="A419" s="18" t="s">
        <v>30</v>
      </c>
      <c r="B419" s="18" t="s">
        <v>31</v>
      </c>
      <c r="C419" s="18" t="s">
        <v>30</v>
      </c>
      <c r="D419" s="19" t="s">
        <v>31</v>
      </c>
      <c r="E419" s="19" t="s">
        <v>33</v>
      </c>
      <c r="F419" s="19" t="s">
        <v>34</v>
      </c>
      <c r="G419" s="19" t="s">
        <v>35</v>
      </c>
      <c r="H419" s="19" t="s">
        <v>36</v>
      </c>
      <c r="I419" s="19" t="s">
        <v>157</v>
      </c>
      <c r="J419" s="19" t="s">
        <v>2584</v>
      </c>
      <c r="K419" s="19">
        <v>95</v>
      </c>
      <c r="L419" s="19" t="s">
        <v>38</v>
      </c>
      <c r="M419" s="19" t="s">
        <v>414</v>
      </c>
      <c r="N419" s="19" t="s">
        <v>415</v>
      </c>
      <c r="O419" s="23">
        <v>7</v>
      </c>
      <c r="P419" s="23">
        <v>100</v>
      </c>
      <c r="Q419" s="18" t="s">
        <v>38</v>
      </c>
      <c r="R419" s="18" t="s">
        <v>403</v>
      </c>
      <c r="S419" s="18" t="s">
        <v>404</v>
      </c>
      <c r="T419" s="22" t="s">
        <v>2439</v>
      </c>
      <c r="U419" s="18"/>
      <c r="V419" s="18"/>
      <c r="W419" s="18"/>
      <c r="X419" s="18">
        <v>5</v>
      </c>
      <c r="Y419" s="18" t="s">
        <v>417</v>
      </c>
      <c r="Z419" s="18" t="s">
        <v>45</v>
      </c>
      <c r="AA419" s="102">
        <v>100</v>
      </c>
      <c r="AB419" s="18" t="s">
        <v>2657</v>
      </c>
      <c r="AC419" s="18" t="s">
        <v>2612</v>
      </c>
      <c r="AD419" s="49">
        <f>+VLOOKUP(M419,'[12]PA con seg III Trimestre'!$M$357:$AF$475,18,FALSE)</f>
        <v>100</v>
      </c>
      <c r="AE419" s="49" t="str">
        <f>+VLOOKUP(M419,'[12]PA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19" s="49" t="str">
        <f>+VLOOKUP(M419,'[12]PA con seg III Trimestre'!$M$357:$AF$475,20,FALSE)</f>
        <v>Carpeta en DRIVE</v>
      </c>
      <c r="AG419" s="23">
        <v>689</v>
      </c>
      <c r="AH419" s="22" t="s">
        <v>441</v>
      </c>
      <c r="AI419" s="22" t="s">
        <v>47</v>
      </c>
      <c r="AJ419" s="24">
        <v>42371</v>
      </c>
      <c r="AK419" s="24">
        <v>42460</v>
      </c>
      <c r="AL419" s="22">
        <v>17</v>
      </c>
      <c r="AM419" s="22" t="s">
        <v>2593</v>
      </c>
      <c r="AN419" s="22" t="s">
        <v>1363</v>
      </c>
      <c r="AO419" s="22" t="s">
        <v>2439</v>
      </c>
      <c r="AP419" s="23">
        <v>100</v>
      </c>
      <c r="AQ419" s="25" t="s">
        <v>444</v>
      </c>
      <c r="AR419" s="28" t="s">
        <v>445</v>
      </c>
      <c r="AS419" s="23">
        <v>100</v>
      </c>
      <c r="AT419" s="25" t="s">
        <v>444</v>
      </c>
      <c r="AU419" s="29" t="s">
        <v>445</v>
      </c>
      <c r="AV419" s="26">
        <v>100</v>
      </c>
      <c r="AW419" s="27">
        <v>1</v>
      </c>
      <c r="AX419" s="25" t="s">
        <v>444</v>
      </c>
      <c r="AY419" s="86" t="s">
        <v>445</v>
      </c>
      <c r="AZ419" s="94">
        <f>+VLOOKUP(AG419,'[12]PA con seg III Trimestre'!$AG$357:$BC$475,20,FALSE)</f>
        <v>100</v>
      </c>
      <c r="BA419" s="106">
        <f t="shared" si="113"/>
        <v>1</v>
      </c>
      <c r="BB419" s="94" t="str">
        <f>+VLOOKUP(AG419,'[12]PA con seg III Trimestre'!$AG$357:$BC$475,22,FALSE)</f>
        <v>Se realiza encuesta participativa para la ciudadania Tienen el fin de conocer la Percepción de las personas respecto a l mapa de Riesgos y al Plan anticorrupción publicado por el instituto</v>
      </c>
      <c r="BC419" s="94" t="str">
        <f>+VLOOKUP(AG419,'[12]PA con seg III Trimestre'!$AG$357:$BC$475,23,FALSE)</f>
        <v>http://www.inpec.gov.co/portal/page/portal/Inpec/ServiciosDeInformacionAlCiudadano/PlanAnticorrupcion</v>
      </c>
      <c r="BD419" s="107">
        <f t="shared" si="110"/>
        <v>89</v>
      </c>
      <c r="BE419" s="107">
        <f t="shared" si="111"/>
        <v>89</v>
      </c>
      <c r="BF419" s="108">
        <f t="shared" si="112"/>
        <v>1</v>
      </c>
      <c r="BG419" s="381">
        <f t="shared" si="114"/>
        <v>1</v>
      </c>
      <c r="BH419" s="381">
        <f t="shared" si="115"/>
        <v>1</v>
      </c>
      <c r="BI419" s="382">
        <f t="shared" si="116"/>
        <v>7.0000000000000007E-2</v>
      </c>
      <c r="BJ419" s="381">
        <f t="shared" si="117"/>
        <v>0.17</v>
      </c>
      <c r="BK419" s="381">
        <f t="shared" si="118"/>
        <v>1.1900000000000001E-2</v>
      </c>
    </row>
    <row r="420" spans="1:63" ht="82.5" thickTop="1" thickBot="1" x14ac:dyDescent="0.3">
      <c r="A420" s="18" t="s">
        <v>30</v>
      </c>
      <c r="B420" s="18" t="s">
        <v>31</v>
      </c>
      <c r="C420" s="18" t="s">
        <v>30</v>
      </c>
      <c r="D420" s="19" t="s">
        <v>31</v>
      </c>
      <c r="E420" s="19" t="s">
        <v>33</v>
      </c>
      <c r="F420" s="19" t="s">
        <v>34</v>
      </c>
      <c r="G420" s="19" t="s">
        <v>35</v>
      </c>
      <c r="H420" s="19" t="s">
        <v>36</v>
      </c>
      <c r="I420" s="19" t="s">
        <v>157</v>
      </c>
      <c r="J420" s="19" t="s">
        <v>2584</v>
      </c>
      <c r="K420" s="19">
        <v>95</v>
      </c>
      <c r="L420" s="19" t="s">
        <v>38</v>
      </c>
      <c r="M420" s="19" t="s">
        <v>414</v>
      </c>
      <c r="N420" s="19" t="s">
        <v>415</v>
      </c>
      <c r="O420" s="23">
        <v>7</v>
      </c>
      <c r="P420" s="23">
        <v>100</v>
      </c>
      <c r="Q420" s="18" t="s">
        <v>38</v>
      </c>
      <c r="R420" s="18" t="s">
        <v>403</v>
      </c>
      <c r="S420" s="18" t="s">
        <v>404</v>
      </c>
      <c r="T420" s="22" t="s">
        <v>2439</v>
      </c>
      <c r="U420" s="18"/>
      <c r="V420" s="18"/>
      <c r="W420" s="18"/>
      <c r="X420" s="18">
        <v>5</v>
      </c>
      <c r="Y420" s="18" t="s">
        <v>417</v>
      </c>
      <c r="Z420" s="18" t="s">
        <v>45</v>
      </c>
      <c r="AA420" s="102">
        <v>100</v>
      </c>
      <c r="AB420" s="18" t="s">
        <v>2657</v>
      </c>
      <c r="AC420" s="18" t="s">
        <v>2612</v>
      </c>
      <c r="AD420" s="49">
        <f>+VLOOKUP(M420,'[12]PA con seg III Trimestre'!$M$357:$AF$475,18,FALSE)</f>
        <v>100</v>
      </c>
      <c r="AE420" s="49" t="str">
        <f>+VLOOKUP(M420,'[12]PA con seg III Trimestre'!$M$357:$AF$475,19,FALSE)</f>
        <v>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v>
      </c>
      <c r="AF420" s="49" t="str">
        <f>+VLOOKUP(M420,'[12]PA con seg III Trimestre'!$M$357:$AF$475,20,FALSE)</f>
        <v>Carpeta en DRIVE</v>
      </c>
      <c r="AG420" s="23">
        <v>690</v>
      </c>
      <c r="AH420" s="22" t="s">
        <v>448</v>
      </c>
      <c r="AI420" s="22" t="s">
        <v>47</v>
      </c>
      <c r="AJ420" s="24">
        <v>42371</v>
      </c>
      <c r="AK420" s="24">
        <v>42460</v>
      </c>
      <c r="AL420" s="22">
        <v>16</v>
      </c>
      <c r="AM420" s="22" t="s">
        <v>2593</v>
      </c>
      <c r="AN420" s="22" t="s">
        <v>1363</v>
      </c>
      <c r="AO420" s="22" t="s">
        <v>2439</v>
      </c>
      <c r="AP420" s="23">
        <v>0</v>
      </c>
      <c r="AQ420" s="25" t="s">
        <v>449</v>
      </c>
      <c r="AR420" s="25"/>
      <c r="AS420" s="23">
        <v>33</v>
      </c>
      <c r="AT420" s="25" t="s">
        <v>450</v>
      </c>
      <c r="AU420" s="22" t="s">
        <v>123</v>
      </c>
      <c r="AV420" s="109">
        <v>66</v>
      </c>
      <c r="AW420" s="27">
        <v>1</v>
      </c>
      <c r="AX420" s="18" t="s">
        <v>2658</v>
      </c>
      <c r="AY420" s="110" t="s">
        <v>2659</v>
      </c>
      <c r="AZ420" s="94">
        <f>+VLOOKUP(AG420,'[12]PA con seg III Trimestre'!$AG$357:$BC$475,20,FALSE)</f>
        <v>100</v>
      </c>
      <c r="BA420" s="106">
        <f t="shared" si="113"/>
        <v>1</v>
      </c>
      <c r="BB420" s="94" t="str">
        <f>+VLOOKUP(AG420,'[12]PA con seg III Trimestre'!$AG$357:$BC$475,22,FALSE)</f>
        <v>Se han realizado 3 monitoreos a la efectividad de los controles y acciones planteados en el mapa de Riesgos de Corrupción.</v>
      </c>
      <c r="BC420" s="94" t="str">
        <f>+VLOOKUP(AG420,'[12]PA con seg III Trimestre'!$AG$357:$BC$475,23,FALSE)</f>
        <v>Carpeta de evidencias google drive</v>
      </c>
      <c r="BD420" s="107">
        <f t="shared" si="110"/>
        <v>89</v>
      </c>
      <c r="BE420" s="107">
        <f t="shared" si="111"/>
        <v>89</v>
      </c>
      <c r="BF420" s="108">
        <f t="shared" si="112"/>
        <v>1</v>
      </c>
      <c r="BG420" s="381">
        <f t="shared" si="114"/>
        <v>1</v>
      </c>
      <c r="BH420" s="381">
        <f t="shared" si="115"/>
        <v>1</v>
      </c>
      <c r="BI420" s="382">
        <f t="shared" si="116"/>
        <v>7.0000000000000007E-2</v>
      </c>
      <c r="BJ420" s="381">
        <f t="shared" si="117"/>
        <v>0.16</v>
      </c>
      <c r="BK420" s="381">
        <f t="shared" si="118"/>
        <v>1.1200000000000002E-2</v>
      </c>
    </row>
    <row r="421" spans="1:63" ht="96" customHeight="1" thickTop="1" thickBot="1" x14ac:dyDescent="0.3">
      <c r="A421" s="18" t="s">
        <v>707</v>
      </c>
      <c r="B421" s="18" t="s">
        <v>389</v>
      </c>
      <c r="C421" s="18" t="s">
        <v>707</v>
      </c>
      <c r="D421" s="18" t="s">
        <v>389</v>
      </c>
      <c r="E421" s="18" t="s">
        <v>677</v>
      </c>
      <c r="F421" s="18" t="s">
        <v>678</v>
      </c>
      <c r="G421" s="18" t="s">
        <v>824</v>
      </c>
      <c r="H421" s="18" t="s">
        <v>680</v>
      </c>
      <c r="I421" s="18" t="s">
        <v>679</v>
      </c>
      <c r="J421" s="18" t="s">
        <v>2588</v>
      </c>
      <c r="K421" s="18">
        <v>96</v>
      </c>
      <c r="L421" s="18" t="s">
        <v>38</v>
      </c>
      <c r="M421" s="18" t="s">
        <v>684</v>
      </c>
      <c r="N421" s="18" t="s">
        <v>685</v>
      </c>
      <c r="O421" s="18">
        <v>11</v>
      </c>
      <c r="P421" s="18">
        <v>92</v>
      </c>
      <c r="Q421" s="18" t="s">
        <v>38</v>
      </c>
      <c r="R421" s="18" t="s">
        <v>2445</v>
      </c>
      <c r="S421" s="18" t="s">
        <v>967</v>
      </c>
      <c r="T421" s="22" t="s">
        <v>2439</v>
      </c>
      <c r="U421" s="109"/>
      <c r="V421" s="109"/>
      <c r="W421" s="109"/>
      <c r="X421" s="109"/>
      <c r="Y421" s="109"/>
      <c r="Z421" s="109"/>
      <c r="AA421" s="101"/>
      <c r="AB421" s="18" t="s">
        <v>2729</v>
      </c>
      <c r="AC421" s="18" t="s">
        <v>2730</v>
      </c>
      <c r="AD421" s="49">
        <f>+VLOOKUP(M421,'[13]PA con seg III Trimestre'!$M$422:$AF$442,18,FALSE)</f>
        <v>92</v>
      </c>
      <c r="AE421" s="49" t="str">
        <f>+VLOOKUP(M421,'[13]PA con seg III Trimestre'!$M$422:$AF$442,19,FALSE)</f>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
      <c r="AF421" s="49" t="str">
        <f>+VLOOKUP(M421,'[13]PA con seg III Trimestre'!$M$422:$AF$442,20,FALSE)</f>
        <v xml:space="preserve">Carpeta compartida DRIVE (OFAJU- EVIDENCIAS) P84_ACT918 </v>
      </c>
      <c r="AG421" s="18">
        <v>918</v>
      </c>
      <c r="AH421" s="18" t="s">
        <v>2449</v>
      </c>
      <c r="AI421" s="18" t="s">
        <v>70</v>
      </c>
      <c r="AJ421" s="24">
        <v>42370</v>
      </c>
      <c r="AK421" s="24">
        <v>42716</v>
      </c>
      <c r="AL421" s="18">
        <v>60</v>
      </c>
      <c r="AM421" s="18" t="s">
        <v>2450</v>
      </c>
      <c r="AN421" s="18" t="s">
        <v>104</v>
      </c>
      <c r="AO421" s="22" t="s">
        <v>2439</v>
      </c>
      <c r="AP421" s="18">
        <v>100</v>
      </c>
      <c r="AQ421" s="18" t="s">
        <v>2477</v>
      </c>
      <c r="AR421" s="18" t="s">
        <v>2478</v>
      </c>
      <c r="AS421" s="102">
        <v>100</v>
      </c>
      <c r="AT421" s="18" t="s">
        <v>2479</v>
      </c>
      <c r="AU421" s="18" t="s">
        <v>2480</v>
      </c>
      <c r="AV421" s="109">
        <v>71</v>
      </c>
      <c r="AW421" s="27">
        <v>0.78901734104046239</v>
      </c>
      <c r="AX421" s="18" t="s">
        <v>2729</v>
      </c>
      <c r="AY421" s="110" t="s">
        <v>2730</v>
      </c>
      <c r="AZ421" s="94">
        <f>+VLOOKUP(AG421,'[13]PA con seg III Trimestre'!$AG$422:$BC$442,20,FALSE)</f>
        <v>100</v>
      </c>
      <c r="BA421" s="106">
        <f t="shared" si="113"/>
        <v>1</v>
      </c>
      <c r="BB421" s="94" t="str">
        <f>+VLOOKUP(AG421,'[13]PA con seg III Trimestre'!$AG$422:$BC$442,22,FALSE)</f>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
      <c r="BC421" s="94" t="str">
        <f>+VLOOKUP(AG421,'[13]PA con seg III Trimestre'!$AG$422:$BC$442,23,FALSE)</f>
        <v xml:space="preserve">Carpeta compartida DRIVE (OFAJU- EVIDENCIAS) P84_ACT918 </v>
      </c>
      <c r="BD421" s="107">
        <f t="shared" si="110"/>
        <v>346</v>
      </c>
      <c r="BE421" s="107">
        <f t="shared" si="111"/>
        <v>346</v>
      </c>
      <c r="BF421" s="108">
        <f t="shared" si="112"/>
        <v>1</v>
      </c>
      <c r="BG421" s="381">
        <f t="shared" si="114"/>
        <v>1</v>
      </c>
      <c r="BH421" s="381">
        <f t="shared" si="115"/>
        <v>1</v>
      </c>
      <c r="BI421" s="382">
        <f t="shared" si="116"/>
        <v>0.11</v>
      </c>
      <c r="BJ421" s="381">
        <f t="shared" si="117"/>
        <v>0.6</v>
      </c>
      <c r="BK421" s="381">
        <f t="shared" si="118"/>
        <v>6.6000000000000003E-2</v>
      </c>
    </row>
    <row r="422" spans="1:63" ht="144.75" customHeight="1" thickTop="1" thickBot="1" x14ac:dyDescent="0.3">
      <c r="A422" s="18" t="s">
        <v>707</v>
      </c>
      <c r="B422" s="18" t="s">
        <v>389</v>
      </c>
      <c r="C422" s="18" t="s">
        <v>707</v>
      </c>
      <c r="D422" s="18" t="s">
        <v>389</v>
      </c>
      <c r="E422" s="18" t="s">
        <v>677</v>
      </c>
      <c r="F422" s="18" t="s">
        <v>678</v>
      </c>
      <c r="G422" s="18" t="s">
        <v>824</v>
      </c>
      <c r="H422" s="18" t="s">
        <v>680</v>
      </c>
      <c r="I422" s="18" t="s">
        <v>679</v>
      </c>
      <c r="J422" s="18" t="s">
        <v>2587</v>
      </c>
      <c r="K422" s="18">
        <v>96</v>
      </c>
      <c r="L422" s="18" t="s">
        <v>38</v>
      </c>
      <c r="M422" s="18" t="s">
        <v>684</v>
      </c>
      <c r="N422" s="18" t="s">
        <v>685</v>
      </c>
      <c r="O422" s="18">
        <v>11</v>
      </c>
      <c r="P422" s="18">
        <v>92</v>
      </c>
      <c r="Q422" s="18" t="s">
        <v>38</v>
      </c>
      <c r="R422" s="18" t="s">
        <v>2445</v>
      </c>
      <c r="S422" s="18" t="s">
        <v>967</v>
      </c>
      <c r="T422" s="22" t="s">
        <v>2439</v>
      </c>
      <c r="U422" s="109"/>
      <c r="V422" s="109"/>
      <c r="W422" s="109"/>
      <c r="X422" s="109"/>
      <c r="Y422" s="109"/>
      <c r="Z422" s="109"/>
      <c r="AA422" s="101"/>
      <c r="AB422" s="18" t="s">
        <v>2729</v>
      </c>
      <c r="AC422" s="18" t="s">
        <v>2730</v>
      </c>
      <c r="AD422" s="49">
        <f>+VLOOKUP(M422,'[13]PA con seg III Trimestre'!$M$422:$AF$442,18,FALSE)</f>
        <v>92</v>
      </c>
      <c r="AE422" s="49" t="str">
        <f>+VLOOKUP(M422,'[13]PA con seg III Trimestre'!$M$422:$AF$442,19,FALSE)</f>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
      <c r="AF422" s="49" t="str">
        <f>+VLOOKUP(M422,'[13]PA con seg III Trimestre'!$M$422:$AF$442,20,FALSE)</f>
        <v xml:space="preserve">Carpeta compartida DRIVE (OFAJU- EVIDENCIAS) P84_ACT918 </v>
      </c>
      <c r="AG422" s="18">
        <v>919</v>
      </c>
      <c r="AH422" s="18" t="s">
        <v>2451</v>
      </c>
      <c r="AI422" s="18" t="s">
        <v>70</v>
      </c>
      <c r="AJ422" s="24">
        <v>42382</v>
      </c>
      <c r="AK422" s="24">
        <v>42716</v>
      </c>
      <c r="AL422" s="18">
        <v>40</v>
      </c>
      <c r="AM422" s="18" t="s">
        <v>2450</v>
      </c>
      <c r="AN422" s="18" t="s">
        <v>104</v>
      </c>
      <c r="AO422" s="22" t="s">
        <v>2439</v>
      </c>
      <c r="AP422" s="18">
        <v>75</v>
      </c>
      <c r="AQ422" s="18" t="s">
        <v>2481</v>
      </c>
      <c r="AR422" s="18" t="s">
        <v>2482</v>
      </c>
      <c r="AS422" s="102">
        <v>100</v>
      </c>
      <c r="AT422" s="18" t="s">
        <v>2483</v>
      </c>
      <c r="AU422" s="18" t="s">
        <v>2484</v>
      </c>
      <c r="AV422" s="109">
        <v>71</v>
      </c>
      <c r="AW422" s="27">
        <v>0.78143712574850299</v>
      </c>
      <c r="AX422" s="18" t="s">
        <v>2729</v>
      </c>
      <c r="AY422" s="110" t="s">
        <v>2730</v>
      </c>
      <c r="AZ422" s="94">
        <f>+VLOOKUP(AG422,'[13]PA con seg III Trimestre'!$AG$422:$BC$442,20,FALSE)</f>
        <v>100</v>
      </c>
      <c r="BA422" s="106">
        <f t="shared" si="113"/>
        <v>1</v>
      </c>
      <c r="BB422" s="94" t="str">
        <f>+VLOOKUP(AG422,'[13]PA con seg III Trimestre'!$AG$422:$BC$442,22,FALSE)</f>
        <v>80 solicitudes pendientes del trimestre anterior, Se recibieron en el cuarto trimestre  191  solicitudes de conciliacion en el nivel central  y 45 en las 6 Regionales para un total de 316 de las cuales en el nivel Central  se asignaron a los abogados en su totalidad por parte del Coordinador del grupo de demandas para su estudio y presentacion ante el comité, lo que se evidencia en la base de datos excel "CONCILIACIONES", se realizaron 214 fichas  de conciliación y se presentaron al Comite de conciliación, se presenta actas presentadas, no se adjuntan actas finales debido a su confidencialidad de las decisiones que alli se toman.</v>
      </c>
      <c r="BC422" s="94" t="str">
        <f>+VLOOKUP(AG422,'[13]PA con seg III Trimestre'!$AG$422:$BC$442,23,FALSE)</f>
        <v xml:space="preserve">Carpeta compartida DRIVE (OFAJU- EVIDENCIAS) P84_ACT 919 </v>
      </c>
      <c r="BD422" s="107">
        <f t="shared" si="110"/>
        <v>334</v>
      </c>
      <c r="BE422" s="107">
        <f t="shared" si="111"/>
        <v>334</v>
      </c>
      <c r="BF422" s="108">
        <f t="shared" si="112"/>
        <v>1</v>
      </c>
      <c r="BG422" s="381">
        <f t="shared" si="114"/>
        <v>1</v>
      </c>
      <c r="BH422" s="381">
        <f t="shared" si="115"/>
        <v>1</v>
      </c>
      <c r="BI422" s="382">
        <f t="shared" si="116"/>
        <v>0.11</v>
      </c>
      <c r="BJ422" s="381">
        <f t="shared" si="117"/>
        <v>0.4</v>
      </c>
      <c r="BK422" s="381">
        <f t="shared" si="118"/>
        <v>4.4000000000000004E-2</v>
      </c>
    </row>
    <row r="423" spans="1:63" ht="96" thickTop="1" thickBot="1" x14ac:dyDescent="0.3">
      <c r="A423" s="18" t="s">
        <v>707</v>
      </c>
      <c r="B423" s="18" t="s">
        <v>389</v>
      </c>
      <c r="C423" s="18" t="s">
        <v>707</v>
      </c>
      <c r="D423" s="18" t="s">
        <v>389</v>
      </c>
      <c r="E423" s="18" t="s">
        <v>677</v>
      </c>
      <c r="F423" s="18" t="s">
        <v>678</v>
      </c>
      <c r="G423" s="18" t="s">
        <v>824</v>
      </c>
      <c r="H423" s="18" t="s">
        <v>680</v>
      </c>
      <c r="I423" s="18" t="s">
        <v>679</v>
      </c>
      <c r="J423" s="18" t="s">
        <v>2588</v>
      </c>
      <c r="K423" s="18">
        <v>96</v>
      </c>
      <c r="L423" s="18" t="s">
        <v>38</v>
      </c>
      <c r="M423" s="18" t="s">
        <v>687</v>
      </c>
      <c r="N423" s="18" t="s">
        <v>688</v>
      </c>
      <c r="O423" s="18">
        <v>11</v>
      </c>
      <c r="P423" s="18">
        <v>100</v>
      </c>
      <c r="Q423" s="18" t="s">
        <v>38</v>
      </c>
      <c r="R423" s="18" t="s">
        <v>2445</v>
      </c>
      <c r="S423" s="18" t="s">
        <v>104</v>
      </c>
      <c r="T423" s="22" t="s">
        <v>2439</v>
      </c>
      <c r="U423" s="109"/>
      <c r="V423" s="109"/>
      <c r="W423" s="109"/>
      <c r="X423" s="109"/>
      <c r="Y423" s="109"/>
      <c r="Z423" s="109"/>
      <c r="AA423" s="101"/>
      <c r="AB423" s="18" t="s">
        <v>2711</v>
      </c>
      <c r="AC423" s="18" t="s">
        <v>2712</v>
      </c>
      <c r="AD423" s="49">
        <f>+VLOOKUP(M423,'[13]PA con seg III Trimestre'!$M$422:$AF$442,18,FALSE)</f>
        <v>100</v>
      </c>
      <c r="AE423" s="49" t="str">
        <f>+VLOOKUP(M423,'[13]PA con seg III Trimestre'!$M$422:$AF$442,19,FALSE)</f>
        <v>corresponde a la descargas del aplicativo EKOGUI del dia 30 de  septiembre y 6 de diciembre, donde se evidencia   4489 y 4573 procesos respectivamente en las bases de datos se evidencia el proceso de actualización realizado por los apoderados de los procesos judiciales.</v>
      </c>
      <c r="AF423" s="49" t="str">
        <f>+VLOOKUP(M423,'[13]PA con seg III Trimestre'!$M$422:$AF$442,20,FALSE)</f>
        <v>Carpeta compartida DRIVE( OFAJU- EVIDENCIAS) P192_ACT920 (SEP) Y  P192_ACT920(DIC)</v>
      </c>
      <c r="AG423" s="18">
        <v>920</v>
      </c>
      <c r="AH423" s="18" t="s">
        <v>2452</v>
      </c>
      <c r="AI423" s="18" t="s">
        <v>70</v>
      </c>
      <c r="AJ423" s="24">
        <v>42370</v>
      </c>
      <c r="AK423" s="24">
        <v>42716</v>
      </c>
      <c r="AL423" s="18">
        <v>100</v>
      </c>
      <c r="AM423" s="18" t="s">
        <v>2453</v>
      </c>
      <c r="AN423" s="18" t="s">
        <v>104</v>
      </c>
      <c r="AO423" s="22" t="s">
        <v>2439</v>
      </c>
      <c r="AP423" s="18">
        <v>0</v>
      </c>
      <c r="AQ423" s="18" t="s">
        <v>2485</v>
      </c>
      <c r="AR423" s="18" t="s">
        <v>2486</v>
      </c>
      <c r="AS423" s="102">
        <v>100</v>
      </c>
      <c r="AT423" s="18" t="s">
        <v>2487</v>
      </c>
      <c r="AU423" s="18" t="s">
        <v>2488</v>
      </c>
      <c r="AV423" s="109">
        <v>100</v>
      </c>
      <c r="AW423" s="27">
        <v>0.78901734104046239</v>
      </c>
      <c r="AX423" s="18" t="s">
        <v>2711</v>
      </c>
      <c r="AY423" s="110" t="s">
        <v>2712</v>
      </c>
      <c r="AZ423" s="94">
        <f>+VLOOKUP(AG423,'[13]PA con seg III Trimestre'!$AG$422:$BC$442,20,FALSE)</f>
        <v>100</v>
      </c>
      <c r="BA423" s="106">
        <f t="shared" si="113"/>
        <v>1</v>
      </c>
      <c r="BB423" s="94" t="str">
        <f>+VLOOKUP(AG423,'[13]PA con seg III Trimestre'!$AG$422:$BC$442,22,FALSE)</f>
        <v>correponde a la descargas del aplicativo EKOGUI del dia 30 de  septiembre y 6 de diciembre, donde se evidencia   4489 y 4573 procesos respectivamente en las bases de datos se evidencia el proceso de actualización realizado por los apoderados de los procesos judiciales.</v>
      </c>
      <c r="BC423" s="94" t="str">
        <f>+VLOOKUP(AG423,'[13]PA con seg III Trimestre'!$AG$422:$BC$442,23,FALSE)</f>
        <v>Carpeta compartida DRIVE( OFAJU- EVIDENCIAS) P192_ACT920 (SEP) Y  P192_ACT920(DIC)</v>
      </c>
      <c r="BD423" s="107">
        <f t="shared" si="110"/>
        <v>346</v>
      </c>
      <c r="BE423" s="107">
        <f t="shared" si="111"/>
        <v>346</v>
      </c>
      <c r="BF423" s="108">
        <f t="shared" si="112"/>
        <v>1</v>
      </c>
      <c r="BG423" s="381">
        <f t="shared" si="114"/>
        <v>1</v>
      </c>
      <c r="BH423" s="381">
        <f t="shared" si="115"/>
        <v>1</v>
      </c>
      <c r="BI423" s="382">
        <f t="shared" si="116"/>
        <v>0.11</v>
      </c>
      <c r="BJ423" s="381">
        <f t="shared" si="117"/>
        <v>1</v>
      </c>
      <c r="BK423" s="381">
        <f t="shared" si="118"/>
        <v>0.11</v>
      </c>
    </row>
    <row r="424" spans="1:63" ht="136.5" thickTop="1" thickBot="1" x14ac:dyDescent="0.3">
      <c r="A424" s="18" t="s">
        <v>707</v>
      </c>
      <c r="B424" s="18" t="s">
        <v>389</v>
      </c>
      <c r="C424" s="18" t="s">
        <v>707</v>
      </c>
      <c r="D424" s="18" t="s">
        <v>389</v>
      </c>
      <c r="E424" s="18" t="s">
        <v>677</v>
      </c>
      <c r="F424" s="18" t="s">
        <v>678</v>
      </c>
      <c r="G424" s="18" t="s">
        <v>824</v>
      </c>
      <c r="H424" s="18" t="s">
        <v>680</v>
      </c>
      <c r="I424" s="18" t="s">
        <v>679</v>
      </c>
      <c r="J424" s="18" t="s">
        <v>2588</v>
      </c>
      <c r="K424" s="18">
        <v>96</v>
      </c>
      <c r="L424" s="18" t="s">
        <v>38</v>
      </c>
      <c r="M424" s="18" t="s">
        <v>706</v>
      </c>
      <c r="N424" s="18" t="s">
        <v>2586</v>
      </c>
      <c r="O424" s="18">
        <v>12</v>
      </c>
      <c r="P424" s="18">
        <v>100</v>
      </c>
      <c r="Q424" s="18" t="s">
        <v>38</v>
      </c>
      <c r="R424" s="18" t="s">
        <v>2446</v>
      </c>
      <c r="S424" s="18" t="s">
        <v>104</v>
      </c>
      <c r="T424" s="22" t="s">
        <v>2439</v>
      </c>
      <c r="U424" s="109"/>
      <c r="V424" s="109"/>
      <c r="W424" s="109"/>
      <c r="X424" s="109"/>
      <c r="Y424" s="109"/>
      <c r="Z424" s="109"/>
      <c r="AA424" s="101"/>
      <c r="AB424" s="18" t="s">
        <v>2719</v>
      </c>
      <c r="AC424" s="18" t="s">
        <v>2720</v>
      </c>
      <c r="AD424" s="49">
        <f>+VLOOKUP(M424,'[13]PA con seg III Trimestre'!$M$422:$AF$442,18,FALSE)</f>
        <v>100</v>
      </c>
      <c r="AE424" s="49" t="str">
        <f>+VLOOKUP(M424,'[13]PA con seg III Trimestre'!$M$422:$AF$442,19,FALSE)</f>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
      <c r="AF424" s="49" t="str">
        <f>+VLOOKUP(M424,'[13]PA con seg III Trimestre'!$M$422:$AF$442,20,FALSE)</f>
        <v xml:space="preserve">Archivo compartido DRIVE (OFAJU- EVIDENCIAS) P219_ACT921,923 y 924;
P219_ACT922 </v>
      </c>
      <c r="AG424" s="18">
        <v>921</v>
      </c>
      <c r="AH424" s="18" t="s">
        <v>2454</v>
      </c>
      <c r="AI424" s="18" t="s">
        <v>70</v>
      </c>
      <c r="AJ424" s="24">
        <v>42370</v>
      </c>
      <c r="AK424" s="24">
        <v>42716</v>
      </c>
      <c r="AL424" s="18">
        <v>10</v>
      </c>
      <c r="AM424" s="18" t="s">
        <v>2455</v>
      </c>
      <c r="AN424" s="18" t="s">
        <v>1231</v>
      </c>
      <c r="AO424" s="22" t="s">
        <v>2439</v>
      </c>
      <c r="AP424" s="18">
        <v>100</v>
      </c>
      <c r="AQ424" s="18" t="s">
        <v>2489</v>
      </c>
      <c r="AR424" s="18" t="s">
        <v>2490</v>
      </c>
      <c r="AS424" s="102">
        <v>100</v>
      </c>
      <c r="AT424" s="18" t="s">
        <v>2491</v>
      </c>
      <c r="AU424" s="18" t="s">
        <v>2492</v>
      </c>
      <c r="AV424" s="109">
        <v>100</v>
      </c>
      <c r="AW424" s="27">
        <v>0.78901734104046239</v>
      </c>
      <c r="AX424" s="18" t="s">
        <v>2713</v>
      </c>
      <c r="AY424" s="110" t="s">
        <v>2714</v>
      </c>
      <c r="AZ424" s="94">
        <f>+VLOOKUP(AG424,'[13]PA con seg III Trimestre'!$AG$422:$BC$442,20,FALSE)</f>
        <v>100</v>
      </c>
      <c r="BA424" s="106">
        <f t="shared" si="113"/>
        <v>1</v>
      </c>
      <c r="BB424" s="94" t="str">
        <f>+VLOOKUP(AG424,'[13]PA con seg III Trimestre'!$AG$422:$BC$442,22,FALSE)</f>
        <v>Del 1 de octubre al 9 de Diciembre de 2016, se recibieron 1709 tutelas las cuales se registraron en la  base de datos Excel manejada en el Grupo de Tutelas denominada "TUTELAS 2016"  y corresponden a las tutelas N° 6487 A 8195 de 2016</v>
      </c>
      <c r="BC424" s="94" t="str">
        <f>+VLOOKUP(AG424,'[13]PA con seg III Trimestre'!$AG$422:$BC$442,23,FALSE)</f>
        <v>Archivo compartido DRIVE (OFAJU- EVIDENCIAS) P219_ACT921,923 y 924</v>
      </c>
      <c r="BD424" s="107">
        <f t="shared" si="110"/>
        <v>346</v>
      </c>
      <c r="BE424" s="107">
        <f t="shared" si="111"/>
        <v>346</v>
      </c>
      <c r="BF424" s="108">
        <f t="shared" si="112"/>
        <v>1</v>
      </c>
      <c r="BG424" s="381">
        <f t="shared" si="114"/>
        <v>1</v>
      </c>
      <c r="BH424" s="381">
        <f t="shared" si="115"/>
        <v>1</v>
      </c>
      <c r="BI424" s="382">
        <f t="shared" si="116"/>
        <v>0.12</v>
      </c>
      <c r="BJ424" s="381">
        <f t="shared" si="117"/>
        <v>0.1</v>
      </c>
      <c r="BK424" s="381">
        <f t="shared" si="118"/>
        <v>1.2000000000000002E-2</v>
      </c>
    </row>
    <row r="425" spans="1:63" ht="136.5" thickTop="1" thickBot="1" x14ac:dyDescent="0.3">
      <c r="A425" s="18" t="s">
        <v>707</v>
      </c>
      <c r="B425" s="18" t="s">
        <v>389</v>
      </c>
      <c r="C425" s="18" t="s">
        <v>707</v>
      </c>
      <c r="D425" s="18" t="s">
        <v>389</v>
      </c>
      <c r="E425" s="18" t="s">
        <v>677</v>
      </c>
      <c r="F425" s="18" t="s">
        <v>678</v>
      </c>
      <c r="G425" s="18" t="s">
        <v>824</v>
      </c>
      <c r="H425" s="18" t="s">
        <v>680</v>
      </c>
      <c r="I425" s="18" t="s">
        <v>679</v>
      </c>
      <c r="J425" s="18" t="s">
        <v>2588</v>
      </c>
      <c r="K425" s="18">
        <v>96</v>
      </c>
      <c r="L425" s="18" t="s">
        <v>38</v>
      </c>
      <c r="M425" s="18" t="s">
        <v>706</v>
      </c>
      <c r="N425" s="18" t="s">
        <v>2586</v>
      </c>
      <c r="O425" s="18">
        <v>12</v>
      </c>
      <c r="P425" s="18">
        <v>100</v>
      </c>
      <c r="Q425" s="18" t="s">
        <v>38</v>
      </c>
      <c r="R425" s="18" t="s">
        <v>2446</v>
      </c>
      <c r="S425" s="18" t="s">
        <v>104</v>
      </c>
      <c r="T425" s="22" t="s">
        <v>2439</v>
      </c>
      <c r="U425" s="109"/>
      <c r="V425" s="109"/>
      <c r="W425" s="109"/>
      <c r="X425" s="109"/>
      <c r="Y425" s="109"/>
      <c r="Z425" s="109"/>
      <c r="AA425" s="101"/>
      <c r="AB425" s="18" t="s">
        <v>2719</v>
      </c>
      <c r="AC425" s="18" t="s">
        <v>2720</v>
      </c>
      <c r="AD425" s="49">
        <f>+VLOOKUP(M425,'[13]PA con seg III Trimestre'!$M$422:$AF$442,18,FALSE)</f>
        <v>100</v>
      </c>
      <c r="AE425" s="49" t="str">
        <f>+VLOOKUP(M425,'[13]PA con seg III Trimestre'!$M$422:$AF$442,19,FALSE)</f>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
      <c r="AF425" s="49" t="str">
        <f>+VLOOKUP(M425,'[13]PA con seg III Trimestre'!$M$422:$AF$442,20,FALSE)</f>
        <v xml:space="preserve">Archivo compartido DRIVE (OFAJU- EVIDENCIAS) P219_ACT921,923 y 924;
P219_ACT922 </v>
      </c>
      <c r="AG425" s="18">
        <v>922</v>
      </c>
      <c r="AH425" s="18" t="s">
        <v>2456</v>
      </c>
      <c r="AI425" s="18" t="s">
        <v>70</v>
      </c>
      <c r="AJ425" s="24">
        <v>42370</v>
      </c>
      <c r="AK425" s="24">
        <v>42716</v>
      </c>
      <c r="AL425" s="18">
        <v>10</v>
      </c>
      <c r="AM425" s="18" t="s">
        <v>2455</v>
      </c>
      <c r="AN425" s="18" t="s">
        <v>104</v>
      </c>
      <c r="AO425" s="22" t="s">
        <v>2439</v>
      </c>
      <c r="AP425" s="18">
        <v>100</v>
      </c>
      <c r="AQ425" s="18" t="s">
        <v>2493</v>
      </c>
      <c r="AR425" s="18" t="s">
        <v>2494</v>
      </c>
      <c r="AS425" s="102">
        <v>100</v>
      </c>
      <c r="AT425" s="18" t="s">
        <v>2495</v>
      </c>
      <c r="AU425" s="18" t="s">
        <v>2496</v>
      </c>
      <c r="AV425" s="109">
        <v>100</v>
      </c>
      <c r="AW425" s="27">
        <v>0.78901734104046239</v>
      </c>
      <c r="AX425" s="18" t="s">
        <v>2715</v>
      </c>
      <c r="AY425" s="110" t="s">
        <v>2716</v>
      </c>
      <c r="AZ425" s="94">
        <f>+VLOOKUP(AG425,'[13]PA con seg III Trimestre'!$AG$422:$BC$442,20,FALSE)</f>
        <v>100</v>
      </c>
      <c r="BA425" s="106">
        <f t="shared" si="113"/>
        <v>1</v>
      </c>
      <c r="BB425" s="94" t="str">
        <f>+VLOOKUP(AG425,'[13]PA con seg III Trimestre'!$AG$422:$BC$442,22,FALSE)</f>
        <v>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
      <c r="BC425" s="94" t="str">
        <f>+VLOOKUP(AG425,'[13]PA con seg III Trimestre'!$AG$422:$BC$442,23,FALSE)</f>
        <v xml:space="preserve">Archivos  compartido DRIVE (OFAJU- EVIDENCIAS) P219_ACT922 </v>
      </c>
      <c r="BD425" s="107">
        <f t="shared" si="110"/>
        <v>346</v>
      </c>
      <c r="BE425" s="107">
        <f t="shared" si="111"/>
        <v>346</v>
      </c>
      <c r="BF425" s="108">
        <f t="shared" si="112"/>
        <v>1</v>
      </c>
      <c r="BG425" s="381">
        <f t="shared" si="114"/>
        <v>1</v>
      </c>
      <c r="BH425" s="381">
        <f t="shared" si="115"/>
        <v>1</v>
      </c>
      <c r="BI425" s="382">
        <f t="shared" si="116"/>
        <v>0.12</v>
      </c>
      <c r="BJ425" s="381">
        <f t="shared" si="117"/>
        <v>0.1</v>
      </c>
      <c r="BK425" s="381">
        <f t="shared" si="118"/>
        <v>1.2000000000000002E-2</v>
      </c>
    </row>
    <row r="426" spans="1:63" ht="136.5" thickTop="1" thickBot="1" x14ac:dyDescent="0.3">
      <c r="A426" s="18" t="s">
        <v>707</v>
      </c>
      <c r="B426" s="18" t="s">
        <v>389</v>
      </c>
      <c r="C426" s="18" t="s">
        <v>707</v>
      </c>
      <c r="D426" s="18" t="s">
        <v>389</v>
      </c>
      <c r="E426" s="18" t="s">
        <v>677</v>
      </c>
      <c r="F426" s="18" t="s">
        <v>678</v>
      </c>
      <c r="G426" s="18" t="s">
        <v>824</v>
      </c>
      <c r="H426" s="18" t="s">
        <v>680</v>
      </c>
      <c r="I426" s="18" t="s">
        <v>679</v>
      </c>
      <c r="J426" s="18" t="s">
        <v>2588</v>
      </c>
      <c r="K426" s="18">
        <v>96</v>
      </c>
      <c r="L426" s="18" t="s">
        <v>38</v>
      </c>
      <c r="M426" s="18" t="s">
        <v>706</v>
      </c>
      <c r="N426" s="18" t="s">
        <v>2586</v>
      </c>
      <c r="O426" s="18">
        <v>12</v>
      </c>
      <c r="P426" s="18">
        <v>100</v>
      </c>
      <c r="Q426" s="18" t="s">
        <v>38</v>
      </c>
      <c r="R426" s="18" t="s">
        <v>2446</v>
      </c>
      <c r="S426" s="18" t="s">
        <v>104</v>
      </c>
      <c r="T426" s="22" t="s">
        <v>2439</v>
      </c>
      <c r="U426" s="109"/>
      <c r="V426" s="109"/>
      <c r="W426" s="109"/>
      <c r="X426" s="109"/>
      <c r="Y426" s="109"/>
      <c r="Z426" s="109"/>
      <c r="AA426" s="101"/>
      <c r="AB426" s="18" t="s">
        <v>2719</v>
      </c>
      <c r="AC426" s="18" t="s">
        <v>2720</v>
      </c>
      <c r="AD426" s="49">
        <f>+VLOOKUP(M426,'[13]PA con seg III Trimestre'!$M$422:$AF$442,18,FALSE)</f>
        <v>100</v>
      </c>
      <c r="AE426" s="49" t="str">
        <f>+VLOOKUP(M426,'[13]PA con seg III Trimestre'!$M$422:$AF$442,19,FALSE)</f>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
      <c r="AF426" s="49" t="str">
        <f>+VLOOKUP(M426,'[13]PA con seg III Trimestre'!$M$422:$AF$442,20,FALSE)</f>
        <v xml:space="preserve">Archivo compartido DRIVE (OFAJU- EVIDENCIAS) P219_ACT921,923 y 924;
P219_ACT922 </v>
      </c>
      <c r="AG426" s="18">
        <v>923</v>
      </c>
      <c r="AH426" s="18" t="s">
        <v>2457</v>
      </c>
      <c r="AI426" s="18" t="s">
        <v>70</v>
      </c>
      <c r="AJ426" s="24">
        <v>42370</v>
      </c>
      <c r="AK426" s="24">
        <v>42716</v>
      </c>
      <c r="AL426" s="18">
        <v>10</v>
      </c>
      <c r="AM426" s="18" t="s">
        <v>2455</v>
      </c>
      <c r="AN426" s="18" t="s">
        <v>104</v>
      </c>
      <c r="AO426" s="22" t="s">
        <v>2439</v>
      </c>
      <c r="AP426" s="18">
        <v>100</v>
      </c>
      <c r="AQ426" s="18" t="s">
        <v>2497</v>
      </c>
      <c r="AR426" s="18" t="s">
        <v>2498</v>
      </c>
      <c r="AS426" s="102">
        <v>100</v>
      </c>
      <c r="AT426" s="18" t="s">
        <v>2499</v>
      </c>
      <c r="AU426" s="18" t="s">
        <v>2500</v>
      </c>
      <c r="AV426" s="109">
        <v>100</v>
      </c>
      <c r="AW426" s="27">
        <v>0.78901734104046239</v>
      </c>
      <c r="AX426" s="18" t="s">
        <v>2717</v>
      </c>
      <c r="AY426" s="110" t="s">
        <v>2718</v>
      </c>
      <c r="AZ426" s="94">
        <f>+VLOOKUP(AG426,'[13]PA con seg III Trimestre'!$AG$422:$BC$442,20,FALSE)</f>
        <v>100</v>
      </c>
      <c r="BA426" s="106">
        <f t="shared" si="113"/>
        <v>1</v>
      </c>
      <c r="BB426" s="94" t="str">
        <f>+VLOOKUP(AG426,'[13]PA con seg III Trimestre'!$AG$422:$BC$442,22,FALSE)</f>
        <v>Corresponde a 1709 Acciones de  tutelas del periodo reportado de las cuales de realizo el registro de asignación a 1704 a los profesionales para dar trámite de respuesta, en la columna L de la base de datos Excel manejada en el Grupo de Tutelas denominada "TUTELAS 2016", se realiza dicho registro, el cual tiene como soporte las planillas en medio físico donde se registra el número de la carpeta de tutela, fecha, hora de entrega y firma de quien recibe.</v>
      </c>
      <c r="BC426" s="94" t="str">
        <f>+VLOOKUP(AG426,'[13]PA con seg III Trimestre'!$AG$422:$BC$442,23,FALSE)</f>
        <v>Archivo compartido DRIVE (OFAJU- EVIDENCIAS) P219_ACT921,923 y 924</v>
      </c>
      <c r="BD426" s="107">
        <f t="shared" si="110"/>
        <v>346</v>
      </c>
      <c r="BE426" s="107">
        <f t="shared" si="111"/>
        <v>346</v>
      </c>
      <c r="BF426" s="108">
        <f t="shared" si="112"/>
        <v>1</v>
      </c>
      <c r="BG426" s="381">
        <f t="shared" si="114"/>
        <v>1</v>
      </c>
      <c r="BH426" s="381">
        <f t="shared" si="115"/>
        <v>1</v>
      </c>
      <c r="BI426" s="382">
        <f t="shared" si="116"/>
        <v>0.12</v>
      </c>
      <c r="BJ426" s="381">
        <f t="shared" si="117"/>
        <v>0.1</v>
      </c>
      <c r="BK426" s="381">
        <f t="shared" si="118"/>
        <v>1.2000000000000002E-2</v>
      </c>
    </row>
    <row r="427" spans="1:63" ht="163.5" thickTop="1" thickBot="1" x14ac:dyDescent="0.3">
      <c r="A427" s="18" t="s">
        <v>707</v>
      </c>
      <c r="B427" s="18" t="s">
        <v>389</v>
      </c>
      <c r="C427" s="18" t="s">
        <v>707</v>
      </c>
      <c r="D427" s="18" t="s">
        <v>389</v>
      </c>
      <c r="E427" s="18" t="s">
        <v>677</v>
      </c>
      <c r="F427" s="18" t="s">
        <v>678</v>
      </c>
      <c r="G427" s="18" t="s">
        <v>824</v>
      </c>
      <c r="H427" s="18" t="s">
        <v>680</v>
      </c>
      <c r="I427" s="18" t="s">
        <v>679</v>
      </c>
      <c r="J427" s="18" t="s">
        <v>2588</v>
      </c>
      <c r="K427" s="18">
        <v>96</v>
      </c>
      <c r="L427" s="18" t="s">
        <v>38</v>
      </c>
      <c r="M427" s="18" t="s">
        <v>706</v>
      </c>
      <c r="N427" s="18" t="s">
        <v>2586</v>
      </c>
      <c r="O427" s="18">
        <v>12</v>
      </c>
      <c r="P427" s="18">
        <v>100</v>
      </c>
      <c r="Q427" s="18" t="s">
        <v>38</v>
      </c>
      <c r="R427" s="18" t="s">
        <v>2446</v>
      </c>
      <c r="S427" s="18" t="s">
        <v>104</v>
      </c>
      <c r="T427" s="22" t="s">
        <v>2439</v>
      </c>
      <c r="U427" s="109"/>
      <c r="V427" s="109"/>
      <c r="W427" s="109"/>
      <c r="X427" s="109"/>
      <c r="Y427" s="109"/>
      <c r="Z427" s="109"/>
      <c r="AA427" s="101"/>
      <c r="AB427" s="18" t="s">
        <v>2719</v>
      </c>
      <c r="AC427" s="18" t="s">
        <v>2720</v>
      </c>
      <c r="AD427" s="49">
        <f>+VLOOKUP(M427,'[13]PA con seg III Trimestre'!$M$422:$AF$442,18,FALSE)</f>
        <v>100</v>
      </c>
      <c r="AE427" s="49" t="str">
        <f>+VLOOKUP(M427,'[13]PA con seg III Trimestre'!$M$422:$AF$442,19,FALSE)</f>
        <v>Del 1 de octubre al 9 de Diciembre de 2016, se recibieron 1709 tutelas las cuales se registraron en la  base de datos Excel manejada en el Grupo de Tutelas denominada "TUTELAS 2016"  y corresponden a las tutelas N° 6487 A 8195 de 2016,Se relaciona reporte SIJUR del día 14 de diciembre donde se evidencian en total 1854  acciones de tutela notificadas en el INPEC, del periodo del 1 de octubre al 9 de Diciembre de 2016 de las cuales 1709  tutelas fueron  registros por parte de los funcionarios del Grupo de Tutelas (DIRECCIÓN GENERAL)</v>
      </c>
      <c r="AF427" s="49" t="str">
        <f>+VLOOKUP(M427,'[13]PA con seg III Trimestre'!$M$422:$AF$442,20,FALSE)</f>
        <v xml:space="preserve">Archivo compartido DRIVE (OFAJU- EVIDENCIAS) P219_ACT921,923 y 924;
P219_ACT922 </v>
      </c>
      <c r="AG427" s="18">
        <v>924</v>
      </c>
      <c r="AH427" s="18" t="s">
        <v>2458</v>
      </c>
      <c r="AI427" s="18" t="s">
        <v>70</v>
      </c>
      <c r="AJ427" s="24">
        <v>42370</v>
      </c>
      <c r="AK427" s="24">
        <v>42716</v>
      </c>
      <c r="AL427" s="18">
        <v>70</v>
      </c>
      <c r="AM427" s="18" t="s">
        <v>2455</v>
      </c>
      <c r="AN427" s="18" t="s">
        <v>1231</v>
      </c>
      <c r="AO427" s="22" t="s">
        <v>2439</v>
      </c>
      <c r="AP427" s="18">
        <v>100</v>
      </c>
      <c r="AQ427" s="18" t="s">
        <v>3121</v>
      </c>
      <c r="AR427" s="18" t="s">
        <v>2501</v>
      </c>
      <c r="AS427" s="102">
        <v>100</v>
      </c>
      <c r="AT427" s="18" t="s">
        <v>2502</v>
      </c>
      <c r="AU427" s="18" t="s">
        <v>2503</v>
      </c>
      <c r="AV427" s="109">
        <v>85</v>
      </c>
      <c r="AW427" s="27">
        <v>0.78901734104046239</v>
      </c>
      <c r="AX427" s="18" t="s">
        <v>2719</v>
      </c>
      <c r="AY427" s="110" t="s">
        <v>2720</v>
      </c>
      <c r="AZ427" s="94">
        <f>+VLOOKUP(AG427,'[13]PA con seg III Trimestre'!$AG$422:$BC$442,20,FALSE)</f>
        <v>92</v>
      </c>
      <c r="BA427" s="106">
        <f t="shared" si="113"/>
        <v>1</v>
      </c>
      <c r="BB427" s="94" t="str">
        <f>+VLOOKUP(AG427,'[13]PA con seg III Trimestre'!$AG$422:$BC$442,22,FALSE)</f>
        <v>De las 1709 tutelas recibidas en el 4to trimestre, se evidencian oficios que dan tramite de respuesta, enviados y archivados en la carpeta de cada Acción de Tutela, los cuales corresponden a  1583 registros de respuestas relacionadas en la columna E  "FECHA DE RESPUESTA" de la base de datos Excel manejada en el Grupo de Tutelas denominada "TUTELAS 2016", lo cual da como indicador del periodo 93% se aclara que a estas tutelas se les realizo el oficio de respuesta y su envió vía correo electrónico, debido a que se registran las tutelas allegadas el día 9 no se cumple al 100%  de la gestión debido a que las faltantes se encuentran en el proceso de asignación y/o respuesta.</v>
      </c>
      <c r="BC427" s="94" t="str">
        <f>+VLOOKUP(AG427,'[13]PA con seg III Trimestre'!$AG$422:$BC$442,23,FALSE)</f>
        <v>Archivo compartido DRIVE (OFAJU- EVIDENCIAS) P219_ACT921,923 y 924</v>
      </c>
      <c r="BD427" s="107">
        <f t="shared" si="110"/>
        <v>346</v>
      </c>
      <c r="BE427" s="107">
        <f t="shared" si="111"/>
        <v>346</v>
      </c>
      <c r="BF427" s="108">
        <f t="shared" si="112"/>
        <v>1</v>
      </c>
      <c r="BG427" s="381">
        <f t="shared" si="114"/>
        <v>1</v>
      </c>
      <c r="BH427" s="381">
        <f t="shared" si="115"/>
        <v>1</v>
      </c>
      <c r="BI427" s="382">
        <f t="shared" si="116"/>
        <v>0.12</v>
      </c>
      <c r="BJ427" s="381">
        <f t="shared" si="117"/>
        <v>0.64400000000000002</v>
      </c>
      <c r="BK427" s="381">
        <f t="shared" si="118"/>
        <v>7.7280000000000001E-2</v>
      </c>
    </row>
    <row r="428" spans="1:63" ht="82.5" thickTop="1" thickBot="1" x14ac:dyDescent="0.3">
      <c r="A428" s="18" t="s">
        <v>707</v>
      </c>
      <c r="B428" s="18" t="s">
        <v>389</v>
      </c>
      <c r="C428" s="18" t="s">
        <v>707</v>
      </c>
      <c r="D428" s="18" t="s">
        <v>389</v>
      </c>
      <c r="E428" s="18" t="s">
        <v>677</v>
      </c>
      <c r="F428" s="18" t="s">
        <v>678</v>
      </c>
      <c r="G428" s="18" t="s">
        <v>824</v>
      </c>
      <c r="H428" s="18" t="s">
        <v>680</v>
      </c>
      <c r="I428" s="260"/>
      <c r="J428" s="260" t="s">
        <v>2590</v>
      </c>
      <c r="K428" s="260">
        <v>65</v>
      </c>
      <c r="L428" s="18" t="s">
        <v>38</v>
      </c>
      <c r="M428" s="18" t="s">
        <v>691</v>
      </c>
      <c r="N428" s="18" t="s">
        <v>692</v>
      </c>
      <c r="O428" s="18">
        <v>11</v>
      </c>
      <c r="P428" s="18">
        <v>83</v>
      </c>
      <c r="Q428" s="18" t="s">
        <v>38</v>
      </c>
      <c r="R428" s="18" t="s">
        <v>2447</v>
      </c>
      <c r="S428" s="18" t="s">
        <v>104</v>
      </c>
      <c r="T428" s="22" t="s">
        <v>2439</v>
      </c>
      <c r="U428" s="109"/>
      <c r="V428" s="109"/>
      <c r="W428" s="109"/>
      <c r="X428" s="109"/>
      <c r="Y428" s="109"/>
      <c r="Z428" s="109"/>
      <c r="AA428" s="101"/>
      <c r="AB428" s="18" t="s">
        <v>2707</v>
      </c>
      <c r="AC428" s="18" t="s">
        <v>2708</v>
      </c>
      <c r="AD428" s="49">
        <f>+VLOOKUP(M428,'[13]PA con seg III Trimestre'!$M$422:$AF$442,18,FALSE)</f>
        <v>51</v>
      </c>
      <c r="AE428" s="49" t="str">
        <f>+VLOOKUP(M428,'[13]PA con seg III Trimestre'!$M$422:$AF$442,19,FALSE)</f>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
      <c r="AF428" s="49" t="str">
        <f>+VLOOKUP(M428,'[13]PA con seg III Trimestre'!$M$422:$AF$442,20,FALSE)</f>
        <v xml:space="preserve">Archivo compartido DRIVE (OFAJU- EVIDENCIAS)  P139_ACT925 , 926 Y 927 </v>
      </c>
      <c r="AG428" s="18">
        <v>925</v>
      </c>
      <c r="AH428" s="18" t="s">
        <v>2459</v>
      </c>
      <c r="AI428" s="18" t="s">
        <v>70</v>
      </c>
      <c r="AJ428" s="24">
        <v>42370</v>
      </c>
      <c r="AK428" s="24">
        <v>42716</v>
      </c>
      <c r="AL428" s="18">
        <v>20</v>
      </c>
      <c r="AM428" s="18" t="s">
        <v>1231</v>
      </c>
      <c r="AN428" s="18" t="s">
        <v>1231</v>
      </c>
      <c r="AO428" s="22" t="s">
        <v>2439</v>
      </c>
      <c r="AP428" s="18">
        <v>100</v>
      </c>
      <c r="AQ428" s="18" t="s">
        <v>2504</v>
      </c>
      <c r="AR428" s="18" t="s">
        <v>2505</v>
      </c>
      <c r="AS428" s="102">
        <v>100</v>
      </c>
      <c r="AT428" s="18" t="s">
        <v>2506</v>
      </c>
      <c r="AU428" s="18" t="s">
        <v>2507</v>
      </c>
      <c r="AV428" s="109">
        <v>100</v>
      </c>
      <c r="AW428" s="27">
        <v>0.78901734104046239</v>
      </c>
      <c r="AX428" s="18" t="s">
        <v>2707</v>
      </c>
      <c r="AY428" s="110" t="s">
        <v>2708</v>
      </c>
      <c r="AZ428" s="94">
        <f>+VLOOKUP(AG428,'[13]PA con seg III Trimestre'!$AG$422:$BC$442,20,FALSE)</f>
        <v>100</v>
      </c>
      <c r="BA428" s="106">
        <f t="shared" si="113"/>
        <v>1</v>
      </c>
      <c r="BB428" s="94" t="str">
        <f>+VLOOKUP(AG428,'[13]PA con seg III Trimestre'!$AG$422:$BC$442,22,FALSE)</f>
        <v>Se Recibió un total de 58 solicitudes de concepto jurídico discriminados así: Estos  se registraron en la base de datos implementada en el GRECO, archivo excel "RELACIÓN CONCEPTOS POR MES 2016"</v>
      </c>
      <c r="BC428" s="94" t="str">
        <f>+VLOOKUP(AG428,'[13]PA con seg III Trimestre'!$AG$422:$BC$442,23,FALSE)</f>
        <v xml:space="preserve">Archivo compartido DRIVE (OFAJU- EVIDENCIAS)  P139_ACT925 , 926 Y 927 </v>
      </c>
      <c r="BD428" s="107">
        <f t="shared" si="110"/>
        <v>346</v>
      </c>
      <c r="BE428" s="107">
        <f t="shared" si="111"/>
        <v>346</v>
      </c>
      <c r="BF428" s="108">
        <f t="shared" si="112"/>
        <v>1</v>
      </c>
      <c r="BG428" s="381">
        <f t="shared" si="114"/>
        <v>0.61445783132530118</v>
      </c>
      <c r="BH428" s="381">
        <f t="shared" si="115"/>
        <v>0.61445783132530118</v>
      </c>
      <c r="BI428" s="382">
        <f t="shared" si="116"/>
        <v>6.7590361445783134E-2</v>
      </c>
      <c r="BJ428" s="381">
        <f t="shared" si="117"/>
        <v>0.2</v>
      </c>
      <c r="BK428" s="381">
        <f t="shared" si="118"/>
        <v>2.2000000000000002E-2</v>
      </c>
    </row>
    <row r="429" spans="1:63" ht="82.5" thickTop="1" thickBot="1" x14ac:dyDescent="0.3">
      <c r="A429" s="18" t="s">
        <v>707</v>
      </c>
      <c r="B429" s="18" t="s">
        <v>389</v>
      </c>
      <c r="C429" s="18" t="s">
        <v>707</v>
      </c>
      <c r="D429" s="18" t="s">
        <v>389</v>
      </c>
      <c r="E429" s="18" t="s">
        <v>677</v>
      </c>
      <c r="F429" s="18" t="s">
        <v>678</v>
      </c>
      <c r="G429" s="18" t="s">
        <v>824</v>
      </c>
      <c r="H429" s="18" t="s">
        <v>680</v>
      </c>
      <c r="I429" s="260"/>
      <c r="J429" s="260" t="s">
        <v>2590</v>
      </c>
      <c r="K429" s="260">
        <v>65</v>
      </c>
      <c r="L429" s="18" t="s">
        <v>38</v>
      </c>
      <c r="M429" s="18" t="s">
        <v>691</v>
      </c>
      <c r="N429" s="18" t="s">
        <v>692</v>
      </c>
      <c r="O429" s="18">
        <v>11</v>
      </c>
      <c r="P429" s="18">
        <v>83</v>
      </c>
      <c r="Q429" s="18" t="s">
        <v>38</v>
      </c>
      <c r="R429" s="18" t="s">
        <v>2447</v>
      </c>
      <c r="S429" s="18" t="s">
        <v>104</v>
      </c>
      <c r="T429" s="22" t="s">
        <v>2439</v>
      </c>
      <c r="U429" s="109"/>
      <c r="V429" s="109"/>
      <c r="W429" s="109"/>
      <c r="X429" s="109"/>
      <c r="Y429" s="109"/>
      <c r="Z429" s="109"/>
      <c r="AA429" s="101"/>
      <c r="AB429" s="18" t="s">
        <v>2707</v>
      </c>
      <c r="AC429" s="18" t="s">
        <v>2708</v>
      </c>
      <c r="AD429" s="49">
        <f>+VLOOKUP(M429,'[13]PA con seg III Trimestre'!$M$422:$AF$442,18,FALSE)</f>
        <v>51</v>
      </c>
      <c r="AE429" s="49" t="str">
        <f>+VLOOKUP(M429,'[13]PA con seg III Trimestre'!$M$422:$AF$442,19,FALSE)</f>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
      <c r="AF429" s="49" t="str">
        <f>+VLOOKUP(M429,'[13]PA con seg III Trimestre'!$M$422:$AF$442,20,FALSE)</f>
        <v xml:space="preserve">Archivo compartido DRIVE (OFAJU- EVIDENCIAS)  P139_ACT925 , 926 Y 927 </v>
      </c>
      <c r="AG429" s="18">
        <v>926</v>
      </c>
      <c r="AH429" s="18" t="s">
        <v>2460</v>
      </c>
      <c r="AI429" s="18" t="s">
        <v>70</v>
      </c>
      <c r="AJ429" s="24">
        <v>42370</v>
      </c>
      <c r="AK429" s="24">
        <v>42716</v>
      </c>
      <c r="AL429" s="18">
        <v>20</v>
      </c>
      <c r="AM429" s="18" t="s">
        <v>104</v>
      </c>
      <c r="AN429" s="18" t="s">
        <v>104</v>
      </c>
      <c r="AO429" s="22" t="s">
        <v>2439</v>
      </c>
      <c r="AP429" s="18">
        <v>100</v>
      </c>
      <c r="AQ429" s="18" t="s">
        <v>2508</v>
      </c>
      <c r="AR429" s="18" t="s">
        <v>2505</v>
      </c>
      <c r="AS429" s="102">
        <v>100</v>
      </c>
      <c r="AT429" s="18" t="s">
        <v>2509</v>
      </c>
      <c r="AU429" s="18" t="s">
        <v>2510</v>
      </c>
      <c r="AV429" s="109">
        <v>100</v>
      </c>
      <c r="AW429" s="27">
        <v>0.78901734104046239</v>
      </c>
      <c r="AX429" s="18" t="s">
        <v>2709</v>
      </c>
      <c r="AY429" s="110" t="s">
        <v>2708</v>
      </c>
      <c r="AZ429" s="94">
        <f>+VLOOKUP(AG429,'[13]PA con seg III Trimestre'!$AG$422:$BC$442,20,FALSE)</f>
        <v>100</v>
      </c>
      <c r="BA429" s="106">
        <f t="shared" si="113"/>
        <v>1</v>
      </c>
      <c r="BB429" s="94" t="str">
        <f>+VLOOKUP(AG429,'[13]PA con seg III Trimestre'!$AG$422:$BC$442,22,FALSE)</f>
        <v>Corresponde a 58 solicitudes de conceptos , con el registro de asignación a  los profesionales   (2 abogados de planta y 4 contratistas) para dar tramite de respuesta, en la columna F de la base de datos implementada en el GRECO, archivo excel "RELACIÓN CONCEPTOS POR MES 2016" .</v>
      </c>
      <c r="BC429" s="94" t="str">
        <f>+VLOOKUP(AG429,'[13]PA con seg III Trimestre'!$AG$422:$BC$442,23,FALSE)</f>
        <v xml:space="preserve">P139_ACT925 , 926Y 927 </v>
      </c>
      <c r="BD429" s="107">
        <f t="shared" si="110"/>
        <v>346</v>
      </c>
      <c r="BE429" s="107">
        <f t="shared" si="111"/>
        <v>346</v>
      </c>
      <c r="BF429" s="108">
        <f t="shared" si="112"/>
        <v>1</v>
      </c>
      <c r="BG429" s="381">
        <f t="shared" si="114"/>
        <v>0.61445783132530118</v>
      </c>
      <c r="BH429" s="381">
        <f t="shared" si="115"/>
        <v>0.61445783132530118</v>
      </c>
      <c r="BI429" s="382">
        <f t="shared" si="116"/>
        <v>6.7590361445783134E-2</v>
      </c>
      <c r="BJ429" s="381">
        <f t="shared" si="117"/>
        <v>0.2</v>
      </c>
      <c r="BK429" s="381">
        <f t="shared" si="118"/>
        <v>2.2000000000000002E-2</v>
      </c>
    </row>
    <row r="430" spans="1:63" ht="82.5" thickTop="1" thickBot="1" x14ac:dyDescent="0.3">
      <c r="A430" s="18" t="s">
        <v>707</v>
      </c>
      <c r="B430" s="18" t="s">
        <v>389</v>
      </c>
      <c r="C430" s="18" t="s">
        <v>707</v>
      </c>
      <c r="D430" s="18" t="s">
        <v>389</v>
      </c>
      <c r="E430" s="18" t="s">
        <v>677</v>
      </c>
      <c r="F430" s="18" t="s">
        <v>678</v>
      </c>
      <c r="G430" s="18" t="s">
        <v>824</v>
      </c>
      <c r="H430" s="18" t="s">
        <v>680</v>
      </c>
      <c r="I430" s="260"/>
      <c r="J430" s="260" t="s">
        <v>2590</v>
      </c>
      <c r="K430" s="260">
        <v>65</v>
      </c>
      <c r="L430" s="18" t="s">
        <v>38</v>
      </c>
      <c r="M430" s="18" t="s">
        <v>691</v>
      </c>
      <c r="N430" s="18" t="s">
        <v>692</v>
      </c>
      <c r="O430" s="18">
        <v>11</v>
      </c>
      <c r="P430" s="18">
        <v>83</v>
      </c>
      <c r="Q430" s="18" t="s">
        <v>38</v>
      </c>
      <c r="R430" s="18" t="s">
        <v>2447</v>
      </c>
      <c r="S430" s="18" t="s">
        <v>104</v>
      </c>
      <c r="T430" s="22" t="s">
        <v>2439</v>
      </c>
      <c r="U430" s="109"/>
      <c r="V430" s="109"/>
      <c r="W430" s="109"/>
      <c r="X430" s="109"/>
      <c r="Y430" s="109"/>
      <c r="Z430" s="109"/>
      <c r="AA430" s="101"/>
      <c r="AB430" s="18" t="s">
        <v>2707</v>
      </c>
      <c r="AC430" s="18" t="s">
        <v>2708</v>
      </c>
      <c r="AD430" s="49">
        <f>+VLOOKUP(M430,'[13]PA con seg III Trimestre'!$M$422:$AF$442,18,FALSE)</f>
        <v>51</v>
      </c>
      <c r="AE430" s="49" t="str">
        <f>+VLOOKUP(M430,'[13]PA con seg III Trimestre'!$M$422:$AF$442,19,FALSE)</f>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
      <c r="AF430" s="49" t="str">
        <f>+VLOOKUP(M430,'[13]PA con seg III Trimestre'!$M$422:$AF$442,20,FALSE)</f>
        <v xml:space="preserve">Archivo compartido DRIVE (OFAJU- EVIDENCIAS)  P139_ACT925 , 926 Y 927 </v>
      </c>
      <c r="AG430" s="18">
        <v>927</v>
      </c>
      <c r="AH430" s="18" t="s">
        <v>2461</v>
      </c>
      <c r="AI430" s="18" t="s">
        <v>70</v>
      </c>
      <c r="AJ430" s="24">
        <v>42370</v>
      </c>
      <c r="AK430" s="24">
        <v>42716</v>
      </c>
      <c r="AL430" s="18">
        <v>60</v>
      </c>
      <c r="AM430" s="18" t="s">
        <v>104</v>
      </c>
      <c r="AN430" s="18" t="s">
        <v>104</v>
      </c>
      <c r="AO430" s="22" t="s">
        <v>2439</v>
      </c>
      <c r="AP430" s="18">
        <v>58</v>
      </c>
      <c r="AQ430" s="18" t="s">
        <v>2511</v>
      </c>
      <c r="AR430" s="18" t="s">
        <v>2505</v>
      </c>
      <c r="AS430" s="102">
        <v>29</v>
      </c>
      <c r="AT430" s="18" t="s">
        <v>2512</v>
      </c>
      <c r="AU430" s="18" t="s">
        <v>2513</v>
      </c>
      <c r="AV430" s="109">
        <v>20</v>
      </c>
      <c r="AW430" s="27">
        <v>0.78901734104046239</v>
      </c>
      <c r="AX430" s="18" t="s">
        <v>2710</v>
      </c>
      <c r="AY430" s="110" t="s">
        <v>2708</v>
      </c>
      <c r="AZ430" s="94">
        <f>+VLOOKUP(AG430,'[13]PA con seg III Trimestre'!$AG$422:$BC$442,20,FALSE)</f>
        <v>51</v>
      </c>
      <c r="BA430" s="106">
        <f t="shared" si="113"/>
        <v>1</v>
      </c>
      <c r="BB430" s="94" t="str">
        <f>+VLOOKUP(AG430,'[13]PA con seg III Trimestre'!$AG$422:$BC$442,22,FALSE)</f>
        <v>se tenian pendientes 168 conceptos pendientes del tercer  trimestre y se recibieron 58 solicitudes en el 4to. Trimestre, para un total de  226 se finalizaron 51 los registros se relacionan en la base de datos implementada en el GRECO, archivo excel "RELACIÓN CONCEPTOS POR MES 2016" quedando pendientes 175</v>
      </c>
      <c r="BC430" s="94" t="str">
        <f>+VLOOKUP(AG430,'[13]PA con seg III Trimestre'!$AG$422:$BC$442,23,FALSE)</f>
        <v xml:space="preserve">P139_ACT925 , 926Y 927 </v>
      </c>
      <c r="BD430" s="107">
        <f t="shared" si="110"/>
        <v>346</v>
      </c>
      <c r="BE430" s="107">
        <f t="shared" si="111"/>
        <v>346</v>
      </c>
      <c r="BF430" s="108">
        <f t="shared" si="112"/>
        <v>1</v>
      </c>
      <c r="BG430" s="381">
        <f t="shared" si="114"/>
        <v>0.61445783132530118</v>
      </c>
      <c r="BH430" s="381">
        <f t="shared" si="115"/>
        <v>0.61445783132530118</v>
      </c>
      <c r="BI430" s="382">
        <f t="shared" si="116"/>
        <v>6.7590361445783134E-2</v>
      </c>
      <c r="BJ430" s="381">
        <f t="shared" si="117"/>
        <v>0.30599999999999999</v>
      </c>
      <c r="BK430" s="381">
        <f t="shared" si="118"/>
        <v>3.3660000000000002E-2</v>
      </c>
    </row>
    <row r="431" spans="1:63" ht="96" thickTop="1" thickBot="1" x14ac:dyDescent="0.3">
      <c r="A431" s="18" t="s">
        <v>707</v>
      </c>
      <c r="B431" s="18" t="s">
        <v>389</v>
      </c>
      <c r="C431" s="18" t="s">
        <v>707</v>
      </c>
      <c r="D431" s="18" t="s">
        <v>389</v>
      </c>
      <c r="E431" s="18" t="s">
        <v>677</v>
      </c>
      <c r="F431" s="18" t="s">
        <v>678</v>
      </c>
      <c r="G431" s="18" t="s">
        <v>824</v>
      </c>
      <c r="H431" s="18" t="s">
        <v>680</v>
      </c>
      <c r="I431" s="260"/>
      <c r="J431" s="260" t="s">
        <v>2590</v>
      </c>
      <c r="K431" s="260">
        <v>65</v>
      </c>
      <c r="L431" s="18" t="s">
        <v>38</v>
      </c>
      <c r="M431" s="18" t="s">
        <v>693</v>
      </c>
      <c r="N431" s="18" t="s">
        <v>694</v>
      </c>
      <c r="O431" s="18">
        <v>11</v>
      </c>
      <c r="P431" s="18">
        <v>11</v>
      </c>
      <c r="Q431" s="18" t="s">
        <v>38</v>
      </c>
      <c r="R431" s="18" t="s">
        <v>2448</v>
      </c>
      <c r="S431" s="18" t="s">
        <v>104</v>
      </c>
      <c r="T431" s="22" t="s">
        <v>2439</v>
      </c>
      <c r="U431" s="109"/>
      <c r="V431" s="109"/>
      <c r="W431" s="109"/>
      <c r="X431" s="109"/>
      <c r="Y431" s="109"/>
      <c r="Z431" s="109"/>
      <c r="AA431" s="101"/>
      <c r="AB431" s="18" t="s">
        <v>2516</v>
      </c>
      <c r="AC431" s="18" t="s">
        <v>2721</v>
      </c>
      <c r="AD431" s="49">
        <f>+VLOOKUP(M431,'[13]PA con seg III Trimestre'!$M$422:$AF$442,18,FALSE)</f>
        <v>11</v>
      </c>
      <c r="AE431" s="49" t="str">
        <f>+VLOOKUP(M431,'[13]PA con seg III Trimestre'!$M$422:$AF$442,19,FALSE)</f>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
      <c r="AF431" s="49" t="str">
        <f>+VLOOKUP(M431,'[13]PA con seg III Trimestre'!$M$422:$AF$442,20,FALSE)</f>
        <v xml:space="preserve">Archivo compartido DRIVE (OFAJU- EVIDENCIAS) P221_ACT928 </v>
      </c>
      <c r="AG431" s="18">
        <v>928</v>
      </c>
      <c r="AH431" s="18" t="s">
        <v>2462</v>
      </c>
      <c r="AI431" s="18" t="s">
        <v>47</v>
      </c>
      <c r="AJ431" s="24">
        <v>42370</v>
      </c>
      <c r="AK431" s="24">
        <v>42716</v>
      </c>
      <c r="AL431" s="18">
        <v>40</v>
      </c>
      <c r="AM431" s="18" t="s">
        <v>2463</v>
      </c>
      <c r="AN431" s="18" t="s">
        <v>104</v>
      </c>
      <c r="AO431" s="22" t="s">
        <v>2439</v>
      </c>
      <c r="AP431" s="18">
        <v>100</v>
      </c>
      <c r="AQ431" s="18" t="s">
        <v>2514</v>
      </c>
      <c r="AR431" s="18" t="s">
        <v>2515</v>
      </c>
      <c r="AS431" s="18">
        <v>100</v>
      </c>
      <c r="AT431" s="18" t="s">
        <v>2516</v>
      </c>
      <c r="AU431" s="18" t="s">
        <v>2517</v>
      </c>
      <c r="AV431" s="26">
        <v>75</v>
      </c>
      <c r="AW431" s="27">
        <v>0.78901734104046239</v>
      </c>
      <c r="AX431" s="25" t="s">
        <v>2516</v>
      </c>
      <c r="AY431" s="86" t="s">
        <v>2721</v>
      </c>
      <c r="AZ431" s="94">
        <f>+VLOOKUP(AG431,'[13]PA con seg III Trimestre'!$AG$422:$BC$442,20,FALSE)</f>
        <v>100</v>
      </c>
      <c r="BA431" s="106">
        <f t="shared" si="113"/>
        <v>1</v>
      </c>
      <c r="BB431" s="94" t="str">
        <f>+VLOOKUP(AG431,'[13]PA con seg III Trimestre'!$AG$422:$BC$442,22,FALSE)</f>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
      <c r="BC431" s="94" t="str">
        <f>+VLOOKUP(AG431,'[13]PA con seg III Trimestre'!$AG$422:$BC$442,23,FALSE)</f>
        <v xml:space="preserve">Archivo compartido DRIVE (OFAJU- EVIDENCIAS) P221_ACT928 </v>
      </c>
      <c r="BD431" s="107">
        <f t="shared" si="110"/>
        <v>346</v>
      </c>
      <c r="BE431" s="107">
        <f t="shared" si="111"/>
        <v>346</v>
      </c>
      <c r="BF431" s="108">
        <f t="shared" si="112"/>
        <v>1</v>
      </c>
      <c r="BG431" s="381">
        <f t="shared" si="114"/>
        <v>1</v>
      </c>
      <c r="BH431" s="381">
        <f t="shared" si="115"/>
        <v>1</v>
      </c>
      <c r="BI431" s="382">
        <f t="shared" si="116"/>
        <v>0.11</v>
      </c>
      <c r="BJ431" s="381">
        <f t="shared" si="117"/>
        <v>0.4</v>
      </c>
      <c r="BK431" s="381">
        <f t="shared" si="118"/>
        <v>4.4000000000000004E-2</v>
      </c>
    </row>
    <row r="432" spans="1:63" s="99" customFormat="1" ht="217.5" hidden="1" thickTop="1" thickBot="1" x14ac:dyDescent="0.3">
      <c r="A432" s="170" t="s">
        <v>707</v>
      </c>
      <c r="B432" s="170" t="s">
        <v>389</v>
      </c>
      <c r="C432" s="170" t="s">
        <v>707</v>
      </c>
      <c r="D432" s="170" t="s">
        <v>389</v>
      </c>
      <c r="E432" s="170" t="s">
        <v>677</v>
      </c>
      <c r="F432" s="170" t="s">
        <v>678</v>
      </c>
      <c r="G432" s="170" t="s">
        <v>824</v>
      </c>
      <c r="H432" s="170" t="s">
        <v>680</v>
      </c>
      <c r="I432" s="170" t="s">
        <v>681</v>
      </c>
      <c r="J432" s="170" t="s">
        <v>682</v>
      </c>
      <c r="K432" s="170">
        <v>88</v>
      </c>
      <c r="L432" s="170" t="s">
        <v>38</v>
      </c>
      <c r="M432" s="170" t="s">
        <v>693</v>
      </c>
      <c r="N432" s="170" t="s">
        <v>694</v>
      </c>
      <c r="O432" s="170">
        <v>11</v>
      </c>
      <c r="P432" s="170">
        <v>11</v>
      </c>
      <c r="Q432" s="170" t="s">
        <v>38</v>
      </c>
      <c r="R432" s="170" t="s">
        <v>2448</v>
      </c>
      <c r="S432" s="170" t="s">
        <v>104</v>
      </c>
      <c r="T432" s="261" t="s">
        <v>2439</v>
      </c>
      <c r="U432" s="262"/>
      <c r="V432" s="262"/>
      <c r="W432" s="262"/>
      <c r="X432" s="262"/>
      <c r="Y432" s="262"/>
      <c r="Z432" s="262"/>
      <c r="AA432" s="262"/>
      <c r="AB432" s="262"/>
      <c r="AC432" s="262"/>
      <c r="AD432" s="367"/>
      <c r="AE432" s="367"/>
      <c r="AF432" s="367"/>
      <c r="AG432" s="263"/>
      <c r="AH432" s="176" t="s">
        <v>2464</v>
      </c>
      <c r="AI432" s="176" t="s">
        <v>47</v>
      </c>
      <c r="AJ432" s="177">
        <v>42370</v>
      </c>
      <c r="AK432" s="177">
        <v>42716</v>
      </c>
      <c r="AL432" s="176">
        <v>40</v>
      </c>
      <c r="AM432" s="176" t="s">
        <v>2463</v>
      </c>
      <c r="AN432" s="176" t="s">
        <v>104</v>
      </c>
      <c r="AO432" s="176" t="s">
        <v>2440</v>
      </c>
      <c r="AP432" s="263">
        <v>100</v>
      </c>
      <c r="AQ432" s="263" t="s">
        <v>2518</v>
      </c>
      <c r="AR432" s="263" t="s">
        <v>2515</v>
      </c>
      <c r="AS432" s="263"/>
      <c r="AT432" s="263"/>
      <c r="AU432" s="263"/>
      <c r="AV432" s="180"/>
      <c r="AW432" s="181" t="s">
        <v>3118</v>
      </c>
      <c r="AX432" s="180"/>
      <c r="AY432" s="182"/>
      <c r="AZ432" s="95"/>
      <c r="BA432" s="106" t="str">
        <f t="shared" si="113"/>
        <v>Actividad inactiva</v>
      </c>
      <c r="BB432" s="95"/>
      <c r="BC432" s="95"/>
      <c r="BD432" s="107">
        <f t="shared" si="110"/>
        <v>346</v>
      </c>
      <c r="BE432" s="107">
        <f t="shared" si="111"/>
        <v>346</v>
      </c>
      <c r="BF432" s="108" t="str">
        <f t="shared" si="112"/>
        <v>Actividad inactiva</v>
      </c>
    </row>
    <row r="433" spans="1:63" ht="96" thickTop="1" thickBot="1" x14ac:dyDescent="0.3">
      <c r="A433" s="18" t="s">
        <v>707</v>
      </c>
      <c r="B433" s="18" t="s">
        <v>389</v>
      </c>
      <c r="C433" s="18" t="s">
        <v>707</v>
      </c>
      <c r="D433" s="18" t="s">
        <v>389</v>
      </c>
      <c r="E433" s="18" t="s">
        <v>677</v>
      </c>
      <c r="F433" s="18" t="s">
        <v>678</v>
      </c>
      <c r="G433" s="18" t="s">
        <v>824</v>
      </c>
      <c r="H433" s="18" t="s">
        <v>680</v>
      </c>
      <c r="I433" s="260"/>
      <c r="J433" s="260" t="s">
        <v>2590</v>
      </c>
      <c r="K433" s="260">
        <v>65</v>
      </c>
      <c r="L433" s="18" t="s">
        <v>38</v>
      </c>
      <c r="M433" s="18" t="s">
        <v>693</v>
      </c>
      <c r="N433" s="18" t="s">
        <v>694</v>
      </c>
      <c r="O433" s="18">
        <v>11</v>
      </c>
      <c r="P433" s="18">
        <v>11</v>
      </c>
      <c r="Q433" s="18" t="s">
        <v>38</v>
      </c>
      <c r="R433" s="18" t="s">
        <v>2448</v>
      </c>
      <c r="S433" s="18" t="s">
        <v>104</v>
      </c>
      <c r="T433" s="22" t="s">
        <v>2439</v>
      </c>
      <c r="U433" s="109"/>
      <c r="V433" s="109"/>
      <c r="W433" s="109"/>
      <c r="X433" s="109"/>
      <c r="Y433" s="109"/>
      <c r="Z433" s="109"/>
      <c r="AA433" s="101"/>
      <c r="AB433" s="18" t="s">
        <v>2516</v>
      </c>
      <c r="AC433" s="18" t="s">
        <v>2721</v>
      </c>
      <c r="AD433" s="49">
        <f>+VLOOKUP(M433,'[13]PA con seg III Trimestre'!$M$422:$AF$442,18,FALSE)</f>
        <v>11</v>
      </c>
      <c r="AE433" s="49" t="str">
        <f>+VLOOKUP(M433,'[13]PA con seg III Trimestre'!$M$422:$AF$442,19,FALSE)</f>
        <v>Corresponde a la verificación de procesos revisados por la funcionaria designada en el primer trimestre, de acuerdo al comparativo de las observaciones realizadas, las cuales se hacen de acuerdo al avance que tiene cada uno de los procesos, archivo "INFORME PROCESOS COACTIVOS INPEC", esta actividad se culmino siendo que se realizo la respectiva revisión de el total de procesos coactivos.</v>
      </c>
      <c r="AF433" s="49" t="str">
        <f>+VLOOKUP(M433,'[13]PA con seg III Trimestre'!$M$422:$AF$442,20,FALSE)</f>
        <v xml:space="preserve">Archivo compartido DRIVE (OFAJU- EVIDENCIAS) P221_ACT928 </v>
      </c>
      <c r="AG433" s="18">
        <v>930</v>
      </c>
      <c r="AH433" s="18" t="s">
        <v>2465</v>
      </c>
      <c r="AI433" s="18" t="s">
        <v>47</v>
      </c>
      <c r="AJ433" s="24">
        <v>42370</v>
      </c>
      <c r="AK433" s="24">
        <v>42716</v>
      </c>
      <c r="AL433" s="18">
        <v>20</v>
      </c>
      <c r="AM433" s="18" t="s">
        <v>2463</v>
      </c>
      <c r="AN433" s="18" t="s">
        <v>2466</v>
      </c>
      <c r="AO433" s="22" t="s">
        <v>2439</v>
      </c>
      <c r="AP433" s="102">
        <v>75</v>
      </c>
      <c r="AQ433" s="18" t="s">
        <v>2519</v>
      </c>
      <c r="AR433" s="18" t="s">
        <v>2520</v>
      </c>
      <c r="AS433" s="102">
        <v>0</v>
      </c>
      <c r="AT433" s="18" t="s">
        <v>2521</v>
      </c>
      <c r="AU433" s="18" t="s">
        <v>177</v>
      </c>
      <c r="AV433" s="26">
        <v>0</v>
      </c>
      <c r="AW433" s="27">
        <v>0.78901734104046239</v>
      </c>
      <c r="AX433" s="18" t="s">
        <v>2521</v>
      </c>
      <c r="AY433" s="110" t="s">
        <v>2721</v>
      </c>
      <c r="AZ433" s="94">
        <f>+VLOOKUP(AG433,'[13]PA con seg III Trimestre'!$AG$422:$BC$442,20,FALSE)</f>
        <v>25</v>
      </c>
      <c r="BA433" s="106">
        <f t="shared" si="113"/>
        <v>1</v>
      </c>
      <c r="BB433" s="94" t="str">
        <f>+VLOOKUP(AG433,'[13]PA con seg III Trimestre'!$AG$422:$BC$442,22,FALSE)</f>
        <v>Esta actividad no presenta avance para el IV trimestre debido a que unicamente se avanzo en la revisión de la normatividad asociada a los procesos coactivos.</v>
      </c>
      <c r="BC433" s="94">
        <f>+VLOOKUP(AG433,'[13]PA con seg III Trimestre'!$AG$422:$BC$442,23,FALSE)</f>
        <v>0</v>
      </c>
      <c r="BD433" s="107">
        <f t="shared" si="110"/>
        <v>346</v>
      </c>
      <c r="BE433" s="107">
        <f t="shared" si="111"/>
        <v>346</v>
      </c>
      <c r="BF433" s="108">
        <f t="shared" si="112"/>
        <v>1</v>
      </c>
      <c r="BG433" s="381">
        <f t="shared" ref="BG433:BG478" si="119">+(AD433/P433)</f>
        <v>1</v>
      </c>
      <c r="BH433" s="381">
        <f t="shared" ref="BH433:BH478" si="120">+IF(BG433&gt;100%,100%,BG433)</f>
        <v>1</v>
      </c>
      <c r="BI433" s="382">
        <f t="shared" ref="BI433:BI478" si="121">(BH433*O433)/100</f>
        <v>0.11</v>
      </c>
      <c r="BJ433" s="381">
        <f t="shared" ref="BJ433:BJ478" si="122">+(AZ433*AL433)/10000</f>
        <v>0.05</v>
      </c>
      <c r="BK433" s="381">
        <f t="shared" ref="BK433:BK478" si="123">+(BJ433*O433)/100</f>
        <v>5.5000000000000005E-3</v>
      </c>
    </row>
    <row r="434" spans="1:63" ht="69" thickTop="1" thickBot="1" x14ac:dyDescent="0.3">
      <c r="A434" s="18" t="s">
        <v>707</v>
      </c>
      <c r="B434" s="18" t="s">
        <v>389</v>
      </c>
      <c r="C434" s="18" t="s">
        <v>707</v>
      </c>
      <c r="D434" s="18" t="s">
        <v>389</v>
      </c>
      <c r="E434" s="18" t="s">
        <v>677</v>
      </c>
      <c r="F434" s="18" t="s">
        <v>678</v>
      </c>
      <c r="G434" s="18" t="s">
        <v>824</v>
      </c>
      <c r="H434" s="18" t="s">
        <v>680</v>
      </c>
      <c r="I434" s="18"/>
      <c r="J434" s="18" t="s">
        <v>2589</v>
      </c>
      <c r="K434" s="18">
        <v>93</v>
      </c>
      <c r="L434" s="18" t="s">
        <v>38</v>
      </c>
      <c r="M434" s="18" t="s">
        <v>695</v>
      </c>
      <c r="N434" s="18" t="s">
        <v>696</v>
      </c>
      <c r="O434" s="18">
        <v>11</v>
      </c>
      <c r="P434" s="18">
        <v>12</v>
      </c>
      <c r="Q434" s="18" t="s">
        <v>41</v>
      </c>
      <c r="R434" s="18" t="s">
        <v>2447</v>
      </c>
      <c r="S434" s="18" t="s">
        <v>104</v>
      </c>
      <c r="T434" s="22" t="s">
        <v>2439</v>
      </c>
      <c r="U434" s="109"/>
      <c r="V434" s="109"/>
      <c r="W434" s="109"/>
      <c r="X434" s="109"/>
      <c r="Y434" s="109"/>
      <c r="Z434" s="109"/>
      <c r="AA434" s="101"/>
      <c r="AB434" s="18" t="s">
        <v>2732</v>
      </c>
      <c r="AC434" s="18" t="s">
        <v>2733</v>
      </c>
      <c r="AD434" s="49">
        <f>+VLOOKUP(M434,'[13]PA con seg III Trimestre'!$M$422:$AF$442,18,FALSE)</f>
        <v>5</v>
      </c>
      <c r="AE434" s="49" t="str">
        <f>+VLOOKUP(M434,'[13]PA con seg III Trimestre'!$M$422:$AF$442,19,FALSE)</f>
        <v>Se realizaron dos (2) mesas de trabajo durante el cuarto trimestre. Para un total de 13 mesas de trabajo a la fecha de las 12 mesas propuestas</v>
      </c>
      <c r="AF434" s="49" t="str">
        <f>+VLOOKUP(M434,'[13]PA con seg III Trimestre'!$M$422:$AF$442,20,FALSE)</f>
        <v>Archivo fisico, Actas mesas de trabajo GRECO</v>
      </c>
      <c r="AG434" s="18">
        <v>931</v>
      </c>
      <c r="AH434" s="18" t="s">
        <v>2467</v>
      </c>
      <c r="AI434" s="18" t="s">
        <v>47</v>
      </c>
      <c r="AJ434" s="24">
        <v>42370</v>
      </c>
      <c r="AK434" s="24">
        <v>42716</v>
      </c>
      <c r="AL434" s="18">
        <v>50</v>
      </c>
      <c r="AM434" s="18" t="s">
        <v>2463</v>
      </c>
      <c r="AN434" s="18" t="s">
        <v>104</v>
      </c>
      <c r="AO434" s="22" t="s">
        <v>2439</v>
      </c>
      <c r="AP434" s="18">
        <v>100</v>
      </c>
      <c r="AQ434" s="18" t="s">
        <v>2522</v>
      </c>
      <c r="AR434" s="18" t="s">
        <v>2523</v>
      </c>
      <c r="AS434" s="102">
        <v>100</v>
      </c>
      <c r="AT434" s="18" t="s">
        <v>2524</v>
      </c>
      <c r="AU434" s="18" t="s">
        <v>2525</v>
      </c>
      <c r="AV434" s="131">
        <v>92</v>
      </c>
      <c r="AW434" s="27">
        <v>0.78901734104046239</v>
      </c>
      <c r="AX434" s="25" t="s">
        <v>2732</v>
      </c>
      <c r="AY434" s="86" t="s">
        <v>2733</v>
      </c>
      <c r="AZ434" s="94">
        <f>+VLOOKUP(AG434,'[13]PA con seg III Trimestre'!$AG$422:$BC$442,20,FALSE)</f>
        <v>100</v>
      </c>
      <c r="BA434" s="106">
        <f t="shared" si="113"/>
        <v>1</v>
      </c>
      <c r="BB434" s="94" t="str">
        <f>+VLOOKUP(AG434,'[13]PA con seg III Trimestre'!$AG$422:$BC$442,22,FALSE)</f>
        <v>Se realizaron dos (2) mesas de trabajo durante el cuarto trimestre. Para un total de 13 mesas de trabajo a la fecha de las 12 mesas propuestas</v>
      </c>
      <c r="BC434" s="94" t="str">
        <f>+VLOOKUP(AG434,'[13]PA con seg III Trimestre'!$AG$422:$BC$442,23,FALSE)</f>
        <v>Archivo fisico, Actas mesas de trabajo GRECO</v>
      </c>
      <c r="BD434" s="107">
        <f t="shared" si="110"/>
        <v>346</v>
      </c>
      <c r="BE434" s="107">
        <f t="shared" si="111"/>
        <v>346</v>
      </c>
      <c r="BF434" s="108">
        <f t="shared" si="112"/>
        <v>1</v>
      </c>
      <c r="BG434" s="381">
        <f t="shared" si="119"/>
        <v>0.41666666666666669</v>
      </c>
      <c r="BH434" s="381">
        <f t="shared" si="120"/>
        <v>0.41666666666666669</v>
      </c>
      <c r="BI434" s="382">
        <f t="shared" si="121"/>
        <v>4.5833333333333337E-2</v>
      </c>
      <c r="BJ434" s="381">
        <f t="shared" si="122"/>
        <v>0.5</v>
      </c>
      <c r="BK434" s="381">
        <f t="shared" si="123"/>
        <v>5.5E-2</v>
      </c>
    </row>
    <row r="435" spans="1:63" ht="69" thickTop="1" thickBot="1" x14ac:dyDescent="0.3">
      <c r="A435" s="18" t="s">
        <v>707</v>
      </c>
      <c r="B435" s="18" t="s">
        <v>389</v>
      </c>
      <c r="C435" s="18" t="s">
        <v>707</v>
      </c>
      <c r="D435" s="18" t="s">
        <v>389</v>
      </c>
      <c r="E435" s="18" t="s">
        <v>677</v>
      </c>
      <c r="F435" s="18" t="s">
        <v>678</v>
      </c>
      <c r="G435" s="18" t="s">
        <v>824</v>
      </c>
      <c r="H435" s="18" t="s">
        <v>680</v>
      </c>
      <c r="I435" s="18"/>
      <c r="J435" s="18" t="s">
        <v>2589</v>
      </c>
      <c r="K435" s="18">
        <v>93</v>
      </c>
      <c r="L435" s="18" t="s">
        <v>38</v>
      </c>
      <c r="M435" s="18" t="s">
        <v>695</v>
      </c>
      <c r="N435" s="18" t="s">
        <v>696</v>
      </c>
      <c r="O435" s="18">
        <v>11</v>
      </c>
      <c r="P435" s="18">
        <v>12</v>
      </c>
      <c r="Q435" s="18" t="s">
        <v>41</v>
      </c>
      <c r="R435" s="18" t="s">
        <v>2447</v>
      </c>
      <c r="S435" s="18" t="s">
        <v>104</v>
      </c>
      <c r="T435" s="22" t="s">
        <v>2439</v>
      </c>
      <c r="U435" s="109"/>
      <c r="V435" s="109"/>
      <c r="W435" s="109"/>
      <c r="X435" s="109"/>
      <c r="Y435" s="109"/>
      <c r="Z435" s="109"/>
      <c r="AA435" s="101"/>
      <c r="AB435" s="18" t="s">
        <v>2732</v>
      </c>
      <c r="AC435" s="18" t="s">
        <v>2733</v>
      </c>
      <c r="AD435" s="49">
        <f>+VLOOKUP(M435,'[13]PA con seg III Trimestre'!$M$422:$AF$442,18,FALSE)</f>
        <v>5</v>
      </c>
      <c r="AE435" s="49" t="str">
        <f>+VLOOKUP(M435,'[13]PA con seg III Trimestre'!$M$422:$AF$442,19,FALSE)</f>
        <v>Se realizaron dos (2) mesas de trabajo durante el cuarto trimestre. Para un total de 13 mesas de trabajo a la fecha de las 12 mesas propuestas</v>
      </c>
      <c r="AF435" s="49" t="str">
        <f>+VLOOKUP(M435,'[13]PA con seg III Trimestre'!$M$422:$AF$442,20,FALSE)</f>
        <v>Archivo fisico, Actas mesas de trabajo GRECO</v>
      </c>
      <c r="AG435" s="18">
        <v>932</v>
      </c>
      <c r="AH435" s="18" t="s">
        <v>2468</v>
      </c>
      <c r="AI435" s="18" t="s">
        <v>47</v>
      </c>
      <c r="AJ435" s="24">
        <v>42370</v>
      </c>
      <c r="AK435" s="24">
        <v>42716</v>
      </c>
      <c r="AL435" s="18">
        <v>50</v>
      </c>
      <c r="AM435" s="18" t="s">
        <v>2463</v>
      </c>
      <c r="AN435" s="18" t="s">
        <v>104</v>
      </c>
      <c r="AO435" s="22" t="s">
        <v>2439</v>
      </c>
      <c r="AP435" s="18">
        <v>100</v>
      </c>
      <c r="AQ435" s="18" t="s">
        <v>2522</v>
      </c>
      <c r="AR435" s="18" t="s">
        <v>2523</v>
      </c>
      <c r="AS435" s="102">
        <v>100</v>
      </c>
      <c r="AT435" s="18" t="s">
        <v>2524</v>
      </c>
      <c r="AU435" s="18" t="s">
        <v>2525</v>
      </c>
      <c r="AV435" s="131">
        <v>92</v>
      </c>
      <c r="AW435" s="27">
        <v>0.78901734104046239</v>
      </c>
      <c r="AX435" s="25" t="s">
        <v>2732</v>
      </c>
      <c r="AY435" s="86" t="s">
        <v>2733</v>
      </c>
      <c r="AZ435" s="94">
        <f>+VLOOKUP(AG435,'[13]PA con seg III Trimestre'!$AG$422:$BC$442,20,FALSE)</f>
        <v>100</v>
      </c>
      <c r="BA435" s="106">
        <f t="shared" si="113"/>
        <v>1</v>
      </c>
      <c r="BB435" s="94" t="str">
        <f>+VLOOKUP(AG435,'[13]PA con seg III Trimestre'!$AG$422:$BC$442,22,FALSE)</f>
        <v>Se realizaron dos (2) mesas de trabajo durante el cuarto trimestre. Para un total de 13 mesas de trabajo a la fecha de las 12 mesas propuestas</v>
      </c>
      <c r="BC435" s="94" t="str">
        <f>+VLOOKUP(AG435,'[13]PA con seg III Trimestre'!$AG$422:$BC$442,23,FALSE)</f>
        <v>Archivo fisico, Actas mesas de trabajo GRECO</v>
      </c>
      <c r="BD435" s="107">
        <f t="shared" si="110"/>
        <v>346</v>
      </c>
      <c r="BE435" s="107">
        <f t="shared" si="111"/>
        <v>346</v>
      </c>
      <c r="BF435" s="108">
        <f t="shared" si="112"/>
        <v>1</v>
      </c>
      <c r="BG435" s="381">
        <f t="shared" si="119"/>
        <v>0.41666666666666669</v>
      </c>
      <c r="BH435" s="381">
        <f t="shared" si="120"/>
        <v>0.41666666666666669</v>
      </c>
      <c r="BI435" s="382">
        <f t="shared" si="121"/>
        <v>4.5833333333333337E-2</v>
      </c>
      <c r="BJ435" s="381">
        <f t="shared" si="122"/>
        <v>0.5</v>
      </c>
      <c r="BK435" s="381">
        <f t="shared" si="123"/>
        <v>5.5E-2</v>
      </c>
    </row>
    <row r="436" spans="1:63" ht="69" thickTop="1" thickBot="1" x14ac:dyDescent="0.3">
      <c r="A436" s="18" t="s">
        <v>707</v>
      </c>
      <c r="B436" s="18" t="s">
        <v>389</v>
      </c>
      <c r="C436" s="18" t="s">
        <v>707</v>
      </c>
      <c r="D436" s="18" t="s">
        <v>389</v>
      </c>
      <c r="E436" s="18" t="s">
        <v>677</v>
      </c>
      <c r="F436" s="18" t="s">
        <v>678</v>
      </c>
      <c r="G436" s="18" t="s">
        <v>824</v>
      </c>
      <c r="H436" s="18" t="s">
        <v>680</v>
      </c>
      <c r="I436" s="18"/>
      <c r="J436" s="18" t="s">
        <v>2589</v>
      </c>
      <c r="K436" s="18">
        <v>93</v>
      </c>
      <c r="L436" s="18" t="s">
        <v>38</v>
      </c>
      <c r="M436" s="18" t="s">
        <v>697</v>
      </c>
      <c r="N436" s="18" t="s">
        <v>698</v>
      </c>
      <c r="O436" s="18">
        <v>11</v>
      </c>
      <c r="P436" s="18">
        <v>1</v>
      </c>
      <c r="Q436" s="18" t="s">
        <v>41</v>
      </c>
      <c r="R436" s="18" t="s">
        <v>2447</v>
      </c>
      <c r="S436" s="18" t="s">
        <v>142</v>
      </c>
      <c r="T436" s="22" t="s">
        <v>2439</v>
      </c>
      <c r="U436" s="109"/>
      <c r="V436" s="109"/>
      <c r="W436" s="109"/>
      <c r="X436" s="109"/>
      <c r="Y436" s="109"/>
      <c r="Z436" s="109"/>
      <c r="AA436" s="101"/>
      <c r="AB436" s="103" t="s">
        <v>2677</v>
      </c>
      <c r="AC436" s="103"/>
      <c r="AD436" s="49">
        <f>+VLOOKUP(M436,'[13]PA con seg III Trimestre'!$M$422:$AF$442,18,FALSE)</f>
        <v>1</v>
      </c>
      <c r="AE436" s="49" t="str">
        <f>+VLOOKUP(M436,'[13]PA con seg III Trimestre'!$M$422:$AF$442,19,FALSE)</f>
        <v>Se actualizo la base de datos Base de datos de los procesos disciplinarios en segunda instancia</v>
      </c>
      <c r="AF436" s="49" t="str">
        <f>+VLOOKUP(M436,'[13]PA con seg III Trimestre'!$M$422:$AF$442,20,FALSE)</f>
        <v>Archivo compartido DRIVE (OFAJU- EVIDENCIAS) P88_ACT933</v>
      </c>
      <c r="AG436" s="18">
        <v>933</v>
      </c>
      <c r="AH436" s="18" t="s">
        <v>2469</v>
      </c>
      <c r="AI436" s="18" t="s">
        <v>47</v>
      </c>
      <c r="AJ436" s="24">
        <v>42370</v>
      </c>
      <c r="AK436" s="24">
        <v>42716</v>
      </c>
      <c r="AL436" s="18">
        <v>100</v>
      </c>
      <c r="AM436" s="18" t="s">
        <v>2470</v>
      </c>
      <c r="AN436" s="18" t="s">
        <v>1231</v>
      </c>
      <c r="AO436" s="22" t="s">
        <v>2439</v>
      </c>
      <c r="AP436" s="18">
        <v>100</v>
      </c>
      <c r="AQ436" s="18" t="s">
        <v>2526</v>
      </c>
      <c r="AR436" s="18" t="s">
        <v>2527</v>
      </c>
      <c r="AS436" s="18">
        <v>100</v>
      </c>
      <c r="AT436" s="18" t="s">
        <v>2528</v>
      </c>
      <c r="AU436" s="18" t="s">
        <v>2529</v>
      </c>
      <c r="AV436" s="26">
        <f>+AS436</f>
        <v>100</v>
      </c>
      <c r="AW436" s="27">
        <v>0.78901734104046239</v>
      </c>
      <c r="AX436" s="25" t="s">
        <v>2731</v>
      </c>
      <c r="AY436" s="86" t="s">
        <v>2726</v>
      </c>
      <c r="AZ436" s="94" t="str">
        <f>+VLOOKUP(AG436,'[13]PA con seg III Trimestre'!$AG$422:$BC$442,20,FALSE)</f>
        <v>100</v>
      </c>
      <c r="BA436" s="106">
        <f t="shared" si="113"/>
        <v>1</v>
      </c>
      <c r="BB436" s="94" t="str">
        <f>+VLOOKUP(AG436,'[13]PA con seg III Trimestre'!$AG$422:$BC$442,22,FALSE)</f>
        <v>Se recibieron en el grupo 25 expdientes de investigaciones disciplinarias, los cuales fueron radicados conforme a su orden de llegada y asignados a los abogados sustanciadores, registros en la base de datos excel "PROCESOS DISCIPLINARIOS 2016-ACTUAL"</v>
      </c>
      <c r="BC436" s="94" t="str">
        <f>+VLOOKUP(AG436,'[13]PA con seg III Trimestre'!$AG$422:$BC$442,23,FALSE)</f>
        <v>Archivo compartido DRIVE (OFAJU- EVIDENCIAS) P88_ACT933</v>
      </c>
      <c r="BD436" s="107">
        <f t="shared" si="110"/>
        <v>346</v>
      </c>
      <c r="BE436" s="107">
        <f t="shared" si="111"/>
        <v>346</v>
      </c>
      <c r="BF436" s="108">
        <f t="shared" si="112"/>
        <v>1</v>
      </c>
      <c r="BG436" s="381">
        <f t="shared" si="119"/>
        <v>1</v>
      </c>
      <c r="BH436" s="381">
        <f t="shared" si="120"/>
        <v>1</v>
      </c>
      <c r="BI436" s="382">
        <f t="shared" si="121"/>
        <v>0.11</v>
      </c>
      <c r="BJ436" s="381">
        <f t="shared" si="122"/>
        <v>1</v>
      </c>
      <c r="BK436" s="381">
        <f t="shared" si="123"/>
        <v>0.11</v>
      </c>
    </row>
    <row r="437" spans="1:63" ht="55.5" thickTop="1" thickBot="1" x14ac:dyDescent="0.3">
      <c r="A437" s="18" t="s">
        <v>707</v>
      </c>
      <c r="B437" s="18" t="s">
        <v>389</v>
      </c>
      <c r="C437" s="18" t="s">
        <v>707</v>
      </c>
      <c r="D437" s="18" t="s">
        <v>389</v>
      </c>
      <c r="E437" s="18" t="s">
        <v>677</v>
      </c>
      <c r="F437" s="18" t="s">
        <v>678</v>
      </c>
      <c r="G437" s="18" t="s">
        <v>824</v>
      </c>
      <c r="H437" s="18" t="s">
        <v>680</v>
      </c>
      <c r="I437" s="18"/>
      <c r="J437" s="18" t="s">
        <v>2589</v>
      </c>
      <c r="K437" s="18">
        <v>93</v>
      </c>
      <c r="L437" s="18" t="s">
        <v>38</v>
      </c>
      <c r="M437" s="18" t="s">
        <v>689</v>
      </c>
      <c r="N437" s="18" t="s">
        <v>690</v>
      </c>
      <c r="O437" s="18">
        <v>11</v>
      </c>
      <c r="P437" s="18">
        <v>140</v>
      </c>
      <c r="Q437" s="18" t="s">
        <v>41</v>
      </c>
      <c r="R437" s="18" t="s">
        <v>2447</v>
      </c>
      <c r="S437" s="18" t="s">
        <v>967</v>
      </c>
      <c r="T437" s="22" t="s">
        <v>2439</v>
      </c>
      <c r="U437" s="109"/>
      <c r="V437" s="109"/>
      <c r="W437" s="109"/>
      <c r="X437" s="109"/>
      <c r="Y437" s="109"/>
      <c r="Z437" s="109"/>
      <c r="AA437" s="101"/>
      <c r="AB437" s="18" t="s">
        <v>2725</v>
      </c>
      <c r="AC437" s="18" t="s">
        <v>2726</v>
      </c>
      <c r="AD437" s="49">
        <f>+VLOOKUP(M437,'[13]PA con seg III Trimestre'!$M$422:$AF$442,18,FALSE)</f>
        <v>140</v>
      </c>
      <c r="AE437" s="49" t="str">
        <f>+VLOOKUP(M437,'[13]PA con seg III Trimestre'!$M$422:$AF$442,19,FALSE)</f>
        <v xml:space="preserve">Fueron estudiados por los abogados sustanciadores los 18 expedientes pendientes del trimestre anterior más los 25 expedientes llegados. </v>
      </c>
      <c r="AF437" s="49" t="str">
        <f>+VLOOKUP(M437,'[13]PA con seg III Trimestre'!$M$422:$AF$442,20,FALSE)</f>
        <v>Archivo compartido DRIVE (OFAJU- EVIDENCIAS) P39_ACT934,935 Y 936</v>
      </c>
      <c r="AG437" s="18">
        <v>934</v>
      </c>
      <c r="AH437" s="18" t="s">
        <v>2471</v>
      </c>
      <c r="AI437" s="18" t="s">
        <v>70</v>
      </c>
      <c r="AJ437" s="24">
        <v>42370</v>
      </c>
      <c r="AK437" s="24">
        <v>42716</v>
      </c>
      <c r="AL437" s="18">
        <v>20</v>
      </c>
      <c r="AM437" s="18" t="s">
        <v>1231</v>
      </c>
      <c r="AN437" s="18" t="s">
        <v>1231</v>
      </c>
      <c r="AO437" s="22" t="s">
        <v>2439</v>
      </c>
      <c r="AP437" s="18">
        <v>100</v>
      </c>
      <c r="AQ437" s="18" t="s">
        <v>2530</v>
      </c>
      <c r="AR437" s="18" t="s">
        <v>2527</v>
      </c>
      <c r="AS437" s="102">
        <v>100</v>
      </c>
      <c r="AT437" s="18" t="s">
        <v>2531</v>
      </c>
      <c r="AU437" s="18" t="s">
        <v>2532</v>
      </c>
      <c r="AV437" s="109">
        <v>100</v>
      </c>
      <c r="AW437" s="27">
        <v>0.78901734104046239</v>
      </c>
      <c r="AX437" s="18" t="s">
        <v>2727</v>
      </c>
      <c r="AY437" s="110" t="s">
        <v>2726</v>
      </c>
      <c r="AZ437" s="94">
        <f>+VLOOKUP(AG437,'[13]PA con seg III Trimestre'!$AG$422:$BC$442,20,FALSE)</f>
        <v>100</v>
      </c>
      <c r="BA437" s="106">
        <f t="shared" si="113"/>
        <v>1</v>
      </c>
      <c r="BB437" s="94" t="str">
        <f>+VLOOKUP(AG437,'[13]PA con seg III Trimestre'!$AG$422:$BC$442,22,FALSE)</f>
        <v>Se recibieron 25 expedientes disciplinarios para fallos de segunda instancia, los cuales fueron registrados en la base de datos excel "PROCESOS DISCIPLINARIOS 2016-ACTUAL"</v>
      </c>
      <c r="BC437" s="94" t="str">
        <f>+VLOOKUP(AG437,'[13]PA con seg III Trimestre'!$AG$422:$BC$442,23,FALSE)</f>
        <v>Archivo compartido DRIVE (OFAJU- EVIDENCIAS) P39_ACT934,935 Y 936</v>
      </c>
      <c r="BD437" s="107">
        <f t="shared" si="110"/>
        <v>346</v>
      </c>
      <c r="BE437" s="107">
        <f t="shared" si="111"/>
        <v>346</v>
      </c>
      <c r="BF437" s="108">
        <f t="shared" si="112"/>
        <v>1</v>
      </c>
      <c r="BG437" s="381">
        <f t="shared" si="119"/>
        <v>1</v>
      </c>
      <c r="BH437" s="381">
        <f t="shared" si="120"/>
        <v>1</v>
      </c>
      <c r="BI437" s="382">
        <f t="shared" si="121"/>
        <v>0.11</v>
      </c>
      <c r="BJ437" s="381">
        <f t="shared" si="122"/>
        <v>0.2</v>
      </c>
      <c r="BK437" s="381">
        <f t="shared" si="123"/>
        <v>2.2000000000000002E-2</v>
      </c>
    </row>
    <row r="438" spans="1:63" ht="82.5" thickTop="1" thickBot="1" x14ac:dyDescent="0.3">
      <c r="A438" s="18" t="s">
        <v>707</v>
      </c>
      <c r="B438" s="18" t="s">
        <v>389</v>
      </c>
      <c r="C438" s="18" t="s">
        <v>707</v>
      </c>
      <c r="D438" s="18" t="s">
        <v>389</v>
      </c>
      <c r="E438" s="18" t="s">
        <v>677</v>
      </c>
      <c r="F438" s="18" t="s">
        <v>678</v>
      </c>
      <c r="G438" s="18" t="s">
        <v>824</v>
      </c>
      <c r="H438" s="18" t="s">
        <v>680</v>
      </c>
      <c r="I438" s="18"/>
      <c r="J438" s="18" t="s">
        <v>2589</v>
      </c>
      <c r="K438" s="18">
        <v>93</v>
      </c>
      <c r="L438" s="18" t="s">
        <v>38</v>
      </c>
      <c r="M438" s="18" t="s">
        <v>689</v>
      </c>
      <c r="N438" s="18" t="s">
        <v>690</v>
      </c>
      <c r="O438" s="18">
        <v>11</v>
      </c>
      <c r="P438" s="18">
        <v>140</v>
      </c>
      <c r="Q438" s="18" t="s">
        <v>41</v>
      </c>
      <c r="R438" s="18" t="s">
        <v>2447</v>
      </c>
      <c r="S438" s="18" t="s">
        <v>967</v>
      </c>
      <c r="T438" s="22" t="s">
        <v>2439</v>
      </c>
      <c r="U438" s="109"/>
      <c r="V438" s="109"/>
      <c r="W438" s="109"/>
      <c r="X438" s="109"/>
      <c r="Y438" s="109"/>
      <c r="Z438" s="109"/>
      <c r="AA438" s="101"/>
      <c r="AB438" s="18" t="s">
        <v>2725</v>
      </c>
      <c r="AC438" s="18" t="s">
        <v>2726</v>
      </c>
      <c r="AD438" s="49">
        <f>+VLOOKUP(M438,'[13]PA con seg III Trimestre'!$M$422:$AF$442,18,FALSE)</f>
        <v>140</v>
      </c>
      <c r="AE438" s="49" t="str">
        <f>+VLOOKUP(M438,'[13]PA con seg III Trimestre'!$M$422:$AF$442,19,FALSE)</f>
        <v xml:space="preserve">Fueron estudiados por los abogados sustanciadores los 18 expedientes pendientes del trimestre anterior más los 25 expedientes llegados. </v>
      </c>
      <c r="AF438" s="49" t="str">
        <f>+VLOOKUP(M438,'[13]PA con seg III Trimestre'!$M$422:$AF$442,20,FALSE)</f>
        <v>Archivo compartido DRIVE (OFAJU- EVIDENCIAS) P39_ACT934,935 Y 936</v>
      </c>
      <c r="AG438" s="18">
        <v>935</v>
      </c>
      <c r="AH438" s="18" t="s">
        <v>2472</v>
      </c>
      <c r="AI438" s="18" t="s">
        <v>70</v>
      </c>
      <c r="AJ438" s="24">
        <v>42370</v>
      </c>
      <c r="AK438" s="24">
        <v>42716</v>
      </c>
      <c r="AL438" s="18">
        <v>40</v>
      </c>
      <c r="AM438" s="18" t="s">
        <v>2473</v>
      </c>
      <c r="AN438" s="18" t="s">
        <v>104</v>
      </c>
      <c r="AO438" s="22" t="s">
        <v>2439</v>
      </c>
      <c r="AP438" s="18">
        <v>42</v>
      </c>
      <c r="AQ438" s="18" t="s">
        <v>2533</v>
      </c>
      <c r="AR438" s="18" t="s">
        <v>2505</v>
      </c>
      <c r="AS438" s="18">
        <v>55.71</v>
      </c>
      <c r="AT438" s="18" t="s">
        <v>2534</v>
      </c>
      <c r="AU438" s="18" t="s">
        <v>2532</v>
      </c>
      <c r="AV438" s="109">
        <v>100</v>
      </c>
      <c r="AW438" s="27">
        <v>0.78901734104046239</v>
      </c>
      <c r="AX438" s="18" t="s">
        <v>2725</v>
      </c>
      <c r="AY438" s="110" t="s">
        <v>2726</v>
      </c>
      <c r="AZ438" s="94">
        <f>+VLOOKUP(AG438,'[13]PA con seg III Trimestre'!$AG$422:$BC$442,20,FALSE)</f>
        <v>72</v>
      </c>
      <c r="BA438" s="106">
        <f t="shared" si="113"/>
        <v>1</v>
      </c>
      <c r="BB438" s="94" t="str">
        <f>+VLOOKUP(AG438,'[13]PA con seg III Trimestre'!$AG$422:$BC$442,22,FALSE)</f>
        <v xml:space="preserve">Fueron estudiados por los abogados sustanciadores los 18 expedientes pendientes del trimestre anterior más los 25 expedientes llegados. </v>
      </c>
      <c r="BC438" s="94" t="str">
        <f>+VLOOKUP(AG438,'[13]PA con seg III Trimestre'!$AG$422:$BC$442,23,FALSE)</f>
        <v>Archivo compartido DRIVE (OFAJU- EVIDENCIAS) P39_ACT934,935 Y 936</v>
      </c>
      <c r="BD438" s="107">
        <f t="shared" si="110"/>
        <v>346</v>
      </c>
      <c r="BE438" s="107">
        <f t="shared" si="111"/>
        <v>346</v>
      </c>
      <c r="BF438" s="108">
        <f t="shared" si="112"/>
        <v>1</v>
      </c>
      <c r="BG438" s="381">
        <f t="shared" si="119"/>
        <v>1</v>
      </c>
      <c r="BH438" s="381">
        <f t="shared" si="120"/>
        <v>1</v>
      </c>
      <c r="BI438" s="382">
        <f t="shared" si="121"/>
        <v>0.11</v>
      </c>
      <c r="BJ438" s="381">
        <f t="shared" si="122"/>
        <v>0.28799999999999998</v>
      </c>
      <c r="BK438" s="381">
        <f t="shared" si="123"/>
        <v>3.168E-2</v>
      </c>
    </row>
    <row r="439" spans="1:63" ht="82.5" thickTop="1" thickBot="1" x14ac:dyDescent="0.3">
      <c r="A439" s="18" t="s">
        <v>707</v>
      </c>
      <c r="B439" s="18" t="s">
        <v>389</v>
      </c>
      <c r="C439" s="18" t="s">
        <v>707</v>
      </c>
      <c r="D439" s="18" t="s">
        <v>389</v>
      </c>
      <c r="E439" s="18" t="s">
        <v>677</v>
      </c>
      <c r="F439" s="18" t="s">
        <v>678</v>
      </c>
      <c r="G439" s="18" t="s">
        <v>824</v>
      </c>
      <c r="H439" s="18" t="s">
        <v>680</v>
      </c>
      <c r="I439" s="18"/>
      <c r="J439" s="18" t="s">
        <v>2589</v>
      </c>
      <c r="K439" s="18">
        <v>93</v>
      </c>
      <c r="L439" s="18" t="s">
        <v>38</v>
      </c>
      <c r="M439" s="18" t="s">
        <v>689</v>
      </c>
      <c r="N439" s="18" t="s">
        <v>690</v>
      </c>
      <c r="O439" s="18">
        <v>11</v>
      </c>
      <c r="P439" s="18">
        <v>140</v>
      </c>
      <c r="Q439" s="18" t="s">
        <v>41</v>
      </c>
      <c r="R439" s="18" t="s">
        <v>2447</v>
      </c>
      <c r="S439" s="18" t="s">
        <v>967</v>
      </c>
      <c r="T439" s="22" t="s">
        <v>2439</v>
      </c>
      <c r="U439" s="109"/>
      <c r="V439" s="109"/>
      <c r="W439" s="109"/>
      <c r="X439" s="109"/>
      <c r="Y439" s="109"/>
      <c r="Z439" s="109"/>
      <c r="AA439" s="101"/>
      <c r="AB439" s="18" t="s">
        <v>2725</v>
      </c>
      <c r="AC439" s="18" t="s">
        <v>2726</v>
      </c>
      <c r="AD439" s="49">
        <f>+VLOOKUP(M439,'[13]PA con seg III Trimestre'!$M$422:$AF$442,18,FALSE)</f>
        <v>140</v>
      </c>
      <c r="AE439" s="49" t="str">
        <f>+VLOOKUP(M439,'[13]PA con seg III Trimestre'!$M$422:$AF$442,19,FALSE)</f>
        <v xml:space="preserve">Fueron estudiados por los abogados sustanciadores los 18 expedientes pendientes del trimestre anterior más los 25 expedientes llegados. </v>
      </c>
      <c r="AF439" s="49" t="str">
        <f>+VLOOKUP(M439,'[13]PA con seg III Trimestre'!$M$422:$AF$442,20,FALSE)</f>
        <v>Archivo compartido DRIVE (OFAJU- EVIDENCIAS) P39_ACT934,935 Y 936</v>
      </c>
      <c r="AG439" s="18">
        <v>936</v>
      </c>
      <c r="AH439" s="18" t="s">
        <v>2474</v>
      </c>
      <c r="AI439" s="18" t="s">
        <v>70</v>
      </c>
      <c r="AJ439" s="24">
        <v>42370</v>
      </c>
      <c r="AK439" s="24">
        <v>42716</v>
      </c>
      <c r="AL439" s="18">
        <v>40</v>
      </c>
      <c r="AM439" s="18" t="s">
        <v>2473</v>
      </c>
      <c r="AN439" s="18" t="s">
        <v>104</v>
      </c>
      <c r="AO439" s="22" t="s">
        <v>2439</v>
      </c>
      <c r="AP439" s="18">
        <v>59</v>
      </c>
      <c r="AQ439" s="18" t="s">
        <v>2535</v>
      </c>
      <c r="AR439" s="18" t="s">
        <v>2505</v>
      </c>
      <c r="AS439" s="18">
        <v>55.71</v>
      </c>
      <c r="AT439" s="18" t="s">
        <v>2534</v>
      </c>
      <c r="AU439" s="18" t="s">
        <v>2536</v>
      </c>
      <c r="AV439" s="109">
        <v>61</v>
      </c>
      <c r="AW439" s="27">
        <v>0.78901734104046239</v>
      </c>
      <c r="AX439" s="18" t="s">
        <v>2728</v>
      </c>
      <c r="AY439" s="110" t="s">
        <v>2726</v>
      </c>
      <c r="AZ439" s="94">
        <f>+VLOOKUP(AG439,'[13]PA con seg III Trimestre'!$AG$422:$BC$442,20,FALSE)</f>
        <v>72</v>
      </c>
      <c r="BA439" s="106">
        <f t="shared" si="113"/>
        <v>1</v>
      </c>
      <c r="BB439" s="94" t="str">
        <f>+VLOOKUP(AG439,'[13]PA con seg III Trimestre'!$AG$422:$BC$442,22,FALSE)</f>
        <v xml:space="preserve">Fueron estudiados por los abogados sustanciadores los 18 expedientes pendientes del trimestre anterior más los 25 expedientes llegados. </v>
      </c>
      <c r="BC439" s="94" t="str">
        <f>+VLOOKUP(AG439,'[13]PA con seg III Trimestre'!$AG$422:$BC$442,23,FALSE)</f>
        <v>Archivo compartido DRIVE (OFAJU- EVIDENCIAS) P39_ACT934,935 Y 936</v>
      </c>
      <c r="BD439" s="107">
        <f t="shared" si="110"/>
        <v>346</v>
      </c>
      <c r="BE439" s="107">
        <f t="shared" si="111"/>
        <v>346</v>
      </c>
      <c r="BF439" s="108">
        <f t="shared" si="112"/>
        <v>1</v>
      </c>
      <c r="BG439" s="381">
        <f t="shared" si="119"/>
        <v>1</v>
      </c>
      <c r="BH439" s="381">
        <f t="shared" si="120"/>
        <v>1</v>
      </c>
      <c r="BI439" s="382">
        <f t="shared" si="121"/>
        <v>0.11</v>
      </c>
      <c r="BJ439" s="381">
        <f t="shared" si="122"/>
        <v>0.28799999999999998</v>
      </c>
      <c r="BK439" s="381">
        <f t="shared" si="123"/>
        <v>3.168E-2</v>
      </c>
    </row>
    <row r="440" spans="1:63" ht="55.5" thickTop="1" thickBot="1" x14ac:dyDescent="0.3">
      <c r="A440" s="18" t="s">
        <v>707</v>
      </c>
      <c r="B440" s="18" t="s">
        <v>389</v>
      </c>
      <c r="C440" s="18" t="s">
        <v>707</v>
      </c>
      <c r="D440" s="18" t="s">
        <v>389</v>
      </c>
      <c r="E440" s="18" t="s">
        <v>677</v>
      </c>
      <c r="F440" s="18" t="s">
        <v>678</v>
      </c>
      <c r="G440" s="18" t="s">
        <v>824</v>
      </c>
      <c r="H440" s="18" t="s">
        <v>680</v>
      </c>
      <c r="I440" s="260"/>
      <c r="J440" s="260" t="s">
        <v>2590</v>
      </c>
      <c r="K440" s="260">
        <v>65</v>
      </c>
      <c r="L440" s="18" t="s">
        <v>38</v>
      </c>
      <c r="M440" s="18" t="s">
        <v>703</v>
      </c>
      <c r="N440" s="18" t="s">
        <v>704</v>
      </c>
      <c r="O440" s="18">
        <v>11</v>
      </c>
      <c r="P440" s="18">
        <v>100</v>
      </c>
      <c r="Q440" s="18" t="s">
        <v>38</v>
      </c>
      <c r="R440" s="18" t="s">
        <v>2447</v>
      </c>
      <c r="S440" s="18" t="s">
        <v>104</v>
      </c>
      <c r="T440" s="22" t="s">
        <v>2439</v>
      </c>
      <c r="U440" s="109"/>
      <c r="V440" s="109"/>
      <c r="W440" s="109"/>
      <c r="X440" s="109"/>
      <c r="Y440" s="109"/>
      <c r="Z440" s="109"/>
      <c r="AA440" s="101"/>
      <c r="AB440" s="18" t="s">
        <v>2722</v>
      </c>
      <c r="AC440" s="18" t="s">
        <v>2723</v>
      </c>
      <c r="AD440" s="49">
        <f>+VLOOKUP(M440,'[13]PA con seg III Trimestre'!$M$422:$AF$442,18,FALSE)</f>
        <v>100</v>
      </c>
      <c r="AE440" s="49" t="str">
        <f>+VLOOKUP(M440,'[13]PA con seg III Trimestre'!$M$422:$AF$442,19,FALSE)</f>
        <v xml:space="preserve">Las 105 solicitudes de control de legalidad llegadas al grupo fueron asignadas a los profesionales designados para hacerlo, siendo finalizadas todas.los cuales fueron registrados en la planilla de control "PLANILLA CONTROLES DE LEGALIDAD </v>
      </c>
      <c r="AF440" s="49" t="str">
        <f>+VLOOKUP(M440,'[13]PA con seg III Trimestre'!$M$422:$AF$442,20,FALSE)</f>
        <v>Archivo compartido DRIVE (OFAJU- EVIDENCIAS) P222_ACT937-938</v>
      </c>
      <c r="AG440" s="18">
        <v>937</v>
      </c>
      <c r="AH440" s="18" t="s">
        <v>2475</v>
      </c>
      <c r="AI440" s="18" t="s">
        <v>70</v>
      </c>
      <c r="AJ440" s="24">
        <v>42370</v>
      </c>
      <c r="AK440" s="24">
        <v>42716</v>
      </c>
      <c r="AL440" s="18">
        <v>20</v>
      </c>
      <c r="AM440" s="18" t="s">
        <v>2463</v>
      </c>
      <c r="AN440" s="18" t="s">
        <v>104</v>
      </c>
      <c r="AO440" s="22" t="s">
        <v>2439</v>
      </c>
      <c r="AP440" s="18">
        <v>100</v>
      </c>
      <c r="AQ440" s="18" t="s">
        <v>2537</v>
      </c>
      <c r="AR440" s="18" t="s">
        <v>2538</v>
      </c>
      <c r="AS440" s="102">
        <v>100</v>
      </c>
      <c r="AT440" s="18" t="s">
        <v>2539</v>
      </c>
      <c r="AU440" s="18" t="s">
        <v>2540</v>
      </c>
      <c r="AV440" s="103">
        <v>100</v>
      </c>
      <c r="AW440" s="27">
        <v>0.78901734104046239</v>
      </c>
      <c r="AX440" s="18" t="s">
        <v>2724</v>
      </c>
      <c r="AY440" s="110" t="s">
        <v>2723</v>
      </c>
      <c r="AZ440" s="94">
        <f>+VLOOKUP(AG440,'[13]PA con seg III Trimestre'!$AG$422:$BC$442,20,FALSE)</f>
        <v>100</v>
      </c>
      <c r="BA440" s="106">
        <f t="shared" si="113"/>
        <v>1</v>
      </c>
      <c r="BB440" s="94" t="str">
        <f>+VLOOKUP(AG440,'[13]PA con seg III Trimestre'!$AG$422:$BC$442,22,FALSE)</f>
        <v>Se recibieron 105 solicitudes de control de legalidad de proyectos de resoluciones de traslados, nombramientos, etc., los cuales fueron registrados en la planilla de control "PLANILLA CONTROLES DE LEGALIDAD 2016"</v>
      </c>
      <c r="BC440" s="94" t="str">
        <f>+VLOOKUP(AG440,'[13]PA con seg III Trimestre'!$AG$422:$BC$442,23,FALSE)</f>
        <v>Archivo compartido DRIVE (OFAJU- EVIDENCIAS) P222_ACT937-938</v>
      </c>
      <c r="BD440" s="107">
        <f t="shared" si="110"/>
        <v>346</v>
      </c>
      <c r="BE440" s="107">
        <f t="shared" si="111"/>
        <v>346</v>
      </c>
      <c r="BF440" s="108">
        <f t="shared" si="112"/>
        <v>1</v>
      </c>
      <c r="BG440" s="381">
        <f t="shared" si="119"/>
        <v>1</v>
      </c>
      <c r="BH440" s="381">
        <f t="shared" si="120"/>
        <v>1</v>
      </c>
      <c r="BI440" s="382">
        <f t="shared" si="121"/>
        <v>0.11</v>
      </c>
      <c r="BJ440" s="381">
        <f t="shared" si="122"/>
        <v>0.2</v>
      </c>
      <c r="BK440" s="381">
        <f t="shared" si="123"/>
        <v>2.2000000000000002E-2</v>
      </c>
    </row>
    <row r="441" spans="1:63" ht="55.5" thickTop="1" thickBot="1" x14ac:dyDescent="0.3">
      <c r="A441" s="18" t="s">
        <v>707</v>
      </c>
      <c r="B441" s="18" t="s">
        <v>389</v>
      </c>
      <c r="C441" s="18" t="s">
        <v>707</v>
      </c>
      <c r="D441" s="18" t="s">
        <v>389</v>
      </c>
      <c r="E441" s="18" t="s">
        <v>677</v>
      </c>
      <c r="F441" s="18" t="s">
        <v>678</v>
      </c>
      <c r="G441" s="18" t="s">
        <v>824</v>
      </c>
      <c r="H441" s="18" t="s">
        <v>680</v>
      </c>
      <c r="I441" s="260"/>
      <c r="J441" s="260" t="s">
        <v>2590</v>
      </c>
      <c r="K441" s="260">
        <v>65</v>
      </c>
      <c r="L441" s="18" t="s">
        <v>38</v>
      </c>
      <c r="M441" s="18" t="s">
        <v>703</v>
      </c>
      <c r="N441" s="18" t="s">
        <v>704</v>
      </c>
      <c r="O441" s="18">
        <v>11</v>
      </c>
      <c r="P441" s="18">
        <v>100</v>
      </c>
      <c r="Q441" s="18" t="s">
        <v>38</v>
      </c>
      <c r="R441" s="18" t="s">
        <v>2447</v>
      </c>
      <c r="S441" s="18" t="s">
        <v>104</v>
      </c>
      <c r="T441" s="22" t="s">
        <v>2439</v>
      </c>
      <c r="U441" s="109"/>
      <c r="V441" s="109"/>
      <c r="W441" s="109"/>
      <c r="X441" s="109"/>
      <c r="Y441" s="109"/>
      <c r="Z441" s="109"/>
      <c r="AA441" s="101"/>
      <c r="AB441" s="18" t="s">
        <v>2722</v>
      </c>
      <c r="AC441" s="18" t="s">
        <v>2723</v>
      </c>
      <c r="AD441" s="49">
        <f>+VLOOKUP(M441,'[13]PA con seg III Trimestre'!$M$422:$AF$442,18,FALSE)</f>
        <v>100</v>
      </c>
      <c r="AE441" s="49" t="str">
        <f>+VLOOKUP(M441,'[13]PA con seg III Trimestre'!$M$422:$AF$442,19,FALSE)</f>
        <v xml:space="preserve">Las 105 solicitudes de control de legalidad llegadas al grupo fueron asignadas a los profesionales designados para hacerlo, siendo finalizadas todas.los cuales fueron registrados en la planilla de control "PLANILLA CONTROLES DE LEGALIDAD </v>
      </c>
      <c r="AF441" s="49" t="str">
        <f>+VLOOKUP(M441,'[13]PA con seg III Trimestre'!$M$422:$AF$442,20,FALSE)</f>
        <v>Archivo compartido DRIVE (OFAJU- EVIDENCIAS) P222_ACT937-938</v>
      </c>
      <c r="AG441" s="18">
        <v>938</v>
      </c>
      <c r="AH441" s="18" t="s">
        <v>2476</v>
      </c>
      <c r="AI441" s="18" t="s">
        <v>70</v>
      </c>
      <c r="AJ441" s="24">
        <v>42370</v>
      </c>
      <c r="AK441" s="24">
        <v>42716</v>
      </c>
      <c r="AL441" s="18">
        <v>80</v>
      </c>
      <c r="AM441" s="18" t="s">
        <v>2463</v>
      </c>
      <c r="AN441" s="18" t="s">
        <v>104</v>
      </c>
      <c r="AO441" s="22" t="s">
        <v>2439</v>
      </c>
      <c r="AP441" s="18">
        <v>100</v>
      </c>
      <c r="AQ441" s="18" t="s">
        <v>2541</v>
      </c>
      <c r="AR441" s="18" t="s">
        <v>2538</v>
      </c>
      <c r="AS441" s="102">
        <v>100</v>
      </c>
      <c r="AT441" s="18" t="s">
        <v>2542</v>
      </c>
      <c r="AU441" s="18" t="s">
        <v>2540</v>
      </c>
      <c r="AV441" s="103">
        <v>100</v>
      </c>
      <c r="AW441" s="27">
        <v>0.78901734104046239</v>
      </c>
      <c r="AX441" s="18" t="s">
        <v>2722</v>
      </c>
      <c r="AY441" s="110" t="s">
        <v>2723</v>
      </c>
      <c r="AZ441" s="94">
        <f>+VLOOKUP(AG441,'[13]PA con seg III Trimestre'!$AG$422:$BC$442,20,FALSE)</f>
        <v>100</v>
      </c>
      <c r="BA441" s="106">
        <f t="shared" si="113"/>
        <v>1</v>
      </c>
      <c r="BB441" s="94" t="str">
        <f>+VLOOKUP(AG441,'[13]PA con seg III Trimestre'!$AG$422:$BC$442,22,FALSE)</f>
        <v xml:space="preserve">Las 105 solicitudes de control de legalidad llegadas al grupo fueron asignadas a los profesionales designados para hacerlo, siendo finalizadas todas.los cuales fueron registrados en la planilla de control "PLANILLA CONTROLES DE LEGALIDAD </v>
      </c>
      <c r="BC441" s="94" t="str">
        <f>+VLOOKUP(AG441,'[13]PA con seg III Trimestre'!$AG$422:$BC$442,23,FALSE)</f>
        <v>Archivo compartido DRIVE (OFAJU- EVIDENCIAS) P222_ACT937-938</v>
      </c>
      <c r="BD441" s="107">
        <f t="shared" si="110"/>
        <v>346</v>
      </c>
      <c r="BE441" s="107">
        <f t="shared" si="111"/>
        <v>346</v>
      </c>
      <c r="BF441" s="108">
        <f t="shared" si="112"/>
        <v>1</v>
      </c>
      <c r="BG441" s="381">
        <f t="shared" si="119"/>
        <v>1</v>
      </c>
      <c r="BH441" s="381">
        <f t="shared" si="120"/>
        <v>1</v>
      </c>
      <c r="BI441" s="382">
        <f t="shared" si="121"/>
        <v>0.11</v>
      </c>
      <c r="BJ441" s="381">
        <f t="shared" si="122"/>
        <v>0.8</v>
      </c>
      <c r="BK441" s="381">
        <f t="shared" si="123"/>
        <v>8.8000000000000009E-2</v>
      </c>
    </row>
    <row r="442" spans="1:63" ht="217.5" thickTop="1" thickBot="1" x14ac:dyDescent="0.3">
      <c r="A442" s="242" t="s">
        <v>821</v>
      </c>
      <c r="B442" s="242" t="s">
        <v>648</v>
      </c>
      <c r="C442" s="242" t="s">
        <v>821</v>
      </c>
      <c r="D442" s="243" t="s">
        <v>648</v>
      </c>
      <c r="E442" s="243" t="s">
        <v>33</v>
      </c>
      <c r="F442" s="243" t="s">
        <v>34</v>
      </c>
      <c r="G442" s="243" t="s">
        <v>155</v>
      </c>
      <c r="H442" s="243" t="s">
        <v>156</v>
      </c>
      <c r="I442" s="243" t="s">
        <v>157</v>
      </c>
      <c r="J442" s="243" t="s">
        <v>158</v>
      </c>
      <c r="K442" s="243">
        <v>65</v>
      </c>
      <c r="L442" s="243" t="s">
        <v>38</v>
      </c>
      <c r="M442" s="243" t="s">
        <v>646</v>
      </c>
      <c r="N442" s="243" t="s">
        <v>647</v>
      </c>
      <c r="O442" s="244">
        <v>20</v>
      </c>
      <c r="P442" s="245">
        <v>100</v>
      </c>
      <c r="Q442" s="242" t="s">
        <v>38</v>
      </c>
      <c r="R442" s="251" t="s">
        <v>1270</v>
      </c>
      <c r="S442" s="216" t="s">
        <v>967</v>
      </c>
      <c r="T442" s="216" t="s">
        <v>2439</v>
      </c>
      <c r="U442" s="216">
        <v>83</v>
      </c>
      <c r="V442" s="246" t="s">
        <v>1271</v>
      </c>
      <c r="W442" s="246" t="s">
        <v>1272</v>
      </c>
      <c r="X442" s="246" t="s">
        <v>1273</v>
      </c>
      <c r="Y442" s="246" t="s">
        <v>1274</v>
      </c>
      <c r="Z442" s="246" t="s">
        <v>1275</v>
      </c>
      <c r="AA442" s="101"/>
      <c r="AB442" s="250" t="s">
        <v>2677</v>
      </c>
      <c r="AC442" s="250"/>
      <c r="AD442" s="374">
        <f>+VLOOKUP(M442,'[14]PA con seg III Trimestre'!$M$443:$AF$457,18,FALSE)</f>
        <v>100</v>
      </c>
      <c r="AE442" s="374" t="str">
        <f>+VLOOKUP(M442,'[14]PA con seg III Trimestre'!$M$443:$AF$457,19,FALSE)</f>
        <v xml:space="preserve">En todas las Auditorias  (Programadas y Especiales) se ha realizado analisis de riesgos en los procesos, esto con el fin decontribuir y fomentar al interior de las Dependencias, Establecimientos y Regionales la cultura de autoevaluacion . </v>
      </c>
      <c r="AF442" s="374" t="str">
        <f>+VLOOKUP(M442,'[14]PA con seg III Trimestre'!$M$443:$AF$457,20,FALSE)</f>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
      <c r="AG442" s="245">
        <v>1013</v>
      </c>
      <c r="AH442" s="242" t="s">
        <v>1276</v>
      </c>
      <c r="AI442" s="216" t="s">
        <v>70</v>
      </c>
      <c r="AJ442" s="248">
        <v>42371</v>
      </c>
      <c r="AK442" s="248">
        <v>42400</v>
      </c>
      <c r="AL442" s="216">
        <v>15</v>
      </c>
      <c r="AM442" s="216" t="s">
        <v>1277</v>
      </c>
      <c r="AN442" s="216" t="s">
        <v>104</v>
      </c>
      <c r="AO442" s="216" t="s">
        <v>2439</v>
      </c>
      <c r="AP442" s="245">
        <v>100</v>
      </c>
      <c r="AQ442" s="246" t="s">
        <v>1278</v>
      </c>
      <c r="AR442" s="246" t="s">
        <v>1279</v>
      </c>
      <c r="AS442" s="245">
        <v>100</v>
      </c>
      <c r="AT442" s="246" t="s">
        <v>1280</v>
      </c>
      <c r="AU442" s="242" t="s">
        <v>1281</v>
      </c>
      <c r="AV442" s="109">
        <v>100</v>
      </c>
      <c r="AW442" s="27">
        <v>1</v>
      </c>
      <c r="AX442" s="18" t="s">
        <v>1280</v>
      </c>
      <c r="AY442" s="110" t="s">
        <v>2701</v>
      </c>
      <c r="AZ442" s="94">
        <f>+VLOOKUP(AG442,'[14]PA con seg III Trimestre'!$AG$443:$BC$457,20,FALSE)</f>
        <v>100</v>
      </c>
      <c r="BA442" s="106">
        <f t="shared" si="113"/>
        <v>1</v>
      </c>
      <c r="BB442" s="94" t="str">
        <f>+VLOOKUP(AG442,'[14]PA con seg III Trimestre'!$AG$443:$BC$457,22,FALSE)</f>
        <v>1. El Programa Anual de Auditorias fue modificado en razon a factores externos de la oficina tales como vacaciones de funcionarios, movimiento de personal, solicitudes de auditorias especiales por parte de la alta Direccion, etc.</v>
      </c>
      <c r="BC442" s="94" t="str">
        <f>+VLOOKUP(AG442,'[14]PA con seg III Trimestre'!$AG$443:$BC$457,23,FALSE)</f>
        <v>1.El acta correspondiente reposa en la siguienteRuta:
C:\Users\NJACOSTAN.SCENTRAL\Documents\2016\PLAN DE ACCION 2016\Cuarto Trimestre\PRODUCTO P75\1. Elaborar y presentar al CCC Programa Anual Auditorias 2016 (ACTIV. 1)
2.  Ruta Drive Google: https://drive.google.com/drive/u/2/folders/0B2yLbWtDgQU9Q1BDM3FqMWtSb0k</v>
      </c>
      <c r="BD442" s="107">
        <f t="shared" si="110"/>
        <v>29</v>
      </c>
      <c r="BE442" s="107">
        <f t="shared" si="111"/>
        <v>29</v>
      </c>
      <c r="BF442" s="108">
        <f t="shared" si="112"/>
        <v>1</v>
      </c>
      <c r="BG442" s="381">
        <f t="shared" si="119"/>
        <v>1</v>
      </c>
      <c r="BH442" s="381">
        <f t="shared" si="120"/>
        <v>1</v>
      </c>
      <c r="BI442" s="382">
        <f t="shared" si="121"/>
        <v>0.2</v>
      </c>
      <c r="BJ442" s="381">
        <f t="shared" si="122"/>
        <v>0.15</v>
      </c>
      <c r="BK442" s="381">
        <f t="shared" si="123"/>
        <v>0.03</v>
      </c>
    </row>
    <row r="443" spans="1:63" ht="217.5" thickTop="1" thickBot="1" x14ac:dyDescent="0.3">
      <c r="A443" s="242" t="s">
        <v>821</v>
      </c>
      <c r="B443" s="242" t="s">
        <v>648</v>
      </c>
      <c r="C443" s="242" t="s">
        <v>821</v>
      </c>
      <c r="D443" s="243" t="s">
        <v>648</v>
      </c>
      <c r="E443" s="243" t="s">
        <v>33</v>
      </c>
      <c r="F443" s="243" t="s">
        <v>34</v>
      </c>
      <c r="G443" s="243" t="s">
        <v>155</v>
      </c>
      <c r="H443" s="243" t="s">
        <v>156</v>
      </c>
      <c r="I443" s="243" t="s">
        <v>157</v>
      </c>
      <c r="J443" s="243" t="s">
        <v>158</v>
      </c>
      <c r="K443" s="243">
        <v>65</v>
      </c>
      <c r="L443" s="243" t="s">
        <v>38</v>
      </c>
      <c r="M443" s="243" t="s">
        <v>646</v>
      </c>
      <c r="N443" s="243" t="s">
        <v>647</v>
      </c>
      <c r="O443" s="245">
        <v>20</v>
      </c>
      <c r="P443" s="245">
        <v>100</v>
      </c>
      <c r="Q443" s="242" t="s">
        <v>38</v>
      </c>
      <c r="R443" s="216" t="s">
        <v>1270</v>
      </c>
      <c r="S443" s="216" t="s">
        <v>967</v>
      </c>
      <c r="T443" s="216" t="s">
        <v>2439</v>
      </c>
      <c r="U443" s="216"/>
      <c r="V443" s="246"/>
      <c r="W443" s="246"/>
      <c r="X443" s="246"/>
      <c r="Y443" s="246"/>
      <c r="Z443" s="246"/>
      <c r="AA443" s="101"/>
      <c r="AB443" s="250" t="s">
        <v>2677</v>
      </c>
      <c r="AC443" s="250"/>
      <c r="AD443" s="374">
        <f>+VLOOKUP(M443,'[14]PA con seg III Trimestre'!$M$443:$AF$457,18,FALSE)</f>
        <v>100</v>
      </c>
      <c r="AE443" s="374" t="str">
        <f>+VLOOKUP(M443,'[14]PA con seg III Trimestre'!$M$443:$AF$457,19,FALSE)</f>
        <v xml:space="preserve">En todas las Auditorias  (Programadas y Especiales) se ha realizado analisis de riesgos en los procesos, esto con el fin decontribuir y fomentar al interior de las Dependencias, Establecimientos y Regionales la cultura de autoevaluacion . </v>
      </c>
      <c r="AF443" s="374" t="str">
        <f>+VLOOKUP(M443,'[14]PA con seg III Trimestre'!$M$443:$AF$457,20,FALSE)</f>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
      <c r="AG443" s="245">
        <v>1014</v>
      </c>
      <c r="AH443" s="242" t="s">
        <v>1282</v>
      </c>
      <c r="AI443" s="216" t="s">
        <v>70</v>
      </c>
      <c r="AJ443" s="248">
        <v>42430</v>
      </c>
      <c r="AK443" s="248">
        <v>42459</v>
      </c>
      <c r="AL443" s="216">
        <v>25</v>
      </c>
      <c r="AM443" s="216" t="s">
        <v>1277</v>
      </c>
      <c r="AN443" s="216" t="s">
        <v>104</v>
      </c>
      <c r="AO443" s="216" t="s">
        <v>2439</v>
      </c>
      <c r="AP443" s="245">
        <v>100</v>
      </c>
      <c r="AQ443" s="246" t="s">
        <v>1283</v>
      </c>
      <c r="AR443" s="246" t="s">
        <v>1284</v>
      </c>
      <c r="AS443" s="245">
        <v>100</v>
      </c>
      <c r="AT443" s="246" t="s">
        <v>1285</v>
      </c>
      <c r="AU443" s="242" t="s">
        <v>1286</v>
      </c>
      <c r="AV443" s="109">
        <v>100</v>
      </c>
      <c r="AW443" s="27">
        <v>1</v>
      </c>
      <c r="AX443" s="18" t="s">
        <v>1285</v>
      </c>
      <c r="AY443" s="110" t="s">
        <v>2702</v>
      </c>
      <c r="AZ443" s="94">
        <f>+VLOOKUP(AG443,'[14]PA con seg III Trimestre'!$AG$443:$BC$457,20,FALSE)</f>
        <v>100</v>
      </c>
      <c r="BA443" s="106">
        <f t="shared" si="113"/>
        <v>1</v>
      </c>
      <c r="BB443" s="94" t="str">
        <f>+VLOOKUP(AG443,'[14]PA con seg III Trimestre'!$AG$443:$BC$457,22,FALSE)</f>
        <v>2. El Programa Anual de Auditoria se encuentra publicado en la pagina web de la Entidad, en el link Reportes de Control Interno - Pestaña Programa Anual de Auditorias - Subtitulo 2016</v>
      </c>
      <c r="BC443" s="94" t="str">
        <f>+VLOOKUP(AG443,'[14]PA con seg III Trimestre'!$AG$443:$BC$457,23,FALSE)</f>
        <v>1.El soporte correspondiente reposa en la siguiente Ruta: C:\Users\NJACOSTAN.SCENTRAL\Documents\2016\PLAN DE ACCION 2016\Cuarto Trimestre\PRODUCTO P75\2. Publicacion Pagina Web INPEC Programa Anual de Auditorias 2016 (ACTIV.2)
2.  Ruta Drive Google: https://drive.google.com/drive/u/2/folders/0B2yLbWtDgQU9NDRiUnRjRUp5cGs</v>
      </c>
      <c r="BD443" s="107">
        <f t="shared" si="110"/>
        <v>29</v>
      </c>
      <c r="BE443" s="107">
        <f t="shared" si="111"/>
        <v>29</v>
      </c>
      <c r="BF443" s="108">
        <f t="shared" si="112"/>
        <v>1</v>
      </c>
      <c r="BG443" s="381">
        <f t="shared" si="119"/>
        <v>1</v>
      </c>
      <c r="BH443" s="381">
        <f t="shared" si="120"/>
        <v>1</v>
      </c>
      <c r="BI443" s="382">
        <f t="shared" si="121"/>
        <v>0.2</v>
      </c>
      <c r="BJ443" s="381">
        <f t="shared" si="122"/>
        <v>0.25</v>
      </c>
      <c r="BK443" s="381">
        <f t="shared" si="123"/>
        <v>0.05</v>
      </c>
    </row>
    <row r="444" spans="1:63" ht="217.5" thickTop="1" thickBot="1" x14ac:dyDescent="0.3">
      <c r="A444" s="242" t="s">
        <v>821</v>
      </c>
      <c r="B444" s="242" t="s">
        <v>648</v>
      </c>
      <c r="C444" s="242" t="s">
        <v>821</v>
      </c>
      <c r="D444" s="243" t="s">
        <v>648</v>
      </c>
      <c r="E444" s="243" t="s">
        <v>33</v>
      </c>
      <c r="F444" s="243" t="s">
        <v>34</v>
      </c>
      <c r="G444" s="243" t="s">
        <v>155</v>
      </c>
      <c r="H444" s="243" t="s">
        <v>156</v>
      </c>
      <c r="I444" s="243" t="s">
        <v>157</v>
      </c>
      <c r="J444" s="243" t="s">
        <v>158</v>
      </c>
      <c r="K444" s="243">
        <v>65</v>
      </c>
      <c r="L444" s="243" t="s">
        <v>38</v>
      </c>
      <c r="M444" s="243" t="s">
        <v>646</v>
      </c>
      <c r="N444" s="243" t="s">
        <v>647</v>
      </c>
      <c r="O444" s="245">
        <v>20</v>
      </c>
      <c r="P444" s="245">
        <v>100</v>
      </c>
      <c r="Q444" s="242" t="s">
        <v>38</v>
      </c>
      <c r="R444" s="216" t="s">
        <v>1270</v>
      </c>
      <c r="S444" s="216" t="s">
        <v>967</v>
      </c>
      <c r="T444" s="216" t="s">
        <v>2439</v>
      </c>
      <c r="U444" s="216"/>
      <c r="V444" s="246"/>
      <c r="W444" s="246"/>
      <c r="X444" s="246"/>
      <c r="Y444" s="246"/>
      <c r="Z444" s="246"/>
      <c r="AA444" s="101"/>
      <c r="AB444" s="250" t="s">
        <v>2677</v>
      </c>
      <c r="AC444" s="250"/>
      <c r="AD444" s="374">
        <f>+VLOOKUP(M444,'[14]PA con seg III Trimestre'!$M$443:$AF$457,18,FALSE)</f>
        <v>100</v>
      </c>
      <c r="AE444" s="374" t="str">
        <f>+VLOOKUP(M444,'[14]PA con seg III Trimestre'!$M$443:$AF$457,19,FALSE)</f>
        <v xml:space="preserve">En todas las Auditorias  (Programadas y Especiales) se ha realizado analisis de riesgos en los procesos, esto con el fin decontribuir y fomentar al interior de las Dependencias, Establecimientos y Regionales la cultura de autoevaluacion . </v>
      </c>
      <c r="AF444" s="374" t="str">
        <f>+VLOOKUP(M444,'[14]PA con seg III Trimestre'!$M$443:$AF$457,20,FALSE)</f>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
      <c r="AG444" s="245">
        <v>1015</v>
      </c>
      <c r="AH444" s="242" t="s">
        <v>1287</v>
      </c>
      <c r="AI444" s="216" t="s">
        <v>70</v>
      </c>
      <c r="AJ444" s="24">
        <v>42401</v>
      </c>
      <c r="AK444" s="248">
        <v>42704</v>
      </c>
      <c r="AL444" s="216">
        <v>25</v>
      </c>
      <c r="AM444" s="216" t="s">
        <v>1277</v>
      </c>
      <c r="AN444" s="216" t="s">
        <v>104</v>
      </c>
      <c r="AO444" s="216" t="s">
        <v>2439</v>
      </c>
      <c r="AP444" s="245">
        <v>33</v>
      </c>
      <c r="AQ444" s="246" t="s">
        <v>1288</v>
      </c>
      <c r="AR444" s="246" t="s">
        <v>1289</v>
      </c>
      <c r="AS444" s="245">
        <v>86</v>
      </c>
      <c r="AT444" s="246" t="s">
        <v>1290</v>
      </c>
      <c r="AU444" s="242" t="s">
        <v>1291</v>
      </c>
      <c r="AV444" s="109">
        <v>90</v>
      </c>
      <c r="AW444" s="27">
        <v>0.79867986798679869</v>
      </c>
      <c r="AX444" s="18" t="s">
        <v>2703</v>
      </c>
      <c r="AY444" s="110" t="s">
        <v>2704</v>
      </c>
      <c r="AZ444" s="94">
        <f>+VLOOKUP(AG444,'[14]PA con seg III Trimestre'!$AG$443:$BC$457,20,FALSE)</f>
        <v>100</v>
      </c>
      <c r="BA444" s="106">
        <f t="shared" si="113"/>
        <v>1</v>
      </c>
      <c r="BB444" s="94" t="str">
        <f>+VLOOKUP(AG444,'[14]PA con seg III Trimestre'!$AG$443:$BC$457,22,FALSE)</f>
        <v>3. Durante el periodo Octubre - Diciembre de 2016 se han llevado a cabo Auditoria al Contrato 007/2016 (Informe Final Publicado en la Pagina Web) y al Complejo Carcelario de Jamundi - COJAM (en etapa de informe preliminar)</v>
      </c>
      <c r="BC444" s="94" t="str">
        <f>+VLOOKUP(AG444,'[14]PA con seg III Trimestre'!$AG$443:$BC$457,23,FALSE)</f>
        <v>1. Los Informes Preliminares y Finales reposan en la siguiente Ruta: 
C:\Users\NJACOSTAN.SCENTRAL\Documents\2016\PLAN DE ACCION 2016\Cuarto Trimestre\PRODUCTO P75\3. Ejecucion del Programa Anual de auditorias 2016 ( ACTIV. 3)
2.Al interior de la Oficina reposa el archivo documental en fisico  del Informe ( AZ : PLAN DE ACCION 2016 OCI)
3. Ruta Drive Google:
https://drive.google.com/drive/u/2/folders/0B2yLbWtDgQU9NVRzQkoyUnV1cm8</v>
      </c>
      <c r="BD444" s="107">
        <f t="shared" si="110"/>
        <v>303</v>
      </c>
      <c r="BE444" s="107">
        <f t="shared" si="111"/>
        <v>303</v>
      </c>
      <c r="BF444" s="108">
        <f t="shared" si="112"/>
        <v>1</v>
      </c>
      <c r="BG444" s="381">
        <f t="shared" si="119"/>
        <v>1</v>
      </c>
      <c r="BH444" s="381">
        <f t="shared" si="120"/>
        <v>1</v>
      </c>
      <c r="BI444" s="382">
        <f t="shared" si="121"/>
        <v>0.2</v>
      </c>
      <c r="BJ444" s="381">
        <f t="shared" si="122"/>
        <v>0.25</v>
      </c>
      <c r="BK444" s="381">
        <f t="shared" si="123"/>
        <v>0.05</v>
      </c>
    </row>
    <row r="445" spans="1:63" ht="217.5" thickTop="1" thickBot="1" x14ac:dyDescent="0.3">
      <c r="A445" s="242" t="s">
        <v>821</v>
      </c>
      <c r="B445" s="242" t="s">
        <v>648</v>
      </c>
      <c r="C445" s="242" t="s">
        <v>821</v>
      </c>
      <c r="D445" s="243" t="s">
        <v>648</v>
      </c>
      <c r="E445" s="243" t="s">
        <v>33</v>
      </c>
      <c r="F445" s="243" t="s">
        <v>34</v>
      </c>
      <c r="G445" s="243" t="s">
        <v>155</v>
      </c>
      <c r="H445" s="243" t="s">
        <v>156</v>
      </c>
      <c r="I445" s="243" t="s">
        <v>157</v>
      </c>
      <c r="J445" s="243" t="s">
        <v>158</v>
      </c>
      <c r="K445" s="243">
        <v>65</v>
      </c>
      <c r="L445" s="243" t="s">
        <v>38</v>
      </c>
      <c r="M445" s="243" t="s">
        <v>646</v>
      </c>
      <c r="N445" s="243" t="s">
        <v>647</v>
      </c>
      <c r="O445" s="245">
        <v>20</v>
      </c>
      <c r="P445" s="245">
        <v>100</v>
      </c>
      <c r="Q445" s="242" t="s">
        <v>38</v>
      </c>
      <c r="R445" s="216" t="s">
        <v>1270</v>
      </c>
      <c r="S445" s="216" t="s">
        <v>967</v>
      </c>
      <c r="T445" s="216" t="s">
        <v>2439</v>
      </c>
      <c r="U445" s="216"/>
      <c r="V445" s="246"/>
      <c r="W445" s="246"/>
      <c r="X445" s="246"/>
      <c r="Y445" s="246"/>
      <c r="Z445" s="246"/>
      <c r="AA445" s="101"/>
      <c r="AB445" s="250" t="s">
        <v>2677</v>
      </c>
      <c r="AC445" s="250"/>
      <c r="AD445" s="374">
        <f>+VLOOKUP(M445,'[14]PA con seg III Trimestre'!$M$443:$AF$457,18,FALSE)</f>
        <v>100</v>
      </c>
      <c r="AE445" s="374" t="str">
        <f>+VLOOKUP(M445,'[14]PA con seg III Trimestre'!$M$443:$AF$457,19,FALSE)</f>
        <v xml:space="preserve">En todas las Auditorias  (Programadas y Especiales) se ha realizado analisis de riesgos en los procesos, esto con el fin decontribuir y fomentar al interior de las Dependencias, Establecimientos y Regionales la cultura de autoevaluacion . </v>
      </c>
      <c r="AF445" s="374" t="str">
        <f>+VLOOKUP(M445,'[14]PA con seg III Trimestre'!$M$443:$AF$457,20,FALSE)</f>
        <v>1. Los Informes Preliminares y Finales reposan en la siguiente ruta: 
C:\Users\NJACOSTAN.SCENTRAL\Documents\2016\PLAN DE ACCION 2016
2.Al interior de la Oficina reposa el archivo documental en fisico  de los Informes ( AZ : PLAN DE ACCION 2016 OCI)
3. Ruta Pagina Web:
http://www.inpec.gov.co/portal/page/portal/Inpec/Institucion/ReportesDeControlInterno/Informes%20de%20Auditoria%20Interna2016
4.  Ruta Drive Google: Todos los archivos han sido subidos al Drive en los diferentes avances reportados durante la presente vigencia</v>
      </c>
      <c r="AG445" s="245">
        <v>1016</v>
      </c>
      <c r="AH445" s="242" t="s">
        <v>1292</v>
      </c>
      <c r="AI445" s="216" t="s">
        <v>70</v>
      </c>
      <c r="AJ445" s="248">
        <v>42430</v>
      </c>
      <c r="AK445" s="24">
        <v>42716</v>
      </c>
      <c r="AL445" s="216">
        <v>35</v>
      </c>
      <c r="AM445" s="216" t="s">
        <v>1293</v>
      </c>
      <c r="AN445" s="216" t="s">
        <v>104</v>
      </c>
      <c r="AO445" s="216" t="s">
        <v>2439</v>
      </c>
      <c r="AP445" s="245">
        <v>100</v>
      </c>
      <c r="AQ445" s="246" t="s">
        <v>1294</v>
      </c>
      <c r="AR445" s="246" t="s">
        <v>1295</v>
      </c>
      <c r="AS445" s="245">
        <v>100</v>
      </c>
      <c r="AT445" s="246" t="s">
        <v>1296</v>
      </c>
      <c r="AU445" s="242" t="s">
        <v>1297</v>
      </c>
      <c r="AV445" s="109">
        <v>90</v>
      </c>
      <c r="AW445" s="27">
        <v>0.74475524475524479</v>
      </c>
      <c r="AX445" s="18" t="s">
        <v>2705</v>
      </c>
      <c r="AY445" s="110" t="s">
        <v>2706</v>
      </c>
      <c r="AZ445" s="94">
        <f>+VLOOKUP(AG445,'[14]PA con seg III Trimestre'!$AG$443:$BC$457,20,FALSE)</f>
        <v>100</v>
      </c>
      <c r="BA445" s="106">
        <f t="shared" si="113"/>
        <v>1</v>
      </c>
      <c r="BB445" s="94" t="str">
        <f>+VLOOKUP(AG445,'[14]PA con seg III Trimestre'!$AG$443:$BC$457,22,FALSE)</f>
        <v>4. En el Informe Final de  la  Auditoria al Contrato 007/2016 publicado en la Pagina Web Institucional  se observa el capitulo respectivo de los riesgos institucionales establecidos durante el ejercicio auditor.</v>
      </c>
      <c r="BC445" s="94" t="str">
        <f>+VLOOKUP(AG445,'[14]PA con seg III Trimestre'!$AG$443:$BC$457,23,FALSE)</f>
        <v>1.El Informe Preliminar de la Auditoria Especial se encuentra en la siguiente 
Ruta: C:\Users\NJACOSTAN.SCENTRAL\Documents\2016\PLAN DE ACCION 2016\Cuarto Trimestre\PRODUCTO P75\4. Informes de Auditoria con Capitulo de Riesgos 2016 (ACTIV.4)
2.Al interior de la Oficina reposa el archivo documental en fisico  del Informe ( AZ : PLAN DE ACCION 2016 OCI)
3. Ruta Drive Google:
https://drive.google.com/drive/u/2/folders/0B2yLbWtDgQU9Wlc0ODJTbHl3Qnc</v>
      </c>
      <c r="BD445" s="107">
        <f t="shared" si="110"/>
        <v>286</v>
      </c>
      <c r="BE445" s="107">
        <f t="shared" si="111"/>
        <v>286</v>
      </c>
      <c r="BF445" s="108">
        <f t="shared" si="112"/>
        <v>1</v>
      </c>
      <c r="BG445" s="381">
        <f t="shared" si="119"/>
        <v>1</v>
      </c>
      <c r="BH445" s="381">
        <f t="shared" si="120"/>
        <v>1</v>
      </c>
      <c r="BI445" s="382">
        <f t="shared" si="121"/>
        <v>0.2</v>
      </c>
      <c r="BJ445" s="381">
        <f t="shared" si="122"/>
        <v>0.35</v>
      </c>
      <c r="BK445" s="381">
        <f t="shared" si="123"/>
        <v>7.0000000000000007E-2</v>
      </c>
    </row>
    <row r="446" spans="1:63" ht="285" thickTop="1" thickBot="1" x14ac:dyDescent="0.3">
      <c r="A446" s="242" t="s">
        <v>821</v>
      </c>
      <c r="B446" s="242" t="s">
        <v>648</v>
      </c>
      <c r="C446" s="242" t="s">
        <v>821</v>
      </c>
      <c r="D446" s="243" t="s">
        <v>648</v>
      </c>
      <c r="E446" s="243" t="s">
        <v>33</v>
      </c>
      <c r="F446" s="243" t="s">
        <v>34</v>
      </c>
      <c r="G446" s="243" t="s">
        <v>155</v>
      </c>
      <c r="H446" s="243" t="s">
        <v>156</v>
      </c>
      <c r="I446" s="243" t="s">
        <v>157</v>
      </c>
      <c r="J446" s="243" t="s">
        <v>158</v>
      </c>
      <c r="K446" s="243">
        <v>65</v>
      </c>
      <c r="L446" s="243" t="s">
        <v>38</v>
      </c>
      <c r="M446" s="243" t="s">
        <v>649</v>
      </c>
      <c r="N446" s="243" t="s">
        <v>650</v>
      </c>
      <c r="O446" s="244">
        <v>20</v>
      </c>
      <c r="P446" s="245">
        <v>100</v>
      </c>
      <c r="Q446" s="242" t="s">
        <v>38</v>
      </c>
      <c r="R446" s="251" t="s">
        <v>1270</v>
      </c>
      <c r="S446" s="216" t="s">
        <v>967</v>
      </c>
      <c r="T446" s="216" t="s">
        <v>2439</v>
      </c>
      <c r="U446" s="216">
        <v>100</v>
      </c>
      <c r="V446" s="246" t="s">
        <v>1298</v>
      </c>
      <c r="W446" s="246" t="s">
        <v>1299</v>
      </c>
      <c r="X446" s="246" t="s">
        <v>1103</v>
      </c>
      <c r="Y446" s="246" t="s">
        <v>1300</v>
      </c>
      <c r="Z446" s="246" t="s">
        <v>1301</v>
      </c>
      <c r="AA446" s="101"/>
      <c r="AB446" s="250"/>
      <c r="AC446" s="250"/>
      <c r="AD446" s="374">
        <f>+VLOOKUP(M446,'[14]PA con seg III Trimestre'!$M$443:$AF$457,18,FALSE)</f>
        <v>60</v>
      </c>
      <c r="AE446" s="374" t="str">
        <f>+VLOOKUP(M446,'[14]PA con seg III Trimestre'!$M$443:$AF$457,19,FALSE)</f>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
      <c r="AF446" s="374" t="str">
        <f>+VLOOKUP(M446,'[14]PA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
      <c r="AG446" s="245">
        <v>1017</v>
      </c>
      <c r="AH446" s="242" t="s">
        <v>1302</v>
      </c>
      <c r="AI446" s="216" t="s">
        <v>70</v>
      </c>
      <c r="AJ446" s="24">
        <v>42401</v>
      </c>
      <c r="AK446" s="248">
        <v>42415</v>
      </c>
      <c r="AL446" s="216">
        <v>20</v>
      </c>
      <c r="AM446" s="216" t="s">
        <v>1293</v>
      </c>
      <c r="AN446" s="216" t="s">
        <v>104</v>
      </c>
      <c r="AO446" s="216" t="s">
        <v>2439</v>
      </c>
      <c r="AP446" s="245">
        <v>100</v>
      </c>
      <c r="AQ446" s="246" t="s">
        <v>1303</v>
      </c>
      <c r="AR446" s="246" t="s">
        <v>1304</v>
      </c>
      <c r="AS446" s="245">
        <v>100</v>
      </c>
      <c r="AT446" s="246" t="s">
        <v>1305</v>
      </c>
      <c r="AU446" s="242" t="s">
        <v>1306</v>
      </c>
      <c r="AV446" s="109"/>
      <c r="AW446" s="27">
        <v>1</v>
      </c>
      <c r="AX446" s="18"/>
      <c r="AY446" s="110"/>
      <c r="AZ446" s="94">
        <f>+VLOOKUP(AG446,'[14]PA con seg III Trimestre'!$AG$443:$BC$457,20,FALSE)</f>
        <v>100</v>
      </c>
      <c r="BA446" s="106">
        <f t="shared" si="113"/>
        <v>1</v>
      </c>
      <c r="BB446" s="94" t="str">
        <f>+VLOOKUP(AG446,'[14]PA con seg III Trimestre'!$AG$443:$BC$457,22,FALSE)</f>
        <v>1. Fueron realizadas 56 encuestas en las cuales se evaluo la percepcion de la oficina de control interno al interior de la Entidad.</v>
      </c>
      <c r="BC446" s="94" t="str">
        <f>+VLOOKUP(AG446,'[14]PA con seg III Trimestre'!$AG$443:$BC$457,23,FALSE)</f>
        <v>1.Las encuestas y el diagnostico correspondiente reposan en el archivo Informatico del Equipo del Responsable del seguimiento al Plan de Accion de la Oficina de Control interno.
Ruta: C:\Users\NJACOSTAN.SCENTRAL\Documents\2016\PLAN DE ACCION 2016\Cuarto Trimestre\PRODUCTO P59\1. Encuestas de Percepcion OCI 2015 (ACTIV. 1)
2.Al interior de la Oficina reposa el archivo documental en fisico  de las Encuestas ( AZ : PLAN DE ACCION 2016 OCI)
3.  Ruta Drive Google: https://drive.google.com/drive/u/2/folders/0B2yLbWtDgQU9VkpxTGlYNU0xNGM</v>
      </c>
      <c r="BD446" s="107">
        <f t="shared" si="110"/>
        <v>14</v>
      </c>
      <c r="BE446" s="107">
        <f t="shared" si="111"/>
        <v>14</v>
      </c>
      <c r="BF446" s="108">
        <f t="shared" si="112"/>
        <v>1</v>
      </c>
      <c r="BG446" s="381">
        <f t="shared" si="119"/>
        <v>0.6</v>
      </c>
      <c r="BH446" s="381">
        <f t="shared" si="120"/>
        <v>0.6</v>
      </c>
      <c r="BI446" s="382">
        <f t="shared" si="121"/>
        <v>0.12</v>
      </c>
      <c r="BJ446" s="381">
        <f t="shared" si="122"/>
        <v>0.2</v>
      </c>
      <c r="BK446" s="381">
        <f t="shared" si="123"/>
        <v>0.04</v>
      </c>
    </row>
    <row r="447" spans="1:63" ht="177" thickTop="1" thickBot="1" x14ac:dyDescent="0.3">
      <c r="A447" s="242" t="s">
        <v>821</v>
      </c>
      <c r="B447" s="242" t="s">
        <v>648</v>
      </c>
      <c r="C447" s="242" t="s">
        <v>821</v>
      </c>
      <c r="D447" s="243" t="s">
        <v>648</v>
      </c>
      <c r="E447" s="243" t="s">
        <v>33</v>
      </c>
      <c r="F447" s="243" t="s">
        <v>34</v>
      </c>
      <c r="G447" s="243" t="s">
        <v>155</v>
      </c>
      <c r="H447" s="243" t="s">
        <v>156</v>
      </c>
      <c r="I447" s="243" t="s">
        <v>157</v>
      </c>
      <c r="J447" s="243" t="s">
        <v>158</v>
      </c>
      <c r="K447" s="243">
        <v>65</v>
      </c>
      <c r="L447" s="243" t="s">
        <v>38</v>
      </c>
      <c r="M447" s="243" t="s">
        <v>649</v>
      </c>
      <c r="N447" s="243" t="s">
        <v>650</v>
      </c>
      <c r="O447" s="245">
        <v>20</v>
      </c>
      <c r="P447" s="245">
        <v>100</v>
      </c>
      <c r="Q447" s="242" t="s">
        <v>38</v>
      </c>
      <c r="R447" s="242" t="s">
        <v>1270</v>
      </c>
      <c r="S447" s="242" t="s">
        <v>967</v>
      </c>
      <c r="T447" s="216" t="s">
        <v>2439</v>
      </c>
      <c r="U447" s="242"/>
      <c r="V447" s="246"/>
      <c r="W447" s="246"/>
      <c r="X447" s="246"/>
      <c r="Y447" s="246"/>
      <c r="Z447" s="246"/>
      <c r="AA447" s="101"/>
      <c r="AB447" s="250"/>
      <c r="AC447" s="250"/>
      <c r="AD447" s="374">
        <f>+VLOOKUP(M447,'[14]PA con seg III Trimestre'!$M$443:$AF$457,18,FALSE)</f>
        <v>60</v>
      </c>
      <c r="AE447" s="374" t="str">
        <f>+VLOOKUP(M447,'[14]PA con seg III Trimestre'!$M$443:$AF$457,19,FALSE)</f>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
      <c r="AF447" s="374" t="str">
        <f>+VLOOKUP(M447,'[14]PA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
      <c r="AG447" s="245">
        <v>1018</v>
      </c>
      <c r="AH447" s="242" t="s">
        <v>1307</v>
      </c>
      <c r="AI447" s="216" t="s">
        <v>70</v>
      </c>
      <c r="AJ447" s="24">
        <v>42401</v>
      </c>
      <c r="AK447" s="248">
        <v>42428</v>
      </c>
      <c r="AL447" s="216">
        <v>20</v>
      </c>
      <c r="AM447" s="216" t="s">
        <v>1293</v>
      </c>
      <c r="AN447" s="216" t="s">
        <v>967</v>
      </c>
      <c r="AO447" s="216" t="s">
        <v>2439</v>
      </c>
      <c r="AP447" s="245">
        <v>100</v>
      </c>
      <c r="AQ447" s="246" t="s">
        <v>1308</v>
      </c>
      <c r="AR447" s="246" t="s">
        <v>1309</v>
      </c>
      <c r="AS447" s="245">
        <v>100</v>
      </c>
      <c r="AT447" s="246" t="s">
        <v>1308</v>
      </c>
      <c r="AU447" s="242" t="s">
        <v>1310</v>
      </c>
      <c r="AV447" s="109"/>
      <c r="AW447" s="27">
        <v>1</v>
      </c>
      <c r="AX447" s="18"/>
      <c r="AY447" s="110"/>
      <c r="AZ447" s="94">
        <f>+VLOOKUP(AG447,'[14]PA con seg III Trimestre'!$AG$443:$BC$457,20,FALSE)</f>
        <v>100</v>
      </c>
      <c r="BA447" s="106">
        <f t="shared" si="113"/>
        <v>1</v>
      </c>
      <c r="BB447" s="94" t="str">
        <f>+VLOOKUP(AG447,'[14]PA con seg III Trimestre'!$AG$443:$BC$457,22,FALSE)</f>
        <v>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v>
      </c>
      <c r="BC447" s="94" t="str">
        <f>+VLOOKUP(AG447,'[14]PA con seg III Trimestre'!$AG$443:$BC$457,23,FALSE)</f>
        <v>1.El informe Diagnostico y los insumos reposan en la siguiente Ruta: C:\Users\NJACOSTAN.SCENTRAL\Documents\2016\PLAN DE ACCION 2016\Cuarto Trimestre\PRODUCTO P59\2. Informe de Medicion y Analisis - Percepcion OCI 2016 - Insumos (ACTIV.2)
2.Registro documental en fisico de la Oficina, Informe e Insumos
3.  Ruta Drive Google: https://drive.google.com/drive/u/2/folders/0B2yLbWtDgQU9S0haa3Yyb1Q2M0E</v>
      </c>
      <c r="BD447" s="107">
        <f t="shared" si="110"/>
        <v>27</v>
      </c>
      <c r="BE447" s="107">
        <f t="shared" si="111"/>
        <v>27</v>
      </c>
      <c r="BF447" s="108">
        <f t="shared" si="112"/>
        <v>1</v>
      </c>
      <c r="BG447" s="381">
        <f t="shared" si="119"/>
        <v>0.6</v>
      </c>
      <c r="BH447" s="381">
        <f t="shared" si="120"/>
        <v>0.6</v>
      </c>
      <c r="BI447" s="382">
        <f t="shared" si="121"/>
        <v>0.12</v>
      </c>
      <c r="BJ447" s="381">
        <f t="shared" si="122"/>
        <v>0.2</v>
      </c>
      <c r="BK447" s="381">
        <f t="shared" si="123"/>
        <v>0.04</v>
      </c>
    </row>
    <row r="448" spans="1:63" ht="177" thickTop="1" thickBot="1" x14ac:dyDescent="0.3">
      <c r="A448" s="242" t="s">
        <v>821</v>
      </c>
      <c r="B448" s="242" t="s">
        <v>648</v>
      </c>
      <c r="C448" s="242" t="s">
        <v>821</v>
      </c>
      <c r="D448" s="243" t="s">
        <v>648</v>
      </c>
      <c r="E448" s="243" t="s">
        <v>33</v>
      </c>
      <c r="F448" s="243" t="s">
        <v>34</v>
      </c>
      <c r="G448" s="243" t="s">
        <v>155</v>
      </c>
      <c r="H448" s="243" t="s">
        <v>156</v>
      </c>
      <c r="I448" s="243" t="s">
        <v>157</v>
      </c>
      <c r="J448" s="243" t="s">
        <v>158</v>
      </c>
      <c r="K448" s="243">
        <v>65</v>
      </c>
      <c r="L448" s="243" t="s">
        <v>38</v>
      </c>
      <c r="M448" s="243" t="s">
        <v>649</v>
      </c>
      <c r="N448" s="243" t="s">
        <v>650</v>
      </c>
      <c r="O448" s="245">
        <v>20</v>
      </c>
      <c r="P448" s="245">
        <v>100</v>
      </c>
      <c r="Q448" s="242" t="s">
        <v>38</v>
      </c>
      <c r="R448" s="242" t="s">
        <v>1270</v>
      </c>
      <c r="S448" s="242" t="s">
        <v>967</v>
      </c>
      <c r="T448" s="216" t="s">
        <v>2439</v>
      </c>
      <c r="U448" s="242"/>
      <c r="V448" s="246"/>
      <c r="W448" s="246"/>
      <c r="X448" s="246"/>
      <c r="Y448" s="246"/>
      <c r="Z448" s="246"/>
      <c r="AA448" s="101"/>
      <c r="AB448" s="250"/>
      <c r="AC448" s="250"/>
      <c r="AD448" s="374">
        <f>+VLOOKUP(M448,'[14]PA con seg III Trimestre'!$M$443:$AF$457,18,FALSE)</f>
        <v>60</v>
      </c>
      <c r="AE448" s="374" t="str">
        <f>+VLOOKUP(M448,'[14]PA con seg III Trimestre'!$M$443:$AF$457,19,FALSE)</f>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
      <c r="AF448" s="374" t="str">
        <f>+VLOOKUP(M448,'[14]PA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
      <c r="AG448" s="245">
        <v>1019</v>
      </c>
      <c r="AH448" s="242" t="s">
        <v>1311</v>
      </c>
      <c r="AI448" s="216" t="s">
        <v>70</v>
      </c>
      <c r="AJ448" s="248">
        <v>42430</v>
      </c>
      <c r="AK448" s="248">
        <v>42439</v>
      </c>
      <c r="AL448" s="216">
        <v>20</v>
      </c>
      <c r="AM448" s="216" t="s">
        <v>1293</v>
      </c>
      <c r="AN448" s="216" t="s">
        <v>104</v>
      </c>
      <c r="AO448" s="216" t="s">
        <v>2439</v>
      </c>
      <c r="AP448" s="245">
        <v>100</v>
      </c>
      <c r="AQ448" s="246" t="s">
        <v>1312</v>
      </c>
      <c r="AR448" s="246" t="s">
        <v>1313</v>
      </c>
      <c r="AS448" s="245">
        <v>100</v>
      </c>
      <c r="AT448" s="246" t="s">
        <v>1314</v>
      </c>
      <c r="AU448" s="242" t="s">
        <v>1315</v>
      </c>
      <c r="AV448" s="109"/>
      <c r="AW448" s="27">
        <v>1</v>
      </c>
      <c r="AX448" s="18"/>
      <c r="AY448" s="110"/>
      <c r="AZ448" s="94">
        <f>+VLOOKUP(AG448,'[14]PA con seg III Trimestre'!$AG$443:$BC$457,20,FALSE)</f>
        <v>100</v>
      </c>
      <c r="BA448" s="106">
        <f t="shared" si="113"/>
        <v>1</v>
      </c>
      <c r="BB448" s="94" t="str">
        <f>+VLOOKUP(AG448,'[14]PA con seg III Trimestre'!$AG$443:$BC$457,22,FALSE)</f>
        <v xml:space="preserve">3. El plan de trabajo se elaboro acorde a lo establecido en la actividad </v>
      </c>
      <c r="BC448" s="94" t="str">
        <f>+VLOOKUP(AG448,'[14]PA con seg III Trimestre'!$AG$443:$BC$457,23,FALSE)</f>
        <v>1.El Plan de Trabajo se puede encontrar en la siguiente Ruta: C:\Users\NJACOSTAN.SCENTRAL\Documents\2016\PLAN DE ACCION 2016\Cuarto Trimestre\PRODUCTO P59\3. Plan de Trabajo (Cronograma) (ACTIV.3)
2.Registro documental en fisico de la Oficina, Plan de Trabajo
3.  Ruta Drive Google: https://drive.google.com/drive/u/2/folders/0B2yLbWtDgQU9czZoT3R3M2ZnZGM</v>
      </c>
      <c r="BD448" s="107">
        <f t="shared" si="110"/>
        <v>9</v>
      </c>
      <c r="BE448" s="107">
        <f t="shared" si="111"/>
        <v>9</v>
      </c>
      <c r="BF448" s="108">
        <f t="shared" si="112"/>
        <v>1</v>
      </c>
      <c r="BG448" s="381">
        <f t="shared" si="119"/>
        <v>0.6</v>
      </c>
      <c r="BH448" s="381">
        <f t="shared" si="120"/>
        <v>0.6</v>
      </c>
      <c r="BI448" s="382">
        <f t="shared" si="121"/>
        <v>0.12</v>
      </c>
      <c r="BJ448" s="381">
        <f t="shared" si="122"/>
        <v>0.2</v>
      </c>
      <c r="BK448" s="381">
        <f t="shared" si="123"/>
        <v>0.04</v>
      </c>
    </row>
    <row r="449" spans="1:63" ht="177" thickTop="1" thickBot="1" x14ac:dyDescent="0.3">
      <c r="A449" s="242" t="s">
        <v>821</v>
      </c>
      <c r="B449" s="242" t="s">
        <v>648</v>
      </c>
      <c r="C449" s="242" t="s">
        <v>821</v>
      </c>
      <c r="D449" s="243" t="s">
        <v>648</v>
      </c>
      <c r="E449" s="243" t="s">
        <v>33</v>
      </c>
      <c r="F449" s="243" t="s">
        <v>34</v>
      </c>
      <c r="G449" s="243" t="s">
        <v>155</v>
      </c>
      <c r="H449" s="243" t="s">
        <v>156</v>
      </c>
      <c r="I449" s="243" t="s">
        <v>157</v>
      </c>
      <c r="J449" s="243" t="s">
        <v>158</v>
      </c>
      <c r="K449" s="243">
        <v>65</v>
      </c>
      <c r="L449" s="243" t="s">
        <v>38</v>
      </c>
      <c r="M449" s="243" t="s">
        <v>649</v>
      </c>
      <c r="N449" s="243" t="s">
        <v>650</v>
      </c>
      <c r="O449" s="245">
        <v>20</v>
      </c>
      <c r="P449" s="245">
        <v>100</v>
      </c>
      <c r="Q449" s="242" t="s">
        <v>38</v>
      </c>
      <c r="R449" s="242" t="s">
        <v>1270</v>
      </c>
      <c r="S449" s="242" t="s">
        <v>967</v>
      </c>
      <c r="T449" s="216" t="s">
        <v>2439</v>
      </c>
      <c r="U449" s="242"/>
      <c r="V449" s="246"/>
      <c r="W449" s="246"/>
      <c r="X449" s="246"/>
      <c r="Y449" s="246"/>
      <c r="Z449" s="246"/>
      <c r="AA449" s="101"/>
      <c r="AB449" s="250"/>
      <c r="AC449" s="250"/>
      <c r="AD449" s="374">
        <f>+VLOOKUP(M449,'[14]PA con seg III Trimestre'!$M$443:$AF$457,18,FALSE)</f>
        <v>60</v>
      </c>
      <c r="AE449" s="374" t="str">
        <f>+VLOOKUP(M449,'[14]PA con seg III Trimestre'!$M$443:$AF$457,19,FALSE)</f>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
      <c r="AF449" s="374" t="str">
        <f>+VLOOKUP(M449,'[14]PA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
      <c r="AG449" s="245">
        <v>1020</v>
      </c>
      <c r="AH449" s="242" t="s">
        <v>1316</v>
      </c>
      <c r="AI449" s="216" t="s">
        <v>70</v>
      </c>
      <c r="AJ449" s="264">
        <v>42501</v>
      </c>
      <c r="AK449" s="248">
        <v>42551</v>
      </c>
      <c r="AL449" s="216">
        <v>20</v>
      </c>
      <c r="AM449" s="216" t="s">
        <v>1293</v>
      </c>
      <c r="AN449" s="216" t="s">
        <v>967</v>
      </c>
      <c r="AO449" s="216" t="s">
        <v>2439</v>
      </c>
      <c r="AP449" s="245"/>
      <c r="AQ449" s="246"/>
      <c r="AR449" s="246"/>
      <c r="AS449" s="245">
        <v>0</v>
      </c>
      <c r="AT449" s="246" t="s">
        <v>1317</v>
      </c>
      <c r="AU449" s="242"/>
      <c r="AV449" s="109"/>
      <c r="AW449" s="27">
        <v>1</v>
      </c>
      <c r="AX449" s="18"/>
      <c r="AY449" s="110"/>
      <c r="AZ449" s="94">
        <f>+VLOOKUP(AG449,'[14]PA con seg III Trimestre'!$AG$443:$BC$457,20,FALSE)</f>
        <v>0</v>
      </c>
      <c r="BA449" s="106">
        <f t="shared" si="113"/>
        <v>1</v>
      </c>
      <c r="BB449" s="94" t="str">
        <f>+VLOOKUP(AG449,'[14]PA con seg III Trimestre'!$AG$443:$BC$457,22,FALSE)</f>
        <v>4.La obra de Teatro no se pudo cumplir cabalmente, en razon a que la actividad nose llevo a cabo por inconvenientes en el proceso de contratacion, situacion que llevo a que se tomara la decision de cancelar la actividad, los recursos aprobados inicialmente fueron devueltos a la Direccion de Gestion Corporativa.</v>
      </c>
      <c r="BC449" s="94">
        <f>+VLOOKUP(AG449,'[14]PA con seg III Trimestre'!$AG$443:$BC$457,23,FALSE)</f>
        <v>0</v>
      </c>
      <c r="BD449" s="107">
        <f t="shared" si="110"/>
        <v>50</v>
      </c>
      <c r="BE449" s="107">
        <f t="shared" si="111"/>
        <v>50</v>
      </c>
      <c r="BF449" s="108">
        <f t="shared" si="112"/>
        <v>1</v>
      </c>
      <c r="BG449" s="381">
        <f t="shared" si="119"/>
        <v>0.6</v>
      </c>
      <c r="BH449" s="381">
        <f t="shared" si="120"/>
        <v>0.6</v>
      </c>
      <c r="BI449" s="382">
        <f t="shared" si="121"/>
        <v>0.12</v>
      </c>
      <c r="BJ449" s="381">
        <f t="shared" si="122"/>
        <v>0</v>
      </c>
      <c r="BK449" s="381">
        <f t="shared" si="123"/>
        <v>0</v>
      </c>
    </row>
    <row r="450" spans="1:63" ht="177" thickTop="1" thickBot="1" x14ac:dyDescent="0.3">
      <c r="A450" s="242" t="s">
        <v>821</v>
      </c>
      <c r="B450" s="242" t="s">
        <v>648</v>
      </c>
      <c r="C450" s="242" t="s">
        <v>821</v>
      </c>
      <c r="D450" s="243" t="s">
        <v>648</v>
      </c>
      <c r="E450" s="243" t="s">
        <v>33</v>
      </c>
      <c r="F450" s="243" t="s">
        <v>34</v>
      </c>
      <c r="G450" s="243" t="s">
        <v>155</v>
      </c>
      <c r="H450" s="243" t="s">
        <v>156</v>
      </c>
      <c r="I450" s="243" t="s">
        <v>157</v>
      </c>
      <c r="J450" s="243" t="s">
        <v>158</v>
      </c>
      <c r="K450" s="243">
        <v>65</v>
      </c>
      <c r="L450" s="243" t="s">
        <v>38</v>
      </c>
      <c r="M450" s="242" t="s">
        <v>649</v>
      </c>
      <c r="N450" s="242" t="s">
        <v>650</v>
      </c>
      <c r="O450" s="245">
        <v>20</v>
      </c>
      <c r="P450" s="245">
        <v>100</v>
      </c>
      <c r="Q450" s="242" t="s">
        <v>38</v>
      </c>
      <c r="R450" s="242" t="s">
        <v>1270</v>
      </c>
      <c r="S450" s="242" t="s">
        <v>967</v>
      </c>
      <c r="T450" s="216" t="s">
        <v>2439</v>
      </c>
      <c r="U450" s="242"/>
      <c r="V450" s="246"/>
      <c r="W450" s="246"/>
      <c r="X450" s="246"/>
      <c r="Y450" s="246"/>
      <c r="Z450" s="246"/>
      <c r="AA450" s="101"/>
      <c r="AB450" s="250"/>
      <c r="AC450" s="250"/>
      <c r="AD450" s="374">
        <f>+VLOOKUP(M450,'[14]PA con seg III Trimestre'!$M$443:$AF$457,18,FALSE)</f>
        <v>60</v>
      </c>
      <c r="AE450" s="374" t="str">
        <f>+VLOOKUP(M450,'[14]PA con seg III Trimestre'!$M$443:$AF$457,19,FALSE)</f>
        <v xml:space="preserve">Fue realizado el diagnostico de la percepcion de la Oficina de Control Interno en la Entidad por medio de Encuestas realizadas a los funcionarios, tomando como insumo los resultados de el estudio de percepcion, la evaluacion al sistema de control interno , Informe de la Contraloria y el Informe Ejecutivo Anual se elaboro un plan de trabajo con el objetivo de realizar una obra de teatro y demas actividades relacionadas al Control Interno y Cultura de Autocontrol en el  Instituto.
Lamentablemente en el proceso de contratacion no se consiguio el numero de oferentes necesario para dar cumplimiento a los requisitos minimos que exige el Estado, situacion que paralizo la actividad hasta el punto de llevar finalmente a su cancelacion.   </v>
      </c>
      <c r="AF450" s="374" t="str">
        <f>+VLOOKUP(M450,'[14]PA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P59 ( AZ : PLAN DE ACCION 2016 OCI)
3.  Ruta Drive Google: Todos los archivos han sido subidos al Drive en los diferentes avances reportados durante la presente vigencia</v>
      </c>
      <c r="AG450" s="245">
        <v>1021</v>
      </c>
      <c r="AH450" s="242" t="s">
        <v>1318</v>
      </c>
      <c r="AI450" s="216" t="s">
        <v>70</v>
      </c>
      <c r="AJ450" s="248">
        <v>42494</v>
      </c>
      <c r="AK450" s="265">
        <v>42704</v>
      </c>
      <c r="AL450" s="216">
        <v>20</v>
      </c>
      <c r="AM450" s="216" t="s">
        <v>1277</v>
      </c>
      <c r="AN450" s="216" t="s">
        <v>104</v>
      </c>
      <c r="AO450" s="216" t="s">
        <v>2439</v>
      </c>
      <c r="AP450" s="245"/>
      <c r="AQ450" s="246"/>
      <c r="AR450" s="246"/>
      <c r="AS450" s="245">
        <v>0</v>
      </c>
      <c r="AT450" s="246" t="s">
        <v>1319</v>
      </c>
      <c r="AU450" s="242"/>
      <c r="AV450" s="109">
        <v>71</v>
      </c>
      <c r="AW450" s="27">
        <v>0.70952380952380956</v>
      </c>
      <c r="AX450" s="18" t="s">
        <v>1319</v>
      </c>
      <c r="AY450" s="110"/>
      <c r="AZ450" s="94">
        <f>+VLOOKUP(AG450,'[14]PA con seg III Trimestre'!$AG$443:$BC$457,20,FALSE)</f>
        <v>0</v>
      </c>
      <c r="BA450" s="106">
        <f t="shared" si="113"/>
        <v>1</v>
      </c>
      <c r="BB450" s="94" t="str">
        <f>+VLOOKUP(AG450,'[14]PA con seg III Trimestre'!$AG$443:$BC$457,22,FALSE)</f>
        <v>Para el cumplimiento de esta actividad se requiere la realizacion efectiva de la actividad anterior (numero 4).</v>
      </c>
      <c r="BC450" s="94">
        <f>+VLOOKUP(AG450,'[14]PA con seg III Trimestre'!$AG$443:$BC$457,23,FALSE)</f>
        <v>0</v>
      </c>
      <c r="BD450" s="107">
        <f t="shared" si="110"/>
        <v>210</v>
      </c>
      <c r="BE450" s="107">
        <f t="shared" si="111"/>
        <v>210</v>
      </c>
      <c r="BF450" s="108">
        <f t="shared" si="112"/>
        <v>1</v>
      </c>
      <c r="BG450" s="381">
        <f t="shared" si="119"/>
        <v>0.6</v>
      </c>
      <c r="BH450" s="381">
        <f t="shared" si="120"/>
        <v>0.6</v>
      </c>
      <c r="BI450" s="382">
        <f t="shared" si="121"/>
        <v>0.12</v>
      </c>
      <c r="BJ450" s="381">
        <f t="shared" si="122"/>
        <v>0</v>
      </c>
      <c r="BK450" s="381">
        <f t="shared" si="123"/>
        <v>0</v>
      </c>
    </row>
    <row r="451" spans="1:63" ht="258" thickTop="1" thickBot="1" x14ac:dyDescent="0.3">
      <c r="A451" s="242" t="s">
        <v>821</v>
      </c>
      <c r="B451" s="242" t="s">
        <v>648</v>
      </c>
      <c r="C451" s="242" t="s">
        <v>821</v>
      </c>
      <c r="D451" s="243" t="s">
        <v>648</v>
      </c>
      <c r="E451" s="243" t="s">
        <v>33</v>
      </c>
      <c r="F451" s="243" t="s">
        <v>34</v>
      </c>
      <c r="G451" s="243" t="s">
        <v>155</v>
      </c>
      <c r="H451" s="243" t="s">
        <v>156</v>
      </c>
      <c r="I451" s="243" t="s">
        <v>157</v>
      </c>
      <c r="J451" s="243" t="s">
        <v>158</v>
      </c>
      <c r="K451" s="243">
        <v>65</v>
      </c>
      <c r="L451" s="243" t="s">
        <v>38</v>
      </c>
      <c r="M451" s="243" t="s">
        <v>651</v>
      </c>
      <c r="N451" s="243" t="s">
        <v>652</v>
      </c>
      <c r="O451" s="245">
        <v>60</v>
      </c>
      <c r="P451" s="245">
        <v>100</v>
      </c>
      <c r="Q451" s="242" t="s">
        <v>38</v>
      </c>
      <c r="R451" s="251" t="s">
        <v>1270</v>
      </c>
      <c r="S451" s="216" t="s">
        <v>967</v>
      </c>
      <c r="T451" s="216" t="s">
        <v>2439</v>
      </c>
      <c r="U451" s="216">
        <v>100</v>
      </c>
      <c r="V451" s="246" t="s">
        <v>1320</v>
      </c>
      <c r="W451" s="246" t="s">
        <v>1321</v>
      </c>
      <c r="X451" s="246" t="s">
        <v>1043</v>
      </c>
      <c r="Y451" s="246" t="s">
        <v>1322</v>
      </c>
      <c r="Z451" s="246" t="s">
        <v>1323</v>
      </c>
      <c r="AA451" s="101"/>
      <c r="AB451" s="250" t="s">
        <v>2677</v>
      </c>
      <c r="AC451" s="250"/>
      <c r="AD451" s="374">
        <f>+VLOOKUP(M451,'[14]PA con seg III Trimestre'!$M$443:$AF$457,18,FALSE)</f>
        <v>100</v>
      </c>
      <c r="AE451" s="374" t="str">
        <f>+VLOOKUP(M451,'[14]PA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1" s="374" t="str">
        <f>+VLOOKUP(M451,'[14]PA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1" s="245">
        <v>1022</v>
      </c>
      <c r="AH451" s="242" t="s">
        <v>1324</v>
      </c>
      <c r="AI451" s="216" t="s">
        <v>47</v>
      </c>
      <c r="AJ451" s="248">
        <v>42371</v>
      </c>
      <c r="AK451" s="248">
        <v>42400</v>
      </c>
      <c r="AL451" s="216">
        <v>15</v>
      </c>
      <c r="AM451" s="216" t="s">
        <v>1293</v>
      </c>
      <c r="AN451" s="216" t="s">
        <v>104</v>
      </c>
      <c r="AO451" s="216" t="s">
        <v>2439</v>
      </c>
      <c r="AP451" s="245">
        <v>100</v>
      </c>
      <c r="AQ451" s="246" t="s">
        <v>1325</v>
      </c>
      <c r="AR451" s="246" t="s">
        <v>1326</v>
      </c>
      <c r="AS451" s="245" t="s">
        <v>1043</v>
      </c>
      <c r="AT451" s="246" t="s">
        <v>1325</v>
      </c>
      <c r="AU451" s="246" t="s">
        <v>1326</v>
      </c>
      <c r="AV451" s="220"/>
      <c r="AW451" s="27">
        <v>1</v>
      </c>
      <c r="AX451" s="25"/>
      <c r="AY451" s="86"/>
      <c r="AZ451" s="94">
        <f>+VLOOKUP(AG451,'[14]PA con seg III Trimestre'!$AG$443:$BC$457,20,FALSE)</f>
        <v>100</v>
      </c>
      <c r="BA451" s="106">
        <f t="shared" si="113"/>
        <v>1</v>
      </c>
      <c r="BB451" s="94" t="str">
        <f>+VLOOKUP(AG451,'[14]PA con seg III Trimestre'!$AG$443:$BC$457,22,FALSE)</f>
        <v>1. El Programa Anual de Auditorias fue modificado en razon a factores externos de la oficina tales como vacaciones de funcionarios, movimiento de personal, solicitudes de auditorias especiales por parte de la alta Direccion, etc.</v>
      </c>
      <c r="BC451" s="94" t="str">
        <f>+VLOOKUP(AG451,'[14]PA con seg III Trimestre'!$AG$443:$BC$457,23,FALSE)</f>
        <v>1.El acta correspondiente reposa en la siguienteRuta:
Cuarto Trimestre\PRODUCTO P245\1. Elaborar y presentar al CCC Programa Anual Auditorias 2016 (ACTIV. 1)
2.  Ruta Drive Google: https://drive.google.com/drive/u/1/folders/0B2yLbWtDgQU9MjZSaEZsOFp2QUk</v>
      </c>
      <c r="BD451" s="107">
        <f t="shared" si="110"/>
        <v>29</v>
      </c>
      <c r="BE451" s="107">
        <f t="shared" si="111"/>
        <v>29</v>
      </c>
      <c r="BF451" s="108">
        <f t="shared" si="112"/>
        <v>1</v>
      </c>
      <c r="BG451" s="381">
        <f t="shared" si="119"/>
        <v>1</v>
      </c>
      <c r="BH451" s="381">
        <f t="shared" si="120"/>
        <v>1</v>
      </c>
      <c r="BI451" s="382">
        <f t="shared" si="121"/>
        <v>0.6</v>
      </c>
      <c r="BJ451" s="381">
        <f t="shared" si="122"/>
        <v>0.15</v>
      </c>
      <c r="BK451" s="381">
        <f t="shared" si="123"/>
        <v>0.09</v>
      </c>
    </row>
    <row r="452" spans="1:63" ht="190.5" thickTop="1" thickBot="1" x14ac:dyDescent="0.3">
      <c r="A452" s="242" t="s">
        <v>821</v>
      </c>
      <c r="B452" s="242" t="s">
        <v>648</v>
      </c>
      <c r="C452" s="242" t="s">
        <v>821</v>
      </c>
      <c r="D452" s="243" t="s">
        <v>648</v>
      </c>
      <c r="E452" s="243" t="s">
        <v>33</v>
      </c>
      <c r="F452" s="243" t="s">
        <v>34</v>
      </c>
      <c r="G452" s="243" t="s">
        <v>155</v>
      </c>
      <c r="H452" s="243" t="s">
        <v>156</v>
      </c>
      <c r="I452" s="243" t="s">
        <v>157</v>
      </c>
      <c r="J452" s="243" t="s">
        <v>158</v>
      </c>
      <c r="K452" s="243">
        <v>65</v>
      </c>
      <c r="L452" s="243" t="s">
        <v>38</v>
      </c>
      <c r="M452" s="242" t="s">
        <v>651</v>
      </c>
      <c r="N452" s="242" t="s">
        <v>652</v>
      </c>
      <c r="O452" s="245">
        <v>60</v>
      </c>
      <c r="P452" s="245">
        <v>100</v>
      </c>
      <c r="Q452" s="242" t="s">
        <v>38</v>
      </c>
      <c r="R452" s="242" t="s">
        <v>1270</v>
      </c>
      <c r="S452" s="242" t="s">
        <v>967</v>
      </c>
      <c r="T452" s="216" t="s">
        <v>2439</v>
      </c>
      <c r="U452" s="242"/>
      <c r="V452" s="246"/>
      <c r="W452" s="246"/>
      <c r="X452" s="246"/>
      <c r="Y452" s="246"/>
      <c r="Z452" s="246"/>
      <c r="AA452" s="101"/>
      <c r="AB452" s="250" t="s">
        <v>2677</v>
      </c>
      <c r="AC452" s="250"/>
      <c r="AD452" s="374">
        <f>+VLOOKUP(M452,'[14]PA con seg III Trimestre'!$M$443:$AF$457,18,FALSE)</f>
        <v>100</v>
      </c>
      <c r="AE452" s="374" t="str">
        <f>+VLOOKUP(M452,'[14]PA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2" s="374" t="str">
        <f>+VLOOKUP(M452,'[14]PA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2" s="245">
        <v>1023</v>
      </c>
      <c r="AH452" s="242" t="s">
        <v>1327</v>
      </c>
      <c r="AI452" s="216" t="s">
        <v>47</v>
      </c>
      <c r="AJ452" s="248">
        <v>42430</v>
      </c>
      <c r="AK452" s="248">
        <v>42459</v>
      </c>
      <c r="AL452" s="216">
        <v>15</v>
      </c>
      <c r="AM452" s="216" t="s">
        <v>1293</v>
      </c>
      <c r="AN452" s="216" t="s">
        <v>104</v>
      </c>
      <c r="AO452" s="216" t="s">
        <v>2439</v>
      </c>
      <c r="AP452" s="245">
        <v>100</v>
      </c>
      <c r="AQ452" s="246" t="s">
        <v>1283</v>
      </c>
      <c r="AR452" s="246" t="s">
        <v>1328</v>
      </c>
      <c r="AS452" s="245" t="s">
        <v>1043</v>
      </c>
      <c r="AT452" s="246" t="s">
        <v>1283</v>
      </c>
      <c r="AU452" s="246" t="s">
        <v>1328</v>
      </c>
      <c r="AV452" s="220"/>
      <c r="AW452" s="27">
        <v>1</v>
      </c>
      <c r="AX452" s="25"/>
      <c r="AY452" s="86"/>
      <c r="AZ452" s="94">
        <f>+VLOOKUP(AG452,'[14]PA con seg III Trimestre'!$AG$443:$BC$457,20,FALSE)</f>
        <v>100</v>
      </c>
      <c r="BA452" s="106">
        <f t="shared" si="113"/>
        <v>1</v>
      </c>
      <c r="BB452" s="94" t="str">
        <f>+VLOOKUP(AG452,'[14]PA con seg III Trimestre'!$AG$443:$BC$457,22,FALSE)</f>
        <v>2. El Programa Anual de Auditoria se encuentra publicado en la pagina web de la Entidad, en el link Reportes de Control Interno - Pestaña Programa Anual de Auditorias - Subtitulo 2016</v>
      </c>
      <c r="BC452" s="94" t="str">
        <f>+VLOOKUP(AG452,'[14]PA con seg III Trimestre'!$AG$443:$BC$457,23,FALSE)</f>
        <v>1.El acta correspondiente reposa en la siguienteRuta:
C:\Users\NJACOSTAN.SCENTRAL\Documents\2016\PLAN DE ACCION 2016\Cuarto Trimestre\PRODUCTO P245\2. Publicacion Pagina Web INPEC Programa Anual de Auditorias 2016 (ACTIV.2)
2.  Ruta Drive Google: 
https://drive.google.com/drive/u/2/folders/0B2yLbWtDgQU9dEM1OXpEbTlQbGs</v>
      </c>
      <c r="BD452" s="107">
        <f t="shared" si="110"/>
        <v>29</v>
      </c>
      <c r="BE452" s="107">
        <f t="shared" si="111"/>
        <v>29</v>
      </c>
      <c r="BF452" s="108">
        <f t="shared" si="112"/>
        <v>1</v>
      </c>
      <c r="BG452" s="381">
        <f t="shared" si="119"/>
        <v>1</v>
      </c>
      <c r="BH452" s="381">
        <f t="shared" si="120"/>
        <v>1</v>
      </c>
      <c r="BI452" s="382">
        <f t="shared" si="121"/>
        <v>0.6</v>
      </c>
      <c r="BJ452" s="381">
        <f t="shared" si="122"/>
        <v>0.15</v>
      </c>
      <c r="BK452" s="381">
        <f t="shared" si="123"/>
        <v>0.09</v>
      </c>
    </row>
    <row r="453" spans="1:63" ht="190.5" thickTop="1" thickBot="1" x14ac:dyDescent="0.3">
      <c r="A453" s="242" t="s">
        <v>821</v>
      </c>
      <c r="B453" s="242" t="s">
        <v>648</v>
      </c>
      <c r="C453" s="242" t="s">
        <v>821</v>
      </c>
      <c r="D453" s="243" t="s">
        <v>648</v>
      </c>
      <c r="E453" s="243" t="s">
        <v>33</v>
      </c>
      <c r="F453" s="243" t="s">
        <v>34</v>
      </c>
      <c r="G453" s="243" t="s">
        <v>155</v>
      </c>
      <c r="H453" s="243" t="s">
        <v>156</v>
      </c>
      <c r="I453" s="243" t="s">
        <v>157</v>
      </c>
      <c r="J453" s="243" t="s">
        <v>158</v>
      </c>
      <c r="K453" s="243">
        <v>65</v>
      </c>
      <c r="L453" s="243" t="s">
        <v>38</v>
      </c>
      <c r="M453" s="242" t="s">
        <v>651</v>
      </c>
      <c r="N453" s="242" t="s">
        <v>652</v>
      </c>
      <c r="O453" s="245">
        <v>60</v>
      </c>
      <c r="P453" s="245">
        <v>100</v>
      </c>
      <c r="Q453" s="242" t="s">
        <v>38</v>
      </c>
      <c r="R453" s="242" t="s">
        <v>1270</v>
      </c>
      <c r="S453" s="242" t="s">
        <v>967</v>
      </c>
      <c r="T453" s="216" t="s">
        <v>2439</v>
      </c>
      <c r="U453" s="242"/>
      <c r="V453" s="246"/>
      <c r="W453" s="246"/>
      <c r="X453" s="246"/>
      <c r="Y453" s="246"/>
      <c r="Z453" s="246"/>
      <c r="AA453" s="101"/>
      <c r="AB453" s="250" t="s">
        <v>2677</v>
      </c>
      <c r="AC453" s="250"/>
      <c r="AD453" s="374">
        <f>+VLOOKUP(M453,'[14]PA con seg III Trimestre'!$M$443:$AF$457,18,FALSE)</f>
        <v>100</v>
      </c>
      <c r="AE453" s="374" t="str">
        <f>+VLOOKUP(M453,'[14]PA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3" s="374" t="str">
        <f>+VLOOKUP(M453,'[14]PA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3" s="245">
        <v>1024</v>
      </c>
      <c r="AH453" s="242" t="s">
        <v>1329</v>
      </c>
      <c r="AI453" s="216" t="s">
        <v>47</v>
      </c>
      <c r="AJ453" s="248">
        <v>42440</v>
      </c>
      <c r="AK453" s="248">
        <v>42685</v>
      </c>
      <c r="AL453" s="216">
        <v>15</v>
      </c>
      <c r="AM453" s="216" t="s">
        <v>1293</v>
      </c>
      <c r="AN453" s="216" t="s">
        <v>104</v>
      </c>
      <c r="AO453" s="216" t="s">
        <v>2439</v>
      </c>
      <c r="AP453" s="245">
        <v>100</v>
      </c>
      <c r="AQ453" s="246" t="s">
        <v>1330</v>
      </c>
      <c r="AR453" s="246" t="s">
        <v>1331</v>
      </c>
      <c r="AS453" s="245">
        <v>100</v>
      </c>
      <c r="AT453" s="246" t="s">
        <v>1332</v>
      </c>
      <c r="AU453" s="242"/>
      <c r="AV453" s="26"/>
      <c r="AW453" s="27">
        <v>0.82857142857142863</v>
      </c>
      <c r="AX453" s="25"/>
      <c r="AY453" s="86"/>
      <c r="AZ453" s="94">
        <f>+VLOOKUP(AG453,'[14]PA con seg III Trimestre'!$AG$443:$BC$457,20,FALSE)</f>
        <v>100</v>
      </c>
      <c r="BA453" s="106">
        <f t="shared" si="113"/>
        <v>1</v>
      </c>
      <c r="BB453" s="94" t="str">
        <f>+VLOOKUP(AG453,'[14]PA con seg III Trimestre'!$AG$443:$BC$457,22,FALSE)</f>
        <v>3. El seguimiento Cuatrimensual al Sistema de Control Interno abarca el periodo Julio -  Octubre de 2016.</v>
      </c>
      <c r="BC453" s="94" t="str">
        <f>+VLOOKUP(AG453,'[14]PA con seg III Trimestre'!$AG$443:$BC$457,23,FALSE)</f>
        <v>1.El Seguimiento reposa en la siguienteRuta:
C:\Users\NJACOSTAN.SCENTRAL\Documents\2016\PLAN DE ACCION 2016\Cuarto Trimestre\PRODUCTO P245\3. Informe Cuatrimensual (Julio - Octubre 2016) (ACTIV. 3)
2.  Ruta Drive Google: 
https://drive.google.com/drive/u/2/folders/0B2yLbWtDgQU9cVV4eF8xMU1PUEU</v>
      </c>
      <c r="BD453" s="107">
        <f t="shared" si="110"/>
        <v>245</v>
      </c>
      <c r="BE453" s="107">
        <f t="shared" si="111"/>
        <v>245</v>
      </c>
      <c r="BF453" s="108">
        <f t="shared" si="112"/>
        <v>1</v>
      </c>
      <c r="BG453" s="381">
        <f t="shared" si="119"/>
        <v>1</v>
      </c>
      <c r="BH453" s="381">
        <f t="shared" si="120"/>
        <v>1</v>
      </c>
      <c r="BI453" s="382">
        <f t="shared" si="121"/>
        <v>0.6</v>
      </c>
      <c r="BJ453" s="381">
        <f t="shared" si="122"/>
        <v>0.15</v>
      </c>
      <c r="BK453" s="381">
        <f t="shared" si="123"/>
        <v>0.09</v>
      </c>
    </row>
    <row r="454" spans="1:63" ht="190.5" thickTop="1" thickBot="1" x14ac:dyDescent="0.3">
      <c r="A454" s="242" t="s">
        <v>821</v>
      </c>
      <c r="B454" s="242" t="s">
        <v>648</v>
      </c>
      <c r="C454" s="242" t="s">
        <v>821</v>
      </c>
      <c r="D454" s="243" t="s">
        <v>648</v>
      </c>
      <c r="E454" s="243" t="s">
        <v>33</v>
      </c>
      <c r="F454" s="243" t="s">
        <v>34</v>
      </c>
      <c r="G454" s="243" t="s">
        <v>155</v>
      </c>
      <c r="H454" s="243" t="s">
        <v>156</v>
      </c>
      <c r="I454" s="243" t="s">
        <v>157</v>
      </c>
      <c r="J454" s="243" t="s">
        <v>158</v>
      </c>
      <c r="K454" s="243">
        <v>65</v>
      </c>
      <c r="L454" s="243" t="s">
        <v>38</v>
      </c>
      <c r="M454" s="242" t="s">
        <v>651</v>
      </c>
      <c r="N454" s="242" t="s">
        <v>652</v>
      </c>
      <c r="O454" s="245">
        <v>60</v>
      </c>
      <c r="P454" s="245">
        <v>100</v>
      </c>
      <c r="Q454" s="242" t="s">
        <v>38</v>
      </c>
      <c r="R454" s="242" t="s">
        <v>1270</v>
      </c>
      <c r="S454" s="242" t="s">
        <v>967</v>
      </c>
      <c r="T454" s="216" t="s">
        <v>2439</v>
      </c>
      <c r="U454" s="242"/>
      <c r="V454" s="246"/>
      <c r="W454" s="246"/>
      <c r="X454" s="246"/>
      <c r="Y454" s="246"/>
      <c r="Z454" s="246"/>
      <c r="AA454" s="101"/>
      <c r="AB454" s="250" t="s">
        <v>2677</v>
      </c>
      <c r="AC454" s="250"/>
      <c r="AD454" s="374">
        <f>+VLOOKUP(M454,'[14]PA con seg III Trimestre'!$M$443:$AF$457,18,FALSE)</f>
        <v>100</v>
      </c>
      <c r="AE454" s="374" t="str">
        <f>+VLOOKUP(M454,'[14]PA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4" s="374" t="str">
        <f>+VLOOKUP(M454,'[14]PA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4" s="245">
        <v>1025</v>
      </c>
      <c r="AH454" s="242" t="s">
        <v>1333</v>
      </c>
      <c r="AI454" s="216" t="s">
        <v>47</v>
      </c>
      <c r="AJ454" s="248">
        <v>42440</v>
      </c>
      <c r="AK454" s="248">
        <v>42685</v>
      </c>
      <c r="AL454" s="216">
        <v>15</v>
      </c>
      <c r="AM454" s="216" t="s">
        <v>1293</v>
      </c>
      <c r="AN454" s="216" t="s">
        <v>104</v>
      </c>
      <c r="AO454" s="216" t="s">
        <v>2439</v>
      </c>
      <c r="AP454" s="245">
        <v>100</v>
      </c>
      <c r="AQ454" s="246" t="s">
        <v>1334</v>
      </c>
      <c r="AR454" s="246" t="s">
        <v>1335</v>
      </c>
      <c r="AS454" s="245">
        <v>100</v>
      </c>
      <c r="AT454" s="246" t="s">
        <v>1336</v>
      </c>
      <c r="AU454" s="242"/>
      <c r="AV454" s="26"/>
      <c r="AW454" s="27">
        <v>0.82857142857142863</v>
      </c>
      <c r="AX454" s="25"/>
      <c r="AY454" s="86"/>
      <c r="AZ454" s="94">
        <f>+VLOOKUP(AG454,'[14]PA con seg III Trimestre'!$AG$443:$BC$457,20,FALSE)</f>
        <v>100</v>
      </c>
      <c r="BA454" s="106">
        <f t="shared" si="113"/>
        <v>1</v>
      </c>
      <c r="BB454" s="94" t="str">
        <f>+VLOOKUP(AG454,'[14]PA con seg III Trimestre'!$AG$443:$BC$457,22,FALSE)</f>
        <v>4. El seguimiento Cuatrimensual al Sistema de Control Interno abarca el periodo Julio -  Octubre de 2016.</v>
      </c>
      <c r="BC454" s="94" t="str">
        <f>+VLOOKUP(AG454,'[14]PA con seg III Trimestre'!$AG$443:$BC$457,23,FALSE)</f>
        <v>1.El soporte correspondiente reposa en la siguienteRuta:
C:\Users\NJACOSTAN.SCENTRAL\Documents\2016\PLAN DE ACCION 2016\Cuarto Trimestre\PRODUCTO P245\4. Publicacion Informe Cuatrimensual (Marzo - Junio 2016) (ACTIV. 4)
2.  Ruta Drive Google: https://drive.google.com/drive/u/2/folders/0B2yLbWtDgQU9VEVqTnlXa0J6d3M</v>
      </c>
      <c r="BD454" s="107">
        <f t="shared" si="110"/>
        <v>245</v>
      </c>
      <c r="BE454" s="107">
        <f t="shared" si="111"/>
        <v>245</v>
      </c>
      <c r="BF454" s="108">
        <f t="shared" si="112"/>
        <v>1</v>
      </c>
      <c r="BG454" s="381">
        <f t="shared" si="119"/>
        <v>1</v>
      </c>
      <c r="BH454" s="381">
        <f t="shared" si="120"/>
        <v>1</v>
      </c>
      <c r="BI454" s="382">
        <f t="shared" si="121"/>
        <v>0.6</v>
      </c>
      <c r="BJ454" s="381">
        <f t="shared" si="122"/>
        <v>0.15</v>
      </c>
      <c r="BK454" s="381">
        <f t="shared" si="123"/>
        <v>0.09</v>
      </c>
    </row>
    <row r="455" spans="1:63" ht="190.5" thickTop="1" thickBot="1" x14ac:dyDescent="0.3">
      <c r="A455" s="242" t="s">
        <v>821</v>
      </c>
      <c r="B455" s="242" t="s">
        <v>648</v>
      </c>
      <c r="C455" s="242" t="s">
        <v>821</v>
      </c>
      <c r="D455" s="243" t="s">
        <v>648</v>
      </c>
      <c r="E455" s="243" t="s">
        <v>33</v>
      </c>
      <c r="F455" s="243" t="s">
        <v>34</v>
      </c>
      <c r="G455" s="243" t="s">
        <v>155</v>
      </c>
      <c r="H455" s="243" t="s">
        <v>156</v>
      </c>
      <c r="I455" s="243" t="s">
        <v>157</v>
      </c>
      <c r="J455" s="243" t="s">
        <v>158</v>
      </c>
      <c r="K455" s="243">
        <v>65</v>
      </c>
      <c r="L455" s="243" t="s">
        <v>38</v>
      </c>
      <c r="M455" s="242" t="s">
        <v>651</v>
      </c>
      <c r="N455" s="242" t="s">
        <v>652</v>
      </c>
      <c r="O455" s="245">
        <v>60</v>
      </c>
      <c r="P455" s="245">
        <v>100</v>
      </c>
      <c r="Q455" s="242" t="s">
        <v>38</v>
      </c>
      <c r="R455" s="242" t="s">
        <v>1270</v>
      </c>
      <c r="S455" s="242" t="s">
        <v>967</v>
      </c>
      <c r="T455" s="216" t="s">
        <v>2439</v>
      </c>
      <c r="U455" s="242"/>
      <c r="V455" s="246"/>
      <c r="W455" s="246"/>
      <c r="X455" s="246"/>
      <c r="Y455" s="246"/>
      <c r="Z455" s="246"/>
      <c r="AA455" s="101"/>
      <c r="AB455" s="250" t="s">
        <v>2677</v>
      </c>
      <c r="AC455" s="250"/>
      <c r="AD455" s="374">
        <f>+VLOOKUP(M455,'[14]PA con seg III Trimestre'!$M$443:$AF$457,18,FALSE)</f>
        <v>100</v>
      </c>
      <c r="AE455" s="374" t="str">
        <f>+VLOOKUP(M455,'[14]PA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5" s="374" t="str">
        <f>+VLOOKUP(M455,'[14]PA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5" s="245">
        <v>1026</v>
      </c>
      <c r="AH455" s="242" t="s">
        <v>1337</v>
      </c>
      <c r="AI455" s="216" t="s">
        <v>47</v>
      </c>
      <c r="AJ455" s="248">
        <v>42371</v>
      </c>
      <c r="AK455" s="248">
        <v>42428</v>
      </c>
      <c r="AL455" s="216">
        <v>20</v>
      </c>
      <c r="AM455" s="216" t="s">
        <v>1293</v>
      </c>
      <c r="AN455" s="216" t="s">
        <v>104</v>
      </c>
      <c r="AO455" s="216" t="s">
        <v>2439</v>
      </c>
      <c r="AP455" s="245">
        <v>100</v>
      </c>
      <c r="AQ455" s="246" t="s">
        <v>1338</v>
      </c>
      <c r="AR455" s="246" t="s">
        <v>1339</v>
      </c>
      <c r="AS455" s="245" t="s">
        <v>1043</v>
      </c>
      <c r="AT455" s="246" t="s">
        <v>1338</v>
      </c>
      <c r="AU455" s="246" t="s">
        <v>1339</v>
      </c>
      <c r="AV455" s="220"/>
      <c r="AW455" s="27">
        <v>1</v>
      </c>
      <c r="AX455" s="25"/>
      <c r="AY455" s="86"/>
      <c r="AZ455" s="94">
        <f>+VLOOKUP(AG455,'[14]PA con seg III Trimestre'!$AG$443:$BC$457,20,FALSE)</f>
        <v>100</v>
      </c>
      <c r="BA455" s="106">
        <f t="shared" si="113"/>
        <v>1</v>
      </c>
      <c r="BB455" s="94" t="str">
        <f>+VLOOKUP(AG455,'[14]PA con seg III Trimestre'!$AG$443:$BC$457,22,FALSE)</f>
        <v>5. Fueron publicados en la pagina web de la Entidad los siguientes informes:
a. Informe Ejecutivo Anual 2016
b. Informe de Seguimiento al Sistema de Control interno contable (CHIP) 2016</v>
      </c>
      <c r="BC455" s="94" t="str">
        <f>+VLOOKUP(AG455,'[14]PA con seg III Trimestre'!$AG$443:$BC$457,23,FALSE)</f>
        <v>1. Los Informes Preliminares reposan en la siguiente ruta: 
C:\Users\NJACOSTAN.SCENTRAL\Documents\2016\PLAN DE ACCION 2016\Cuarto Trimestre\PRODUCTO P245\5. Informe Control Int. Contable - Informe Ejecutivo Anual 2015 (ACTIV 5)
2.Al interior de la Oficina reposa el archivo documental en fisico  del Informe ( AZ : PLAN DE ACCION 2016 OCI)
3. Ruta Drive Google:
https://drive.google.com/drive/u/2/folders/0B2yLbWtDgQU9Ymh6VzFGM3NJMFE</v>
      </c>
      <c r="BD455" s="107">
        <f t="shared" ref="BD455:BD518" si="124">+AK455-AJ455</f>
        <v>57</v>
      </c>
      <c r="BE455" s="107">
        <f t="shared" ref="BE455:BE518" si="125">IF($BE$6-AJ455&gt;BD455,BD455,IF($BE$6-AJ455&lt;=0,"Actividad no ha iniciado",$BE$6-AJ455))</f>
        <v>57</v>
      </c>
      <c r="BF455" s="108">
        <f t="shared" ref="BF455:BF518" si="126">IF(BE455="Actividad no ha iniciado","Actividad no ha iniciado",IF(AO455="Inactivo","Actividad inactiva",BE455/BD455))</f>
        <v>1</v>
      </c>
      <c r="BG455" s="381">
        <f t="shared" si="119"/>
        <v>1</v>
      </c>
      <c r="BH455" s="381">
        <f t="shared" si="120"/>
        <v>1</v>
      </c>
      <c r="BI455" s="382">
        <f t="shared" si="121"/>
        <v>0.6</v>
      </c>
      <c r="BJ455" s="381">
        <f t="shared" si="122"/>
        <v>0.2</v>
      </c>
      <c r="BK455" s="381">
        <f t="shared" si="123"/>
        <v>0.12</v>
      </c>
    </row>
    <row r="456" spans="1:63" ht="339" thickTop="1" thickBot="1" x14ac:dyDescent="0.3">
      <c r="A456" s="242" t="s">
        <v>821</v>
      </c>
      <c r="B456" s="242" t="s">
        <v>648</v>
      </c>
      <c r="C456" s="242" t="s">
        <v>821</v>
      </c>
      <c r="D456" s="243" t="s">
        <v>648</v>
      </c>
      <c r="E456" s="243" t="s">
        <v>33</v>
      </c>
      <c r="F456" s="243" t="s">
        <v>34</v>
      </c>
      <c r="G456" s="243" t="s">
        <v>155</v>
      </c>
      <c r="H456" s="243" t="s">
        <v>156</v>
      </c>
      <c r="I456" s="243" t="s">
        <v>157</v>
      </c>
      <c r="J456" s="243" t="s">
        <v>158</v>
      </c>
      <c r="K456" s="243">
        <v>65</v>
      </c>
      <c r="L456" s="243" t="s">
        <v>38</v>
      </c>
      <c r="M456" s="242" t="s">
        <v>651</v>
      </c>
      <c r="N456" s="242" t="s">
        <v>652</v>
      </c>
      <c r="O456" s="245">
        <v>60</v>
      </c>
      <c r="P456" s="245">
        <v>100</v>
      </c>
      <c r="Q456" s="242" t="s">
        <v>38</v>
      </c>
      <c r="R456" s="242" t="s">
        <v>1270</v>
      </c>
      <c r="S456" s="242" t="s">
        <v>967</v>
      </c>
      <c r="T456" s="216" t="s">
        <v>2439</v>
      </c>
      <c r="U456" s="242"/>
      <c r="V456" s="246"/>
      <c r="W456" s="246"/>
      <c r="X456" s="246"/>
      <c r="Y456" s="246"/>
      <c r="Z456" s="246"/>
      <c r="AA456" s="101"/>
      <c r="AB456" s="250" t="s">
        <v>2677</v>
      </c>
      <c r="AC456" s="250"/>
      <c r="AD456" s="374">
        <f>+VLOOKUP(M456,'[14]PA con seg III Trimestre'!$M$443:$AF$457,18,FALSE)</f>
        <v>100</v>
      </c>
      <c r="AE456" s="374" t="str">
        <f>+VLOOKUP(M456,'[14]PA con seg III Trimestre'!$M$443:$AF$457,19,FALSE)</f>
        <v>Fue presentado y aprobado por el Comité de Coordinacion de Control Interno el Programa Anual de Auditorias INPEC  2016, el cual posteriormente fue publicado en la Pagina Web Institucional .
En  toda la vigencia 2016 han sido publicados tres (03) Informes Pormenorizados  del Sistema de Control Interno, un (01) Informe del Sistema de Control Interno Contable y un (01) Informe Ejecutivo Anual.
Con respecto al Seguimiento al Mapa de Riesgos de la Entidad se han publicado dos (02) Informes de Seguimiento, el tercero sera publicado en la primera quincena de 2017 debido a que su corte es a 31 de diciembre de 2016.</v>
      </c>
      <c r="AF456" s="374" t="str">
        <f>+VLOOKUP(M456,'[14]PA con seg III Trimestre'!$M$443:$AF$457,20,FALSE)</f>
        <v>1.Todos los soportes reposan en el archivo Informatico del Equipo del Responsable del seguimiento al Plan de Accion de la Oficina de Control interno.
Ruta: C:\Users\NJACOSTAN.SCENTRAL\Documents\2016\PLAN DE ACCION 2016
2.Al interior de la Oficina reposa el archivo documental en fisico del producto P245 ( AZ : PLAN DE ACCION 2016 OCI)
3.  Ruta Drive Google: Todos los archivos han sido subidos al Drive en los diferentes avances reportados durante la presente vigencia</v>
      </c>
      <c r="AG456" s="245">
        <v>1174</v>
      </c>
      <c r="AH456" s="242" t="s">
        <v>1340</v>
      </c>
      <c r="AI456" s="216" t="s">
        <v>47</v>
      </c>
      <c r="AJ456" s="248">
        <v>42387</v>
      </c>
      <c r="AK456" s="248">
        <v>42627</v>
      </c>
      <c r="AL456" s="216">
        <v>20</v>
      </c>
      <c r="AM456" s="216" t="s">
        <v>1293</v>
      </c>
      <c r="AN456" s="216" t="s">
        <v>104</v>
      </c>
      <c r="AO456" s="216" t="s">
        <v>2439</v>
      </c>
      <c r="AP456" s="245">
        <v>0</v>
      </c>
      <c r="AQ456" s="246"/>
      <c r="AR456" s="246"/>
      <c r="AS456" s="245">
        <v>100</v>
      </c>
      <c r="AT456" s="246" t="s">
        <v>1341</v>
      </c>
      <c r="AU456" s="242" t="s">
        <v>1342</v>
      </c>
      <c r="AV456" s="26">
        <v>100</v>
      </c>
      <c r="AW456" s="27">
        <v>1</v>
      </c>
      <c r="AX456" s="25" t="s">
        <v>2699</v>
      </c>
      <c r="AY456" s="86" t="s">
        <v>2700</v>
      </c>
      <c r="AZ456" s="94">
        <f>+VLOOKUP(AG456,'[14]PA con seg III Trimestre'!$AG$443:$BC$457,20,FALSE)</f>
        <v>100</v>
      </c>
      <c r="BA456" s="106">
        <f t="shared" ref="BA456:BA519" si="127">+BF456</f>
        <v>1</v>
      </c>
      <c r="BB456" s="94" t="str">
        <f>+VLOOKUP(AG456,'[14]PA con seg III Trimestre'!$AG$443:$BC$457,22,FALSE)</f>
        <v xml:space="preserve">6. El Tercer (03) informe de seguimiento al Mapa de Riesgos del Instituto sera publicado en la primera quincena de Enero de 2017, debido a que el corte del mismo es 31 de diciembre de 2016.
Sin embargo se reporta la ubicación de los dos (02) Informes que hasta el momento han sido elaborados por la Oficina de Control Interno.
</v>
      </c>
      <c r="BC456" s="94" t="str">
        <f>+VLOOKUP(AG456,'[14]PA con seg III Trimestre'!$AG$443:$BC$457,23,FALSE)</f>
        <v xml:space="preserve">1.El Informe de Seguimiento al Mapa de Riesgos de Corrupcion 2016 se puede encontrar en la siguiente Ruta: 
C:\Users\NJACOSTAN.SCENTRAL\Documents\2016\PLAN DE ACCION 2016\Cuarto Trimestre\PRODUCTO P245\5. Informe Control Int. Contable - Informe Ejecutivo Anual 2015 (ACTIV 5)
2.Al interior de la Oficina reposa el archivo documental en fisico  del Informe ( AZ : PLAN DE ACCION 2016 OCI)
3. Ruta Drive Google:
https://drive.google.com/drive/u/2/folders/0B2yLbWtDgQU9bHFKaHZ3ODhjUXM
</v>
      </c>
      <c r="BD456" s="107">
        <f t="shared" si="124"/>
        <v>240</v>
      </c>
      <c r="BE456" s="107">
        <f t="shared" si="125"/>
        <v>240</v>
      </c>
      <c r="BF456" s="108">
        <f t="shared" si="126"/>
        <v>1</v>
      </c>
      <c r="BG456" s="381">
        <f t="shared" si="119"/>
        <v>1</v>
      </c>
      <c r="BH456" s="381">
        <f t="shared" si="120"/>
        <v>1</v>
      </c>
      <c r="BI456" s="382">
        <f t="shared" si="121"/>
        <v>0.6</v>
      </c>
      <c r="BJ456" s="381">
        <f t="shared" si="122"/>
        <v>0.2</v>
      </c>
      <c r="BK456" s="381">
        <f t="shared" si="123"/>
        <v>0.12</v>
      </c>
    </row>
    <row r="457" spans="1:63" ht="55.5" thickTop="1" thickBot="1" x14ac:dyDescent="0.3">
      <c r="A457" s="18" t="s">
        <v>825</v>
      </c>
      <c r="B457" s="18" t="s">
        <v>683</v>
      </c>
      <c r="C457" s="18" t="s">
        <v>825</v>
      </c>
      <c r="D457" s="19" t="s">
        <v>683</v>
      </c>
      <c r="E457" s="19" t="s">
        <v>677</v>
      </c>
      <c r="F457" s="19" t="s">
        <v>678</v>
      </c>
      <c r="G457" s="19" t="s">
        <v>824</v>
      </c>
      <c r="H457" s="19" t="s">
        <v>680</v>
      </c>
      <c r="I457" s="19" t="s">
        <v>681</v>
      </c>
      <c r="J457" s="19" t="s">
        <v>682</v>
      </c>
      <c r="K457" s="19">
        <v>88</v>
      </c>
      <c r="L457" s="19" t="s">
        <v>38</v>
      </c>
      <c r="M457" s="19" t="s">
        <v>699</v>
      </c>
      <c r="N457" s="19" t="s">
        <v>700</v>
      </c>
      <c r="O457" s="20">
        <v>60</v>
      </c>
      <c r="P457" s="23">
        <v>25</v>
      </c>
      <c r="Q457" s="18" t="s">
        <v>38</v>
      </c>
      <c r="R457" s="21" t="s">
        <v>1144</v>
      </c>
      <c r="S457" s="22" t="s">
        <v>967</v>
      </c>
      <c r="T457" s="22" t="s">
        <v>2439</v>
      </c>
      <c r="U457" s="22">
        <v>0</v>
      </c>
      <c r="V457" s="22"/>
      <c r="W457" s="22"/>
      <c r="X457" s="22">
        <v>0</v>
      </c>
      <c r="Y457" s="22"/>
      <c r="Z457" s="22"/>
      <c r="AA457" s="101"/>
      <c r="AB457" s="204" t="s">
        <v>2677</v>
      </c>
      <c r="AC457" s="204"/>
      <c r="AD457" s="49">
        <f>+VLOOKUP(M457,'[15]PA con seg IV Trimestre OFIDI'!$M$458:$AF$466,18,FALSE)</f>
        <v>25</v>
      </c>
      <c r="AE457" s="49" t="str">
        <f>+VLOOKUP(M457,'[15]PA con seg IV Trimestre OFIDI'!$M$458:$AF$466,19,FALSE)</f>
        <v>11 casos disciplinarios con hechos vigencia 2011 resueltos</v>
      </c>
      <c r="AF457" s="49" t="str">
        <f>+VLOOKUP(M457,'[15]PA con seg IV Trimestre OFIDI'!$M$458:$AF$466,20,FALSE)</f>
        <v>Carpeta Plan de Acción GRUVE OFIDI</v>
      </c>
      <c r="AG457" s="23">
        <v>1027</v>
      </c>
      <c r="AH457" s="22" t="s">
        <v>1145</v>
      </c>
      <c r="AI457" s="22" t="s">
        <v>47</v>
      </c>
      <c r="AJ457" s="24">
        <v>42387</v>
      </c>
      <c r="AK457" s="24">
        <v>42391</v>
      </c>
      <c r="AL457" s="22">
        <v>30</v>
      </c>
      <c r="AM457" s="22" t="s">
        <v>1146</v>
      </c>
      <c r="AN457" s="22" t="s">
        <v>967</v>
      </c>
      <c r="AO457" s="22" t="s">
        <v>2439</v>
      </c>
      <c r="AP457" s="23">
        <v>100</v>
      </c>
      <c r="AQ457" s="25" t="s">
        <v>1147</v>
      </c>
      <c r="AR457" s="25" t="s">
        <v>1148</v>
      </c>
      <c r="AS457" s="23">
        <v>100</v>
      </c>
      <c r="AT457" s="25" t="s">
        <v>1147</v>
      </c>
      <c r="AU457" s="22" t="s">
        <v>1149</v>
      </c>
      <c r="AV457" s="26">
        <f>+AS457</f>
        <v>100</v>
      </c>
      <c r="AW457" s="27">
        <v>1</v>
      </c>
      <c r="AX457" s="25" t="str">
        <f>+AT457</f>
        <v>Cronograma elaborado de actividades para el impulso de 7 expedientes vigencia 2011</v>
      </c>
      <c r="AY457" s="86" t="str">
        <f>+AU457</f>
        <v>Archivo fisico OFIDI GRUVE Carpeta Plan de acciòn y carpeta virtual PC/Doris Sanchez/mis documentos/plan de acciòn Cronograma paraimpulso y seguimiento expedientes 2011.</v>
      </c>
      <c r="AZ457" s="94">
        <f>+VLOOKUP(AG457,'[15]PA con seg IV Trimestre OFIDI'!$AG$458:$BC$466,20,FALSE)</f>
        <v>100</v>
      </c>
      <c r="BA457" s="106">
        <f t="shared" si="127"/>
        <v>1</v>
      </c>
      <c r="BB457" s="94" t="str">
        <f>+VLOOKUP(AG457,'[15]PA con seg IV Trimestre OFIDI'!$AG$458:$BC$466,22,FALSE)</f>
        <v>Cronograma elaborado en el primer trimestre para impulso de los procesos con hechos vigencia 2011, se subió el respectivo documento a traves del Google</v>
      </c>
      <c r="BC457" s="94" t="str">
        <f>+VLOOKUP(AG457,'[15]PA con seg IV Trimestre OFIDI'!$AG$458:$BC$466,23,FALSE)</f>
        <v>Archivo fisico OFIDI GRUVE Carpeta Plan de acciòn y carpeta virtual PC/Doris Sanchez/mis documentos/plan de acciòn Cronograma paraimpulso y seguimiento expedientes 2011.</v>
      </c>
      <c r="BD457" s="107">
        <f t="shared" si="124"/>
        <v>4</v>
      </c>
      <c r="BE457" s="107">
        <f t="shared" si="125"/>
        <v>4</v>
      </c>
      <c r="BF457" s="108">
        <f t="shared" si="126"/>
        <v>1</v>
      </c>
      <c r="BG457" s="381">
        <f t="shared" si="119"/>
        <v>1</v>
      </c>
      <c r="BH457" s="381">
        <f t="shared" si="120"/>
        <v>1</v>
      </c>
      <c r="BI457" s="382">
        <f t="shared" si="121"/>
        <v>0.6</v>
      </c>
      <c r="BJ457" s="381">
        <f t="shared" si="122"/>
        <v>0.3</v>
      </c>
      <c r="BK457" s="381">
        <f t="shared" si="123"/>
        <v>0.18</v>
      </c>
    </row>
    <row r="458" spans="1:63" ht="82.5" thickTop="1" thickBot="1" x14ac:dyDescent="0.3">
      <c r="A458" s="18" t="s">
        <v>825</v>
      </c>
      <c r="B458" s="18" t="s">
        <v>683</v>
      </c>
      <c r="C458" s="18" t="s">
        <v>825</v>
      </c>
      <c r="D458" s="19" t="s">
        <v>683</v>
      </c>
      <c r="E458" s="19" t="s">
        <v>677</v>
      </c>
      <c r="F458" s="19" t="s">
        <v>678</v>
      </c>
      <c r="G458" s="19" t="s">
        <v>824</v>
      </c>
      <c r="H458" s="19" t="s">
        <v>680</v>
      </c>
      <c r="I458" s="19" t="s">
        <v>681</v>
      </c>
      <c r="J458" s="19" t="s">
        <v>682</v>
      </c>
      <c r="K458" s="19">
        <v>88</v>
      </c>
      <c r="L458" s="19" t="s">
        <v>38</v>
      </c>
      <c r="M458" s="19" t="s">
        <v>699</v>
      </c>
      <c r="N458" s="19" t="s">
        <v>700</v>
      </c>
      <c r="O458" s="23">
        <v>60</v>
      </c>
      <c r="P458" s="23">
        <v>25</v>
      </c>
      <c r="Q458" s="18" t="s">
        <v>38</v>
      </c>
      <c r="R458" s="18" t="s">
        <v>1144</v>
      </c>
      <c r="S458" s="18" t="s">
        <v>967</v>
      </c>
      <c r="T458" s="22" t="s">
        <v>2439</v>
      </c>
      <c r="U458" s="22">
        <v>0</v>
      </c>
      <c r="V458" s="18"/>
      <c r="W458" s="18"/>
      <c r="X458" s="18">
        <v>0</v>
      </c>
      <c r="Y458" s="18"/>
      <c r="Z458" s="18"/>
      <c r="AA458" s="101"/>
      <c r="AB458" s="204" t="s">
        <v>2677</v>
      </c>
      <c r="AC458" s="104"/>
      <c r="AD458" s="49">
        <f>+VLOOKUP(M458,'[15]PA con seg IV Trimestre OFIDI'!$M$458:$AF$466,18,FALSE)</f>
        <v>25</v>
      </c>
      <c r="AE458" s="49" t="str">
        <f>+VLOOKUP(M458,'[15]PA con seg IV Trimestre OFIDI'!$M$458:$AF$466,19,FALSE)</f>
        <v>11 casos disciplinarios con hechos vigencia 2011 resueltos</v>
      </c>
      <c r="AF458" s="49" t="str">
        <f>+VLOOKUP(M458,'[15]PA con seg IV Trimestre OFIDI'!$M$458:$AF$466,20,FALSE)</f>
        <v>Carpeta Plan de Acción GRUVE OFIDI</v>
      </c>
      <c r="AG458" s="23">
        <v>1028</v>
      </c>
      <c r="AH458" s="22" t="s">
        <v>1150</v>
      </c>
      <c r="AI458" s="22" t="s">
        <v>47</v>
      </c>
      <c r="AJ458" s="24">
        <v>42394</v>
      </c>
      <c r="AK458" s="24">
        <v>42716</v>
      </c>
      <c r="AL458" s="22">
        <v>30</v>
      </c>
      <c r="AM458" s="22" t="s">
        <v>1146</v>
      </c>
      <c r="AN458" s="22" t="s">
        <v>967</v>
      </c>
      <c r="AO458" s="22" t="s">
        <v>2439</v>
      </c>
      <c r="AP458" s="23"/>
      <c r="AQ458" s="25" t="s">
        <v>1151</v>
      </c>
      <c r="AR458" s="25" t="s">
        <v>1148</v>
      </c>
      <c r="AS458" s="23">
        <v>100</v>
      </c>
      <c r="AT458" s="25" t="s">
        <v>1152</v>
      </c>
      <c r="AU458" s="22" t="s">
        <v>1153</v>
      </c>
      <c r="AV458" s="26">
        <f>+AS458</f>
        <v>100</v>
      </c>
      <c r="AW458" s="27">
        <v>0.77329192546583847</v>
      </c>
      <c r="AX458" s="25" t="str">
        <f>+AT458</f>
        <v>Seguimiento realizado con oficios OFIDI-GOPEV-1235-2016 dirigidos a Dr. Nancy Mazuera y Germán Maldonado solicitud estado procesos casos 2011.</v>
      </c>
      <c r="AY458" s="86" t="str">
        <f>+AU458</f>
        <v xml:space="preserve">Archivo fisico OFIDI GRUVE Carpeta Plan de acciòn </v>
      </c>
      <c r="AZ458" s="94">
        <f>+VLOOKUP(AG458,'[15]PA con seg IV Trimestre OFIDI'!$AG$458:$BC$466,20,FALSE)</f>
        <v>100</v>
      </c>
      <c r="BA458" s="106">
        <f t="shared" si="127"/>
        <v>1</v>
      </c>
      <c r="BB458" s="94" t="str">
        <f>+VLOOKUP(AG458,'[15]PA con seg IV Trimestre OFIDI'!$AG$458:$BC$466,22,FALSE)</f>
        <v>Reunión  6 octubre 2016 con los abogados de OFIDI  para  seguimiento y verificación procesos con hechos 2011 y 2012 (Acta 073/2016) .  Videoconferencia el día 4 noviembre 2016 a nivel Regional  seguimiento descongestión Disciplinaria  (Acta 079/2016)  y Oficio 2016IE25366 11/10/2016 Seguimiento a instrucciones reunión 6 de octubre 2016.</v>
      </c>
      <c r="BC458" s="94" t="str">
        <f>+VLOOKUP(AG458,'[15]PA con seg IV Trimestre OFIDI'!$AG$458:$BC$466,23,FALSE)</f>
        <v>Archivo fisico OFIDI GRUVE Carpeta Plan de acciòn y carpeta virtual PC/Doris Sanchez/mis documentos/plan de acciòn/  Registros documentales 4 Trimes OFIDI 2016.</v>
      </c>
      <c r="BD458" s="107">
        <f t="shared" si="124"/>
        <v>322</v>
      </c>
      <c r="BE458" s="107">
        <f t="shared" si="125"/>
        <v>322</v>
      </c>
      <c r="BF458" s="108">
        <f t="shared" si="126"/>
        <v>1</v>
      </c>
      <c r="BG458" s="381">
        <f t="shared" si="119"/>
        <v>1</v>
      </c>
      <c r="BH458" s="381">
        <f t="shared" si="120"/>
        <v>1</v>
      </c>
      <c r="BI458" s="382">
        <f t="shared" si="121"/>
        <v>0.6</v>
      </c>
      <c r="BJ458" s="381">
        <f t="shared" si="122"/>
        <v>0.3</v>
      </c>
      <c r="BK458" s="381">
        <f t="shared" si="123"/>
        <v>0.18</v>
      </c>
    </row>
    <row r="459" spans="1:63" ht="55.5" thickTop="1" thickBot="1" x14ac:dyDescent="0.3">
      <c r="A459" s="18" t="s">
        <v>825</v>
      </c>
      <c r="B459" s="18" t="s">
        <v>683</v>
      </c>
      <c r="C459" s="18" t="s">
        <v>825</v>
      </c>
      <c r="D459" s="19" t="s">
        <v>683</v>
      </c>
      <c r="E459" s="19" t="s">
        <v>677</v>
      </c>
      <c r="F459" s="19" t="s">
        <v>678</v>
      </c>
      <c r="G459" s="19" t="s">
        <v>824</v>
      </c>
      <c r="H459" s="19" t="s">
        <v>680</v>
      </c>
      <c r="I459" s="19" t="s">
        <v>681</v>
      </c>
      <c r="J459" s="19" t="s">
        <v>682</v>
      </c>
      <c r="K459" s="19">
        <v>88</v>
      </c>
      <c r="L459" s="19" t="s">
        <v>38</v>
      </c>
      <c r="M459" s="19" t="s">
        <v>699</v>
      </c>
      <c r="N459" s="19" t="s">
        <v>700</v>
      </c>
      <c r="O459" s="23">
        <v>60</v>
      </c>
      <c r="P459" s="23">
        <v>25</v>
      </c>
      <c r="Q459" s="18" t="s">
        <v>38</v>
      </c>
      <c r="R459" s="18" t="s">
        <v>1144</v>
      </c>
      <c r="S459" s="18" t="s">
        <v>967</v>
      </c>
      <c r="T459" s="22" t="s">
        <v>2439</v>
      </c>
      <c r="U459" s="22">
        <v>0</v>
      </c>
      <c r="V459" s="18"/>
      <c r="W459" s="22"/>
      <c r="X459" s="18">
        <v>0</v>
      </c>
      <c r="Y459" s="18"/>
      <c r="Z459" s="18"/>
      <c r="AA459" s="101"/>
      <c r="AB459" s="204" t="s">
        <v>2677</v>
      </c>
      <c r="AC459" s="104"/>
      <c r="AD459" s="49">
        <f>+VLOOKUP(M459,'[15]PA con seg IV Trimestre OFIDI'!$M$458:$AF$466,18,FALSE)</f>
        <v>25</v>
      </c>
      <c r="AE459" s="49" t="str">
        <f>+VLOOKUP(M459,'[15]PA con seg IV Trimestre OFIDI'!$M$458:$AF$466,19,FALSE)</f>
        <v>11 casos disciplinarios con hechos vigencia 2011 resueltos</v>
      </c>
      <c r="AF459" s="49" t="str">
        <f>+VLOOKUP(M459,'[15]PA con seg IV Trimestre OFIDI'!$M$458:$AF$466,20,FALSE)</f>
        <v>Carpeta Plan de Acción GRUVE OFIDI</v>
      </c>
      <c r="AG459" s="23">
        <v>1029</v>
      </c>
      <c r="AH459" s="22" t="s">
        <v>1154</v>
      </c>
      <c r="AI459" s="22" t="s">
        <v>47</v>
      </c>
      <c r="AJ459" s="24">
        <v>42716</v>
      </c>
      <c r="AK459" s="24">
        <v>42719</v>
      </c>
      <c r="AL459" s="22">
        <v>40</v>
      </c>
      <c r="AM459" s="22" t="s">
        <v>1146</v>
      </c>
      <c r="AN459" s="22" t="s">
        <v>967</v>
      </c>
      <c r="AO459" s="22" t="s">
        <v>2439</v>
      </c>
      <c r="AP459" s="23"/>
      <c r="AQ459" s="25"/>
      <c r="AR459" s="25"/>
      <c r="AS459" s="23"/>
      <c r="AT459" s="25" t="s">
        <v>1155</v>
      </c>
      <c r="AU459" s="22"/>
      <c r="AV459" s="109"/>
      <c r="AW459" s="27" t="s">
        <v>3102</v>
      </c>
      <c r="AX459" s="109"/>
      <c r="AY459" s="208"/>
      <c r="AZ459" s="94">
        <f>+VLOOKUP(AG459,'[15]PA con seg IV Trimestre OFIDI'!$AG$458:$BC$466,20,FALSE)</f>
        <v>100</v>
      </c>
      <c r="BA459" s="106">
        <f t="shared" si="127"/>
        <v>1</v>
      </c>
      <c r="BB459" s="94" t="str">
        <f>+VLOOKUP(AG459,'[15]PA con seg IV Trimestre OFIDI'!$AG$458:$BC$466,22,FALSE)</f>
        <v xml:space="preserve">Oficio 2016IE0032326 de 2016, contentivo del Informe de actividades sobre el estado de los procesos con hechos vigencia 2011 </v>
      </c>
      <c r="BC459" s="94" t="str">
        <f>+VLOOKUP(AG459,'[15]PA con seg IV Trimestre OFIDI'!$AG$458:$BC$466,23,FALSE)</f>
        <v>Archivo fisico OFIDI GRUVE Carpeta Plan de acciòn y carpeta virtual PC/Doris Sanchez/mis documentos/plan de acciòn/  Registros documentales 4 Trimes OFIDI 2016.</v>
      </c>
      <c r="BD459" s="107">
        <f t="shared" si="124"/>
        <v>3</v>
      </c>
      <c r="BE459" s="107">
        <f t="shared" si="125"/>
        <v>3</v>
      </c>
      <c r="BF459" s="108">
        <f t="shared" si="126"/>
        <v>1</v>
      </c>
      <c r="BG459" s="381">
        <f t="shared" si="119"/>
        <v>1</v>
      </c>
      <c r="BH459" s="381">
        <f t="shared" si="120"/>
        <v>1</v>
      </c>
      <c r="BI459" s="382">
        <f t="shared" si="121"/>
        <v>0.6</v>
      </c>
      <c r="BJ459" s="381">
        <f t="shared" si="122"/>
        <v>0.4</v>
      </c>
      <c r="BK459" s="381">
        <f t="shared" si="123"/>
        <v>0.24</v>
      </c>
    </row>
    <row r="460" spans="1:63" ht="96" thickTop="1" thickBot="1" x14ac:dyDescent="0.3">
      <c r="A460" s="18" t="s">
        <v>825</v>
      </c>
      <c r="B460" s="18" t="s">
        <v>683</v>
      </c>
      <c r="C460" s="18" t="s">
        <v>825</v>
      </c>
      <c r="D460" s="19" t="s">
        <v>683</v>
      </c>
      <c r="E460" s="19" t="s">
        <v>677</v>
      </c>
      <c r="F460" s="19" t="s">
        <v>678</v>
      </c>
      <c r="G460" s="19" t="s">
        <v>824</v>
      </c>
      <c r="H460" s="19" t="s">
        <v>680</v>
      </c>
      <c r="I460" s="19" t="s">
        <v>681</v>
      </c>
      <c r="J460" s="19" t="s">
        <v>682</v>
      </c>
      <c r="K460" s="19">
        <v>88</v>
      </c>
      <c r="L460" s="19" t="s">
        <v>38</v>
      </c>
      <c r="M460" s="19" t="s">
        <v>701</v>
      </c>
      <c r="N460" s="19" t="s">
        <v>702</v>
      </c>
      <c r="O460" s="389">
        <v>20</v>
      </c>
      <c r="P460" s="23">
        <v>100</v>
      </c>
      <c r="Q460" s="18" t="s">
        <v>38</v>
      </c>
      <c r="R460" s="21" t="s">
        <v>1144</v>
      </c>
      <c r="S460" s="22" t="s">
        <v>967</v>
      </c>
      <c r="T460" s="22" t="s">
        <v>2439</v>
      </c>
      <c r="U460" s="22">
        <v>100</v>
      </c>
      <c r="V460" s="22" t="s">
        <v>1156</v>
      </c>
      <c r="W460" s="102" t="s">
        <v>1157</v>
      </c>
      <c r="X460" s="22">
        <v>100</v>
      </c>
      <c r="Y460" s="22" t="s">
        <v>1158</v>
      </c>
      <c r="Z460" s="102" t="s">
        <v>1159</v>
      </c>
      <c r="AA460" s="101"/>
      <c r="AB460" s="204" t="s">
        <v>2677</v>
      </c>
      <c r="AC460" s="204"/>
      <c r="AD460" s="49">
        <f>+VLOOKUP(M460,'[15]PA con seg IV Trimestre OFIDI'!$M$458:$AF$466,18,FALSE)</f>
        <v>100</v>
      </c>
      <c r="AE460" s="49" t="str">
        <f>+VLOOKUP(M460,'[15]PA con seg IV Trimestre OFIDI'!$M$458:$AF$466,19,FALSE)</f>
        <v>5 Sesiones del Comitè para Estudio y análisis de 548 quejas recibidas durante el trimestre.</v>
      </c>
      <c r="AF460" s="49" t="str">
        <f>+VLOOKUP(M460,'[15]PA con seg IV Trimestre OFIDI'!$M$458:$AF$466,20,FALSE)</f>
        <v>Carpeta fisica comité de quejas OFIDI / Grupo de Prevención no se anexan, toda vez que dan cuenta de hechos que están sometidos a Reserva legal dentro de las respectivas Investigaciones.  Se encuentra disponibles para consulta en la OFIDI.</v>
      </c>
      <c r="AG460" s="23">
        <v>1030</v>
      </c>
      <c r="AH460" s="22" t="s">
        <v>1160</v>
      </c>
      <c r="AI460" s="22" t="s">
        <v>70</v>
      </c>
      <c r="AJ460" s="24">
        <v>42381</v>
      </c>
      <c r="AK460" s="24">
        <v>42716</v>
      </c>
      <c r="AL460" s="22">
        <v>30</v>
      </c>
      <c r="AM460" s="22" t="s">
        <v>1146</v>
      </c>
      <c r="AN460" s="22" t="s">
        <v>967</v>
      </c>
      <c r="AO460" s="22" t="s">
        <v>2439</v>
      </c>
      <c r="AP460" s="23">
        <v>100</v>
      </c>
      <c r="AQ460" s="25" t="s">
        <v>1156</v>
      </c>
      <c r="AR460" s="25" t="s">
        <v>1157</v>
      </c>
      <c r="AS460" s="23">
        <v>100</v>
      </c>
      <c r="AT460" s="25" t="s">
        <v>1158</v>
      </c>
      <c r="AU460" s="102" t="s">
        <v>2429</v>
      </c>
      <c r="AV460" s="266">
        <v>100</v>
      </c>
      <c r="AW460" s="27">
        <v>0.78208955223880594</v>
      </c>
      <c r="AX460" s="18" t="s">
        <v>2674</v>
      </c>
      <c r="AY460" s="110" t="s">
        <v>2674</v>
      </c>
      <c r="AZ460" s="94">
        <f>+VLOOKUP(AG460,'[15]PA con seg IV Trimestre OFIDI'!$AG$458:$BC$466,20,FALSE)</f>
        <v>100</v>
      </c>
      <c r="BA460" s="106">
        <f t="shared" si="127"/>
        <v>1</v>
      </c>
      <c r="BB460" s="94" t="str">
        <f>+VLOOKUP(AG460,'[15]PA con seg IV Trimestre OFIDI'!$AG$458:$BC$466,22,FALSE)</f>
        <v>Actas Numeros  74-2016, Acta No. 77-2016, Acta No. 78-2016, Aca No. 81 - 2016 y Acta No. 084 - 2'016 por medio de las cuales el Comité de Quejas analiza y toma decisiones sobre las quejas allegadas durante el periodo a la OFIDI.   No se anexan por cuanto dan cuenta de hechos que estan sometidos a reserva legal dentro de las respectivas investigaciones.</v>
      </c>
      <c r="BC460" s="94" t="str">
        <f>+VLOOKUP(AG460,'[15]PA con seg IV Trimestre OFIDI'!$AG$458:$BC$466,23,FALSE)</f>
        <v>Carpeta fisica comité de quejas OFIDI / Grupo de Prevención no se anexan, toda vez que dan cuenta de hechos que están sometidos a Reserva legal dentro de las respectivas Investigaciones.  Se encuentra disponibles para consulta en la OFIDI.</v>
      </c>
      <c r="BD460" s="107">
        <f t="shared" si="124"/>
        <v>335</v>
      </c>
      <c r="BE460" s="107">
        <f t="shared" si="125"/>
        <v>335</v>
      </c>
      <c r="BF460" s="108">
        <f t="shared" si="126"/>
        <v>1</v>
      </c>
      <c r="BG460" s="381">
        <f t="shared" si="119"/>
        <v>1</v>
      </c>
      <c r="BH460" s="381">
        <f t="shared" si="120"/>
        <v>1</v>
      </c>
      <c r="BI460" s="382">
        <f t="shared" si="121"/>
        <v>0.2</v>
      </c>
      <c r="BJ460" s="381">
        <f t="shared" si="122"/>
        <v>0.3</v>
      </c>
      <c r="BK460" s="381">
        <f t="shared" si="123"/>
        <v>0.06</v>
      </c>
    </row>
    <row r="461" spans="1:63" ht="123" thickTop="1" thickBot="1" x14ac:dyDescent="0.3">
      <c r="A461" s="18" t="s">
        <v>825</v>
      </c>
      <c r="B461" s="18" t="s">
        <v>683</v>
      </c>
      <c r="C461" s="18" t="s">
        <v>825</v>
      </c>
      <c r="D461" s="19" t="s">
        <v>683</v>
      </c>
      <c r="E461" s="19" t="s">
        <v>677</v>
      </c>
      <c r="F461" s="19" t="s">
        <v>678</v>
      </c>
      <c r="G461" s="19" t="s">
        <v>824</v>
      </c>
      <c r="H461" s="19" t="s">
        <v>680</v>
      </c>
      <c r="I461" s="19" t="s">
        <v>681</v>
      </c>
      <c r="J461" s="19" t="s">
        <v>682</v>
      </c>
      <c r="K461" s="19">
        <v>88</v>
      </c>
      <c r="L461" s="19" t="s">
        <v>38</v>
      </c>
      <c r="M461" s="19" t="s">
        <v>701</v>
      </c>
      <c r="N461" s="19" t="s">
        <v>702</v>
      </c>
      <c r="O461" s="389">
        <v>20</v>
      </c>
      <c r="P461" s="23">
        <v>100</v>
      </c>
      <c r="Q461" s="18" t="s">
        <v>38</v>
      </c>
      <c r="R461" s="18" t="s">
        <v>1144</v>
      </c>
      <c r="S461" s="18" t="s">
        <v>967</v>
      </c>
      <c r="T461" s="22" t="s">
        <v>2439</v>
      </c>
      <c r="U461" s="22">
        <v>100</v>
      </c>
      <c r="V461" s="22" t="s">
        <v>1156</v>
      </c>
      <c r="W461" s="102" t="s">
        <v>1157</v>
      </c>
      <c r="X461" s="22">
        <v>100</v>
      </c>
      <c r="Y461" s="22" t="s">
        <v>1158</v>
      </c>
      <c r="Z461" s="102" t="s">
        <v>1159</v>
      </c>
      <c r="AA461" s="101"/>
      <c r="AB461" s="204" t="s">
        <v>2677</v>
      </c>
      <c r="AC461" s="104"/>
      <c r="AD461" s="49">
        <f>+VLOOKUP(M461,'[15]PA con seg IV Trimestre OFIDI'!$M$458:$AF$466,18,FALSE)</f>
        <v>100</v>
      </c>
      <c r="AE461" s="49" t="str">
        <f>+VLOOKUP(M461,'[15]PA con seg IV Trimestre OFIDI'!$M$458:$AF$466,19,FALSE)</f>
        <v>5 Sesiones del Comitè para Estudio y análisis de 548 quejas recibidas durante el trimestre.</v>
      </c>
      <c r="AF461" s="49" t="str">
        <f>+VLOOKUP(M461,'[15]PA con seg IV Trimestre OFIDI'!$M$458:$AF$466,20,FALSE)</f>
        <v>Carpeta fisica comité de quejas OFIDI / Grupo de Prevención no se anexan, toda vez que dan cuenta de hechos que están sometidos a Reserva legal dentro de las respectivas Investigaciones.  Se encuentra disponibles para consulta en la OFIDI.</v>
      </c>
      <c r="AG461" s="23">
        <v>1031</v>
      </c>
      <c r="AH461" s="22" t="s">
        <v>1161</v>
      </c>
      <c r="AI461" s="22" t="s">
        <v>70</v>
      </c>
      <c r="AJ461" s="24">
        <v>42381</v>
      </c>
      <c r="AK461" s="24">
        <v>42716</v>
      </c>
      <c r="AL461" s="22">
        <v>30</v>
      </c>
      <c r="AM461" s="22" t="s">
        <v>1146</v>
      </c>
      <c r="AN461" s="22" t="s">
        <v>967</v>
      </c>
      <c r="AO461" s="22" t="s">
        <v>2439</v>
      </c>
      <c r="AP461" s="23">
        <v>100</v>
      </c>
      <c r="AQ461" s="25" t="s">
        <v>1162</v>
      </c>
      <c r="AR461" s="25" t="s">
        <v>1163</v>
      </c>
      <c r="AS461" s="23">
        <v>100</v>
      </c>
      <c r="AT461" s="25" t="s">
        <v>1164</v>
      </c>
      <c r="AU461" s="102" t="s">
        <v>1165</v>
      </c>
      <c r="AV461" s="266">
        <v>100</v>
      </c>
      <c r="AW461" s="27">
        <v>0.78208955223880594</v>
      </c>
      <c r="AX461" s="18" t="s">
        <v>2675</v>
      </c>
      <c r="AY461" s="110" t="s">
        <v>2676</v>
      </c>
      <c r="AZ461" s="94">
        <f>+VLOOKUP(AG461,'[15]PA con seg IV Trimestre OFIDI'!$AG$458:$BC$466,20,FALSE)</f>
        <v>100</v>
      </c>
      <c r="BA461" s="106">
        <f t="shared" si="127"/>
        <v>1</v>
      </c>
      <c r="BB461" s="94" t="str">
        <f>+VLOOKUP(AG461,'[15]PA con seg IV Trimestre OFIDI'!$AG$458:$BC$466,22,FALSE)</f>
        <v>5 Sesiones del Comitè para Estudio y análisis de 548 quejas recibidas durante el trimestre.</v>
      </c>
      <c r="BC461" s="94" t="str">
        <f>+VLOOKUP(AG461,'[15]PA con seg IV Trimestre OFIDI'!$AG$458:$BC$466,23,FALSE)</f>
        <v>10 registros que evidencias el reparto de las quejas durante el tercer trimestre en las siguientes fechas 6 13, 24 y 31  de octubre 2016, del 11 y 25 de noviembre de 2016  y 9 de diciembre de 2016;  Reposan en carpeta fìsica carpeta reparto inhibitorios 2016 OFIDI-GRUVE y 6 registros documentales que evidencias el reparto de quejas de fechas: 13 y 31 (2)   de octubre, 11 y 25 de noviembre de 2016  y 9 de diciembre de 2016; . Reposan en carpeta fìsica carpeta reparto IP - 2016 OFIDI-GRUVE</v>
      </c>
      <c r="BD461" s="107">
        <f t="shared" si="124"/>
        <v>335</v>
      </c>
      <c r="BE461" s="107">
        <f t="shared" si="125"/>
        <v>335</v>
      </c>
      <c r="BF461" s="108">
        <f t="shared" si="126"/>
        <v>1</v>
      </c>
      <c r="BG461" s="381">
        <f t="shared" si="119"/>
        <v>1</v>
      </c>
      <c r="BH461" s="381">
        <f t="shared" si="120"/>
        <v>1</v>
      </c>
      <c r="BI461" s="382">
        <f t="shared" si="121"/>
        <v>0.2</v>
      </c>
      <c r="BJ461" s="381">
        <f t="shared" si="122"/>
        <v>0.3</v>
      </c>
      <c r="BK461" s="381">
        <f t="shared" si="123"/>
        <v>0.06</v>
      </c>
    </row>
    <row r="462" spans="1:63" ht="96" thickTop="1" thickBot="1" x14ac:dyDescent="0.3">
      <c r="A462" s="18" t="s">
        <v>825</v>
      </c>
      <c r="B462" s="18" t="s">
        <v>683</v>
      </c>
      <c r="C462" s="18" t="s">
        <v>825</v>
      </c>
      <c r="D462" s="19" t="s">
        <v>683</v>
      </c>
      <c r="E462" s="19" t="s">
        <v>677</v>
      </c>
      <c r="F462" s="19" t="s">
        <v>678</v>
      </c>
      <c r="G462" s="19" t="s">
        <v>824</v>
      </c>
      <c r="H462" s="19" t="s">
        <v>680</v>
      </c>
      <c r="I462" s="19" t="s">
        <v>681</v>
      </c>
      <c r="J462" s="19" t="s">
        <v>682</v>
      </c>
      <c r="K462" s="19">
        <v>88</v>
      </c>
      <c r="L462" s="19" t="s">
        <v>38</v>
      </c>
      <c r="M462" s="19" t="s">
        <v>701</v>
      </c>
      <c r="N462" s="19" t="s">
        <v>702</v>
      </c>
      <c r="O462" s="389">
        <v>20</v>
      </c>
      <c r="P462" s="23">
        <v>100</v>
      </c>
      <c r="Q462" s="18" t="s">
        <v>38</v>
      </c>
      <c r="R462" s="18" t="s">
        <v>1144</v>
      </c>
      <c r="S462" s="18" t="s">
        <v>967</v>
      </c>
      <c r="T462" s="22" t="s">
        <v>2439</v>
      </c>
      <c r="U462" s="22">
        <v>100</v>
      </c>
      <c r="V462" s="22" t="s">
        <v>1156</v>
      </c>
      <c r="W462" s="102" t="s">
        <v>1157</v>
      </c>
      <c r="X462" s="22">
        <v>100</v>
      </c>
      <c r="Y462" s="22" t="s">
        <v>1158</v>
      </c>
      <c r="Z462" s="102" t="s">
        <v>1159</v>
      </c>
      <c r="AA462" s="101"/>
      <c r="AB462" s="204" t="s">
        <v>2677</v>
      </c>
      <c r="AC462" s="104"/>
      <c r="AD462" s="49">
        <f>+VLOOKUP(M462,'[15]PA con seg IV Trimestre OFIDI'!$M$458:$AF$466,18,FALSE)</f>
        <v>100</v>
      </c>
      <c r="AE462" s="49" t="str">
        <f>+VLOOKUP(M462,'[15]PA con seg IV Trimestre OFIDI'!$M$458:$AF$466,19,FALSE)</f>
        <v>5 Sesiones del Comitè para Estudio y análisis de 548 quejas recibidas durante el trimestre.</v>
      </c>
      <c r="AF462" s="49" t="str">
        <f>+VLOOKUP(M462,'[15]PA con seg IV Trimestre OFIDI'!$M$458:$AF$466,20,FALSE)</f>
        <v>Carpeta fisica comité de quejas OFIDI / Grupo de Prevención no se anexan, toda vez que dan cuenta de hechos que están sometidos a Reserva legal dentro de las respectivas Investigaciones.  Se encuentra disponibles para consulta en la OFIDI.</v>
      </c>
      <c r="AG462" s="23">
        <v>1032</v>
      </c>
      <c r="AH462" s="22" t="s">
        <v>1166</v>
      </c>
      <c r="AI462" s="22" t="s">
        <v>47</v>
      </c>
      <c r="AJ462" s="24">
        <v>42381</v>
      </c>
      <c r="AK462" s="24">
        <v>42716</v>
      </c>
      <c r="AL462" s="22">
        <v>40</v>
      </c>
      <c r="AM462" s="22" t="s">
        <v>1146</v>
      </c>
      <c r="AN462" s="22" t="s">
        <v>967</v>
      </c>
      <c r="AO462" s="22" t="s">
        <v>2439</v>
      </c>
      <c r="AP462" s="23">
        <v>100</v>
      </c>
      <c r="AQ462" s="25" t="s">
        <v>1167</v>
      </c>
      <c r="AR462" s="25" t="s">
        <v>1168</v>
      </c>
      <c r="AS462" s="23">
        <v>100</v>
      </c>
      <c r="AT462" s="25" t="s">
        <v>1169</v>
      </c>
      <c r="AU462" s="22" t="s">
        <v>1170</v>
      </c>
      <c r="AV462" s="109">
        <v>100</v>
      </c>
      <c r="AW462" s="27">
        <v>0.78208955223880594</v>
      </c>
      <c r="AX462" s="25" t="str">
        <f>+AT462</f>
        <v xml:space="preserve">Revisiòn y aprobaciòn a través del visto bueno por parte del Coordinador del GINDI en los Proyectos de Autos.  Actuaciones registradas en el libro de Autos y en el SIID </v>
      </c>
      <c r="AY462" s="86" t="str">
        <f>+AU462</f>
        <v>Libro radicador de Expedientes folios 384 en adelante ubicado en la Secretaría del Despacho.</v>
      </c>
      <c r="AZ462" s="94">
        <f>+VLOOKUP(AG462,'[15]PA con seg IV Trimestre OFIDI'!$AG$458:$BC$466,20,FALSE)</f>
        <v>100</v>
      </c>
      <c r="BA462" s="106">
        <f t="shared" si="127"/>
        <v>1</v>
      </c>
      <c r="BB462" s="94" t="str">
        <f>+VLOOKUP(AG462,'[15]PA con seg IV Trimestre OFIDI'!$AG$458:$BC$466,22,FALSE)</f>
        <v xml:space="preserve">Revisión y aprobación a través de visto bueno por parte del Coordinador del GINDI  en los proyectos de Autos, según registro en tomo II del libro radicador de ingreso y salida de expedientes del Despacho </v>
      </c>
      <c r="BC462" s="94" t="str">
        <f>+VLOOKUP(AG462,'[15]PA con seg IV Trimestre OFIDI'!$AG$458:$BC$466,23,FALSE)</f>
        <v>Libro radicador de Ingreso y salida de expedientes del despacho Tomo II paginas paginas 7 a 15, ubicado en la secretaria del Despacho.</v>
      </c>
      <c r="BD462" s="107">
        <f t="shared" si="124"/>
        <v>335</v>
      </c>
      <c r="BE462" s="107">
        <f t="shared" si="125"/>
        <v>335</v>
      </c>
      <c r="BF462" s="108">
        <f t="shared" si="126"/>
        <v>1</v>
      </c>
      <c r="BG462" s="381">
        <f t="shared" si="119"/>
        <v>1</v>
      </c>
      <c r="BH462" s="381">
        <f t="shared" si="120"/>
        <v>1</v>
      </c>
      <c r="BI462" s="382">
        <f t="shared" si="121"/>
        <v>0.2</v>
      </c>
      <c r="BJ462" s="381">
        <f t="shared" si="122"/>
        <v>0.4</v>
      </c>
      <c r="BK462" s="381">
        <f t="shared" si="123"/>
        <v>0.08</v>
      </c>
    </row>
    <row r="463" spans="1:63" ht="82.5" thickTop="1" thickBot="1" x14ac:dyDescent="0.3">
      <c r="A463" s="18" t="s">
        <v>825</v>
      </c>
      <c r="B463" s="18" t="s">
        <v>683</v>
      </c>
      <c r="C463" s="18" t="s">
        <v>825</v>
      </c>
      <c r="D463" s="19" t="s">
        <v>683</v>
      </c>
      <c r="E463" s="19" t="s">
        <v>677</v>
      </c>
      <c r="F463" s="19" t="s">
        <v>678</v>
      </c>
      <c r="G463" s="19" t="s">
        <v>824</v>
      </c>
      <c r="H463" s="19" t="s">
        <v>680</v>
      </c>
      <c r="I463" s="19" t="s">
        <v>681</v>
      </c>
      <c r="J463" s="19">
        <v>0</v>
      </c>
      <c r="K463" s="19">
        <v>88</v>
      </c>
      <c r="L463" s="19" t="s">
        <v>38</v>
      </c>
      <c r="M463" s="19" t="s">
        <v>705</v>
      </c>
      <c r="N463" s="19" t="s">
        <v>1171</v>
      </c>
      <c r="O463" s="389">
        <v>20</v>
      </c>
      <c r="P463" s="23">
        <v>100</v>
      </c>
      <c r="Q463" s="18" t="s">
        <v>38</v>
      </c>
      <c r="R463" s="21" t="s">
        <v>1144</v>
      </c>
      <c r="S463" s="22" t="s">
        <v>967</v>
      </c>
      <c r="T463" s="22" t="s">
        <v>2439</v>
      </c>
      <c r="U463" s="22">
        <v>0</v>
      </c>
      <c r="V463" s="22"/>
      <c r="W463" s="22"/>
      <c r="X463" s="22">
        <v>35</v>
      </c>
      <c r="Y463" s="22" t="s">
        <v>1172</v>
      </c>
      <c r="Z463" s="22" t="s">
        <v>1173</v>
      </c>
      <c r="AA463" s="101"/>
      <c r="AB463" s="22" t="s">
        <v>2678</v>
      </c>
      <c r="AC463" s="22" t="s">
        <v>2679</v>
      </c>
      <c r="AD463" s="49">
        <f>+VLOOKUP(M463,'[15]PA con seg IV Trimestre OFIDI'!$M$458:$AF$466,18,FALSE)</f>
        <v>100</v>
      </c>
      <c r="AE463" s="49" t="str">
        <f>+VLOOKUP(M463,'[15]PA con seg IV Trimestre OFIDI'!$M$458:$AF$466,19,FALSE)</f>
        <v>2 visitas al EC Bogotá y COMEB actividades de seguimiento y prevención, pendiente visita programada para la Regional Oriente</v>
      </c>
      <c r="AF463" s="49" t="str">
        <f>+VLOOKUP(M463,'[15]PA con seg IV Trimestre OFIDI'!$M$458:$AF$466,20,FALSE)</f>
        <v>Carpeta Plan de Acciòn OFIDI Actiovidad sujeta a modificaciòn en razon a lo aprobado por la DINPE en oficio del 23 de maro de 2016.</v>
      </c>
      <c r="AG463" s="23">
        <v>1033</v>
      </c>
      <c r="AH463" s="22" t="s">
        <v>1174</v>
      </c>
      <c r="AI463" s="22" t="s">
        <v>47</v>
      </c>
      <c r="AJ463" s="24">
        <v>42387</v>
      </c>
      <c r="AK463" s="24">
        <v>42391</v>
      </c>
      <c r="AL463" s="22">
        <v>30</v>
      </c>
      <c r="AM463" s="22" t="s">
        <v>1146</v>
      </c>
      <c r="AN463" s="22" t="s">
        <v>967</v>
      </c>
      <c r="AO463" s="22" t="s">
        <v>2439</v>
      </c>
      <c r="AP463" s="23">
        <v>25</v>
      </c>
      <c r="AQ463" s="25" t="s">
        <v>1175</v>
      </c>
      <c r="AR463" s="25" t="s">
        <v>1176</v>
      </c>
      <c r="AS463" s="23">
        <v>100</v>
      </c>
      <c r="AT463" s="25" t="s">
        <v>1175</v>
      </c>
      <c r="AU463" s="22" t="s">
        <v>1176</v>
      </c>
      <c r="AV463" s="26">
        <v>100</v>
      </c>
      <c r="AW463" s="27">
        <v>1</v>
      </c>
      <c r="AX463" s="25" t="s">
        <v>2682</v>
      </c>
      <c r="AY463" s="86" t="s">
        <v>2679</v>
      </c>
      <c r="AZ463" s="94">
        <f>+VLOOKUP(AG463,'[15]PA con seg IV Trimestre OFIDI'!$AG$458:$BC$466,20,FALSE)</f>
        <v>100</v>
      </c>
      <c r="BA463" s="106">
        <f t="shared" si="127"/>
        <v>1</v>
      </c>
      <c r="BB463" s="94" t="str">
        <f>+VLOOKUP(AG463,'[15]PA con seg IV Trimestre OFIDI'!$AG$458:$BC$466,22,FALSE)</f>
        <v>Oficio contentivo del Cronograma presentado con fecha 23 de marzo a la DINPE. cuenta con autorizaciòn y aprobaciòn del Sr Director General</v>
      </c>
      <c r="BC463" s="94" t="str">
        <f>+VLOOKUP(AG463,'[15]PA con seg IV Trimestre OFIDI'!$AG$458:$BC$466,23,FALSE)</f>
        <v>Carpeta Plan de Acciòn OFIDI Actiovidad sujeta a modificaciòn en razon a lo aprobado por la DINPE en oficio del 23 de maro de 2016.</v>
      </c>
      <c r="BD463" s="107">
        <f t="shared" si="124"/>
        <v>4</v>
      </c>
      <c r="BE463" s="107">
        <f t="shared" si="125"/>
        <v>4</v>
      </c>
      <c r="BF463" s="108">
        <f t="shared" si="126"/>
        <v>1</v>
      </c>
      <c r="BG463" s="381">
        <f t="shared" si="119"/>
        <v>1</v>
      </c>
      <c r="BH463" s="381">
        <f t="shared" si="120"/>
        <v>1</v>
      </c>
      <c r="BI463" s="382">
        <f t="shared" si="121"/>
        <v>0.2</v>
      </c>
      <c r="BJ463" s="381">
        <f t="shared" si="122"/>
        <v>0.3</v>
      </c>
      <c r="BK463" s="381">
        <f t="shared" si="123"/>
        <v>0.06</v>
      </c>
    </row>
    <row r="464" spans="1:63" ht="96" thickTop="1" thickBot="1" x14ac:dyDescent="0.3">
      <c r="A464" s="18" t="s">
        <v>825</v>
      </c>
      <c r="B464" s="18" t="s">
        <v>683</v>
      </c>
      <c r="C464" s="18" t="s">
        <v>825</v>
      </c>
      <c r="D464" s="19" t="s">
        <v>683</v>
      </c>
      <c r="E464" s="19" t="s">
        <v>677</v>
      </c>
      <c r="F464" s="19" t="s">
        <v>678</v>
      </c>
      <c r="G464" s="19" t="s">
        <v>824</v>
      </c>
      <c r="H464" s="19" t="s">
        <v>680</v>
      </c>
      <c r="I464" s="19" t="s">
        <v>681</v>
      </c>
      <c r="J464" s="19">
        <v>0</v>
      </c>
      <c r="K464" s="19">
        <v>88</v>
      </c>
      <c r="L464" s="19" t="s">
        <v>38</v>
      </c>
      <c r="M464" s="19" t="s">
        <v>705</v>
      </c>
      <c r="N464" s="19" t="s">
        <v>1171</v>
      </c>
      <c r="O464" s="389">
        <v>20</v>
      </c>
      <c r="P464" s="23">
        <v>100</v>
      </c>
      <c r="Q464" s="18" t="s">
        <v>38</v>
      </c>
      <c r="R464" s="18" t="s">
        <v>1144</v>
      </c>
      <c r="S464" s="18" t="s">
        <v>967</v>
      </c>
      <c r="T464" s="22" t="s">
        <v>2439</v>
      </c>
      <c r="U464" s="18"/>
      <c r="V464" s="18"/>
      <c r="W464" s="18"/>
      <c r="X464" s="18"/>
      <c r="Y464" s="18"/>
      <c r="Z464" s="18"/>
      <c r="AA464" s="101"/>
      <c r="AB464" s="18" t="s">
        <v>2678</v>
      </c>
      <c r="AC464" s="18" t="s">
        <v>2679</v>
      </c>
      <c r="AD464" s="49">
        <f>+VLOOKUP(M464,'[15]PA con seg IV Trimestre OFIDI'!$M$458:$AF$466,18,FALSE)</f>
        <v>100</v>
      </c>
      <c r="AE464" s="49" t="str">
        <f>+VLOOKUP(M464,'[15]PA con seg IV Trimestre OFIDI'!$M$458:$AF$466,19,FALSE)</f>
        <v>2 visitas al EC Bogotá y COMEB actividades de seguimiento y prevención, pendiente visita programada para la Regional Oriente</v>
      </c>
      <c r="AF464" s="49" t="str">
        <f>+VLOOKUP(M464,'[15]PA con seg IV Trimestre OFIDI'!$M$458:$AF$466,20,FALSE)</f>
        <v>Carpeta Plan de Acciòn OFIDI Actiovidad sujeta a modificaciòn en razon a lo aprobado por la DINPE en oficio del 23 de maro de 2016.</v>
      </c>
      <c r="AG464" s="23">
        <v>1034</v>
      </c>
      <c r="AH464" s="22" t="s">
        <v>1177</v>
      </c>
      <c r="AI464" s="22" t="s">
        <v>47</v>
      </c>
      <c r="AJ464" s="24">
        <v>42387</v>
      </c>
      <c r="AK464" s="24">
        <v>42391</v>
      </c>
      <c r="AL464" s="22">
        <v>30</v>
      </c>
      <c r="AM464" s="22" t="s">
        <v>1146</v>
      </c>
      <c r="AN464" s="22" t="s">
        <v>967</v>
      </c>
      <c r="AO464" s="22" t="s">
        <v>2439</v>
      </c>
      <c r="AP464" s="23">
        <v>0</v>
      </c>
      <c r="AQ464" s="25" t="s">
        <v>1178</v>
      </c>
      <c r="AR464" s="25"/>
      <c r="AS464" s="23">
        <v>33.299999999999997</v>
      </c>
      <c r="AT464" s="25" t="s">
        <v>1179</v>
      </c>
      <c r="AU464" s="22" t="s">
        <v>1173</v>
      </c>
      <c r="AV464" s="109">
        <v>84</v>
      </c>
      <c r="AW464" s="27">
        <v>1</v>
      </c>
      <c r="AX464" s="18" t="s">
        <v>2683</v>
      </c>
      <c r="AY464" s="110" t="s">
        <v>2684</v>
      </c>
      <c r="AZ464" s="94">
        <f>+VLOOKUP(AG464,'[15]PA con seg IV Trimestre OFIDI'!$AG$458:$BC$466,20,FALSE)</f>
        <v>100</v>
      </c>
      <c r="BA464" s="106">
        <f t="shared" si="127"/>
        <v>1</v>
      </c>
      <c r="BB464" s="94" t="str">
        <f>+VLOOKUP(AG464,'[15]PA con seg IV Trimestre OFIDI'!$AG$458:$BC$466,22,FALSE)</f>
        <v xml:space="preserve">Durante el preente trimestre no se realizarón visitas, solamente quedó pendiente la Regional Oriente situación que será incluida en el Plan de Acción de la Proxima Vigencia . Se adelantaron charlas de sensibilización presencial en el EC Bogota y COMEB </v>
      </c>
      <c r="BC464" s="94" t="str">
        <f>+VLOOKUP(AG464,'[15]PA con seg IV Trimestre OFIDI'!$AG$458:$BC$466,23,FALSE)</f>
        <v>Carepta Comité de Quejas y registros fotograficos en equipo Doris/informes notinpec</v>
      </c>
      <c r="BD464" s="107">
        <f t="shared" si="124"/>
        <v>4</v>
      </c>
      <c r="BE464" s="107">
        <f t="shared" si="125"/>
        <v>4</v>
      </c>
      <c r="BF464" s="108">
        <f t="shared" si="126"/>
        <v>1</v>
      </c>
      <c r="BG464" s="381">
        <f t="shared" si="119"/>
        <v>1</v>
      </c>
      <c r="BH464" s="381">
        <f t="shared" si="120"/>
        <v>1</v>
      </c>
      <c r="BI464" s="382">
        <f t="shared" si="121"/>
        <v>0.2</v>
      </c>
      <c r="BJ464" s="381">
        <f t="shared" si="122"/>
        <v>0.3</v>
      </c>
      <c r="BK464" s="381">
        <f t="shared" si="123"/>
        <v>0.06</v>
      </c>
    </row>
    <row r="465" spans="1:63" ht="96" thickTop="1" thickBot="1" x14ac:dyDescent="0.3">
      <c r="A465" s="18" t="s">
        <v>825</v>
      </c>
      <c r="B465" s="18" t="s">
        <v>683</v>
      </c>
      <c r="C465" s="18" t="s">
        <v>825</v>
      </c>
      <c r="D465" s="19" t="s">
        <v>683</v>
      </c>
      <c r="E465" s="19" t="s">
        <v>677</v>
      </c>
      <c r="F465" s="19" t="s">
        <v>678</v>
      </c>
      <c r="G465" s="19" t="s">
        <v>824</v>
      </c>
      <c r="H465" s="19" t="s">
        <v>680</v>
      </c>
      <c r="I465" s="19" t="s">
        <v>681</v>
      </c>
      <c r="J465" s="19">
        <v>0</v>
      </c>
      <c r="K465" s="19">
        <v>88</v>
      </c>
      <c r="L465" s="19" t="s">
        <v>38</v>
      </c>
      <c r="M465" s="19" t="s">
        <v>705</v>
      </c>
      <c r="N465" s="19" t="s">
        <v>1171</v>
      </c>
      <c r="O465" s="389">
        <v>20</v>
      </c>
      <c r="P465" s="23">
        <v>100</v>
      </c>
      <c r="Q465" s="18" t="s">
        <v>38</v>
      </c>
      <c r="R465" s="18" t="s">
        <v>1144</v>
      </c>
      <c r="S465" s="18" t="s">
        <v>967</v>
      </c>
      <c r="T465" s="22" t="s">
        <v>2439</v>
      </c>
      <c r="U465" s="18"/>
      <c r="V465" s="18"/>
      <c r="W465" s="18"/>
      <c r="X465" s="18"/>
      <c r="Y465" s="18"/>
      <c r="Z465" s="18"/>
      <c r="AA465" s="101"/>
      <c r="AB465" s="18" t="s">
        <v>2680</v>
      </c>
      <c r="AC465" s="18" t="s">
        <v>2681</v>
      </c>
      <c r="AD465" s="49">
        <f>+VLOOKUP(M465,'[15]PA con seg IV Trimestre OFIDI'!$M$458:$AF$466,18,FALSE)</f>
        <v>100</v>
      </c>
      <c r="AE465" s="49" t="str">
        <f>+VLOOKUP(M465,'[15]PA con seg IV Trimestre OFIDI'!$M$458:$AF$466,19,FALSE)</f>
        <v>2 visitas al EC Bogotá y COMEB actividades de seguimiento y prevención, pendiente visita programada para la Regional Oriente</v>
      </c>
      <c r="AF465" s="49" t="str">
        <f>+VLOOKUP(M465,'[15]PA con seg IV Trimestre OFIDI'!$M$458:$AF$466,20,FALSE)</f>
        <v>Carpeta Plan de Acciòn OFIDI Actiovidad sujeta a modificaciòn en razon a lo aprobado por la DINPE en oficio del 23 de maro de 2016.</v>
      </c>
      <c r="AG465" s="23">
        <v>1035</v>
      </c>
      <c r="AH465" s="22" t="s">
        <v>1180</v>
      </c>
      <c r="AI465" s="22" t="s">
        <v>47</v>
      </c>
      <c r="AJ465" s="24">
        <v>42387</v>
      </c>
      <c r="AK465" s="24">
        <v>42716</v>
      </c>
      <c r="AL465" s="22">
        <v>40</v>
      </c>
      <c r="AM465" s="22" t="s">
        <v>1146</v>
      </c>
      <c r="AN465" s="22" t="s">
        <v>967</v>
      </c>
      <c r="AO465" s="22" t="s">
        <v>2439</v>
      </c>
      <c r="AP465" s="23"/>
      <c r="AQ465" s="25" t="s">
        <v>1178</v>
      </c>
      <c r="AR465" s="25"/>
      <c r="AS465" s="23">
        <v>40</v>
      </c>
      <c r="AT465" s="25" t="s">
        <v>1181</v>
      </c>
      <c r="AU465" s="102" t="s">
        <v>1182</v>
      </c>
      <c r="AV465" s="109">
        <v>50</v>
      </c>
      <c r="AW465" s="27">
        <v>0.77811550151975684</v>
      </c>
      <c r="AX465" s="18" t="s">
        <v>1181</v>
      </c>
      <c r="AY465" s="110" t="s">
        <v>2685</v>
      </c>
      <c r="AZ465" s="94">
        <f>+VLOOKUP(AG465,'[15]PA con seg IV Trimestre OFIDI'!$AG$458:$BC$466,20,FALSE)</f>
        <v>100</v>
      </c>
      <c r="BA465" s="106">
        <f t="shared" si="127"/>
        <v>1</v>
      </c>
      <c r="BB465" s="94" t="str">
        <f>+VLOOKUP(AG465,'[15]PA con seg IV Trimestre OFIDI'!$AG$458:$BC$466,22,FALSE)</f>
        <v>2 Informe semestral elaborado</v>
      </c>
      <c r="BC465" s="94" t="str">
        <f>+VLOOKUP(AG465,'[15]PA con seg IV Trimestre OFIDI'!$AG$458:$BC$466,23,FALSE)</f>
        <v>Con oficio 2016IE0032326 de 2016, se elaboro el informe con destino a la DINPE contentivo de las actividades desarrolladas por OFIDI durante el segundo trimestre del presente añoe año. Carpata virtual: C:\Documents and Settings\DSANCHEZT\Mis documentos\DORIS 2016\COMPARTIDA\OFICIOS 2016\Oficio Informe final  actividades OFIDI.docx</v>
      </c>
      <c r="BD465" s="107">
        <f t="shared" si="124"/>
        <v>329</v>
      </c>
      <c r="BE465" s="107">
        <f t="shared" si="125"/>
        <v>329</v>
      </c>
      <c r="BF465" s="108">
        <f t="shared" si="126"/>
        <v>1</v>
      </c>
      <c r="BG465" s="381">
        <f t="shared" si="119"/>
        <v>1</v>
      </c>
      <c r="BH465" s="381">
        <f t="shared" si="120"/>
        <v>1</v>
      </c>
      <c r="BI465" s="382">
        <f t="shared" si="121"/>
        <v>0.2</v>
      </c>
      <c r="BJ465" s="381">
        <f t="shared" si="122"/>
        <v>0.4</v>
      </c>
      <c r="BK465" s="381">
        <f t="shared" si="123"/>
        <v>0.08</v>
      </c>
    </row>
    <row r="466" spans="1:63" ht="150" thickTop="1" thickBot="1" x14ac:dyDescent="0.3">
      <c r="A466" s="18" t="s">
        <v>30</v>
      </c>
      <c r="B466" s="18" t="s">
        <v>31</v>
      </c>
      <c r="C466" s="18" t="s">
        <v>30</v>
      </c>
      <c r="D466" s="19" t="s">
        <v>31</v>
      </c>
      <c r="E466" s="19" t="s">
        <v>33</v>
      </c>
      <c r="F466" s="19" t="s">
        <v>34</v>
      </c>
      <c r="G466" s="19" t="s">
        <v>155</v>
      </c>
      <c r="H466" s="19" t="s">
        <v>156</v>
      </c>
      <c r="I466" s="19" t="s">
        <v>740</v>
      </c>
      <c r="J466" s="19" t="s">
        <v>2545</v>
      </c>
      <c r="K466" s="19">
        <v>60</v>
      </c>
      <c r="L466" s="19" t="s">
        <v>38</v>
      </c>
      <c r="M466" s="19" t="s">
        <v>182</v>
      </c>
      <c r="N466" s="19" t="s">
        <v>183</v>
      </c>
      <c r="O466" s="20">
        <v>6</v>
      </c>
      <c r="P466" s="23">
        <v>53</v>
      </c>
      <c r="Q466" s="18" t="s">
        <v>38</v>
      </c>
      <c r="R466" s="21" t="s">
        <v>42</v>
      </c>
      <c r="S466" s="22" t="s">
        <v>43</v>
      </c>
      <c r="T466" s="22" t="s">
        <v>2439</v>
      </c>
      <c r="U466" s="22"/>
      <c r="V466" s="22"/>
      <c r="W466" s="22"/>
      <c r="X466" s="18">
        <v>20</v>
      </c>
      <c r="Y466" s="18" t="s">
        <v>184</v>
      </c>
      <c r="Z466" s="18" t="s">
        <v>45</v>
      </c>
      <c r="AA466" s="102">
        <v>33</v>
      </c>
      <c r="AB466" s="18" t="s">
        <v>3062</v>
      </c>
      <c r="AC466" s="18" t="s">
        <v>2612</v>
      </c>
      <c r="AD466" s="49">
        <f>+VLOOKUP(M466,'[12]PA con seg III Trimestre'!$M$357:$AF$475,18,FALSE)</f>
        <v>53</v>
      </c>
      <c r="AE466" s="49" t="str">
        <f>+VLOOKUP(M466,'[12]PA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66" s="49" t="str">
        <f>+VLOOKUP(M466,'[12]PA con seg III Trimestre'!$M$357:$AF$475,20,FALSE)</f>
        <v>las evidencias se encuentran cargadas en la carpeta de google drive junto a los soportes de cumplimiento de las actividades del producto</v>
      </c>
      <c r="AG466" s="23">
        <v>643</v>
      </c>
      <c r="AH466" s="22" t="s">
        <v>185</v>
      </c>
      <c r="AI466" s="22" t="s">
        <v>47</v>
      </c>
      <c r="AJ466" s="24">
        <v>42371</v>
      </c>
      <c r="AK466" s="24">
        <v>42415</v>
      </c>
      <c r="AL466" s="22">
        <v>11</v>
      </c>
      <c r="AM466" s="22" t="s">
        <v>125</v>
      </c>
      <c r="AN466" s="22" t="s">
        <v>104</v>
      </c>
      <c r="AO466" s="22" t="s">
        <v>2439</v>
      </c>
      <c r="AP466" s="23">
        <v>100</v>
      </c>
      <c r="AQ466" s="25" t="s">
        <v>186</v>
      </c>
      <c r="AR466" s="28" t="s">
        <v>187</v>
      </c>
      <c r="AS466" s="23">
        <v>100</v>
      </c>
      <c r="AT466" s="25" t="s">
        <v>186</v>
      </c>
      <c r="AU466" s="28" t="s">
        <v>187</v>
      </c>
      <c r="AV466" s="26">
        <f>+AS466</f>
        <v>100</v>
      </c>
      <c r="AW466" s="27">
        <v>1</v>
      </c>
      <c r="AX466" s="25" t="str">
        <f t="shared" ref="AX466:AY469" si="128">+AT466</f>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
      <c r="AY466" s="86" t="str">
        <f t="shared" si="128"/>
        <v>http://www.inpec.gov.co/portal/page/portal/Inpec/Institucion/PlanesInstitucionales/Plan_Accion_2014/MIPG</v>
      </c>
      <c r="AZ466" s="94">
        <f>+VLOOKUP(AG466,'[12]PA con seg III Trimestre'!$AG$357:$BC$475,20,FALSE)</f>
        <v>100</v>
      </c>
      <c r="BA466" s="106">
        <f t="shared" si="127"/>
        <v>1</v>
      </c>
      <c r="BB466" s="94" t="str">
        <f>+VLOOKUP(AG466,'[12]PA con seg III Trimestre'!$AG$357:$BC$475,22,FALSE)</f>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
      <c r="BC466" s="94" t="str">
        <f>+VLOOKUP(AG466,'[12]PA con seg III Trimestre'!$AG$357:$BC$475,23,FALSE)</f>
        <v>http://www.inpec.gov.co/portal/page/portal/Inpec/Institucion/PlanesInstitucionales/Plan_Accion_2014/MIPG</v>
      </c>
      <c r="BD466" s="107">
        <f t="shared" si="124"/>
        <v>44</v>
      </c>
      <c r="BE466" s="107">
        <f t="shared" si="125"/>
        <v>44</v>
      </c>
      <c r="BF466" s="108">
        <f t="shared" si="126"/>
        <v>1</v>
      </c>
      <c r="BG466" s="381">
        <f t="shared" si="119"/>
        <v>1</v>
      </c>
      <c r="BH466" s="381">
        <f t="shared" si="120"/>
        <v>1</v>
      </c>
      <c r="BI466" s="382">
        <f t="shared" si="121"/>
        <v>0.06</v>
      </c>
      <c r="BJ466" s="381">
        <f t="shared" si="122"/>
        <v>0.11</v>
      </c>
      <c r="BK466" s="381">
        <f t="shared" si="123"/>
        <v>6.6E-3</v>
      </c>
    </row>
    <row r="467" spans="1:63" ht="150" thickTop="1" thickBot="1" x14ac:dyDescent="0.3">
      <c r="A467" s="18" t="s">
        <v>30</v>
      </c>
      <c r="B467" s="18" t="s">
        <v>31</v>
      </c>
      <c r="C467" s="18" t="s">
        <v>30</v>
      </c>
      <c r="D467" s="19" t="s">
        <v>31</v>
      </c>
      <c r="E467" s="19" t="s">
        <v>33</v>
      </c>
      <c r="F467" s="19" t="s">
        <v>34</v>
      </c>
      <c r="G467" s="19" t="s">
        <v>155</v>
      </c>
      <c r="H467" s="19" t="s">
        <v>156</v>
      </c>
      <c r="I467" s="19" t="s">
        <v>740</v>
      </c>
      <c r="J467" s="19" t="s">
        <v>2545</v>
      </c>
      <c r="K467" s="19">
        <v>60</v>
      </c>
      <c r="L467" s="19" t="s">
        <v>38</v>
      </c>
      <c r="M467" s="19" t="s">
        <v>182</v>
      </c>
      <c r="N467" s="19" t="s">
        <v>183</v>
      </c>
      <c r="O467" s="23">
        <v>6</v>
      </c>
      <c r="P467" s="23">
        <v>53</v>
      </c>
      <c r="Q467" s="18" t="s">
        <v>38</v>
      </c>
      <c r="R467" s="21" t="s">
        <v>42</v>
      </c>
      <c r="S467" s="22" t="s">
        <v>43</v>
      </c>
      <c r="T467" s="22" t="s">
        <v>2439</v>
      </c>
      <c r="U467" s="18"/>
      <c r="V467" s="18"/>
      <c r="W467" s="18"/>
      <c r="X467" s="18">
        <v>20</v>
      </c>
      <c r="Y467" s="18" t="s">
        <v>184</v>
      </c>
      <c r="Z467" s="18" t="s">
        <v>45</v>
      </c>
      <c r="AA467" s="102">
        <v>33</v>
      </c>
      <c r="AB467" s="18" t="s">
        <v>3062</v>
      </c>
      <c r="AC467" s="18" t="s">
        <v>2612</v>
      </c>
      <c r="AD467" s="49">
        <f>+VLOOKUP(M467,'[12]PA con seg III Trimestre'!$M$357:$AF$475,18,FALSE)</f>
        <v>53</v>
      </c>
      <c r="AE467" s="49" t="str">
        <f>+VLOOKUP(M467,'[12]PA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67" s="49" t="str">
        <f>+VLOOKUP(M467,'[12]PA con seg III Trimestre'!$M$357:$AF$475,20,FALSE)</f>
        <v>las evidencias se encuentran cargadas en la carpeta de google drive junto a los soportes de cumplimiento de las actividades del producto</v>
      </c>
      <c r="AG467" s="23">
        <v>644</v>
      </c>
      <c r="AH467" s="22" t="s">
        <v>190</v>
      </c>
      <c r="AI467" s="22" t="s">
        <v>47</v>
      </c>
      <c r="AJ467" s="24">
        <v>42551</v>
      </c>
      <c r="AK467" s="24">
        <v>42716</v>
      </c>
      <c r="AL467" s="22">
        <v>11</v>
      </c>
      <c r="AM467" s="22" t="s">
        <v>170</v>
      </c>
      <c r="AN467" s="22" t="s">
        <v>104</v>
      </c>
      <c r="AO467" s="22" t="s">
        <v>2439</v>
      </c>
      <c r="AP467" s="23">
        <v>70</v>
      </c>
      <c r="AQ467" s="25" t="s">
        <v>192</v>
      </c>
      <c r="AR467" s="22"/>
      <c r="AS467" s="23">
        <v>100</v>
      </c>
      <c r="AT467" s="25" t="s">
        <v>193</v>
      </c>
      <c r="AU467" s="28" t="s">
        <v>194</v>
      </c>
      <c r="AV467" s="26">
        <f>+AS467</f>
        <v>100</v>
      </c>
      <c r="AW467" s="27">
        <v>0.55757575757575761</v>
      </c>
      <c r="AX467" s="25" t="str">
        <f t="shared" si="128"/>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
      <c r="AY467" s="86" t="str">
        <f t="shared" si="128"/>
        <v>URL:http://www.inpec.gov.co/portal/page/portal/Inpec/Institucion/InformesDeGestion/RendicionDeCuentas/Informe</v>
      </c>
      <c r="AZ467" s="94">
        <f>+VLOOKUP(AG467,'[12]PA con seg III Trimestre'!$AG$357:$BC$475,20,FALSE)</f>
        <v>100</v>
      </c>
      <c r="BA467" s="106">
        <f t="shared" si="127"/>
        <v>1</v>
      </c>
      <c r="BB467" s="94" t="str">
        <f>+VLOOKUP(AG467,'[12]PA con seg III Trimestre'!$AG$357:$BC$475,22,FALSE)</f>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
      <c r="BC467" s="94" t="str">
        <f>+VLOOKUP(AG467,'[12]PA con seg III Trimestre'!$AG$357:$BC$475,23,FALSE)</f>
        <v>URL:http://www.inpec.gov.co/portal/page/portal/Inpec/Institucion/InformesDeGestion/RendicionDeCuentas/Informe</v>
      </c>
      <c r="BD467" s="107">
        <f t="shared" si="124"/>
        <v>165</v>
      </c>
      <c r="BE467" s="107">
        <f t="shared" si="125"/>
        <v>165</v>
      </c>
      <c r="BF467" s="108">
        <f t="shared" si="126"/>
        <v>1</v>
      </c>
      <c r="BG467" s="381">
        <f t="shared" si="119"/>
        <v>1</v>
      </c>
      <c r="BH467" s="381">
        <f t="shared" si="120"/>
        <v>1</v>
      </c>
      <c r="BI467" s="382">
        <f t="shared" si="121"/>
        <v>0.06</v>
      </c>
      <c r="BJ467" s="381">
        <f t="shared" si="122"/>
        <v>0.11</v>
      </c>
      <c r="BK467" s="381">
        <f t="shared" si="123"/>
        <v>6.6E-3</v>
      </c>
    </row>
    <row r="468" spans="1:63" ht="150" thickTop="1" thickBot="1" x14ac:dyDescent="0.3">
      <c r="A468" s="18" t="s">
        <v>30</v>
      </c>
      <c r="B468" s="18" t="s">
        <v>31</v>
      </c>
      <c r="C468" s="18" t="s">
        <v>30</v>
      </c>
      <c r="D468" s="19" t="s">
        <v>31</v>
      </c>
      <c r="E468" s="19" t="s">
        <v>33</v>
      </c>
      <c r="F468" s="19" t="s">
        <v>34</v>
      </c>
      <c r="G468" s="19" t="s">
        <v>155</v>
      </c>
      <c r="H468" s="19" t="s">
        <v>156</v>
      </c>
      <c r="I468" s="19" t="s">
        <v>740</v>
      </c>
      <c r="J468" s="19" t="s">
        <v>2545</v>
      </c>
      <c r="K468" s="19">
        <v>60</v>
      </c>
      <c r="L468" s="19" t="s">
        <v>38</v>
      </c>
      <c r="M468" s="19" t="s">
        <v>182</v>
      </c>
      <c r="N468" s="19" t="s">
        <v>183</v>
      </c>
      <c r="O468" s="23">
        <v>6</v>
      </c>
      <c r="P468" s="23">
        <v>53</v>
      </c>
      <c r="Q468" s="18" t="s">
        <v>38</v>
      </c>
      <c r="R468" s="21" t="s">
        <v>42</v>
      </c>
      <c r="S468" s="22" t="s">
        <v>43</v>
      </c>
      <c r="T468" s="22" t="s">
        <v>2439</v>
      </c>
      <c r="U468" s="18"/>
      <c r="V468" s="18"/>
      <c r="W468" s="18"/>
      <c r="X468" s="18">
        <v>20</v>
      </c>
      <c r="Y468" s="18" t="s">
        <v>184</v>
      </c>
      <c r="Z468" s="18" t="s">
        <v>45</v>
      </c>
      <c r="AA468" s="102">
        <v>33</v>
      </c>
      <c r="AB468" s="18" t="s">
        <v>3062</v>
      </c>
      <c r="AC468" s="18" t="s">
        <v>2612</v>
      </c>
      <c r="AD468" s="49">
        <f>+VLOOKUP(M468,'[12]PA con seg III Trimestre'!$M$357:$AF$475,18,FALSE)</f>
        <v>53</v>
      </c>
      <c r="AE468" s="49" t="str">
        <f>+VLOOKUP(M468,'[12]PA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68" s="49" t="str">
        <f>+VLOOKUP(M468,'[12]PA con seg III Trimestre'!$M$357:$AF$475,20,FALSE)</f>
        <v>las evidencias se encuentran cargadas en la carpeta de google drive junto a los soportes de cumplimiento de las actividades del producto</v>
      </c>
      <c r="AG468" s="23">
        <v>645</v>
      </c>
      <c r="AH468" s="22" t="s">
        <v>195</v>
      </c>
      <c r="AI468" s="22" t="s">
        <v>47</v>
      </c>
      <c r="AJ468" s="24">
        <v>42370</v>
      </c>
      <c r="AK468" s="24">
        <v>42461</v>
      </c>
      <c r="AL468" s="22">
        <v>11</v>
      </c>
      <c r="AM468" s="22" t="s">
        <v>125</v>
      </c>
      <c r="AN468" s="22" t="s">
        <v>104</v>
      </c>
      <c r="AO468" s="22" t="s">
        <v>2439</v>
      </c>
      <c r="AP468" s="23">
        <v>100</v>
      </c>
      <c r="AQ468" s="25" t="s">
        <v>196</v>
      </c>
      <c r="AR468" s="28" t="s">
        <v>187</v>
      </c>
      <c r="AS468" s="23">
        <v>100</v>
      </c>
      <c r="AT468" s="25" t="s">
        <v>196</v>
      </c>
      <c r="AU468" s="28" t="s">
        <v>187</v>
      </c>
      <c r="AV468" s="26">
        <f>+AS468</f>
        <v>100</v>
      </c>
      <c r="AW468" s="27">
        <v>1</v>
      </c>
      <c r="AX468" s="25" t="str">
        <f t="shared" si="128"/>
        <v>se realizo verificación e identificación de datos abiertos</v>
      </c>
      <c r="AY468" s="86" t="str">
        <f t="shared" si="128"/>
        <v>http://www.inpec.gov.co/portal/page/portal/Inpec/Institucion/PlanesInstitucionales/Plan_Accion_2014/MIPG</v>
      </c>
      <c r="AZ468" s="94">
        <f>+VLOOKUP(AG468,'[12]PA con seg III Trimestre'!$AG$357:$BC$475,20,FALSE)</f>
        <v>100</v>
      </c>
      <c r="BA468" s="106">
        <f t="shared" si="127"/>
        <v>1</v>
      </c>
      <c r="BB468" s="94" t="str">
        <f>+VLOOKUP(AG468,'[12]PA con seg III Trimestre'!$AG$357:$BC$475,22,FALSE)</f>
        <v>se realizo verificación e identificación de datos abiertos</v>
      </c>
      <c r="BC468" s="94" t="str">
        <f>+VLOOKUP(AG468,'[12]PA con seg III Trimestre'!$AG$357:$BC$475,23,FALSE)</f>
        <v>http://www.inpec.gov.co/portal/page/portal/Inpec/Institucion/PlanesInstitucionales/Plan_Accion_2014/MIPG</v>
      </c>
      <c r="BD468" s="107">
        <f t="shared" si="124"/>
        <v>91</v>
      </c>
      <c r="BE468" s="107">
        <f t="shared" si="125"/>
        <v>91</v>
      </c>
      <c r="BF468" s="108">
        <f t="shared" si="126"/>
        <v>1</v>
      </c>
      <c r="BG468" s="381">
        <f t="shared" si="119"/>
        <v>1</v>
      </c>
      <c r="BH468" s="381">
        <f t="shared" si="120"/>
        <v>1</v>
      </c>
      <c r="BI468" s="382">
        <f t="shared" si="121"/>
        <v>0.06</v>
      </c>
      <c r="BJ468" s="381">
        <f t="shared" si="122"/>
        <v>0.11</v>
      </c>
      <c r="BK468" s="381">
        <f t="shared" si="123"/>
        <v>6.6E-3</v>
      </c>
    </row>
    <row r="469" spans="1:63" ht="150" thickTop="1" thickBot="1" x14ac:dyDescent="0.3">
      <c r="A469" s="18" t="s">
        <v>30</v>
      </c>
      <c r="B469" s="18" t="s">
        <v>31</v>
      </c>
      <c r="C469" s="18" t="s">
        <v>30</v>
      </c>
      <c r="D469" s="19" t="s">
        <v>31</v>
      </c>
      <c r="E469" s="19" t="s">
        <v>33</v>
      </c>
      <c r="F469" s="19" t="s">
        <v>34</v>
      </c>
      <c r="G469" s="19" t="s">
        <v>155</v>
      </c>
      <c r="H469" s="19" t="s">
        <v>156</v>
      </c>
      <c r="I469" s="19" t="s">
        <v>740</v>
      </c>
      <c r="J469" s="19" t="s">
        <v>2545</v>
      </c>
      <c r="K469" s="19">
        <v>60</v>
      </c>
      <c r="L469" s="19" t="s">
        <v>38</v>
      </c>
      <c r="M469" s="19" t="s">
        <v>182</v>
      </c>
      <c r="N469" s="19" t="s">
        <v>183</v>
      </c>
      <c r="O469" s="23">
        <v>6</v>
      </c>
      <c r="P469" s="23">
        <v>53</v>
      </c>
      <c r="Q469" s="18" t="s">
        <v>38</v>
      </c>
      <c r="R469" s="21" t="s">
        <v>42</v>
      </c>
      <c r="S469" s="22" t="s">
        <v>43</v>
      </c>
      <c r="T469" s="22" t="s">
        <v>2439</v>
      </c>
      <c r="U469" s="18"/>
      <c r="V469" s="18"/>
      <c r="W469" s="18"/>
      <c r="X469" s="18">
        <v>20</v>
      </c>
      <c r="Y469" s="18" t="s">
        <v>184</v>
      </c>
      <c r="Z469" s="18" t="s">
        <v>45</v>
      </c>
      <c r="AA469" s="102">
        <v>33</v>
      </c>
      <c r="AB469" s="18" t="s">
        <v>3062</v>
      </c>
      <c r="AC469" s="18" t="s">
        <v>2612</v>
      </c>
      <c r="AD469" s="49">
        <f>+VLOOKUP(M469,'[12]PA con seg III Trimestre'!$M$357:$AF$475,18,FALSE)</f>
        <v>53</v>
      </c>
      <c r="AE469" s="49" t="str">
        <f>+VLOOKUP(M469,'[12]PA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69" s="49" t="str">
        <f>+VLOOKUP(M469,'[12]PA con seg III Trimestre'!$M$357:$AF$475,20,FALSE)</f>
        <v>las evidencias se encuentran cargadas en la carpeta de google drive junto a los soportes de cumplimiento de las actividades del producto</v>
      </c>
      <c r="AG469" s="23">
        <v>646</v>
      </c>
      <c r="AH469" s="22" t="s">
        <v>198</v>
      </c>
      <c r="AI469" s="22" t="s">
        <v>47</v>
      </c>
      <c r="AJ469" s="24">
        <v>42370</v>
      </c>
      <c r="AK469" s="24">
        <v>42490</v>
      </c>
      <c r="AL469" s="22">
        <v>11</v>
      </c>
      <c r="AM469" s="22" t="s">
        <v>125</v>
      </c>
      <c r="AN469" s="22" t="s">
        <v>104</v>
      </c>
      <c r="AO469" s="22" t="s">
        <v>2439</v>
      </c>
      <c r="AP469" s="23">
        <v>100</v>
      </c>
      <c r="AQ469" s="25" t="s">
        <v>199</v>
      </c>
      <c r="AR469" s="25" t="s">
        <v>200</v>
      </c>
      <c r="AS469" s="23">
        <v>100</v>
      </c>
      <c r="AT469" s="25" t="s">
        <v>199</v>
      </c>
      <c r="AU469" s="25" t="s">
        <v>201</v>
      </c>
      <c r="AV469" s="26">
        <f>+AS469</f>
        <v>100</v>
      </c>
      <c r="AW469" s="27">
        <v>1</v>
      </c>
      <c r="AX469" s="25" t="str">
        <f t="shared" si="128"/>
        <v>Se encuentran aprobados y publicados en pagina WEB, Suit, SIVIRTUAL los 3 tramites y los 2 servicios</v>
      </c>
      <c r="AY469" s="86" t="str">
        <f t="shared" si="128"/>
        <v>URL: http://www.inpec.gov.co/portal/page/portal/Inpec/ServiciosDeInformacionAlCiudadano/Tramites
  URL: http://www.inpec.gov.co/portal/page/portal/Inpec/ServiciosDeInformacionAlCiudadano/ServiciosEnLineaVisitaVirtualAUnInterno</v>
      </c>
      <c r="AZ469" s="94">
        <f>+VLOOKUP(AG469,'[12]PA con seg III Trimestre'!$AG$357:$BC$475,20,FALSE)</f>
        <v>100</v>
      </c>
      <c r="BA469" s="106">
        <f t="shared" si="127"/>
        <v>1</v>
      </c>
      <c r="BB469" s="94" t="str">
        <f>+VLOOKUP(AG469,'[12]PA con seg III Trimestre'!$AG$357:$BC$475,22,FALSE)</f>
        <v>Se encuentran aprobados y publicados en pagina WEB, Suit, SIVIRTUAL los 3 tramites y los 2 servicios</v>
      </c>
      <c r="BC469" s="94" t="str">
        <f>+VLOOKUP(AG469,'[12]PA con seg III Trimestre'!$AG$357:$BC$475,23,FALSE)</f>
        <v>URL: http://www.inpec.gov.co/portal/page/portal/Inpec/ServiciosDeInformacionAlCiudadano/Tramites
  URL: http://www.inpec.gov.co/portal/page/portal/Inpec/ServiciosDeInformacionAlCiudadano/ServiciosEnLineaVisitaVirtualAUnInterno</v>
      </c>
      <c r="BD469" s="107">
        <f t="shared" si="124"/>
        <v>120</v>
      </c>
      <c r="BE469" s="107">
        <f t="shared" si="125"/>
        <v>120</v>
      </c>
      <c r="BF469" s="108">
        <f t="shared" si="126"/>
        <v>1</v>
      </c>
      <c r="BG469" s="381">
        <f t="shared" si="119"/>
        <v>1</v>
      </c>
      <c r="BH469" s="381">
        <f t="shared" si="120"/>
        <v>1</v>
      </c>
      <c r="BI469" s="382">
        <f t="shared" si="121"/>
        <v>0.06</v>
      </c>
      <c r="BJ469" s="381">
        <f t="shared" si="122"/>
        <v>0.11</v>
      </c>
      <c r="BK469" s="381">
        <f t="shared" si="123"/>
        <v>6.6E-3</v>
      </c>
    </row>
    <row r="470" spans="1:63" ht="150" hidden="1" thickTop="1" thickBot="1" x14ac:dyDescent="0.3">
      <c r="A470" s="18" t="s">
        <v>30</v>
      </c>
      <c r="B470" s="18" t="s">
        <v>31</v>
      </c>
      <c r="C470" s="18" t="s">
        <v>30</v>
      </c>
      <c r="D470" s="19" t="s">
        <v>31</v>
      </c>
      <c r="E470" s="19" t="s">
        <v>33</v>
      </c>
      <c r="F470" s="19" t="s">
        <v>34</v>
      </c>
      <c r="G470" s="19" t="s">
        <v>155</v>
      </c>
      <c r="H470" s="19" t="s">
        <v>156</v>
      </c>
      <c r="I470" s="19" t="s">
        <v>740</v>
      </c>
      <c r="J470" s="19" t="s">
        <v>2545</v>
      </c>
      <c r="K470" s="19">
        <v>60</v>
      </c>
      <c r="L470" s="19" t="s">
        <v>38</v>
      </c>
      <c r="M470" s="19" t="s">
        <v>182</v>
      </c>
      <c r="N470" s="19" t="s">
        <v>183</v>
      </c>
      <c r="O470" s="23">
        <v>6</v>
      </c>
      <c r="P470" s="23">
        <v>53</v>
      </c>
      <c r="Q470" s="18" t="s">
        <v>38</v>
      </c>
      <c r="R470" s="21" t="s">
        <v>42</v>
      </c>
      <c r="S470" s="22" t="s">
        <v>43</v>
      </c>
      <c r="T470" s="22" t="s">
        <v>2439</v>
      </c>
      <c r="U470" s="18"/>
      <c r="V470" s="18"/>
      <c r="W470" s="18"/>
      <c r="X470" s="18">
        <v>20</v>
      </c>
      <c r="Y470" s="18" t="s">
        <v>184</v>
      </c>
      <c r="Z470" s="18" t="s">
        <v>45</v>
      </c>
      <c r="AA470" s="102">
        <v>33</v>
      </c>
      <c r="AB470" s="18" t="s">
        <v>3062</v>
      </c>
      <c r="AC470" s="18" t="s">
        <v>2612</v>
      </c>
      <c r="AD470" s="49">
        <f>+VLOOKUP(M470,'[12]PA con seg III Trimestre'!$M$357:$AF$475,18,FALSE)</f>
        <v>53</v>
      </c>
      <c r="AE470" s="49" t="str">
        <f>+VLOOKUP(M470,'[12]PA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70" s="49" t="str">
        <f>+VLOOKUP(M470,'[12]PA con seg III Trimestre'!$M$357:$AF$475,20,FALSE)</f>
        <v>las evidencias se encuentran cargadas en la carpeta de google drive junto a los soportes de cumplimiento de las actividades del producto</v>
      </c>
      <c r="AG470" s="23">
        <v>647</v>
      </c>
      <c r="AH470" s="22" t="s">
        <v>202</v>
      </c>
      <c r="AI470" s="22" t="s">
        <v>70</v>
      </c>
      <c r="AJ470" s="24">
        <v>42491</v>
      </c>
      <c r="AK470" s="24">
        <v>42613</v>
      </c>
      <c r="AL470" s="22">
        <v>11</v>
      </c>
      <c r="AM470" s="22" t="s">
        <v>125</v>
      </c>
      <c r="AN470" s="22" t="s">
        <v>104</v>
      </c>
      <c r="AO470" s="22" t="s">
        <v>2440</v>
      </c>
      <c r="AP470" s="23">
        <v>100</v>
      </c>
      <c r="AQ470" s="25" t="s">
        <v>205</v>
      </c>
      <c r="AR470" s="22" t="s">
        <v>206</v>
      </c>
      <c r="AS470" s="23">
        <v>100</v>
      </c>
      <c r="AT470" s="25" t="s">
        <v>207</v>
      </c>
      <c r="AU470" s="28" t="s">
        <v>208</v>
      </c>
      <c r="AV470" s="109"/>
      <c r="AW470" s="27">
        <v>1</v>
      </c>
      <c r="AX470" s="104" t="s">
        <v>3061</v>
      </c>
      <c r="AY470" s="86"/>
      <c r="AZ470" s="94">
        <f>+VLOOKUP(AG470,'[12]PA con seg III Trimestre'!$AG$357:$BC$475,20,FALSE)</f>
        <v>0</v>
      </c>
      <c r="BA470" s="106" t="str">
        <f t="shared" si="127"/>
        <v>Actividad inactiva</v>
      </c>
      <c r="BB470" s="94">
        <f>+VLOOKUP(AG470,'[12]PA con seg III Trimestre'!$AG$357:$BC$475,22,FALSE)</f>
        <v>0</v>
      </c>
      <c r="BC470" s="94">
        <f>+VLOOKUP(AG470,'[12]PA con seg III Trimestre'!$AG$357:$BC$475,23,FALSE)</f>
        <v>0</v>
      </c>
      <c r="BD470" s="107">
        <f t="shared" si="124"/>
        <v>122</v>
      </c>
      <c r="BE470" s="107">
        <f t="shared" si="125"/>
        <v>122</v>
      </c>
      <c r="BF470" s="108" t="str">
        <f t="shared" si="126"/>
        <v>Actividad inactiva</v>
      </c>
      <c r="BG470" s="381">
        <f t="shared" si="119"/>
        <v>1</v>
      </c>
      <c r="BH470" s="381">
        <f t="shared" si="120"/>
        <v>1</v>
      </c>
      <c r="BI470" s="382">
        <f t="shared" si="121"/>
        <v>0.06</v>
      </c>
      <c r="BJ470" s="381">
        <f t="shared" si="122"/>
        <v>0</v>
      </c>
      <c r="BK470" s="381">
        <f t="shared" si="123"/>
        <v>0</v>
      </c>
    </row>
    <row r="471" spans="1:63" ht="150" hidden="1" thickTop="1" thickBot="1" x14ac:dyDescent="0.3">
      <c r="A471" s="18" t="s">
        <v>30</v>
      </c>
      <c r="B471" s="18" t="s">
        <v>31</v>
      </c>
      <c r="C471" s="18" t="s">
        <v>30</v>
      </c>
      <c r="D471" s="19" t="s">
        <v>31</v>
      </c>
      <c r="E471" s="19" t="s">
        <v>33</v>
      </c>
      <c r="F471" s="19" t="s">
        <v>34</v>
      </c>
      <c r="G471" s="19" t="s">
        <v>155</v>
      </c>
      <c r="H471" s="19" t="s">
        <v>156</v>
      </c>
      <c r="I471" s="19" t="s">
        <v>740</v>
      </c>
      <c r="J471" s="19" t="s">
        <v>2545</v>
      </c>
      <c r="K471" s="19">
        <v>60</v>
      </c>
      <c r="L471" s="19" t="s">
        <v>38</v>
      </c>
      <c r="M471" s="19" t="s">
        <v>182</v>
      </c>
      <c r="N471" s="19" t="s">
        <v>183</v>
      </c>
      <c r="O471" s="23">
        <v>6</v>
      </c>
      <c r="P471" s="23">
        <v>53</v>
      </c>
      <c r="Q471" s="18" t="s">
        <v>38</v>
      </c>
      <c r="R471" s="21" t="s">
        <v>42</v>
      </c>
      <c r="S471" s="22" t="s">
        <v>43</v>
      </c>
      <c r="T471" s="22" t="s">
        <v>2439</v>
      </c>
      <c r="U471" s="18"/>
      <c r="V471" s="18"/>
      <c r="W471" s="18"/>
      <c r="X471" s="18">
        <v>20</v>
      </c>
      <c r="Y471" s="18" t="s">
        <v>184</v>
      </c>
      <c r="Z471" s="18" t="s">
        <v>45</v>
      </c>
      <c r="AA471" s="102">
        <v>33</v>
      </c>
      <c r="AB471" s="18" t="s">
        <v>3062</v>
      </c>
      <c r="AC471" s="18" t="s">
        <v>2612</v>
      </c>
      <c r="AD471" s="49">
        <f>+VLOOKUP(M471,'[12]PA con seg III Trimestre'!$M$357:$AF$475,18,FALSE)</f>
        <v>53</v>
      </c>
      <c r="AE471" s="49" t="str">
        <f>+VLOOKUP(M471,'[12]PA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71" s="49" t="str">
        <f>+VLOOKUP(M471,'[12]PA con seg III Trimestre'!$M$357:$AF$475,20,FALSE)</f>
        <v>las evidencias se encuentran cargadas en la carpeta de google drive junto a los soportes de cumplimiento de las actividades del producto</v>
      </c>
      <c r="AG471" s="23">
        <v>648</v>
      </c>
      <c r="AH471" s="22" t="s">
        <v>211</v>
      </c>
      <c r="AI471" s="22" t="s">
        <v>47</v>
      </c>
      <c r="AJ471" s="24">
        <v>42614</v>
      </c>
      <c r="AK471" s="24">
        <v>42716</v>
      </c>
      <c r="AL471" s="22">
        <v>11</v>
      </c>
      <c r="AM471" s="22" t="s">
        <v>125</v>
      </c>
      <c r="AN471" s="22" t="s">
        <v>104</v>
      </c>
      <c r="AO471" s="22" t="s">
        <v>2440</v>
      </c>
      <c r="AP471" s="23">
        <v>50</v>
      </c>
      <c r="AQ471" s="25" t="s">
        <v>214</v>
      </c>
      <c r="AR471" s="22" t="s">
        <v>215</v>
      </c>
      <c r="AS471" s="23"/>
      <c r="AT471" s="25"/>
      <c r="AU471" s="22"/>
      <c r="AV471" s="109"/>
      <c r="AW471" s="27">
        <v>0.28431372549019607</v>
      </c>
      <c r="AX471" s="104" t="s">
        <v>3061</v>
      </c>
      <c r="AY471" s="86"/>
      <c r="AZ471" s="94">
        <f>+VLOOKUP(AG471,'[12]PA con seg III Trimestre'!$AG$357:$BC$475,20,FALSE)</f>
        <v>0</v>
      </c>
      <c r="BA471" s="106" t="str">
        <f t="shared" si="127"/>
        <v>Actividad inactiva</v>
      </c>
      <c r="BB471" s="94">
        <f>+VLOOKUP(AG471,'[12]PA con seg III Trimestre'!$AG$357:$BC$475,22,FALSE)</f>
        <v>0</v>
      </c>
      <c r="BC471" s="94">
        <f>+VLOOKUP(AG471,'[12]PA con seg III Trimestre'!$AG$357:$BC$475,23,FALSE)</f>
        <v>0</v>
      </c>
      <c r="BD471" s="107">
        <f t="shared" si="124"/>
        <v>102</v>
      </c>
      <c r="BE471" s="107">
        <f t="shared" si="125"/>
        <v>102</v>
      </c>
      <c r="BF471" s="108" t="str">
        <f t="shared" si="126"/>
        <v>Actividad inactiva</v>
      </c>
      <c r="BG471" s="381">
        <f t="shared" si="119"/>
        <v>1</v>
      </c>
      <c r="BH471" s="381">
        <f t="shared" si="120"/>
        <v>1</v>
      </c>
      <c r="BI471" s="382">
        <f t="shared" si="121"/>
        <v>0.06</v>
      </c>
      <c r="BJ471" s="381">
        <f t="shared" si="122"/>
        <v>0</v>
      </c>
      <c r="BK471" s="381">
        <f t="shared" si="123"/>
        <v>0</v>
      </c>
    </row>
    <row r="472" spans="1:63" ht="150" thickTop="1" thickBot="1" x14ac:dyDescent="0.3">
      <c r="A472" s="18" t="s">
        <v>30</v>
      </c>
      <c r="B472" s="18" t="s">
        <v>31</v>
      </c>
      <c r="C472" s="18" t="s">
        <v>30</v>
      </c>
      <c r="D472" s="19" t="s">
        <v>31</v>
      </c>
      <c r="E472" s="19" t="s">
        <v>33</v>
      </c>
      <c r="F472" s="19" t="s">
        <v>34</v>
      </c>
      <c r="G472" s="19" t="s">
        <v>155</v>
      </c>
      <c r="H472" s="19" t="s">
        <v>156</v>
      </c>
      <c r="I472" s="19" t="s">
        <v>740</v>
      </c>
      <c r="J472" s="19" t="s">
        <v>2545</v>
      </c>
      <c r="K472" s="19">
        <v>60</v>
      </c>
      <c r="L472" s="19" t="s">
        <v>38</v>
      </c>
      <c r="M472" s="19" t="s">
        <v>182</v>
      </c>
      <c r="N472" s="19" t="s">
        <v>183</v>
      </c>
      <c r="O472" s="23">
        <v>6</v>
      </c>
      <c r="P472" s="23">
        <v>53</v>
      </c>
      <c r="Q472" s="18" t="s">
        <v>38</v>
      </c>
      <c r="R472" s="21" t="s">
        <v>42</v>
      </c>
      <c r="S472" s="22" t="s">
        <v>43</v>
      </c>
      <c r="T472" s="22" t="s">
        <v>2439</v>
      </c>
      <c r="U472" s="18"/>
      <c r="V472" s="18"/>
      <c r="W472" s="18"/>
      <c r="X472" s="18">
        <v>20</v>
      </c>
      <c r="Y472" s="18" t="s">
        <v>184</v>
      </c>
      <c r="Z472" s="18" t="s">
        <v>45</v>
      </c>
      <c r="AA472" s="102">
        <v>33</v>
      </c>
      <c r="AB472" s="18" t="s">
        <v>3062</v>
      </c>
      <c r="AC472" s="18" t="s">
        <v>2612</v>
      </c>
      <c r="AD472" s="49">
        <f>+VLOOKUP(M472,'[12]PA con seg III Trimestre'!$M$357:$AF$475,18,FALSE)</f>
        <v>53</v>
      </c>
      <c r="AE472" s="49" t="str">
        <f>+VLOOKUP(M472,'[12]PA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72" s="49" t="str">
        <f>+VLOOKUP(M472,'[12]PA con seg III Trimestre'!$M$357:$AF$475,20,FALSE)</f>
        <v>las evidencias se encuentran cargadas en la carpeta de google drive junto a los soportes de cumplimiento de las actividades del producto</v>
      </c>
      <c r="AG472" s="23">
        <v>649</v>
      </c>
      <c r="AH472" s="22" t="s">
        <v>185</v>
      </c>
      <c r="AI472" s="22" t="s">
        <v>47</v>
      </c>
      <c r="AJ472" s="24">
        <v>42614</v>
      </c>
      <c r="AK472" s="24">
        <v>42716</v>
      </c>
      <c r="AL472" s="406">
        <v>22</v>
      </c>
      <c r="AM472" s="22" t="s">
        <v>170</v>
      </c>
      <c r="AN472" s="22" t="s">
        <v>104</v>
      </c>
      <c r="AO472" s="22" t="s">
        <v>2439</v>
      </c>
      <c r="AP472" s="23">
        <v>100</v>
      </c>
      <c r="AQ472" s="25" t="s">
        <v>217</v>
      </c>
      <c r="AR472" s="22" t="s">
        <v>218</v>
      </c>
      <c r="AS472" s="23"/>
      <c r="AT472" s="25"/>
      <c r="AU472" s="22"/>
      <c r="AV472" s="109">
        <v>100</v>
      </c>
      <c r="AW472" s="27">
        <v>0.28431372549019607</v>
      </c>
      <c r="AX472" s="25" t="s">
        <v>217</v>
      </c>
      <c r="AY472" s="90" t="s">
        <v>218</v>
      </c>
      <c r="AZ472" s="94">
        <f>+VLOOKUP(AG472,'[12]PA con seg III Trimestre'!$AG$357:$BC$475,20,FALSE)</f>
        <v>100</v>
      </c>
      <c r="BA472" s="106">
        <f t="shared" si="127"/>
        <v>1</v>
      </c>
      <c r="BB472" s="94" t="str">
        <f>+VLOOKUP(AG472,'[12]PA con seg III Trimestre'!$AG$357:$BC$475,22,FALSE)</f>
        <v xml:space="preserve">Se realizo mediante el Acta N° 05 de 15 de marzo del 2016, comite institucional de desarrollo administrativo, se realizo ejercicio con matriz de autodiagnostico para el cumplimiento de la ley 1712 del 2014, procuraduria general de la nación </v>
      </c>
      <c r="BC472" s="94" t="str">
        <f>+VLOOKUP(AG472,'[12]PA con seg III Trimestre'!$AG$357:$BC$475,23,FALSE)</f>
        <v>-Acta N° 05 del 15 de marzo del 2016</v>
      </c>
      <c r="BD472" s="107">
        <f t="shared" si="124"/>
        <v>102</v>
      </c>
      <c r="BE472" s="107">
        <f t="shared" si="125"/>
        <v>102</v>
      </c>
      <c r="BF472" s="108">
        <f t="shared" si="126"/>
        <v>1</v>
      </c>
      <c r="BG472" s="381">
        <f t="shared" si="119"/>
        <v>1</v>
      </c>
      <c r="BH472" s="381">
        <f t="shared" si="120"/>
        <v>1</v>
      </c>
      <c r="BI472" s="382">
        <f t="shared" si="121"/>
        <v>0.06</v>
      </c>
      <c r="BJ472" s="381">
        <f t="shared" si="122"/>
        <v>0.22</v>
      </c>
      <c r="BK472" s="381">
        <f t="shared" si="123"/>
        <v>1.32E-2</v>
      </c>
    </row>
    <row r="473" spans="1:63" ht="150" thickTop="1" thickBot="1" x14ac:dyDescent="0.3">
      <c r="A473" s="18" t="s">
        <v>30</v>
      </c>
      <c r="B473" s="18" t="s">
        <v>31</v>
      </c>
      <c r="C473" s="18" t="s">
        <v>30</v>
      </c>
      <c r="D473" s="19" t="s">
        <v>31</v>
      </c>
      <c r="E473" s="19" t="s">
        <v>33</v>
      </c>
      <c r="F473" s="19" t="s">
        <v>34</v>
      </c>
      <c r="G473" s="19" t="s">
        <v>155</v>
      </c>
      <c r="H473" s="19" t="s">
        <v>156</v>
      </c>
      <c r="I473" s="19" t="s">
        <v>740</v>
      </c>
      <c r="J473" s="19" t="s">
        <v>2545</v>
      </c>
      <c r="K473" s="19">
        <v>60</v>
      </c>
      <c r="L473" s="19" t="s">
        <v>38</v>
      </c>
      <c r="M473" s="19" t="s">
        <v>182</v>
      </c>
      <c r="N473" s="19" t="s">
        <v>183</v>
      </c>
      <c r="O473" s="23">
        <v>6</v>
      </c>
      <c r="P473" s="23">
        <v>53</v>
      </c>
      <c r="Q473" s="18" t="s">
        <v>38</v>
      </c>
      <c r="R473" s="21" t="s">
        <v>42</v>
      </c>
      <c r="S473" s="22" t="s">
        <v>43</v>
      </c>
      <c r="T473" s="22" t="s">
        <v>2439</v>
      </c>
      <c r="U473" s="18"/>
      <c r="V473" s="18"/>
      <c r="W473" s="18"/>
      <c r="X473" s="18">
        <v>20</v>
      </c>
      <c r="Y473" s="18" t="s">
        <v>184</v>
      </c>
      <c r="Z473" s="18" t="s">
        <v>45</v>
      </c>
      <c r="AA473" s="102">
        <v>33</v>
      </c>
      <c r="AB473" s="18" t="s">
        <v>3062</v>
      </c>
      <c r="AC473" s="18" t="s">
        <v>2612</v>
      </c>
      <c r="AD473" s="49">
        <f>+VLOOKUP(M473,'[12]PA con seg III Trimestre'!$M$357:$AF$475,18,FALSE)</f>
        <v>53</v>
      </c>
      <c r="AE473" s="49" t="str">
        <f>+VLOOKUP(M473,'[12]PA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73" s="49" t="str">
        <f>+VLOOKUP(M473,'[12]PA con seg III Trimestre'!$M$357:$AF$475,20,FALSE)</f>
        <v>las evidencias se encuentran cargadas en la carpeta de google drive junto a los soportes de cumplimiento de las actividades del producto</v>
      </c>
      <c r="AG473" s="23">
        <v>650</v>
      </c>
      <c r="AH473" s="22" t="s">
        <v>219</v>
      </c>
      <c r="AI473" s="22" t="s">
        <v>47</v>
      </c>
      <c r="AJ473" s="24">
        <v>42384</v>
      </c>
      <c r="AK473" s="24">
        <v>42716</v>
      </c>
      <c r="AL473" s="22">
        <v>11</v>
      </c>
      <c r="AM473" s="22" t="s">
        <v>220</v>
      </c>
      <c r="AN473" s="22" t="s">
        <v>104</v>
      </c>
      <c r="AO473" s="22" t="s">
        <v>2439</v>
      </c>
      <c r="AP473" s="23">
        <v>100</v>
      </c>
      <c r="AQ473" s="25" t="s">
        <v>221</v>
      </c>
      <c r="AR473" s="22" t="s">
        <v>222</v>
      </c>
      <c r="AS473" s="23">
        <v>100</v>
      </c>
      <c r="AT473" s="25" t="s">
        <v>221</v>
      </c>
      <c r="AU473" s="25" t="s">
        <v>222</v>
      </c>
      <c r="AV473" s="26">
        <f>+AS473</f>
        <v>100</v>
      </c>
      <c r="AW473" s="27">
        <v>0.78012048192771088</v>
      </c>
      <c r="AX473" s="25" t="str">
        <f>+AT473</f>
        <v>Se envia correo electronico con el link de ubicación en la ruta virtual de la calidad de los documentos circular o directiva para conocimiento de las dependencias involucradas.</v>
      </c>
      <c r="AY473" s="86" t="str">
        <f>+AU473</f>
        <v>ttps://mail.google.com/mail/u/0/#search/evidencia+publicaci%C3%B3n/152560dc71489942</v>
      </c>
      <c r="AZ473" s="94">
        <f>+VLOOKUP(AG473,'[12]PA con seg III Trimestre'!$AG$357:$BC$475,20,FALSE)</f>
        <v>100</v>
      </c>
      <c r="BA473" s="106">
        <f t="shared" si="127"/>
        <v>1</v>
      </c>
      <c r="BB473" s="94" t="str">
        <f>+VLOOKUP(AG473,'[12]PA con seg III Trimestre'!$AG$357:$BC$475,22,FALSE)</f>
        <v>Se envia correo electronico con el link de ubicación en la ruta virtual de la calidad de los documentos circular o directiva para conocimiento de las dependencias involucradas.</v>
      </c>
      <c r="BC473" s="94" t="str">
        <f>+VLOOKUP(AG473,'[12]PA con seg III Trimestre'!$AG$357:$BC$475,23,FALSE)</f>
        <v>ttps://mail.google.com/mail/u/0/#search/evidencia+publicaci%C3%B3n/152560dc71489942</v>
      </c>
      <c r="BD473" s="107">
        <f t="shared" si="124"/>
        <v>332</v>
      </c>
      <c r="BE473" s="107">
        <f t="shared" si="125"/>
        <v>332</v>
      </c>
      <c r="BF473" s="108">
        <f t="shared" si="126"/>
        <v>1</v>
      </c>
      <c r="BG473" s="381">
        <f t="shared" si="119"/>
        <v>1</v>
      </c>
      <c r="BH473" s="381">
        <f t="shared" si="120"/>
        <v>1</v>
      </c>
      <c r="BI473" s="382">
        <f t="shared" si="121"/>
        <v>0.06</v>
      </c>
      <c r="BJ473" s="381">
        <f t="shared" si="122"/>
        <v>0.11</v>
      </c>
      <c r="BK473" s="381">
        <f t="shared" si="123"/>
        <v>6.6E-3</v>
      </c>
    </row>
    <row r="474" spans="1:63" ht="150" thickTop="1" thickBot="1" x14ac:dyDescent="0.3">
      <c r="A474" s="18" t="s">
        <v>30</v>
      </c>
      <c r="B474" s="18" t="s">
        <v>31</v>
      </c>
      <c r="C474" s="18" t="s">
        <v>30</v>
      </c>
      <c r="D474" s="19" t="s">
        <v>31</v>
      </c>
      <c r="E474" s="19" t="s">
        <v>33</v>
      </c>
      <c r="F474" s="19" t="s">
        <v>34</v>
      </c>
      <c r="G474" s="19" t="s">
        <v>155</v>
      </c>
      <c r="H474" s="19" t="s">
        <v>156</v>
      </c>
      <c r="I474" s="19" t="s">
        <v>740</v>
      </c>
      <c r="J474" s="19" t="s">
        <v>2545</v>
      </c>
      <c r="K474" s="19">
        <v>60</v>
      </c>
      <c r="L474" s="19" t="s">
        <v>38</v>
      </c>
      <c r="M474" s="19" t="s">
        <v>182</v>
      </c>
      <c r="N474" s="19" t="s">
        <v>183</v>
      </c>
      <c r="O474" s="23">
        <v>6</v>
      </c>
      <c r="P474" s="23">
        <v>53</v>
      </c>
      <c r="Q474" s="18" t="s">
        <v>38</v>
      </c>
      <c r="R474" s="21" t="s">
        <v>42</v>
      </c>
      <c r="S474" s="22" t="s">
        <v>43</v>
      </c>
      <c r="T474" s="22" t="s">
        <v>2439</v>
      </c>
      <c r="U474" s="18"/>
      <c r="V474" s="18"/>
      <c r="W474" s="18"/>
      <c r="X474" s="18">
        <v>20</v>
      </c>
      <c r="Y474" s="18" t="s">
        <v>184</v>
      </c>
      <c r="Z474" s="18" t="s">
        <v>45</v>
      </c>
      <c r="AA474" s="102">
        <v>33</v>
      </c>
      <c r="AB474" s="18" t="s">
        <v>3062</v>
      </c>
      <c r="AC474" s="18" t="s">
        <v>2612</v>
      </c>
      <c r="AD474" s="49">
        <f>+VLOOKUP(M474,'[12]PA con seg III Trimestre'!$M$357:$AF$475,18,FALSE)</f>
        <v>53</v>
      </c>
      <c r="AE474" s="49" t="str">
        <f>+VLOOKUP(M474,'[12]PA con seg III Trimestre'!$M$357:$AF$475,19,FALSE)</f>
        <v>El avance de la implementación de la estrategia de gobierno en linea presento avance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v>
      </c>
      <c r="AF474" s="49" t="str">
        <f>+VLOOKUP(M474,'[12]PA con seg III Trimestre'!$M$357:$AF$475,20,FALSE)</f>
        <v>las evidencias se encuentran cargadas en la carpeta de google drive junto a los soportes de cumplimiento de las actividades del producto</v>
      </c>
      <c r="AG474" s="23">
        <v>651</v>
      </c>
      <c r="AH474" s="22" t="s">
        <v>223</v>
      </c>
      <c r="AI474" s="22" t="s">
        <v>47</v>
      </c>
      <c r="AJ474" s="24">
        <v>42401</v>
      </c>
      <c r="AK474" s="24">
        <v>42716</v>
      </c>
      <c r="AL474" s="407">
        <v>23</v>
      </c>
      <c r="AM474" s="22" t="s">
        <v>170</v>
      </c>
      <c r="AN474" s="22" t="s">
        <v>104</v>
      </c>
      <c r="AO474" s="22" t="s">
        <v>2439</v>
      </c>
      <c r="AP474" s="23">
        <v>10</v>
      </c>
      <c r="AQ474" s="25" t="s">
        <v>224</v>
      </c>
      <c r="AR474" s="22" t="s">
        <v>225</v>
      </c>
      <c r="AS474" s="23">
        <v>100</v>
      </c>
      <c r="AT474" s="25" t="s">
        <v>226</v>
      </c>
      <c r="AU474" s="25" t="s">
        <v>227</v>
      </c>
      <c r="AV474" s="26">
        <f>+AS474</f>
        <v>100</v>
      </c>
      <c r="AW474" s="27">
        <v>0.7682539682539683</v>
      </c>
      <c r="AX474" s="25" t="str">
        <f>+AT474</f>
        <v>se realizo actualización de la información correspondiente al: proceso de rendición de cuentas vigencia 2015 URL: http://www.inpec.gov.co/portal/page/portal/Inpec/Institucion/InformesDeGestion/RendicionDeCuentas/Informe</v>
      </c>
      <c r="AY474" s="86" t="str">
        <f>+AU474</f>
        <v>URL: http://www.inpec.gov.co/portal/page/portal/Inpec/Institucion/InformesDeGestion/RendicionDeCuentas/Informe</v>
      </c>
      <c r="AZ474" s="94">
        <f>+VLOOKUP(AG474,'[12]PA con seg III Trimestre'!$AG$357:$BC$475,20,FALSE)</f>
        <v>100</v>
      </c>
      <c r="BA474" s="106">
        <f t="shared" si="127"/>
        <v>1</v>
      </c>
      <c r="BB474" s="94" t="str">
        <f>+VLOOKUP(AG474,'[12]PA con seg III Trimestre'!$AG$357:$BC$475,22,FALSE)</f>
        <v>se realizo actualización de la información correspondiente al: proceso de rendición de cuentas vigencia 2015 URL: http://www.inpec.gov.co/portal/page/portal/Inpec/Institucion/InformesDeGestion/RendicionDeCuentas/Informe</v>
      </c>
      <c r="BC474" s="94" t="str">
        <f>+VLOOKUP(AG474,'[12]PA con seg III Trimestre'!$AG$357:$BC$475,23,FALSE)</f>
        <v>URL: http://www.inpec.gov.co/portal/page/portal/Inpec/Institucion/InformesDeGestion/RendicionDeCuentas/Informe</v>
      </c>
      <c r="BD474" s="107">
        <f t="shared" si="124"/>
        <v>315</v>
      </c>
      <c r="BE474" s="107">
        <f t="shared" si="125"/>
        <v>315</v>
      </c>
      <c r="BF474" s="108">
        <f t="shared" si="126"/>
        <v>1</v>
      </c>
      <c r="BG474" s="381">
        <f t="shared" si="119"/>
        <v>1</v>
      </c>
      <c r="BH474" s="381">
        <f t="shared" si="120"/>
        <v>1</v>
      </c>
      <c r="BI474" s="382">
        <f t="shared" si="121"/>
        <v>0.06</v>
      </c>
      <c r="BJ474" s="381">
        <f t="shared" si="122"/>
        <v>0.23</v>
      </c>
      <c r="BK474" s="381">
        <f t="shared" si="123"/>
        <v>1.3800000000000002E-2</v>
      </c>
    </row>
    <row r="475" spans="1:63" ht="69" customHeight="1" thickTop="1" thickBot="1" x14ac:dyDescent="0.3">
      <c r="A475" s="18" t="s">
        <v>822</v>
      </c>
      <c r="B475" s="18" t="s">
        <v>656</v>
      </c>
      <c r="C475" s="18" t="s">
        <v>822</v>
      </c>
      <c r="D475" s="19" t="s">
        <v>656</v>
      </c>
      <c r="E475" s="19" t="s">
        <v>738</v>
      </c>
      <c r="F475" s="19" t="s">
        <v>739</v>
      </c>
      <c r="G475" s="19" t="s">
        <v>830</v>
      </c>
      <c r="H475" s="19" t="s">
        <v>741</v>
      </c>
      <c r="I475" s="19" t="s">
        <v>740</v>
      </c>
      <c r="J475" s="19" t="s">
        <v>2545</v>
      </c>
      <c r="K475" s="19">
        <v>25</v>
      </c>
      <c r="L475" s="19" t="s">
        <v>38</v>
      </c>
      <c r="M475" s="19" t="s">
        <v>746</v>
      </c>
      <c r="N475" s="19" t="s">
        <v>747</v>
      </c>
      <c r="O475" s="20">
        <v>5</v>
      </c>
      <c r="P475" s="23">
        <v>1</v>
      </c>
      <c r="Q475" s="18" t="s">
        <v>41</v>
      </c>
      <c r="R475" s="22" t="s">
        <v>966</v>
      </c>
      <c r="S475" s="22" t="s">
        <v>967</v>
      </c>
      <c r="T475" s="22" t="s">
        <v>2439</v>
      </c>
      <c r="U475" s="22"/>
      <c r="V475" s="22"/>
      <c r="W475" s="22"/>
      <c r="X475" s="22"/>
      <c r="Y475" s="22"/>
      <c r="Z475" s="22"/>
      <c r="AA475" s="101"/>
      <c r="AB475" s="204" t="s">
        <v>2677</v>
      </c>
      <c r="AC475" s="204"/>
      <c r="AD475" s="49">
        <f>+VLOOKUP(M475,'[16]PA con seg III Trimestre'!$M$476:$AF$520,18,FALSE)</f>
        <v>0</v>
      </c>
      <c r="AE475" s="49" t="str">
        <f>+VLOOKUP(M475,'[16]PA con seg III Trimestre'!$M$476:$AF$520,19,FALSE)</f>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
      <c r="AF475" s="49" t="str">
        <f>+VLOOKUP(M475,'[16]PA con seg III Trimestre'!$M$476:$AF$520,20,FALSE)</f>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
      <c r="AG475" s="23">
        <v>1053</v>
      </c>
      <c r="AH475" s="22" t="s">
        <v>968</v>
      </c>
      <c r="AI475" s="22" t="s">
        <v>47</v>
      </c>
      <c r="AJ475" s="24">
        <v>42370</v>
      </c>
      <c r="AK475" s="24">
        <v>42490</v>
      </c>
      <c r="AL475" s="22">
        <v>20</v>
      </c>
      <c r="AM475" s="22" t="s">
        <v>969</v>
      </c>
      <c r="AN475" s="22" t="s">
        <v>970</v>
      </c>
      <c r="AO475" s="22" t="s">
        <v>2439</v>
      </c>
      <c r="AP475" s="23">
        <v>0</v>
      </c>
      <c r="AQ475" s="25" t="s">
        <v>971</v>
      </c>
      <c r="AR475" s="25"/>
      <c r="AS475" s="102">
        <v>5</v>
      </c>
      <c r="AT475" s="25" t="s">
        <v>973</v>
      </c>
      <c r="AU475" s="25" t="s">
        <v>974</v>
      </c>
      <c r="AV475" s="103"/>
      <c r="AW475" s="27">
        <v>1</v>
      </c>
      <c r="AX475" s="25" t="s">
        <v>3063</v>
      </c>
      <c r="AY475" s="86" t="s">
        <v>3064</v>
      </c>
      <c r="AZ475" s="94">
        <f>+VLOOKUP(AG475,'[16]PA con seg III Trimestre'!$AG$476:$BC$520,20,FALSE)</f>
        <v>100</v>
      </c>
      <c r="BA475" s="106">
        <f t="shared" si="127"/>
        <v>1</v>
      </c>
      <c r="BB475" s="94" t="str">
        <f>+VLOOKUP(AG475,'[16]PA con seg III Trimestre'!$AG$476:$BC$520,22,FALSE)</f>
        <v xml:space="preserve">Teniendo en cuenta la consultoria de Newnet, se estructura el mapa de riesgos del SGSI. </v>
      </c>
      <c r="BC475" s="94" t="str">
        <f>+VLOOKUP(AG475,'[16]PA con seg III Trimestre'!$AG$476:$BC$520,23,FALSE)</f>
        <v>-AZ- SISTEMA DE GESTION DE SEGURIDAD DE LA INFORMACION - GRUPO PROYECCION E IMPLEMENTACION TECNOLOGICA - funcionaria Cristina Reyes - La matriz de riesgos del SGSI y presentación de la consultoria reposa en archivo mágnetico ruta C:/Users/MARTHA CORDON SCENTRAL/Documentos/2016/PLAN DE ACCION 2016/SEGUIMIENTO PLAN DE ACCION IV TRIMESTRE.</v>
      </c>
      <c r="BD475" s="107">
        <f t="shared" si="124"/>
        <v>120</v>
      </c>
      <c r="BE475" s="107">
        <f t="shared" si="125"/>
        <v>120</v>
      </c>
      <c r="BF475" s="108">
        <f t="shared" si="126"/>
        <v>1</v>
      </c>
      <c r="BG475" s="381">
        <f t="shared" si="119"/>
        <v>0</v>
      </c>
      <c r="BH475" s="381">
        <f t="shared" si="120"/>
        <v>0</v>
      </c>
      <c r="BI475" s="382">
        <f t="shared" si="121"/>
        <v>0</v>
      </c>
      <c r="BJ475" s="381">
        <f t="shared" si="122"/>
        <v>0.2</v>
      </c>
      <c r="BK475" s="381">
        <f t="shared" si="123"/>
        <v>0.01</v>
      </c>
    </row>
    <row r="476" spans="1:63" ht="325.5" thickTop="1" thickBot="1" x14ac:dyDescent="0.3">
      <c r="A476" s="18" t="s">
        <v>822</v>
      </c>
      <c r="B476" s="18" t="s">
        <v>656</v>
      </c>
      <c r="C476" s="18" t="s">
        <v>822</v>
      </c>
      <c r="D476" s="19" t="s">
        <v>656</v>
      </c>
      <c r="E476" s="19" t="s">
        <v>738</v>
      </c>
      <c r="F476" s="19" t="s">
        <v>739</v>
      </c>
      <c r="G476" s="19" t="s">
        <v>830</v>
      </c>
      <c r="H476" s="19" t="s">
        <v>741</v>
      </c>
      <c r="I476" s="19" t="s">
        <v>740</v>
      </c>
      <c r="J476" s="19" t="s">
        <v>2545</v>
      </c>
      <c r="K476" s="19">
        <v>25</v>
      </c>
      <c r="L476" s="19" t="s">
        <v>38</v>
      </c>
      <c r="M476" s="19" t="s">
        <v>746</v>
      </c>
      <c r="N476" s="19" t="s">
        <v>747</v>
      </c>
      <c r="O476" s="20">
        <v>5</v>
      </c>
      <c r="P476" s="23">
        <v>1</v>
      </c>
      <c r="Q476" s="18" t="s">
        <v>41</v>
      </c>
      <c r="R476" s="22" t="s">
        <v>966</v>
      </c>
      <c r="S476" s="22" t="s">
        <v>967</v>
      </c>
      <c r="T476" s="22" t="s">
        <v>2439</v>
      </c>
      <c r="U476" s="22"/>
      <c r="V476" s="22"/>
      <c r="W476" s="22"/>
      <c r="X476" s="22"/>
      <c r="Y476" s="22"/>
      <c r="Z476" s="22"/>
      <c r="AA476" s="101"/>
      <c r="AB476" s="204" t="s">
        <v>2677</v>
      </c>
      <c r="AC476" s="204"/>
      <c r="AD476" s="49">
        <f>+VLOOKUP(M476,'[16]PA con seg III Trimestre'!$M$476:$AF$520,18,FALSE)</f>
        <v>0</v>
      </c>
      <c r="AE476" s="49" t="str">
        <f>+VLOOKUP(M476,'[16]PA con seg III Trimestre'!$M$476:$AF$520,19,FALSE)</f>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
      <c r="AF476" s="49" t="str">
        <f>+VLOOKUP(M476,'[16]PA con seg III Trimestre'!$M$476:$AF$520,20,FALSE)</f>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
      <c r="AG476" s="23">
        <v>1054</v>
      </c>
      <c r="AH476" s="22" t="s">
        <v>975</v>
      </c>
      <c r="AI476" s="22" t="s">
        <v>47</v>
      </c>
      <c r="AJ476" s="24">
        <v>42401</v>
      </c>
      <c r="AK476" s="24">
        <v>42716</v>
      </c>
      <c r="AL476" s="22">
        <v>30</v>
      </c>
      <c r="AM476" s="22" t="s">
        <v>969</v>
      </c>
      <c r="AN476" s="22" t="s">
        <v>970</v>
      </c>
      <c r="AO476" s="22" t="s">
        <v>2439</v>
      </c>
      <c r="AP476" s="23">
        <v>0</v>
      </c>
      <c r="AQ476" s="25" t="s">
        <v>971</v>
      </c>
      <c r="AR476" s="25"/>
      <c r="AS476" s="102">
        <v>5</v>
      </c>
      <c r="AT476" s="25" t="s">
        <v>976</v>
      </c>
      <c r="AU476" s="25" t="s">
        <v>974</v>
      </c>
      <c r="AV476" s="109">
        <v>80</v>
      </c>
      <c r="AW476" s="27">
        <v>0.7682539682539683</v>
      </c>
      <c r="AX476" s="25" t="s">
        <v>3065</v>
      </c>
      <c r="AY476" s="86" t="s">
        <v>3066</v>
      </c>
      <c r="AZ476" s="94">
        <f>+VLOOKUP(AG476,'[16]PA con seg III Trimestre'!$AG$476:$BC$520,20,FALSE)</f>
        <v>100</v>
      </c>
      <c r="BA476" s="106">
        <f t="shared" si="127"/>
        <v>1</v>
      </c>
      <c r="BB476" s="94" t="str">
        <f>+VLOOKUP(AG476,'[16]PA con seg III Trimestre'!$AG$476:$BC$520,22,FALSE)</f>
        <v>El dia miércoles 14 de Diciembre de 2016, se realizo la ultima jornada de inducción a nuevos funcionarios. Se sensibilizo el Sistema de Gestión de Seguridad de la Información y buenas practicas de acuerdo al contenido de la presentacion. La tematica se desarrollo en el auditorio de la Sede Central Bogotá.</v>
      </c>
      <c r="BC476" s="94" t="str">
        <f>+VLOOKUP(AG476,'[16]PA con seg III Trimestre'!$AG$476:$BC$520,23,FALSE)</f>
        <v>-AZ- SISTEMA DE GESTION DE SEGURIDAD DE LA INFORMACION - GRUPO PROYECCION E IMPLEMENTACION TECNOLOGICA - funcionaria Cristina Reyes - La presentación y acta 16 reposan en archivo mágnetico ruta C:/Users/MARTHA CORDON SCENTRAL/Documentos/2016/PLAN DE ACCION 2016/SEGUIMIENTO PLAN DE ACCION IV TRIMESTRE.</v>
      </c>
      <c r="BD476" s="107">
        <f t="shared" si="124"/>
        <v>315</v>
      </c>
      <c r="BE476" s="107">
        <f t="shared" si="125"/>
        <v>315</v>
      </c>
      <c r="BF476" s="108">
        <f t="shared" si="126"/>
        <v>1</v>
      </c>
      <c r="BG476" s="381">
        <f t="shared" si="119"/>
        <v>0</v>
      </c>
      <c r="BH476" s="381">
        <f t="shared" si="120"/>
        <v>0</v>
      </c>
      <c r="BI476" s="382">
        <f t="shared" si="121"/>
        <v>0</v>
      </c>
      <c r="BJ476" s="381">
        <f t="shared" si="122"/>
        <v>0.3</v>
      </c>
      <c r="BK476" s="381">
        <f t="shared" si="123"/>
        <v>1.4999999999999999E-2</v>
      </c>
    </row>
    <row r="477" spans="1:63" ht="325.5" thickTop="1" thickBot="1" x14ac:dyDescent="0.3">
      <c r="A477" s="18" t="s">
        <v>822</v>
      </c>
      <c r="B477" s="18" t="s">
        <v>656</v>
      </c>
      <c r="C477" s="18" t="s">
        <v>822</v>
      </c>
      <c r="D477" s="19" t="s">
        <v>656</v>
      </c>
      <c r="E477" s="19" t="s">
        <v>738</v>
      </c>
      <c r="F477" s="19" t="s">
        <v>739</v>
      </c>
      <c r="G477" s="19" t="s">
        <v>830</v>
      </c>
      <c r="H477" s="19" t="s">
        <v>741</v>
      </c>
      <c r="I477" s="19" t="s">
        <v>740</v>
      </c>
      <c r="J477" s="19" t="s">
        <v>2545</v>
      </c>
      <c r="K477" s="19">
        <v>25</v>
      </c>
      <c r="L477" s="19" t="s">
        <v>38</v>
      </c>
      <c r="M477" s="19" t="s">
        <v>746</v>
      </c>
      <c r="N477" s="19" t="s">
        <v>747</v>
      </c>
      <c r="O477" s="20">
        <v>5</v>
      </c>
      <c r="P477" s="23">
        <v>1</v>
      </c>
      <c r="Q477" s="18" t="s">
        <v>41</v>
      </c>
      <c r="R477" s="22" t="s">
        <v>966</v>
      </c>
      <c r="S477" s="22" t="s">
        <v>967</v>
      </c>
      <c r="T477" s="22" t="s">
        <v>2439</v>
      </c>
      <c r="U477" s="22"/>
      <c r="V477" s="22"/>
      <c r="W477" s="22"/>
      <c r="X477" s="22"/>
      <c r="Y477" s="22"/>
      <c r="Z477" s="22"/>
      <c r="AA477" s="101"/>
      <c r="AB477" s="204" t="s">
        <v>2677</v>
      </c>
      <c r="AC477" s="204"/>
      <c r="AD477" s="49">
        <f>+VLOOKUP(M477,'[16]PA con seg III Trimestre'!$M$476:$AF$520,18,FALSE)</f>
        <v>0</v>
      </c>
      <c r="AE477" s="49" t="str">
        <f>+VLOOKUP(M477,'[16]PA con seg III Trimestre'!$M$476:$AF$520,19,FALSE)</f>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
      <c r="AF477" s="49" t="str">
        <f>+VLOOKUP(M477,'[16]PA con seg III Trimestre'!$M$476:$AF$520,20,FALSE)</f>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
      <c r="AG477" s="23">
        <v>1055</v>
      </c>
      <c r="AH477" s="22" t="s">
        <v>977</v>
      </c>
      <c r="AI477" s="22" t="s">
        <v>47</v>
      </c>
      <c r="AJ477" s="24">
        <v>42370</v>
      </c>
      <c r="AK477" s="24">
        <v>42401</v>
      </c>
      <c r="AL477" s="22">
        <v>10</v>
      </c>
      <c r="AM477" s="22" t="s">
        <v>969</v>
      </c>
      <c r="AN477" s="22" t="s">
        <v>970</v>
      </c>
      <c r="AO477" s="22" t="s">
        <v>2439</v>
      </c>
      <c r="AP477" s="23">
        <v>100</v>
      </c>
      <c r="AQ477" s="25" t="s">
        <v>978</v>
      </c>
      <c r="AR477" s="25" t="s">
        <v>979</v>
      </c>
      <c r="AS477" s="23">
        <v>100</v>
      </c>
      <c r="AT477" s="25" t="s">
        <v>978</v>
      </c>
      <c r="AU477" s="25" t="s">
        <v>979</v>
      </c>
      <c r="AV477" s="26">
        <f>+AS477</f>
        <v>100</v>
      </c>
      <c r="AW477" s="27">
        <v>1</v>
      </c>
      <c r="AX477" s="25" t="str">
        <f>+AT477</f>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
      <c r="AY477" s="86" t="str">
        <f>+AU477</f>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
      <c r="AZ477" s="94">
        <f>+VLOOKUP(AG477,'[16]PA con seg III Trimestre'!$AG$476:$BC$520,20,FALSE)</f>
        <v>100</v>
      </c>
      <c r="BA477" s="106">
        <f t="shared" si="127"/>
        <v>1</v>
      </c>
      <c r="BB477" s="94" t="str">
        <f>+VLOOKUP(AG477,'[16]PA con seg III Trimestre'!$AG$476:$BC$520,22,FALSE)</f>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
      <c r="BC477" s="94" t="str">
        <f>+VLOOKUP(AG477,'[16]PA con seg III Trimestre'!$AG$476:$BC$520,23,FALSE)</f>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
      <c r="BD477" s="107">
        <f t="shared" si="124"/>
        <v>31</v>
      </c>
      <c r="BE477" s="107">
        <f t="shared" si="125"/>
        <v>31</v>
      </c>
      <c r="BF477" s="108">
        <f t="shared" si="126"/>
        <v>1</v>
      </c>
      <c r="BG477" s="381">
        <f t="shared" si="119"/>
        <v>0</v>
      </c>
      <c r="BH477" s="381">
        <f t="shared" si="120"/>
        <v>0</v>
      </c>
      <c r="BI477" s="382">
        <f t="shared" si="121"/>
        <v>0</v>
      </c>
      <c r="BJ477" s="381">
        <f t="shared" si="122"/>
        <v>0.1</v>
      </c>
      <c r="BK477" s="381">
        <f t="shared" si="123"/>
        <v>5.0000000000000001E-3</v>
      </c>
    </row>
    <row r="478" spans="1:63" ht="325.5" thickTop="1" thickBot="1" x14ac:dyDescent="0.3">
      <c r="A478" s="18" t="s">
        <v>822</v>
      </c>
      <c r="B478" s="18" t="s">
        <v>656</v>
      </c>
      <c r="C478" s="18" t="s">
        <v>822</v>
      </c>
      <c r="D478" s="19" t="s">
        <v>656</v>
      </c>
      <c r="E478" s="19" t="s">
        <v>738</v>
      </c>
      <c r="F478" s="19" t="s">
        <v>739</v>
      </c>
      <c r="G478" s="19" t="s">
        <v>830</v>
      </c>
      <c r="H478" s="19" t="s">
        <v>741</v>
      </c>
      <c r="I478" s="19" t="s">
        <v>740</v>
      </c>
      <c r="J478" s="19" t="s">
        <v>2545</v>
      </c>
      <c r="K478" s="19">
        <v>25</v>
      </c>
      <c r="L478" s="19" t="s">
        <v>38</v>
      </c>
      <c r="M478" s="19" t="s">
        <v>746</v>
      </c>
      <c r="N478" s="19" t="s">
        <v>747</v>
      </c>
      <c r="O478" s="20">
        <v>5</v>
      </c>
      <c r="P478" s="23">
        <v>1</v>
      </c>
      <c r="Q478" s="18" t="s">
        <v>41</v>
      </c>
      <c r="R478" s="22" t="s">
        <v>966</v>
      </c>
      <c r="S478" s="22" t="s">
        <v>967</v>
      </c>
      <c r="T478" s="22" t="s">
        <v>2439</v>
      </c>
      <c r="U478" s="22"/>
      <c r="V478" s="22"/>
      <c r="W478" s="22"/>
      <c r="X478" s="22"/>
      <c r="Y478" s="22"/>
      <c r="Z478" s="22"/>
      <c r="AA478" s="101"/>
      <c r="AB478" s="204" t="s">
        <v>2677</v>
      </c>
      <c r="AC478" s="204"/>
      <c r="AD478" s="49">
        <f>+VLOOKUP(M478,'[16]PA con seg III Trimestre'!$M$476:$AF$520,18,FALSE)</f>
        <v>0</v>
      </c>
      <c r="AE478" s="49" t="str">
        <f>+VLOOKUP(M478,'[16]PA con seg III Trimestre'!$M$476:$AF$520,19,FALSE)</f>
        <v xml:space="preserve">El alcance del Sistema de Gestión de Seguridad de la Información se formulo para la sede Central Bogotá, calle 26#27-48, asi mismo se gestionaron actividades del Plan de acción 2016, encaminadas a socializar e implementar la seguridad de la información en la sede propuesta.• Se envió a través de los correos Institucionales, la política del sistema de seguridad de la información, junto con presentación de la definición y el objeto de la misma, atributos que la conforman, norma que la respalda, tips de seguridad y por segunda vez la encuesta de conocimiento sobre la política, con base a la información suministrada con anterioridad. La encuesta se publicó para su diligenciamiento el día 26 de agosto y estará  abierta hasta el 31/12/2016.
• Se incluyó Circular 000018 del 24/08/2016 firmada por el Director General de carácter obligatorio para el desarrollo de la encuesta.       
• El día 04 de Octubre de 2016 “Jornada de Inducción” programada por la Subdirección de Talento Humano, se capacito y sensibilizo sobre la política de seguridad de la información, definición, objetivo, y tips de seguridad. Se reitera diligenciar la encuesta a aquellos funcionarios que no la han desarrollado.
(Funcionarios capacitados 134).
</v>
      </c>
      <c r="AF478" s="49" t="str">
        <f>+VLOOKUP(M478,'[16]PA con seg III Trimestre'!$M$476:$AF$520,20,FALSE)</f>
        <v>-AZ- SISTEMA DE GESTION DE SEGURIDAD DE LA INFORMACION - GRUPO PROYECCION E IMPLEMENTACION TECNOLOGICA - funcionaria Cristina Reyes - las evidencias de seguimiento al SGSI reposan en archivo mágnetico ruta C:/Users/MARTHA CORDON SCENTRAL/Documentos/2016/PLAN DE ACCION 2016/SEGUIMIENTO PLAN DE ACCION IV TRIMESTRE.</v>
      </c>
      <c r="AG478" s="23">
        <v>1056</v>
      </c>
      <c r="AH478" s="22" t="s">
        <v>980</v>
      </c>
      <c r="AI478" s="22" t="s">
        <v>47</v>
      </c>
      <c r="AJ478" s="24">
        <v>42430</v>
      </c>
      <c r="AK478" s="24">
        <v>42716</v>
      </c>
      <c r="AL478" s="22">
        <v>40</v>
      </c>
      <c r="AM478" s="22" t="s">
        <v>969</v>
      </c>
      <c r="AN478" s="22" t="s">
        <v>970</v>
      </c>
      <c r="AO478" s="22" t="s">
        <v>2439</v>
      </c>
      <c r="AP478" s="23">
        <v>0</v>
      </c>
      <c r="AQ478" s="25" t="s">
        <v>981</v>
      </c>
      <c r="AR478" s="25"/>
      <c r="AS478" s="102">
        <v>50</v>
      </c>
      <c r="AT478" s="25" t="s">
        <v>983</v>
      </c>
      <c r="AU478" s="25" t="s">
        <v>984</v>
      </c>
      <c r="AV478" s="109">
        <v>80</v>
      </c>
      <c r="AW478" s="27">
        <v>0.74475524475524479</v>
      </c>
      <c r="AX478" s="25" t="s">
        <v>3067</v>
      </c>
      <c r="AY478" s="86" t="s">
        <v>3066</v>
      </c>
      <c r="AZ478" s="94">
        <f>+VLOOKUP(AG478,'[16]PA con seg III Trimestre'!$AG$476:$BC$520,20,FALSE)</f>
        <v>80</v>
      </c>
      <c r="BA478" s="106">
        <f t="shared" si="127"/>
        <v>1</v>
      </c>
      <c r="BB478" s="94" t="str">
        <f>+VLOOKUP(AG478,'[16]PA con seg III Trimestre'!$AG$476:$BC$520,22,FALSE)</f>
        <v xml:space="preserve">Se diseño la guia de las buenas practicas del SGSI; en la actualidad la guia se encuentra en la plataforma de ISOLUCION para la aprobacion definitiva por parte de OFPLA. Se hicieron las respectivas correcciones a observaciones realizadas por la Oficina Asesora de Planeación, se hizo previa revisión, modificación y aprobación de la jefatura y coordinadores de grupo de la Oficina de Sistemas de Información. </v>
      </c>
      <c r="BC478" s="94" t="str">
        <f>+VLOOKUP(AG478,'[16]PA con seg III Trimestre'!$AG$476:$BC$520,23,FALSE)</f>
        <v>-AZ- SISTEMA DE GESTION DE SEGURIDAD DE LA INFORMACION - GRUPO PROYECCION E IMPLEMENTACION TECNOLOGICA - funcionaria Cristina Reyes - El borrador de la guia reposa en archivo mágnetico ruta C:/Users/MARTHA CORDON SCENTRAL/Documentos/2016/PLAN DE ACCION 2016/SEGUIMIENTO PLAN DE ACCION IV TRIMESTRE.</v>
      </c>
      <c r="BD478" s="107">
        <f t="shared" si="124"/>
        <v>286</v>
      </c>
      <c r="BE478" s="107">
        <f t="shared" si="125"/>
        <v>286</v>
      </c>
      <c r="BF478" s="108">
        <f t="shared" si="126"/>
        <v>1</v>
      </c>
      <c r="BG478" s="381">
        <f t="shared" si="119"/>
        <v>0</v>
      </c>
      <c r="BH478" s="381">
        <f t="shared" si="120"/>
        <v>0</v>
      </c>
      <c r="BI478" s="382">
        <f t="shared" si="121"/>
        <v>0</v>
      </c>
      <c r="BJ478" s="381">
        <f t="shared" si="122"/>
        <v>0.32</v>
      </c>
      <c r="BK478" s="381">
        <f t="shared" si="123"/>
        <v>1.6E-2</v>
      </c>
    </row>
    <row r="479" spans="1:63" s="99" customFormat="1" ht="69" hidden="1" thickTop="1" thickBot="1" x14ac:dyDescent="0.3">
      <c r="A479" s="188" t="s">
        <v>822</v>
      </c>
      <c r="B479" s="188" t="s">
        <v>656</v>
      </c>
      <c r="C479" s="188" t="s">
        <v>822</v>
      </c>
      <c r="D479" s="189" t="s">
        <v>656</v>
      </c>
      <c r="E479" s="189" t="s">
        <v>738</v>
      </c>
      <c r="F479" s="189" t="s">
        <v>739</v>
      </c>
      <c r="G479" s="189" t="s">
        <v>830</v>
      </c>
      <c r="H479" s="189" t="s">
        <v>741</v>
      </c>
      <c r="I479" s="189" t="s">
        <v>744</v>
      </c>
      <c r="J479" s="189" t="s">
        <v>2544</v>
      </c>
      <c r="K479" s="189">
        <v>8.7999999999999989</v>
      </c>
      <c r="L479" s="189" t="s">
        <v>38</v>
      </c>
      <c r="M479" s="189" t="s">
        <v>750</v>
      </c>
      <c r="N479" s="189" t="s">
        <v>985</v>
      </c>
      <c r="O479" s="190">
        <v>5</v>
      </c>
      <c r="P479" s="267">
        <v>136</v>
      </c>
      <c r="Q479" s="188" t="s">
        <v>41</v>
      </c>
      <c r="R479" s="268" t="s">
        <v>966</v>
      </c>
      <c r="S479" s="268" t="s">
        <v>967</v>
      </c>
      <c r="T479" s="268" t="s">
        <v>2439</v>
      </c>
      <c r="U479" s="268"/>
      <c r="V479" s="268"/>
      <c r="W479" s="268"/>
      <c r="X479" s="268"/>
      <c r="Y479" s="268"/>
      <c r="Z479" s="268"/>
      <c r="AA479" s="268"/>
      <c r="AB479" s="268"/>
      <c r="AC479" s="268"/>
      <c r="AD479" s="368"/>
      <c r="AE479" s="368"/>
      <c r="AF479" s="368"/>
      <c r="AG479" s="195" t="s">
        <v>2438</v>
      </c>
      <c r="AH479" s="193" t="s">
        <v>986</v>
      </c>
      <c r="AI479" s="193" t="s">
        <v>47</v>
      </c>
      <c r="AJ479" s="194">
        <v>42430</v>
      </c>
      <c r="AK479" s="194">
        <v>42522</v>
      </c>
      <c r="AL479" s="193"/>
      <c r="AM479" s="269" t="s">
        <v>969</v>
      </c>
      <c r="AN479" s="269" t="s">
        <v>970</v>
      </c>
      <c r="AO479" s="269" t="s">
        <v>2440</v>
      </c>
      <c r="AP479" s="195"/>
      <c r="AQ479" s="196"/>
      <c r="AR479" s="196"/>
      <c r="AS479" s="195"/>
      <c r="AT479" s="196"/>
      <c r="AU479" s="196"/>
      <c r="AV479" s="197"/>
      <c r="AW479" s="198" t="s">
        <v>3118</v>
      </c>
      <c r="AX479" s="197"/>
      <c r="AY479" s="199"/>
      <c r="AZ479" s="95"/>
      <c r="BA479" s="106" t="str">
        <f t="shared" si="127"/>
        <v>Actividad inactiva</v>
      </c>
      <c r="BB479" s="95"/>
      <c r="BC479" s="95"/>
      <c r="BD479" s="107">
        <f t="shared" si="124"/>
        <v>92</v>
      </c>
      <c r="BE479" s="107">
        <f t="shared" si="125"/>
        <v>92</v>
      </c>
      <c r="BF479" s="108" t="str">
        <f t="shared" si="126"/>
        <v>Actividad inactiva</v>
      </c>
    </row>
    <row r="480" spans="1:63" ht="258" thickTop="1" thickBot="1" x14ac:dyDescent="0.3">
      <c r="A480" s="18" t="s">
        <v>822</v>
      </c>
      <c r="B480" s="18" t="s">
        <v>656</v>
      </c>
      <c r="C480" s="18" t="s">
        <v>822</v>
      </c>
      <c r="D480" s="19" t="s">
        <v>656</v>
      </c>
      <c r="E480" s="19" t="s">
        <v>738</v>
      </c>
      <c r="F480" s="19" t="s">
        <v>739</v>
      </c>
      <c r="G480" s="19" t="s">
        <v>830</v>
      </c>
      <c r="H480" s="19" t="s">
        <v>741</v>
      </c>
      <c r="I480" s="207" t="s">
        <v>744</v>
      </c>
      <c r="J480" s="207" t="s">
        <v>2544</v>
      </c>
      <c r="K480" s="207">
        <v>100</v>
      </c>
      <c r="L480" s="19" t="s">
        <v>38</v>
      </c>
      <c r="M480" s="19" t="s">
        <v>750</v>
      </c>
      <c r="N480" s="19" t="s">
        <v>985</v>
      </c>
      <c r="O480" s="20">
        <v>5</v>
      </c>
      <c r="P480" s="23">
        <v>136</v>
      </c>
      <c r="Q480" s="18" t="s">
        <v>41</v>
      </c>
      <c r="R480" s="22" t="s">
        <v>966</v>
      </c>
      <c r="S480" s="22" t="s">
        <v>967</v>
      </c>
      <c r="T480" s="22" t="s">
        <v>2439</v>
      </c>
      <c r="U480" s="22"/>
      <c r="V480" s="22"/>
      <c r="W480" s="22"/>
      <c r="X480" s="22"/>
      <c r="Y480" s="22"/>
      <c r="Z480" s="22"/>
      <c r="AA480" s="102">
        <v>136</v>
      </c>
      <c r="AB480" s="25" t="s">
        <v>3094</v>
      </c>
      <c r="AC480" s="25" t="s">
        <v>3069</v>
      </c>
      <c r="AD480" s="49">
        <v>136</v>
      </c>
      <c r="AE480" s="49" t="s">
        <v>3094</v>
      </c>
      <c r="AF480" s="49" t="s">
        <v>3069</v>
      </c>
      <c r="AG480" s="23">
        <v>1058</v>
      </c>
      <c r="AH480" s="22" t="s">
        <v>987</v>
      </c>
      <c r="AI480" s="22" t="s">
        <v>47</v>
      </c>
      <c r="AJ480" s="24">
        <v>42430</v>
      </c>
      <c r="AK480" s="24">
        <v>42522</v>
      </c>
      <c r="AL480" s="22">
        <v>50</v>
      </c>
      <c r="AM480" s="22" t="s">
        <v>969</v>
      </c>
      <c r="AN480" s="22" t="s">
        <v>970</v>
      </c>
      <c r="AO480" s="22" t="s">
        <v>2439</v>
      </c>
      <c r="AP480" s="23">
        <v>10</v>
      </c>
      <c r="AQ480" s="25" t="s">
        <v>988</v>
      </c>
      <c r="AR480" s="25" t="s">
        <v>989</v>
      </c>
      <c r="AS480" s="23" t="s">
        <v>990</v>
      </c>
      <c r="AT480" s="25" t="s">
        <v>991</v>
      </c>
      <c r="AU480" s="25" t="s">
        <v>992</v>
      </c>
      <c r="AV480" s="109">
        <v>100</v>
      </c>
      <c r="AW480" s="27">
        <v>1</v>
      </c>
      <c r="AX480" s="25" t="s">
        <v>3068</v>
      </c>
      <c r="AY480" s="86" t="s">
        <v>3069</v>
      </c>
      <c r="AZ480" s="94">
        <f>+VLOOKUP(AG480,'[16]PA con seg III Trimestre'!$AG$476:$BC$520,20,FALSE)</f>
        <v>100</v>
      </c>
      <c r="BA480" s="106">
        <f t="shared" si="127"/>
        <v>1</v>
      </c>
      <c r="BB480" s="94" t="str">
        <f>+VLOOKUP(AG480,'[16]PA con seg III Trimestre'!$AG$476:$BC$520,22,FALSE)</f>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
      <c r="BC480" s="94" t="str">
        <f>+VLOOKUP(AG480,'[16]PA con seg III Trimestre'!$AG$476:$BC$520,23,FALSE)</f>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
      <c r="BD480" s="107">
        <f t="shared" si="124"/>
        <v>92</v>
      </c>
      <c r="BE480" s="107">
        <f t="shared" si="125"/>
        <v>92</v>
      </c>
      <c r="BF480" s="108">
        <f t="shared" si="126"/>
        <v>1</v>
      </c>
      <c r="BG480" s="381">
        <f t="shared" ref="BG480:BG482" si="129">+(AD480/P480)</f>
        <v>1</v>
      </c>
      <c r="BH480" s="381">
        <f t="shared" ref="BH480:BH482" si="130">+IF(BG480&gt;100%,100%,BG480)</f>
        <v>1</v>
      </c>
      <c r="BI480" s="382">
        <f t="shared" ref="BI480:BI482" si="131">(BH480*O480)/100</f>
        <v>0.05</v>
      </c>
      <c r="BJ480" s="381">
        <f t="shared" ref="BJ480:BJ482" si="132">+(AZ480*AL480)/10000</f>
        <v>0.5</v>
      </c>
      <c r="BK480" s="381">
        <f t="shared" ref="BK480:BK482" si="133">+(BJ480*O480)/100</f>
        <v>2.5000000000000001E-2</v>
      </c>
    </row>
    <row r="481" spans="1:63" ht="217.5" thickTop="1" thickBot="1" x14ac:dyDescent="0.3">
      <c r="A481" s="18" t="s">
        <v>822</v>
      </c>
      <c r="B481" s="18" t="s">
        <v>656</v>
      </c>
      <c r="C481" s="18" t="s">
        <v>822</v>
      </c>
      <c r="D481" s="19" t="s">
        <v>656</v>
      </c>
      <c r="E481" s="19" t="s">
        <v>738</v>
      </c>
      <c r="F481" s="19" t="s">
        <v>739</v>
      </c>
      <c r="G481" s="19" t="s">
        <v>830</v>
      </c>
      <c r="H481" s="19" t="s">
        <v>741</v>
      </c>
      <c r="I481" s="207" t="s">
        <v>744</v>
      </c>
      <c r="J481" s="207" t="s">
        <v>2544</v>
      </c>
      <c r="K481" s="207">
        <v>100</v>
      </c>
      <c r="L481" s="19" t="s">
        <v>38</v>
      </c>
      <c r="M481" s="19" t="s">
        <v>750</v>
      </c>
      <c r="N481" s="19" t="s">
        <v>985</v>
      </c>
      <c r="O481" s="20">
        <v>5</v>
      </c>
      <c r="P481" s="23">
        <v>136</v>
      </c>
      <c r="Q481" s="18" t="s">
        <v>41</v>
      </c>
      <c r="R481" s="22" t="s">
        <v>966</v>
      </c>
      <c r="S481" s="22" t="s">
        <v>967</v>
      </c>
      <c r="T481" s="22" t="s">
        <v>2439</v>
      </c>
      <c r="U481" s="22"/>
      <c r="V481" s="22"/>
      <c r="W481" s="22"/>
      <c r="X481" s="22"/>
      <c r="Y481" s="22"/>
      <c r="Z481" s="22"/>
      <c r="AA481" s="102">
        <v>136</v>
      </c>
      <c r="AB481" s="25" t="s">
        <v>3068</v>
      </c>
      <c r="AC481" s="25" t="s">
        <v>3069</v>
      </c>
      <c r="AD481" s="49">
        <v>136</v>
      </c>
      <c r="AE481" s="49" t="s">
        <v>3094</v>
      </c>
      <c r="AF481" s="49" t="s">
        <v>3069</v>
      </c>
      <c r="AG481" s="23">
        <v>1059</v>
      </c>
      <c r="AH481" s="22" t="s">
        <v>993</v>
      </c>
      <c r="AI481" s="22" t="s">
        <v>47</v>
      </c>
      <c r="AJ481" s="24">
        <v>42522</v>
      </c>
      <c r="AK481" s="24">
        <v>42716</v>
      </c>
      <c r="AL481" s="22">
        <v>50</v>
      </c>
      <c r="AM481" s="22" t="s">
        <v>969</v>
      </c>
      <c r="AN481" s="22" t="s">
        <v>970</v>
      </c>
      <c r="AO481" s="22" t="s">
        <v>2439</v>
      </c>
      <c r="AP481" s="23"/>
      <c r="AQ481" s="25" t="s">
        <v>994</v>
      </c>
      <c r="AR481" s="25"/>
      <c r="AS481" s="102">
        <v>0</v>
      </c>
      <c r="AT481" s="25" t="s">
        <v>996</v>
      </c>
      <c r="AU481" s="25" t="s">
        <v>997</v>
      </c>
      <c r="AV481" s="109">
        <v>100</v>
      </c>
      <c r="AW481" s="27">
        <v>0.62371134020618557</v>
      </c>
      <c r="AX481" s="25" t="s">
        <v>3068</v>
      </c>
      <c r="AY481" s="86" t="s">
        <v>3069</v>
      </c>
      <c r="AZ481" s="94">
        <f>+VLOOKUP(AG481,'[16]PA con seg III Trimestre'!$AG$476:$BC$520,20,FALSE)</f>
        <v>100</v>
      </c>
      <c r="BA481" s="106">
        <f t="shared" si="127"/>
        <v>1</v>
      </c>
      <c r="BB481" s="94" t="str">
        <f>+VLOOKUP(AG481,'[16]PA con seg III Trimestre'!$AG$476:$BC$520,22,FALSE)</f>
        <v>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v>
      </c>
      <c r="BC481" s="94" t="str">
        <f>+VLOOKUP(AG481,'[16]PA con seg III Trimestre'!$AG$476:$BC$520,23,FALSE)</f>
        <v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v>
      </c>
      <c r="BD481" s="107">
        <f t="shared" si="124"/>
        <v>194</v>
      </c>
      <c r="BE481" s="107">
        <f t="shared" si="125"/>
        <v>194</v>
      </c>
      <c r="BF481" s="108">
        <f t="shared" si="126"/>
        <v>1</v>
      </c>
      <c r="BG481" s="381">
        <f t="shared" si="129"/>
        <v>1</v>
      </c>
      <c r="BH481" s="381">
        <f t="shared" si="130"/>
        <v>1</v>
      </c>
      <c r="BI481" s="382">
        <f t="shared" si="131"/>
        <v>0.05</v>
      </c>
      <c r="BJ481" s="381">
        <f t="shared" si="132"/>
        <v>0.5</v>
      </c>
      <c r="BK481" s="381">
        <f t="shared" si="133"/>
        <v>2.5000000000000001E-2</v>
      </c>
    </row>
    <row r="482" spans="1:63" ht="109.5" thickTop="1" thickBot="1" x14ac:dyDescent="0.3">
      <c r="A482" s="18" t="s">
        <v>822</v>
      </c>
      <c r="B482" s="18" t="s">
        <v>656</v>
      </c>
      <c r="C482" s="18" t="s">
        <v>822</v>
      </c>
      <c r="D482" s="19" t="s">
        <v>656</v>
      </c>
      <c r="E482" s="19" t="s">
        <v>738</v>
      </c>
      <c r="F482" s="19" t="s">
        <v>739</v>
      </c>
      <c r="G482" s="19" t="s">
        <v>830</v>
      </c>
      <c r="H482" s="19" t="s">
        <v>741</v>
      </c>
      <c r="I482" s="19" t="s">
        <v>742</v>
      </c>
      <c r="J482" s="19" t="s">
        <v>743</v>
      </c>
      <c r="K482" s="19">
        <v>12.5</v>
      </c>
      <c r="L482" s="19" t="s">
        <v>38</v>
      </c>
      <c r="M482" s="19" t="s">
        <v>752</v>
      </c>
      <c r="N482" s="19" t="s">
        <v>753</v>
      </c>
      <c r="O482" s="20">
        <v>2</v>
      </c>
      <c r="P482" s="23">
        <v>6</v>
      </c>
      <c r="Q482" s="18" t="s">
        <v>41</v>
      </c>
      <c r="R482" s="22" t="s">
        <v>966</v>
      </c>
      <c r="S482" s="22" t="s">
        <v>967</v>
      </c>
      <c r="T482" s="22" t="s">
        <v>2439</v>
      </c>
      <c r="U482" s="22"/>
      <c r="V482" s="22"/>
      <c r="W482" s="22"/>
      <c r="X482" s="22"/>
      <c r="Y482" s="22"/>
      <c r="Z482" s="22"/>
      <c r="AA482" s="101"/>
      <c r="AB482" s="204" t="s">
        <v>2677</v>
      </c>
      <c r="AC482" s="204"/>
      <c r="AD482" s="49">
        <f>+VLOOKUP(M482,'[16]PA con seg III Trimestre'!$M$476:$AF$520,18,FALSE)</f>
        <v>0</v>
      </c>
      <c r="AE482" s="49" t="str">
        <f>+VLOOKUP(M482,'[16]PA con seg III Trimestre'!$M$476:$AF$520,19,FALSE)</f>
        <v>Para la vigencia 2016, se tenia como meta, instalar el sistema de bloqueo de señal en (1) establecimiento, (ERON de Bellavista) durante el año se realizaron varias reuniones para concertar la adquisición del sistema. El proceso actual se encuentra en estado de verificación de precios, estudio de mercado y comparacion de tecnologia, por parte de la secretaria de seguridad de Medellin.</v>
      </c>
      <c r="AF482" s="49" t="str">
        <f>+VLOOKUP(M482,'[16]PA con seg III Trimestre'!$M$476:$AF$520,20,FALSE)</f>
        <v>CARPETA BLOQUEADORES MEDELLIN BELLAVISTA GRUPO PROYECCION E IMPLEMENTACION TECNOLOGICA - El informe del estado actual de los proyectos reposa en archivo mágnetico ruta: C:\Users\MARTHA CORDON SCENTRAL\Documentos\2016\PLAN DE ACCION 2016\SEGUIMIENTO PLAN DE ACCION IV TRIMESTRE.</v>
      </c>
      <c r="AG482" s="23">
        <v>1060</v>
      </c>
      <c r="AH482" s="22" t="s">
        <v>998</v>
      </c>
      <c r="AI482" s="22" t="s">
        <v>47</v>
      </c>
      <c r="AJ482" s="24">
        <v>42401</v>
      </c>
      <c r="AK482" s="24">
        <v>42716</v>
      </c>
      <c r="AL482" s="22">
        <v>100</v>
      </c>
      <c r="AM482" s="22" t="s">
        <v>969</v>
      </c>
      <c r="AN482" s="22" t="s">
        <v>970</v>
      </c>
      <c r="AO482" s="22" t="s">
        <v>2439</v>
      </c>
      <c r="AP482" s="23">
        <v>10</v>
      </c>
      <c r="AQ482" s="25" t="s">
        <v>999</v>
      </c>
      <c r="AR482" s="25" t="s">
        <v>1000</v>
      </c>
      <c r="AS482" s="102">
        <v>40</v>
      </c>
      <c r="AT482" s="25" t="s">
        <v>1001</v>
      </c>
      <c r="AU482" s="25" t="s">
        <v>1002</v>
      </c>
      <c r="AV482" s="109">
        <v>80</v>
      </c>
      <c r="AW482" s="27">
        <v>0.7682539682539683</v>
      </c>
      <c r="AX482" s="25" t="s">
        <v>3070</v>
      </c>
      <c r="AY482" s="86" t="s">
        <v>3071</v>
      </c>
      <c r="AZ482" s="94">
        <f>+VLOOKUP(AG482,'[16]PA con seg III Trimestre'!$AG$476:$BC$520,20,FALSE)</f>
        <v>100</v>
      </c>
      <c r="BA482" s="106">
        <f t="shared" si="127"/>
        <v>1</v>
      </c>
      <c r="BB482" s="94" t="str">
        <f>+VLOOKUP(AG482,'[16]PA con seg III Trimestre'!$AG$476:$BC$520,22,FALSE)</f>
        <v xml:space="preserve">Teniendo en cuenta la visita que se realizo a la Secretaria de Seguridad de Medellin, de seguimiento al proceso de Inhibidores de señal para el ERON de Bellavista en apoyo con la Regional Noroeste; la alcaldia de Medellin mediante correo electronico remite informe ejecutivo del estado actual de los proyectos INPEC. </v>
      </c>
      <c r="BC482" s="94" t="str">
        <f>+VLOOKUP(AG482,'[16]PA con seg III Trimestre'!$AG$476:$BC$520,23,FALSE)</f>
        <v>CARPETA BLOQUEADORES MEDELLIN BELLAVISTA GRUPO PROYECCION E IMPLEMENTACION TECNOLOGICA - El informe del estado actual de los proyectos reposa en archivo mágnetico ruta: C:\Users\MARTHA CORDON SCENTRAL\Documentos\2016\PLAN DE ACCION 2016\SEGUIMIENTO PLAN DE ACCION IV TRIMESTRE.</v>
      </c>
      <c r="BD482" s="107">
        <f t="shared" si="124"/>
        <v>315</v>
      </c>
      <c r="BE482" s="107">
        <f t="shared" si="125"/>
        <v>315</v>
      </c>
      <c r="BF482" s="108">
        <f t="shared" si="126"/>
        <v>1</v>
      </c>
      <c r="BG482" s="381">
        <f t="shared" si="129"/>
        <v>0</v>
      </c>
      <c r="BH482" s="381">
        <f t="shared" si="130"/>
        <v>0</v>
      </c>
      <c r="BI482" s="382">
        <f t="shared" si="131"/>
        <v>0</v>
      </c>
      <c r="BJ482" s="381">
        <f t="shared" si="132"/>
        <v>1</v>
      </c>
      <c r="BK482" s="381">
        <f t="shared" si="133"/>
        <v>0.02</v>
      </c>
    </row>
    <row r="483" spans="1:63" s="99" customFormat="1" ht="42" hidden="1" thickTop="1" thickBot="1" x14ac:dyDescent="0.3">
      <c r="A483" s="111" t="s">
        <v>822</v>
      </c>
      <c r="B483" s="111" t="s">
        <v>656</v>
      </c>
      <c r="C483" s="111" t="s">
        <v>822</v>
      </c>
      <c r="D483" s="112" t="s">
        <v>656</v>
      </c>
      <c r="E483" s="112" t="s">
        <v>738</v>
      </c>
      <c r="F483" s="112" t="s">
        <v>739</v>
      </c>
      <c r="G483" s="112" t="s">
        <v>830</v>
      </c>
      <c r="H483" s="112" t="s">
        <v>741</v>
      </c>
      <c r="I483" s="112" t="s">
        <v>742</v>
      </c>
      <c r="J483" s="112" t="s">
        <v>743</v>
      </c>
      <c r="K483" s="112">
        <v>12.5</v>
      </c>
      <c r="L483" s="112" t="s">
        <v>38</v>
      </c>
      <c r="M483" s="112" t="s">
        <v>752</v>
      </c>
      <c r="N483" s="112" t="s">
        <v>753</v>
      </c>
      <c r="O483" s="157">
        <v>2</v>
      </c>
      <c r="P483" s="113">
        <v>6</v>
      </c>
      <c r="Q483" s="111" t="s">
        <v>41</v>
      </c>
      <c r="R483" s="114" t="s">
        <v>966</v>
      </c>
      <c r="S483" s="114" t="s">
        <v>967</v>
      </c>
      <c r="T483" s="114" t="s">
        <v>2439</v>
      </c>
      <c r="U483" s="114"/>
      <c r="V483" s="114"/>
      <c r="W483" s="114"/>
      <c r="X483" s="114"/>
      <c r="Y483" s="114"/>
      <c r="Z483" s="114"/>
      <c r="AA483" s="114"/>
      <c r="AB483" s="114"/>
      <c r="AC483" s="114"/>
      <c r="AD483" s="369"/>
      <c r="AE483" s="369"/>
      <c r="AF483" s="369"/>
      <c r="AG483" s="117" t="s">
        <v>2438</v>
      </c>
      <c r="AH483" s="115" t="s">
        <v>1003</v>
      </c>
      <c r="AI483" s="115" t="s">
        <v>70</v>
      </c>
      <c r="AJ483" s="116">
        <v>42582</v>
      </c>
      <c r="AK483" s="160">
        <v>42716</v>
      </c>
      <c r="AL483" s="115"/>
      <c r="AM483" s="140" t="s">
        <v>969</v>
      </c>
      <c r="AN483" s="140" t="s">
        <v>970</v>
      </c>
      <c r="AO483" s="140" t="s">
        <v>2440</v>
      </c>
      <c r="AP483" s="117"/>
      <c r="AQ483" s="118"/>
      <c r="AR483" s="118"/>
      <c r="AS483" s="117"/>
      <c r="AT483" s="118"/>
      <c r="AU483" s="118"/>
      <c r="AV483" s="119"/>
      <c r="AW483" s="120" t="s">
        <v>3118</v>
      </c>
      <c r="AX483" s="119"/>
      <c r="AY483" s="121"/>
      <c r="AZ483" s="95"/>
      <c r="BA483" s="106" t="str">
        <f t="shared" si="127"/>
        <v>Actividad inactiva</v>
      </c>
      <c r="BB483" s="95"/>
      <c r="BC483" s="95"/>
      <c r="BD483" s="107">
        <f t="shared" si="124"/>
        <v>134</v>
      </c>
      <c r="BE483" s="107">
        <f t="shared" si="125"/>
        <v>134</v>
      </c>
      <c r="BF483" s="108" t="str">
        <f t="shared" si="126"/>
        <v>Actividad inactiva</v>
      </c>
    </row>
    <row r="484" spans="1:63" ht="150" thickTop="1" thickBot="1" x14ac:dyDescent="0.3">
      <c r="A484" s="18" t="s">
        <v>822</v>
      </c>
      <c r="B484" s="18" t="s">
        <v>656</v>
      </c>
      <c r="C484" s="18" t="s">
        <v>822</v>
      </c>
      <c r="D484" s="19" t="s">
        <v>656</v>
      </c>
      <c r="E484" s="19" t="s">
        <v>738</v>
      </c>
      <c r="F484" s="19" t="s">
        <v>739</v>
      </c>
      <c r="G484" s="19" t="s">
        <v>830</v>
      </c>
      <c r="H484" s="19" t="s">
        <v>741</v>
      </c>
      <c r="I484" s="207" t="s">
        <v>744</v>
      </c>
      <c r="J484" s="207" t="s">
        <v>2544</v>
      </c>
      <c r="K484" s="207">
        <v>100</v>
      </c>
      <c r="L484" s="19" t="s">
        <v>38</v>
      </c>
      <c r="M484" s="19" t="s">
        <v>754</v>
      </c>
      <c r="N484" s="19" t="s">
        <v>755</v>
      </c>
      <c r="O484" s="20">
        <v>5</v>
      </c>
      <c r="P484" s="23">
        <v>5</v>
      </c>
      <c r="Q484" s="18" t="s">
        <v>38</v>
      </c>
      <c r="R484" s="22" t="s">
        <v>966</v>
      </c>
      <c r="S484" s="22" t="s">
        <v>967</v>
      </c>
      <c r="T484" s="22" t="s">
        <v>2439</v>
      </c>
      <c r="U484" s="22"/>
      <c r="V484" s="22"/>
      <c r="W484" s="22"/>
      <c r="X484" s="22"/>
      <c r="Y484" s="22"/>
      <c r="Z484" s="22"/>
      <c r="AA484" s="101"/>
      <c r="AB484" s="204" t="s">
        <v>2677</v>
      </c>
      <c r="AC484" s="204"/>
      <c r="AD484" s="49">
        <f>+VLOOKUP(M484,'[16]PA con seg III Trimestre'!$M$476:$AF$520,18,FALSE)</f>
        <v>5</v>
      </c>
      <c r="AE484" s="49" t="str">
        <f>+VLOOKUP(M484,'[16]PA con seg III Trimestre'!$M$476:$AF$520,19,FALSE)</f>
        <v xml:space="preserve">SE COORDINO CON LA USPEC, CSJ Y REGIONAL CENTRAL LA ELABORACION DEL PROYECTO DE INVERSION; SE DEFINIERON LAS CARACTERISTICAS TECNICAS DE LAS SALAS PARA LAS AUDIENCIAS VIRTUALES, ASI COMO LA NECESIDADES PARA CUBRIR LOS ERON. Mediante BPIN N°: 2015011000161, el DNP aprueba el proyecto </v>
      </c>
      <c r="AF484" s="49" t="str">
        <f>+VLOOKUP(M484,'[16]PA con seg III Trimestre'!$M$476:$AF$520,20,FALSE)</f>
        <v>GRUPO ADMINISTRACION DE LAS TECNOLOGIAS DE LA INFORMACION. El proyecto reposa en archivo magnetico ruta: C/Users/MARTHA CORDON/SCENTRAL/Documentos/2016/PLAN DE ACCION 2016/EVIDENCIAS SEGUIMIENTO IV TRIMESTRE.</v>
      </c>
      <c r="AG484" s="23">
        <v>1062</v>
      </c>
      <c r="AH484" s="22" t="s">
        <v>1004</v>
      </c>
      <c r="AI484" s="22" t="s">
        <v>47</v>
      </c>
      <c r="AJ484" s="24">
        <v>42370</v>
      </c>
      <c r="AK484" s="24">
        <v>42460</v>
      </c>
      <c r="AL484" s="22">
        <v>50</v>
      </c>
      <c r="AM484" s="22" t="s">
        <v>1005</v>
      </c>
      <c r="AN484" s="22" t="s">
        <v>104</v>
      </c>
      <c r="AO484" s="22" t="s">
        <v>2439</v>
      </c>
      <c r="AP484" s="23">
        <v>100</v>
      </c>
      <c r="AQ484" s="25" t="s">
        <v>1006</v>
      </c>
      <c r="AR484" s="25" t="s">
        <v>1007</v>
      </c>
      <c r="AS484" s="23">
        <v>100</v>
      </c>
      <c r="AT484" s="25" t="s">
        <v>1006</v>
      </c>
      <c r="AU484" s="25" t="s">
        <v>1007</v>
      </c>
      <c r="AV484" s="26">
        <f>+AS484</f>
        <v>100</v>
      </c>
      <c r="AW484" s="27">
        <v>1</v>
      </c>
      <c r="AX484" s="25" t="str">
        <f>+AT484</f>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
      <c r="AY484" s="86" t="str">
        <f>+AU484</f>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
      <c r="AZ484" s="94">
        <f>+VLOOKUP(AG484,'[16]PA con seg III Trimestre'!$AG$476:$BC$520,20,FALSE)</f>
        <v>100</v>
      </c>
      <c r="BA484" s="106">
        <f t="shared" si="127"/>
        <v>1</v>
      </c>
      <c r="BB484" s="94" t="str">
        <f>+VLOOKUP(AG484,'[16]PA con seg III Trimestre'!$AG$476:$BC$520,22,FALSE)</f>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
      <c r="BC484" s="94" t="str">
        <f>+VLOOKUP(AG484,'[16]PA con seg III Trimestre'!$AG$476:$BC$520,23,FALSE)</f>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
      <c r="BD484" s="107">
        <f t="shared" si="124"/>
        <v>90</v>
      </c>
      <c r="BE484" s="107">
        <f t="shared" si="125"/>
        <v>90</v>
      </c>
      <c r="BF484" s="108">
        <f t="shared" si="126"/>
        <v>1</v>
      </c>
      <c r="BG484" s="381">
        <f t="shared" ref="BG484:BG489" si="134">+(AD484/P484)</f>
        <v>1</v>
      </c>
      <c r="BH484" s="381">
        <f t="shared" ref="BH484:BH489" si="135">+IF(BG484&gt;100%,100%,BG484)</f>
        <v>1</v>
      </c>
      <c r="BI484" s="382">
        <f t="shared" ref="BI484:BI489" si="136">(BH484*O484)/100</f>
        <v>0.05</v>
      </c>
      <c r="BJ484" s="381">
        <f t="shared" ref="BJ484:BJ489" si="137">+(AZ484*AL484)/10000</f>
        <v>0.5</v>
      </c>
      <c r="BK484" s="381">
        <f t="shared" ref="BK484:BK489" si="138">+(BJ484*O484)/100</f>
        <v>2.5000000000000001E-2</v>
      </c>
    </row>
    <row r="485" spans="1:63" ht="109.5" thickTop="1" thickBot="1" x14ac:dyDescent="0.3">
      <c r="A485" s="18" t="s">
        <v>822</v>
      </c>
      <c r="B485" s="18" t="s">
        <v>656</v>
      </c>
      <c r="C485" s="18" t="s">
        <v>822</v>
      </c>
      <c r="D485" s="19" t="s">
        <v>656</v>
      </c>
      <c r="E485" s="19" t="s">
        <v>738</v>
      </c>
      <c r="F485" s="19" t="s">
        <v>739</v>
      </c>
      <c r="G485" s="19" t="s">
        <v>830</v>
      </c>
      <c r="H485" s="19" t="s">
        <v>741</v>
      </c>
      <c r="I485" s="207" t="s">
        <v>744</v>
      </c>
      <c r="J485" s="207" t="s">
        <v>2544</v>
      </c>
      <c r="K485" s="207">
        <v>100</v>
      </c>
      <c r="L485" s="19" t="s">
        <v>38</v>
      </c>
      <c r="M485" s="19" t="s">
        <v>754</v>
      </c>
      <c r="N485" s="19" t="s">
        <v>755</v>
      </c>
      <c r="O485" s="20">
        <v>5</v>
      </c>
      <c r="P485" s="23">
        <v>5</v>
      </c>
      <c r="Q485" s="18" t="s">
        <v>38</v>
      </c>
      <c r="R485" s="22" t="s">
        <v>966</v>
      </c>
      <c r="S485" s="22" t="s">
        <v>967</v>
      </c>
      <c r="T485" s="22" t="s">
        <v>2439</v>
      </c>
      <c r="U485" s="22"/>
      <c r="V485" s="22"/>
      <c r="W485" s="22"/>
      <c r="X485" s="22"/>
      <c r="Y485" s="22"/>
      <c r="Z485" s="22"/>
      <c r="AA485" s="101"/>
      <c r="AB485" s="204" t="s">
        <v>2677</v>
      </c>
      <c r="AC485" s="204"/>
      <c r="AD485" s="49">
        <f>+VLOOKUP(M485,'[16]PA con seg III Trimestre'!$M$476:$AF$520,18,FALSE)</f>
        <v>5</v>
      </c>
      <c r="AE485" s="49" t="str">
        <f>+VLOOKUP(M485,'[16]PA con seg III Trimestre'!$M$476:$AF$520,19,FALSE)</f>
        <v xml:space="preserve">SE COORDINO CON LA USPEC, CSJ Y REGIONAL CENTRAL LA ELABORACION DEL PROYECTO DE INVERSION; SE DEFINIERON LAS CARACTERISTICAS TECNICAS DE LAS SALAS PARA LAS AUDIENCIAS VIRTUALES, ASI COMO LA NECESIDADES PARA CUBRIR LOS ERON. Mediante BPIN N°: 2015011000161, el DNP aprueba el proyecto </v>
      </c>
      <c r="AF485" s="49" t="str">
        <f>+VLOOKUP(M485,'[16]PA con seg III Trimestre'!$M$476:$AF$520,20,FALSE)</f>
        <v>GRUPO ADMINISTRACION DE LAS TECNOLOGIAS DE LA INFORMACION. El proyecto reposa en archivo magnetico ruta: C/Users/MARTHA CORDON/SCENTRAL/Documentos/2016/PLAN DE ACCION 2016/EVIDENCIAS SEGUIMIENTO IV TRIMESTRE.</v>
      </c>
      <c r="AG485" s="23">
        <v>1063</v>
      </c>
      <c r="AH485" s="22" t="s">
        <v>2543</v>
      </c>
      <c r="AI485" s="22" t="s">
        <v>47</v>
      </c>
      <c r="AJ485" s="24">
        <v>42461</v>
      </c>
      <c r="AK485" s="24">
        <v>42704</v>
      </c>
      <c r="AL485" s="22">
        <v>50</v>
      </c>
      <c r="AM485" s="22" t="s">
        <v>1005</v>
      </c>
      <c r="AN485" s="22" t="s">
        <v>104</v>
      </c>
      <c r="AO485" s="22" t="s">
        <v>2439</v>
      </c>
      <c r="AP485" s="23"/>
      <c r="AQ485" s="25"/>
      <c r="AR485" s="25"/>
      <c r="AS485" s="102">
        <v>5</v>
      </c>
      <c r="AT485" s="25" t="s">
        <v>1008</v>
      </c>
      <c r="AU485" s="25" t="s">
        <v>1009</v>
      </c>
      <c r="AV485" s="109">
        <v>85</v>
      </c>
      <c r="AW485" s="27">
        <v>0.74897119341563789</v>
      </c>
      <c r="AX485" s="25" t="s">
        <v>3072</v>
      </c>
      <c r="AY485" s="86" t="s">
        <v>3073</v>
      </c>
      <c r="AZ485" s="94">
        <f>+VLOOKUP(AG485,'[16]PA con seg III Trimestre'!$AG$476:$BC$520,20,FALSE)</f>
        <v>100</v>
      </c>
      <c r="BA485" s="106">
        <f t="shared" si="127"/>
        <v>1</v>
      </c>
      <c r="BB485" s="94" t="str">
        <f>+VLOOKUP(AG485,'[16]PA con seg III Trimestre'!$AG$476:$BC$520,22,FALSE)</f>
        <v>No se recibio respuesta formal al oficio 2773 por parte de la USPEC; Sin embargo las observaciones al proceso USPEC - MCU (Unidad de Control Multipunto), se encuentran publicadas mediante boletin informativo # 1046 de 9/12/2016 - Selección SCB para la uspec (15-12-2016) en la página de la bolsa mercantil para la compra. http://www.bolsamercantil.com.co/boletines-informativos/</v>
      </c>
      <c r="BC485" s="94" t="str">
        <f>+VLOOKUP(AG485,'[16]PA con seg III Trimestre'!$AG$476:$BC$520,23,FALSE)</f>
        <v>GRUPO ADMINISTRACION DE LAS TECNOLOGIAS DE LA INFORMACION. El boletin informativo 1046 de 9/12/2016, reposa en la siguiente ruta virtual: http://www.bolsamercantil.com.co/boletines-informativos/
y archivo magnetico ruta: C/Users/MARTHA CORDON/SCENTRAL/Documentos/2016/PLAN DE ACCION 2016/EVIDENCIAS SEGUIMIENTO IV TRIMESTRE.</v>
      </c>
      <c r="BD485" s="107">
        <f t="shared" si="124"/>
        <v>243</v>
      </c>
      <c r="BE485" s="107">
        <f t="shared" si="125"/>
        <v>243</v>
      </c>
      <c r="BF485" s="108">
        <f t="shared" si="126"/>
        <v>1</v>
      </c>
      <c r="BG485" s="381">
        <f t="shared" si="134"/>
        <v>1</v>
      </c>
      <c r="BH485" s="381">
        <f t="shared" si="135"/>
        <v>1</v>
      </c>
      <c r="BI485" s="382">
        <f t="shared" si="136"/>
        <v>0.05</v>
      </c>
      <c r="BJ485" s="381">
        <f t="shared" si="137"/>
        <v>0.5</v>
      </c>
      <c r="BK485" s="381">
        <f t="shared" si="138"/>
        <v>2.5000000000000001E-2</v>
      </c>
    </row>
    <row r="486" spans="1:63" ht="123" thickTop="1" thickBot="1" x14ac:dyDescent="0.3">
      <c r="A486" s="18" t="s">
        <v>822</v>
      </c>
      <c r="B486" s="18" t="s">
        <v>656</v>
      </c>
      <c r="C486" s="18" t="s">
        <v>822</v>
      </c>
      <c r="D486" s="19" t="s">
        <v>656</v>
      </c>
      <c r="E486" s="19" t="s">
        <v>738</v>
      </c>
      <c r="F486" s="19" t="s">
        <v>739</v>
      </c>
      <c r="G486" s="19" t="s">
        <v>830</v>
      </c>
      <c r="H486" s="19" t="s">
        <v>741</v>
      </c>
      <c r="I486" s="207" t="s">
        <v>744</v>
      </c>
      <c r="J486" s="207" t="s">
        <v>2544</v>
      </c>
      <c r="K486" s="207">
        <v>100</v>
      </c>
      <c r="L486" s="19" t="s">
        <v>38</v>
      </c>
      <c r="M486" s="19" t="s">
        <v>758</v>
      </c>
      <c r="N486" s="19" t="s">
        <v>759</v>
      </c>
      <c r="O486" s="20">
        <v>8</v>
      </c>
      <c r="P486" s="23">
        <v>100</v>
      </c>
      <c r="Q486" s="18" t="s">
        <v>38</v>
      </c>
      <c r="R486" s="22" t="s">
        <v>966</v>
      </c>
      <c r="S486" s="22" t="s">
        <v>967</v>
      </c>
      <c r="T486" s="22" t="s">
        <v>2439</v>
      </c>
      <c r="U486" s="22"/>
      <c r="V486" s="22"/>
      <c r="W486" s="22"/>
      <c r="X486" s="22"/>
      <c r="Y486" s="22"/>
      <c r="Z486" s="22"/>
      <c r="AA486" s="101"/>
      <c r="AB486" s="204" t="s">
        <v>2677</v>
      </c>
      <c r="AC486" s="204"/>
      <c r="AD486" s="49">
        <f>+VLOOKUP(M486,'[16]PA con seg III Trimestre'!$M$476:$AF$520,18,FALSE)</f>
        <v>100</v>
      </c>
      <c r="AE486" s="49" t="str">
        <f>+VLOOKUP(M486,'[16]PA con seg III Trimestre'!$M$476:$AF$520,19,FALSE)</f>
        <v>Durante la vigencia 2016, se brindo soporte y se hicieron ajustes a los diferentes aplicativos QUEJAS WEB, SIJUR y SISIPEC. En general se brindo soporte técnico via telefonica y correo electrónico a las oficinas de Atención al ciudadano y Juridica - grupo de tutelas.</v>
      </c>
      <c r="AF486" s="49" t="str">
        <f>+VLOOKUP(M486,'[16]PA con seg III Trimestre'!$M$476:$AF$520,20,FALSE)</f>
        <v>GRUPO ADMINISTRACION DE LA INFORMACION - funcionario ing. Hernan Avila -correo electrónico hernan.avila@inpec.gov.co - C:\Users\MARTHA CORDON SCENTRAL\Documentos\2016\PLAN DE ACCION 2016\EVIDENCIAS SEGUIMIENTO PLAN DE ACCION IV TRIMESTRE.</v>
      </c>
      <c r="AG486" s="23">
        <v>1064</v>
      </c>
      <c r="AH486" s="22" t="s">
        <v>1010</v>
      </c>
      <c r="AI486" s="22" t="s">
        <v>70</v>
      </c>
      <c r="AJ486" s="24">
        <v>42370</v>
      </c>
      <c r="AK486" s="24">
        <v>42673</v>
      </c>
      <c r="AL486" s="22">
        <v>50</v>
      </c>
      <c r="AM486" s="52" t="s">
        <v>1011</v>
      </c>
      <c r="AN486" s="22" t="s">
        <v>1012</v>
      </c>
      <c r="AO486" s="22" t="s">
        <v>2439</v>
      </c>
      <c r="AP486" s="23">
        <v>25</v>
      </c>
      <c r="AQ486" s="25" t="s">
        <v>1013</v>
      </c>
      <c r="AR486" s="25" t="s">
        <v>1014</v>
      </c>
      <c r="AS486" s="102">
        <v>25</v>
      </c>
      <c r="AT486" s="25" t="s">
        <v>1016</v>
      </c>
      <c r="AU486" s="25" t="s">
        <v>1017</v>
      </c>
      <c r="AV486" s="109">
        <v>100</v>
      </c>
      <c r="AW486" s="27">
        <v>0.90099009900990101</v>
      </c>
      <c r="AX486" s="25" t="s">
        <v>1016</v>
      </c>
      <c r="AY486" s="86" t="s">
        <v>1017</v>
      </c>
      <c r="AZ486" s="94">
        <f>+VLOOKUP(AG486,'[16]PA con seg III Trimestre'!$AG$476:$BC$520,20,FALSE)</f>
        <v>100</v>
      </c>
      <c r="BA486" s="106">
        <f t="shared" si="127"/>
        <v>1</v>
      </c>
      <c r="BB486" s="94" t="str">
        <f>+VLOOKUP(AG486,'[16]PA con seg III Trimestre'!$AG$476:$BC$520,22,FALSE)</f>
        <v>Durante el IV trimestre se crearon usuarios de acuerdo a las solicitudes enviadas por correo electronico de los diferentes establecimientos a nivel nacional. Se brindo soporte tecnico via teléfonica y correo institucional para la generación de reportes.</v>
      </c>
      <c r="BC486" s="94" t="str">
        <f>+VLOOKUP(AG486,'[16]PA con seg III Trimestre'!$AG$476:$BC$520,23,FALSE)</f>
        <v>GRUPO ADMINISTRACION DE LA INFORMACION - funcionario ing. Hernan Avila -correo electrónico hernan.avila@inpec.gov.co - C:\Users\MARTHA CORDON SCENTRAL\Documentos\2016\PLAN DE ACCION 2016\EVIDENCIAS SEGUIMIENTO PLAN DE ACCION IV TRIMESTRE.</v>
      </c>
      <c r="BD486" s="107">
        <f t="shared" si="124"/>
        <v>303</v>
      </c>
      <c r="BE486" s="107">
        <f t="shared" si="125"/>
        <v>303</v>
      </c>
      <c r="BF486" s="108">
        <f t="shared" si="126"/>
        <v>1</v>
      </c>
      <c r="BG486" s="381">
        <f t="shared" si="134"/>
        <v>1</v>
      </c>
      <c r="BH486" s="381">
        <f t="shared" si="135"/>
        <v>1</v>
      </c>
      <c r="BI486" s="382">
        <f t="shared" si="136"/>
        <v>0.08</v>
      </c>
      <c r="BJ486" s="381">
        <f t="shared" si="137"/>
        <v>0.5</v>
      </c>
      <c r="BK486" s="381">
        <f t="shared" si="138"/>
        <v>0.04</v>
      </c>
    </row>
    <row r="487" spans="1:63" ht="136.5" thickTop="1" thickBot="1" x14ac:dyDescent="0.3">
      <c r="A487" s="18" t="s">
        <v>822</v>
      </c>
      <c r="B487" s="18" t="s">
        <v>656</v>
      </c>
      <c r="C487" s="18" t="s">
        <v>822</v>
      </c>
      <c r="D487" s="19" t="s">
        <v>656</v>
      </c>
      <c r="E487" s="19" t="s">
        <v>738</v>
      </c>
      <c r="F487" s="19" t="s">
        <v>739</v>
      </c>
      <c r="G487" s="19" t="s">
        <v>830</v>
      </c>
      <c r="H487" s="19" t="s">
        <v>741</v>
      </c>
      <c r="I487" s="207" t="s">
        <v>744</v>
      </c>
      <c r="J487" s="207" t="s">
        <v>2544</v>
      </c>
      <c r="K487" s="207">
        <v>100</v>
      </c>
      <c r="L487" s="19" t="s">
        <v>38</v>
      </c>
      <c r="M487" s="19" t="s">
        <v>758</v>
      </c>
      <c r="N487" s="19" t="s">
        <v>759</v>
      </c>
      <c r="O487" s="20">
        <v>8</v>
      </c>
      <c r="P487" s="23">
        <v>100</v>
      </c>
      <c r="Q487" s="18" t="s">
        <v>38</v>
      </c>
      <c r="R487" s="22" t="s">
        <v>966</v>
      </c>
      <c r="S487" s="22" t="s">
        <v>967</v>
      </c>
      <c r="T487" s="22" t="s">
        <v>2439</v>
      </c>
      <c r="U487" s="22"/>
      <c r="V487" s="22"/>
      <c r="W487" s="22"/>
      <c r="X487" s="22"/>
      <c r="Y487" s="22"/>
      <c r="Z487" s="22"/>
      <c r="AA487" s="101"/>
      <c r="AB487" s="204" t="s">
        <v>2677</v>
      </c>
      <c r="AC487" s="204"/>
      <c r="AD487" s="49">
        <f>+VLOOKUP(M487,'[16]PA con seg III Trimestre'!$M$476:$AF$520,18,FALSE)</f>
        <v>100</v>
      </c>
      <c r="AE487" s="49" t="str">
        <f>+VLOOKUP(M487,'[16]PA con seg III Trimestre'!$M$476:$AF$520,19,FALSE)</f>
        <v>Durante la vigencia 2016, se brindo soporte y se hicieron ajustes a los diferentes aplicativos QUEJAS WEB, SIJUR y SISIPEC. En general se brindo soporte técnico via telefonica y correo electrónico a las oficinas de Atención al ciudadano y Juridica - grupo de tutelas.</v>
      </c>
      <c r="AF487" s="49" t="str">
        <f>+VLOOKUP(M487,'[16]PA con seg III Trimestre'!$M$476:$AF$520,20,FALSE)</f>
        <v>GRUPO ADMINISTRACION DE LA INFORMACION - funcionario ing. Hernan Avila -correo electrónico hernan.avila@inpec.gov.co - C:\Users\MARTHA CORDON SCENTRAL\Documentos\2016\PLAN DE ACCION 2016\EVIDENCIAS SEGUIMIENTO PLAN DE ACCION IV TRIMESTRE.</v>
      </c>
      <c r="AG487" s="23">
        <v>1065</v>
      </c>
      <c r="AH487" s="22" t="s">
        <v>1018</v>
      </c>
      <c r="AI487" s="22" t="s">
        <v>47</v>
      </c>
      <c r="AJ487" s="24">
        <v>42401</v>
      </c>
      <c r="AK487" s="24">
        <v>42716</v>
      </c>
      <c r="AL487" s="22">
        <v>50</v>
      </c>
      <c r="AM487" s="52" t="s">
        <v>1011</v>
      </c>
      <c r="AN487" s="22" t="s">
        <v>1012</v>
      </c>
      <c r="AO487" s="22" t="s">
        <v>2439</v>
      </c>
      <c r="AP487" s="23">
        <v>25</v>
      </c>
      <c r="AQ487" s="25" t="s">
        <v>1019</v>
      </c>
      <c r="AR487" s="25" t="s">
        <v>1020</v>
      </c>
      <c r="AS487" s="102">
        <v>30</v>
      </c>
      <c r="AT487" s="25" t="s">
        <v>1022</v>
      </c>
      <c r="AU487" s="25" t="s">
        <v>1017</v>
      </c>
      <c r="AV487" s="109">
        <v>90</v>
      </c>
      <c r="AW487" s="27">
        <v>0.7682539682539683</v>
      </c>
      <c r="AX487" s="25" t="s">
        <v>1022</v>
      </c>
      <c r="AY487" s="86" t="s">
        <v>1017</v>
      </c>
      <c r="AZ487" s="94">
        <f>+VLOOKUP(AG487,'[16]PA con seg III Trimestre'!$AG$476:$BC$520,20,FALSE)</f>
        <v>100</v>
      </c>
      <c r="BA487" s="106">
        <f t="shared" si="127"/>
        <v>1</v>
      </c>
      <c r="BB487" s="94" t="str">
        <f>+VLOOKUP(AG487,'[16]PA con seg III Trimestre'!$AG$476:$BC$520,22,FALSE)</f>
        <v>Respecto a desarrollo en el aplicativo SISIPEC- FORMS DE ORACLE - Modulo Social- Interno y familia: Se ajustó la forma de registro de personas (menores y acudientes) para ser cargados a la PPL. (poblacion privada de la libertad), lo cual permite conocer el número de niños menores que residen en los Establecimientos de Reclusion del Orden Nacional.</v>
      </c>
      <c r="BC487" s="94" t="str">
        <f>+VLOOKUP(AG487,'[16]PA con seg III Trimestre'!$AG$476:$BC$520,23,FALSE)</f>
        <v>GRUPO ADMINISTRACION DE LA INFORMACION - Correo electrónico hernan.avila@inpec.gov.co/funcionario Ing. Hernán Avila - pantallazos de modulo social - interno - familia, reposa en C:\Users\MARTHA CORDON SCENTRAL\Documentos\2016\PLAN DE ACCION 2016\EVIDENCIAS SEGUIMIENTO PLAN DE ACCION IV TRIMESTRE.</v>
      </c>
      <c r="BD487" s="107">
        <f t="shared" si="124"/>
        <v>315</v>
      </c>
      <c r="BE487" s="107">
        <f t="shared" si="125"/>
        <v>315</v>
      </c>
      <c r="BF487" s="108">
        <f t="shared" si="126"/>
        <v>1</v>
      </c>
      <c r="BG487" s="381">
        <f t="shared" si="134"/>
        <v>1</v>
      </c>
      <c r="BH487" s="381">
        <f t="shared" si="135"/>
        <v>1</v>
      </c>
      <c r="BI487" s="382">
        <f t="shared" si="136"/>
        <v>0.08</v>
      </c>
      <c r="BJ487" s="381">
        <f t="shared" si="137"/>
        <v>0.5</v>
      </c>
      <c r="BK487" s="381">
        <f t="shared" si="138"/>
        <v>0.04</v>
      </c>
    </row>
    <row r="488" spans="1:63" ht="136.5" thickTop="1" thickBot="1" x14ac:dyDescent="0.3">
      <c r="A488" s="18" t="s">
        <v>822</v>
      </c>
      <c r="B488" s="18" t="s">
        <v>656</v>
      </c>
      <c r="C488" s="18" t="s">
        <v>822</v>
      </c>
      <c r="D488" s="19" t="s">
        <v>656</v>
      </c>
      <c r="E488" s="19" t="s">
        <v>738</v>
      </c>
      <c r="F488" s="19" t="s">
        <v>739</v>
      </c>
      <c r="G488" s="19" t="s">
        <v>830</v>
      </c>
      <c r="H488" s="19" t="s">
        <v>741</v>
      </c>
      <c r="I488" s="207" t="s">
        <v>744</v>
      </c>
      <c r="J488" s="207" t="s">
        <v>2544</v>
      </c>
      <c r="K488" s="207">
        <v>100</v>
      </c>
      <c r="L488" s="19" t="s">
        <v>38</v>
      </c>
      <c r="M488" s="19" t="s">
        <v>760</v>
      </c>
      <c r="N488" s="19" t="s">
        <v>761</v>
      </c>
      <c r="O488" s="20">
        <v>3</v>
      </c>
      <c r="P488" s="23">
        <v>20</v>
      </c>
      <c r="Q488" s="18" t="s">
        <v>38</v>
      </c>
      <c r="R488" s="22" t="s">
        <v>966</v>
      </c>
      <c r="S488" s="22" t="s">
        <v>967</v>
      </c>
      <c r="T488" s="22" t="s">
        <v>2439</v>
      </c>
      <c r="U488" s="22"/>
      <c r="V488" s="22"/>
      <c r="W488" s="22"/>
      <c r="X488" s="22"/>
      <c r="Y488" s="22"/>
      <c r="Z488" s="22"/>
      <c r="AA488" s="101"/>
      <c r="AB488" s="204" t="s">
        <v>2677</v>
      </c>
      <c r="AC488" s="204"/>
      <c r="AD488" s="49">
        <f>+VLOOKUP(M488,'[16]PA con seg III Trimestre'!$M$476:$AF$520,18,FALSE)</f>
        <v>20</v>
      </c>
      <c r="AE488" s="49" t="str">
        <f>+VLOOKUP(M488,'[16]PA con seg III Trimestre'!$M$476:$AF$520,19,FALSE)</f>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v>
      </c>
      <c r="AF488" s="49" t="str">
        <f>+VLOOKUP(M488,'[16]PA con seg III Trimestre'!$M$476:$AF$520,20,FALSE)</f>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v>
      </c>
      <c r="AG488" s="23">
        <v>1066</v>
      </c>
      <c r="AH488" s="22" t="s">
        <v>1023</v>
      </c>
      <c r="AI488" s="22" t="s">
        <v>47</v>
      </c>
      <c r="AJ488" s="24">
        <v>42401</v>
      </c>
      <c r="AK488" s="24">
        <v>42551</v>
      </c>
      <c r="AL488" s="22">
        <v>50</v>
      </c>
      <c r="AM488" s="22" t="s">
        <v>1005</v>
      </c>
      <c r="AN488" s="22" t="s">
        <v>104</v>
      </c>
      <c r="AO488" s="22" t="s">
        <v>2439</v>
      </c>
      <c r="AP488" s="23">
        <v>0</v>
      </c>
      <c r="AQ488" s="25" t="s">
        <v>1024</v>
      </c>
      <c r="AR488" s="25" t="s">
        <v>1025</v>
      </c>
      <c r="AS488" s="102">
        <v>0</v>
      </c>
      <c r="AT488" s="25" t="s">
        <v>1026</v>
      </c>
      <c r="AU488" s="25" t="s">
        <v>1027</v>
      </c>
      <c r="AV488" s="109">
        <v>50</v>
      </c>
      <c r="AW488" s="27">
        <v>1</v>
      </c>
      <c r="AX488" s="25" t="s">
        <v>3074</v>
      </c>
      <c r="AY488" s="86" t="s">
        <v>3075</v>
      </c>
      <c r="AZ488" s="94">
        <f>+VLOOKUP(AG488,'[16]PA con seg III Trimestre'!$AG$476:$BC$520,20,FALSE)</f>
        <v>50</v>
      </c>
      <c r="BA488" s="106">
        <f t="shared" si="127"/>
        <v>1</v>
      </c>
      <c r="BB488" s="94" t="str">
        <f>+VLOOKUP(AG488,'[16]PA con seg III Trimestre'!$AG$476:$BC$520,22,FALSE)</f>
        <v>Mediante correo electronico de fecha 21/12/2016, se envia a las 6 regionales, la tabla de inventario para registro de equipos de comunicaciones, servidores y aplicaciones. Asi mismo se adjunta el link http://www.mintic.gov.co/portal/604/w3-article-5903.html, con el fin de contextualizar el contenido de la nueva versión a las regionales. Queda pendiente consolidar el inventario nacional de los equipos de acuerdo a las especificaciones de la tabla y con base en los resultados elaborar el diágnostico final, teniendo en cuenta los lineamientos de MINTIC.</v>
      </c>
      <c r="BC488" s="94" t="str">
        <f>+VLOOKUP(AG488,'[16]PA con seg III Trimestre'!$AG$476:$BC$520,23,FALSE)</f>
        <v>GRUPO ADMINISTRACION DE LAS TECNOLOGIAS DE LA INFORMACION. La tabla de actividades de la fase I - planeación de IPV6, cuadro de inventario y pantallazo correo regionales, reposa en archivo magnetico ruta: C/Users/MARTHA CORDON/SCENTRAL/Documentos/2016/PLAN DE ACCION 2016/EVIDENCIAS SEGUIMIENTO IV TRIMESTRE.</v>
      </c>
      <c r="BD488" s="107">
        <f t="shared" si="124"/>
        <v>150</v>
      </c>
      <c r="BE488" s="107">
        <f t="shared" si="125"/>
        <v>150</v>
      </c>
      <c r="BF488" s="108">
        <f t="shared" si="126"/>
        <v>1</v>
      </c>
      <c r="BG488" s="381">
        <f t="shared" si="134"/>
        <v>1</v>
      </c>
      <c r="BH488" s="381">
        <f t="shared" si="135"/>
        <v>1</v>
      </c>
      <c r="BI488" s="382">
        <f t="shared" si="136"/>
        <v>0.03</v>
      </c>
      <c r="BJ488" s="381">
        <f t="shared" si="137"/>
        <v>0.25</v>
      </c>
      <c r="BK488" s="381">
        <f t="shared" si="138"/>
        <v>7.4999999999999997E-3</v>
      </c>
    </row>
    <row r="489" spans="1:63" ht="109.5" thickTop="1" thickBot="1" x14ac:dyDescent="0.3">
      <c r="A489" s="18" t="s">
        <v>822</v>
      </c>
      <c r="B489" s="18" t="s">
        <v>656</v>
      </c>
      <c r="C489" s="18" t="s">
        <v>822</v>
      </c>
      <c r="D489" s="19" t="s">
        <v>656</v>
      </c>
      <c r="E489" s="19" t="s">
        <v>738</v>
      </c>
      <c r="F489" s="19" t="s">
        <v>739</v>
      </c>
      <c r="G489" s="19" t="s">
        <v>830</v>
      </c>
      <c r="H489" s="19" t="s">
        <v>741</v>
      </c>
      <c r="I489" s="207" t="s">
        <v>744</v>
      </c>
      <c r="J489" s="207" t="s">
        <v>2544</v>
      </c>
      <c r="K489" s="207">
        <v>100</v>
      </c>
      <c r="L489" s="19" t="s">
        <v>38</v>
      </c>
      <c r="M489" s="19" t="s">
        <v>760</v>
      </c>
      <c r="N489" s="19" t="s">
        <v>761</v>
      </c>
      <c r="O489" s="20">
        <v>3</v>
      </c>
      <c r="P489" s="23">
        <v>20</v>
      </c>
      <c r="Q489" s="18" t="s">
        <v>38</v>
      </c>
      <c r="R489" s="22" t="s">
        <v>966</v>
      </c>
      <c r="S489" s="22" t="s">
        <v>967</v>
      </c>
      <c r="T489" s="22" t="s">
        <v>2439</v>
      </c>
      <c r="U489" s="22"/>
      <c r="V489" s="22"/>
      <c r="W489" s="22"/>
      <c r="X489" s="22"/>
      <c r="Y489" s="22"/>
      <c r="Z489" s="22"/>
      <c r="AA489" s="101"/>
      <c r="AB489" s="204" t="s">
        <v>2677</v>
      </c>
      <c r="AC489" s="204"/>
      <c r="AD489" s="49">
        <f>+VLOOKUP(M489,'[16]PA con seg III Trimestre'!$M$476:$AF$520,18,FALSE)</f>
        <v>20</v>
      </c>
      <c r="AE489" s="49" t="str">
        <f>+VLOOKUP(M489,'[16]PA con seg III Trimestre'!$M$476:$AF$520,19,FALSE)</f>
        <v>El protocolo IPV6 ya se encuentra establecido por MINTIC, para todas las entidades del sector gobierno; la Oficina de sistemas de información, reviso y adopto la metodologia establecida en la Guía de Transición de IPV4 a IPV6. http://www.mintic.gov.co/portal/604/w3-article-5903.html. Para la vigencia 2017, se iniciará la aplicación de la metodologia.</v>
      </c>
      <c r="AF489" s="49" t="str">
        <f>+VLOOKUP(M489,'[16]PA con seg III Trimestre'!$M$476:$AF$520,20,FALSE)</f>
        <v>GRUPO ADMINISTRACION DE LAS TECNOLOGIAS DE LA INFORMACION. correo electronico: mario.rodriguez@inpec.gov.co - los soportes a las actividades 1066-1067 y la guia de transición de IPV4 a IPV6 reposan en archivo magnetico ruta: C/Users/MARTHA CORDON/SCENTRAL/Documentos/2016/PLAN DE ACCION 2016/EVIDENCIAS SEGUIMIENTO IV TRIMESTRE.</v>
      </c>
      <c r="AG489" s="23">
        <v>1067</v>
      </c>
      <c r="AH489" s="22" t="s">
        <v>1028</v>
      </c>
      <c r="AI489" s="22" t="s">
        <v>47</v>
      </c>
      <c r="AJ489" s="24">
        <v>42552</v>
      </c>
      <c r="AK489" s="24">
        <v>42716</v>
      </c>
      <c r="AL489" s="22">
        <v>50</v>
      </c>
      <c r="AM489" s="22" t="s">
        <v>1005</v>
      </c>
      <c r="AN489" s="22" t="s">
        <v>104</v>
      </c>
      <c r="AO489" s="22" t="s">
        <v>2439</v>
      </c>
      <c r="AP489" s="23"/>
      <c r="AQ489" s="25"/>
      <c r="AR489" s="25"/>
      <c r="AS489" s="102">
        <v>0</v>
      </c>
      <c r="AT489" s="25" t="s">
        <v>1026</v>
      </c>
      <c r="AU489" s="25" t="s">
        <v>1027</v>
      </c>
      <c r="AV489" s="109">
        <v>0</v>
      </c>
      <c r="AW489" s="27">
        <v>0.55487804878048785</v>
      </c>
      <c r="AX489" s="25" t="s">
        <v>3076</v>
      </c>
      <c r="AY489" s="86" t="s">
        <v>3077</v>
      </c>
      <c r="AZ489" s="94" t="str">
        <f>+VLOOKUP(AG489,'[16]PA con seg III Trimestre'!$AG$476:$BC$520,20,FALSE)</f>
        <v>0</v>
      </c>
      <c r="BA489" s="106">
        <f t="shared" si="127"/>
        <v>1</v>
      </c>
      <c r="BB489" s="94" t="str">
        <f>+VLOOKUP(AG489,'[16]PA con seg III Trimestre'!$AG$476:$BC$520,22,FALSE)</f>
        <v>El plan de implementación queda pendiente por elaborar, ya que este depende del resultado final del diágnostico del inventario de equipos. No se registran avances para el IV trimestre.</v>
      </c>
      <c r="BC489" s="94" t="str">
        <f>+VLOOKUP(AG489,'[16]PA con seg III Trimestre'!$AG$476:$BC$520,23,FALSE)</f>
        <v>COORDINACION A CARGO GRUPO ADMINISTRACION DE LAS TECNOLOGIAS DE LA INFORMACION.</v>
      </c>
      <c r="BD489" s="107">
        <f t="shared" si="124"/>
        <v>164</v>
      </c>
      <c r="BE489" s="107">
        <f t="shared" si="125"/>
        <v>164</v>
      </c>
      <c r="BF489" s="108">
        <f t="shared" si="126"/>
        <v>1</v>
      </c>
      <c r="BG489" s="381">
        <f t="shared" si="134"/>
        <v>1</v>
      </c>
      <c r="BH489" s="381">
        <f t="shared" si="135"/>
        <v>1</v>
      </c>
      <c r="BI489" s="382">
        <f t="shared" si="136"/>
        <v>0.03</v>
      </c>
      <c r="BJ489" s="381">
        <f t="shared" si="137"/>
        <v>0</v>
      </c>
      <c r="BK489" s="381">
        <f t="shared" si="138"/>
        <v>0</v>
      </c>
    </row>
    <row r="490" spans="1:63" s="99" customFormat="1" ht="109.5" hidden="1" thickTop="1" thickBot="1" x14ac:dyDescent="0.3">
      <c r="A490" s="141" t="s">
        <v>822</v>
      </c>
      <c r="B490" s="141" t="s">
        <v>656</v>
      </c>
      <c r="C490" s="141" t="s">
        <v>822</v>
      </c>
      <c r="D490" s="141" t="s">
        <v>656</v>
      </c>
      <c r="E490" s="141" t="s">
        <v>738</v>
      </c>
      <c r="F490" s="141" t="s">
        <v>739</v>
      </c>
      <c r="G490" s="141" t="s">
        <v>830</v>
      </c>
      <c r="H490" s="141" t="s">
        <v>741</v>
      </c>
      <c r="I490" s="141" t="s">
        <v>744</v>
      </c>
      <c r="J490" s="141" t="s">
        <v>745</v>
      </c>
      <c r="K490" s="141">
        <v>8.7999999999999989</v>
      </c>
      <c r="L490" s="141" t="s">
        <v>38</v>
      </c>
      <c r="M490" s="141" t="s">
        <v>760</v>
      </c>
      <c r="N490" s="140" t="s">
        <v>762</v>
      </c>
      <c r="O490" s="117">
        <v>3</v>
      </c>
      <c r="P490" s="169">
        <v>30</v>
      </c>
      <c r="Q490" s="140" t="s">
        <v>41</v>
      </c>
      <c r="R490" s="140" t="s">
        <v>966</v>
      </c>
      <c r="S490" s="115" t="s">
        <v>967</v>
      </c>
      <c r="T490" s="115" t="s">
        <v>2440</v>
      </c>
      <c r="U490" s="115"/>
      <c r="V490" s="115"/>
      <c r="W490" s="115"/>
      <c r="X490" s="115"/>
      <c r="Y490" s="115"/>
      <c r="Z490" s="115"/>
      <c r="AA490" s="270"/>
      <c r="AB490" s="270"/>
      <c r="AC490" s="270"/>
      <c r="AD490" s="370"/>
      <c r="AE490" s="370"/>
      <c r="AF490" s="370"/>
      <c r="AG490" s="169">
        <v>1068</v>
      </c>
      <c r="AH490" s="140" t="s">
        <v>1029</v>
      </c>
      <c r="AI490" s="115" t="s">
        <v>47</v>
      </c>
      <c r="AJ490" s="160">
        <v>42401</v>
      </c>
      <c r="AK490" s="116">
        <v>42551</v>
      </c>
      <c r="AL490" s="115">
        <v>10</v>
      </c>
      <c r="AM490" s="115" t="s">
        <v>1030</v>
      </c>
      <c r="AN490" s="115" t="s">
        <v>104</v>
      </c>
      <c r="AO490" s="115" t="s">
        <v>2440</v>
      </c>
      <c r="AP490" s="117">
        <v>0</v>
      </c>
      <c r="AQ490" s="118" t="s">
        <v>1031</v>
      </c>
      <c r="AR490" s="118" t="s">
        <v>1032</v>
      </c>
      <c r="AS490" s="117"/>
      <c r="AT490" s="118"/>
      <c r="AU490" s="118"/>
      <c r="AV490" s="119"/>
      <c r="AW490" s="120" t="s">
        <v>3118</v>
      </c>
      <c r="AX490" s="119"/>
      <c r="AY490" s="121"/>
      <c r="AZ490" s="95"/>
      <c r="BA490" s="106" t="str">
        <f t="shared" si="127"/>
        <v>Actividad inactiva</v>
      </c>
      <c r="BB490" s="95"/>
      <c r="BC490" s="95"/>
      <c r="BD490" s="107">
        <f t="shared" si="124"/>
        <v>150</v>
      </c>
      <c r="BE490" s="107">
        <f t="shared" si="125"/>
        <v>150</v>
      </c>
      <c r="BF490" s="108" t="str">
        <f t="shared" si="126"/>
        <v>Actividad inactiva</v>
      </c>
    </row>
    <row r="491" spans="1:63" s="99" customFormat="1" ht="55.5" hidden="1" thickTop="1" thickBot="1" x14ac:dyDescent="0.3">
      <c r="A491" s="133" t="s">
        <v>822</v>
      </c>
      <c r="B491" s="133" t="s">
        <v>656</v>
      </c>
      <c r="C491" s="133" t="s">
        <v>822</v>
      </c>
      <c r="D491" s="133" t="s">
        <v>656</v>
      </c>
      <c r="E491" s="133" t="s">
        <v>738</v>
      </c>
      <c r="F491" s="133" t="s">
        <v>739</v>
      </c>
      <c r="G491" s="133" t="s">
        <v>830</v>
      </c>
      <c r="H491" s="133" t="s">
        <v>741</v>
      </c>
      <c r="I491" s="133" t="s">
        <v>744</v>
      </c>
      <c r="J491" s="133" t="s">
        <v>745</v>
      </c>
      <c r="K491" s="133">
        <v>8.7999999999999989</v>
      </c>
      <c r="L491" s="133" t="s">
        <v>38</v>
      </c>
      <c r="M491" s="133" t="s">
        <v>760</v>
      </c>
      <c r="N491" s="134" t="s">
        <v>762</v>
      </c>
      <c r="O491" s="125">
        <v>3</v>
      </c>
      <c r="P491" s="135">
        <v>30</v>
      </c>
      <c r="Q491" s="134" t="s">
        <v>41</v>
      </c>
      <c r="R491" s="123" t="s">
        <v>966</v>
      </c>
      <c r="S491" s="123" t="s">
        <v>967</v>
      </c>
      <c r="T491" s="123" t="s">
        <v>2440</v>
      </c>
      <c r="U491" s="123"/>
      <c r="V491" s="123"/>
      <c r="W491" s="123"/>
      <c r="X491" s="123"/>
      <c r="Y491" s="123"/>
      <c r="Z491" s="123"/>
      <c r="AA491" s="258"/>
      <c r="AB491" s="258"/>
      <c r="AC491" s="258"/>
      <c r="AD491" s="371"/>
      <c r="AE491" s="371"/>
      <c r="AF491" s="371"/>
      <c r="AG491" s="135">
        <v>1069</v>
      </c>
      <c r="AH491" s="134" t="s">
        <v>1033</v>
      </c>
      <c r="AI491" s="123" t="s">
        <v>47</v>
      </c>
      <c r="AJ491" s="124">
        <v>42552</v>
      </c>
      <c r="AK491" s="124">
        <v>42581</v>
      </c>
      <c r="AL491" s="123">
        <v>40</v>
      </c>
      <c r="AM491" s="123" t="s">
        <v>1030</v>
      </c>
      <c r="AN491" s="123" t="s">
        <v>104</v>
      </c>
      <c r="AO491" s="123" t="s">
        <v>2440</v>
      </c>
      <c r="AP491" s="125">
        <v>0</v>
      </c>
      <c r="AQ491" s="126" t="s">
        <v>1034</v>
      </c>
      <c r="AR491" s="126"/>
      <c r="AS491" s="125"/>
      <c r="AT491" s="126"/>
      <c r="AU491" s="126"/>
      <c r="AV491" s="127"/>
      <c r="AW491" s="128" t="s">
        <v>3118</v>
      </c>
      <c r="AX491" s="127"/>
      <c r="AY491" s="129"/>
      <c r="AZ491" s="95"/>
      <c r="BA491" s="106" t="str">
        <f t="shared" si="127"/>
        <v>Actividad inactiva</v>
      </c>
      <c r="BB491" s="95"/>
      <c r="BC491" s="95"/>
      <c r="BD491" s="107">
        <f t="shared" si="124"/>
        <v>29</v>
      </c>
      <c r="BE491" s="107">
        <f t="shared" si="125"/>
        <v>29</v>
      </c>
      <c r="BF491" s="108" t="str">
        <f t="shared" si="126"/>
        <v>Actividad inactiva</v>
      </c>
    </row>
    <row r="492" spans="1:63" s="99" customFormat="1" ht="55.5" hidden="1" thickTop="1" thickBot="1" x14ac:dyDescent="0.3">
      <c r="A492" s="133" t="s">
        <v>822</v>
      </c>
      <c r="B492" s="133" t="s">
        <v>656</v>
      </c>
      <c r="C492" s="133" t="s">
        <v>822</v>
      </c>
      <c r="D492" s="133" t="s">
        <v>656</v>
      </c>
      <c r="E492" s="133" t="s">
        <v>738</v>
      </c>
      <c r="F492" s="133" t="s">
        <v>739</v>
      </c>
      <c r="G492" s="133" t="s">
        <v>830</v>
      </c>
      <c r="H492" s="133" t="s">
        <v>741</v>
      </c>
      <c r="I492" s="133" t="s">
        <v>744</v>
      </c>
      <c r="J492" s="133" t="s">
        <v>745</v>
      </c>
      <c r="K492" s="133">
        <v>8.7999999999999989</v>
      </c>
      <c r="L492" s="133" t="s">
        <v>38</v>
      </c>
      <c r="M492" s="133" t="s">
        <v>760</v>
      </c>
      <c r="N492" s="134" t="s">
        <v>762</v>
      </c>
      <c r="O492" s="125">
        <v>3</v>
      </c>
      <c r="P492" s="135">
        <v>30</v>
      </c>
      <c r="Q492" s="134" t="s">
        <v>41</v>
      </c>
      <c r="R492" s="123" t="s">
        <v>966</v>
      </c>
      <c r="S492" s="123" t="s">
        <v>967</v>
      </c>
      <c r="T492" s="123" t="s">
        <v>2440</v>
      </c>
      <c r="U492" s="123"/>
      <c r="V492" s="123"/>
      <c r="W492" s="123"/>
      <c r="X492" s="123"/>
      <c r="Y492" s="123"/>
      <c r="Z492" s="123"/>
      <c r="AA492" s="258"/>
      <c r="AB492" s="258"/>
      <c r="AC492" s="258"/>
      <c r="AD492" s="371"/>
      <c r="AE492" s="371"/>
      <c r="AF492" s="371"/>
      <c r="AG492" s="135">
        <v>1070</v>
      </c>
      <c r="AH492" s="134" t="s">
        <v>1035</v>
      </c>
      <c r="AI492" s="123" t="s">
        <v>47</v>
      </c>
      <c r="AJ492" s="124">
        <v>42583</v>
      </c>
      <c r="AK492" s="124">
        <v>42597</v>
      </c>
      <c r="AL492" s="123">
        <v>20</v>
      </c>
      <c r="AM492" s="123" t="s">
        <v>1030</v>
      </c>
      <c r="AN492" s="123" t="s">
        <v>104</v>
      </c>
      <c r="AO492" s="123" t="s">
        <v>2440</v>
      </c>
      <c r="AP492" s="125">
        <v>0</v>
      </c>
      <c r="AQ492" s="126" t="s">
        <v>1034</v>
      </c>
      <c r="AR492" s="126"/>
      <c r="AS492" s="125"/>
      <c r="AT492" s="126"/>
      <c r="AU492" s="126"/>
      <c r="AV492" s="127"/>
      <c r="AW492" s="128" t="s">
        <v>3118</v>
      </c>
      <c r="AX492" s="127"/>
      <c r="AY492" s="129"/>
      <c r="AZ492" s="95"/>
      <c r="BA492" s="106" t="str">
        <f t="shared" si="127"/>
        <v>Actividad inactiva</v>
      </c>
      <c r="BB492" s="95"/>
      <c r="BC492" s="95"/>
      <c r="BD492" s="107">
        <f t="shared" si="124"/>
        <v>14</v>
      </c>
      <c r="BE492" s="107">
        <f t="shared" si="125"/>
        <v>14</v>
      </c>
      <c r="BF492" s="108" t="str">
        <f t="shared" si="126"/>
        <v>Actividad inactiva</v>
      </c>
    </row>
    <row r="493" spans="1:63" s="99" customFormat="1" ht="55.5" hidden="1" thickTop="1" thickBot="1" x14ac:dyDescent="0.3">
      <c r="A493" s="133" t="s">
        <v>822</v>
      </c>
      <c r="B493" s="133" t="s">
        <v>656</v>
      </c>
      <c r="C493" s="133" t="s">
        <v>822</v>
      </c>
      <c r="D493" s="133" t="s">
        <v>656</v>
      </c>
      <c r="E493" s="133" t="s">
        <v>738</v>
      </c>
      <c r="F493" s="133" t="s">
        <v>739</v>
      </c>
      <c r="G493" s="133" t="s">
        <v>830</v>
      </c>
      <c r="H493" s="133" t="s">
        <v>741</v>
      </c>
      <c r="I493" s="133" t="s">
        <v>744</v>
      </c>
      <c r="J493" s="133" t="s">
        <v>745</v>
      </c>
      <c r="K493" s="133">
        <v>8.7999999999999989</v>
      </c>
      <c r="L493" s="133" t="s">
        <v>38</v>
      </c>
      <c r="M493" s="133" t="s">
        <v>760</v>
      </c>
      <c r="N493" s="134" t="s">
        <v>762</v>
      </c>
      <c r="O493" s="125">
        <v>3</v>
      </c>
      <c r="P493" s="135">
        <v>30</v>
      </c>
      <c r="Q493" s="134" t="s">
        <v>41</v>
      </c>
      <c r="R493" s="123" t="s">
        <v>966</v>
      </c>
      <c r="S493" s="123" t="s">
        <v>967</v>
      </c>
      <c r="T493" s="123" t="s">
        <v>2440</v>
      </c>
      <c r="U493" s="123"/>
      <c r="V493" s="123"/>
      <c r="W493" s="123"/>
      <c r="X493" s="123"/>
      <c r="Y493" s="123"/>
      <c r="Z493" s="123"/>
      <c r="AA493" s="258"/>
      <c r="AB493" s="258"/>
      <c r="AC493" s="258"/>
      <c r="AD493" s="371"/>
      <c r="AE493" s="371"/>
      <c r="AF493" s="371"/>
      <c r="AG493" s="135">
        <v>1071</v>
      </c>
      <c r="AH493" s="134" t="s">
        <v>1036</v>
      </c>
      <c r="AI493" s="123" t="s">
        <v>47</v>
      </c>
      <c r="AJ493" s="124">
        <v>42614</v>
      </c>
      <c r="AK493" s="271">
        <v>42716</v>
      </c>
      <c r="AL493" s="123">
        <v>30</v>
      </c>
      <c r="AM493" s="123" t="s">
        <v>1030</v>
      </c>
      <c r="AN493" s="123" t="s">
        <v>104</v>
      </c>
      <c r="AO493" s="123" t="s">
        <v>2440</v>
      </c>
      <c r="AP493" s="125">
        <v>0</v>
      </c>
      <c r="AQ493" s="126" t="s">
        <v>1034</v>
      </c>
      <c r="AR493" s="126"/>
      <c r="AS493" s="125"/>
      <c r="AT493" s="126"/>
      <c r="AU493" s="126"/>
      <c r="AV493" s="127"/>
      <c r="AW493" s="128" t="s">
        <v>3118</v>
      </c>
      <c r="AX493" s="127"/>
      <c r="AY493" s="129"/>
      <c r="AZ493" s="95"/>
      <c r="BA493" s="106" t="str">
        <f t="shared" si="127"/>
        <v>Actividad inactiva</v>
      </c>
      <c r="BB493" s="95"/>
      <c r="BC493" s="95"/>
      <c r="BD493" s="107">
        <f t="shared" si="124"/>
        <v>102</v>
      </c>
      <c r="BE493" s="107">
        <f t="shared" si="125"/>
        <v>102</v>
      </c>
      <c r="BF493" s="108" t="str">
        <f t="shared" si="126"/>
        <v>Actividad inactiva</v>
      </c>
    </row>
    <row r="494" spans="1:63" ht="109.5" thickTop="1" thickBot="1" x14ac:dyDescent="0.3">
      <c r="A494" s="18" t="s">
        <v>822</v>
      </c>
      <c r="B494" s="18" t="s">
        <v>656</v>
      </c>
      <c r="C494" s="18" t="s">
        <v>822</v>
      </c>
      <c r="D494" s="19" t="s">
        <v>656</v>
      </c>
      <c r="E494" s="19" t="s">
        <v>738</v>
      </c>
      <c r="F494" s="19" t="s">
        <v>739</v>
      </c>
      <c r="G494" s="19" t="s">
        <v>830</v>
      </c>
      <c r="H494" s="19" t="s">
        <v>741</v>
      </c>
      <c r="I494" s="207" t="s">
        <v>744</v>
      </c>
      <c r="J494" s="207" t="s">
        <v>2544</v>
      </c>
      <c r="K494" s="207">
        <v>100</v>
      </c>
      <c r="L494" s="19" t="s">
        <v>38</v>
      </c>
      <c r="M494" s="19" t="s">
        <v>748</v>
      </c>
      <c r="N494" s="19" t="s">
        <v>749</v>
      </c>
      <c r="O494" s="20">
        <v>10</v>
      </c>
      <c r="P494" s="23">
        <v>2</v>
      </c>
      <c r="Q494" s="18" t="s">
        <v>41</v>
      </c>
      <c r="R494" s="22" t="s">
        <v>966</v>
      </c>
      <c r="S494" s="22" t="s">
        <v>967</v>
      </c>
      <c r="T494" s="22" t="s">
        <v>2439</v>
      </c>
      <c r="U494" s="22"/>
      <c r="V494" s="22"/>
      <c r="W494" s="22"/>
      <c r="X494" s="22">
        <v>4</v>
      </c>
      <c r="Y494" s="25" t="s">
        <v>1037</v>
      </c>
      <c r="Z494" s="22" t="s">
        <v>1038</v>
      </c>
      <c r="AA494" s="101"/>
      <c r="AB494" s="204" t="s">
        <v>2677</v>
      </c>
      <c r="AC494" s="204"/>
      <c r="AD494" s="49">
        <f>+VLOOKUP(M494,'[16]PA con seg III Trimestre'!$M$476:$AF$520,18,FALSE)</f>
        <v>2</v>
      </c>
      <c r="AE494" s="49" t="str">
        <f>+VLOOKUP(M494,'[16]PA con seg III Trimestre'!$M$476:$AF$520,19,FALSE)</f>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
      <c r="AF494" s="49" t="str">
        <f>+VLOOKUP(M494,'[16]PA con seg III Trimestre'!$M$476:$AF$520,20,FALSE)</f>
        <v>Página web http://www.inpec.gov.co/portal/page/portal/Inpec/Institucion/Estad%EDsticas/Estadisticas/Tab1 - anexo pantallazo enlaces tableros de control. Actas 148, 169, 173, 176, 177 y 178 de 2016.</v>
      </c>
      <c r="AG494" s="23">
        <v>1072</v>
      </c>
      <c r="AH494" s="22" t="s">
        <v>1039</v>
      </c>
      <c r="AI494" s="22" t="s">
        <v>47</v>
      </c>
      <c r="AJ494" s="24">
        <v>42370</v>
      </c>
      <c r="AK494" s="24">
        <v>42422</v>
      </c>
      <c r="AL494" s="23">
        <v>25</v>
      </c>
      <c r="AM494" s="18" t="s">
        <v>1040</v>
      </c>
      <c r="AN494" s="22" t="s">
        <v>104</v>
      </c>
      <c r="AO494" s="22" t="s">
        <v>2439</v>
      </c>
      <c r="AP494" s="23">
        <v>50</v>
      </c>
      <c r="AQ494" s="25" t="s">
        <v>1041</v>
      </c>
      <c r="AR494" s="25" t="s">
        <v>1042</v>
      </c>
      <c r="AS494" s="23" t="s">
        <v>1043</v>
      </c>
      <c r="AT494" s="25" t="s">
        <v>1044</v>
      </c>
      <c r="AU494" s="25" t="s">
        <v>1045</v>
      </c>
      <c r="AV494" s="26" t="str">
        <f>+AS494</f>
        <v>100</v>
      </c>
      <c r="AW494" s="27">
        <v>1</v>
      </c>
      <c r="AX494" s="25" t="str">
        <f t="shared" ref="AX494:AY498" si="139">+AT494</f>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
      <c r="AY494" s="86" t="str">
        <f t="shared" si="139"/>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
      <c r="AZ494" s="94">
        <f>+VLOOKUP(AG494,'[16]PA con seg III Trimestre'!$AG$476:$BC$520,20,FALSE)</f>
        <v>100</v>
      </c>
      <c r="BA494" s="106">
        <f t="shared" si="127"/>
        <v>1</v>
      </c>
      <c r="BB494" s="94" t="str">
        <f>+VLOOKUP(AG494,'[16]PA con seg III Trimestre'!$AG$476:$BC$520,22,FALSE)</f>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
      <c r="BC494" s="94" t="str">
        <f>+VLOOKUP(AG494,'[16]PA con seg III Trimestre'!$AG$476:$BC$520,23,FALSE)</f>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
      <c r="BD494" s="107">
        <f t="shared" si="124"/>
        <v>52</v>
      </c>
      <c r="BE494" s="107">
        <f t="shared" si="125"/>
        <v>52</v>
      </c>
      <c r="BF494" s="108">
        <f t="shared" si="126"/>
        <v>1</v>
      </c>
      <c r="BG494" s="381">
        <f t="shared" ref="BG494:BG501" si="140">+(AD494/P494)</f>
        <v>1</v>
      </c>
      <c r="BH494" s="381">
        <f t="shared" ref="BH494:BH501" si="141">+IF(BG494&gt;100%,100%,BG494)</f>
        <v>1</v>
      </c>
      <c r="BI494" s="382">
        <f t="shared" ref="BI494:BI501" si="142">(BH494*O494)/100</f>
        <v>0.1</v>
      </c>
      <c r="BJ494" s="381">
        <f t="shared" ref="BJ494:BJ501" si="143">+(AZ494*AL494)/10000</f>
        <v>0.25</v>
      </c>
      <c r="BK494" s="381">
        <f t="shared" ref="BK494:BK501" si="144">+(BJ494*O494)/100</f>
        <v>2.5000000000000001E-2</v>
      </c>
    </row>
    <row r="495" spans="1:63" ht="96" thickTop="1" thickBot="1" x14ac:dyDescent="0.3">
      <c r="A495" s="18" t="s">
        <v>822</v>
      </c>
      <c r="B495" s="18" t="s">
        <v>656</v>
      </c>
      <c r="C495" s="18" t="s">
        <v>822</v>
      </c>
      <c r="D495" s="19" t="s">
        <v>656</v>
      </c>
      <c r="E495" s="19" t="s">
        <v>738</v>
      </c>
      <c r="F495" s="19" t="s">
        <v>739</v>
      </c>
      <c r="G495" s="19" t="s">
        <v>830</v>
      </c>
      <c r="H495" s="19" t="s">
        <v>741</v>
      </c>
      <c r="I495" s="207" t="s">
        <v>744</v>
      </c>
      <c r="J495" s="207" t="s">
        <v>2544</v>
      </c>
      <c r="K495" s="207">
        <v>100</v>
      </c>
      <c r="L495" s="19" t="s">
        <v>38</v>
      </c>
      <c r="M495" s="19" t="s">
        <v>748</v>
      </c>
      <c r="N495" s="19" t="s">
        <v>749</v>
      </c>
      <c r="O495" s="20">
        <v>10</v>
      </c>
      <c r="P495" s="23">
        <v>2</v>
      </c>
      <c r="Q495" s="18" t="s">
        <v>41</v>
      </c>
      <c r="R495" s="22" t="s">
        <v>966</v>
      </c>
      <c r="S495" s="22" t="s">
        <v>967</v>
      </c>
      <c r="T495" s="22" t="s">
        <v>2439</v>
      </c>
      <c r="U495" s="22"/>
      <c r="V495" s="22"/>
      <c r="W495" s="22"/>
      <c r="X495" s="22"/>
      <c r="Y495" s="22"/>
      <c r="Z495" s="22"/>
      <c r="AA495" s="101"/>
      <c r="AB495" s="204" t="s">
        <v>2677</v>
      </c>
      <c r="AC495" s="204"/>
      <c r="AD495" s="49">
        <f>+VLOOKUP(M495,'[16]PA con seg III Trimestre'!$M$476:$AF$520,18,FALSE)</f>
        <v>2</v>
      </c>
      <c r="AE495" s="49" t="str">
        <f>+VLOOKUP(M495,'[16]PA con seg III Trimestre'!$M$476:$AF$520,19,FALSE)</f>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
      <c r="AF495" s="49" t="str">
        <f>+VLOOKUP(M495,'[16]PA con seg III Trimestre'!$M$476:$AF$520,20,FALSE)</f>
        <v>Página web http://www.inpec.gov.co/portal/page/portal/Inpec/Institucion/Estad%EDsticas/Estadisticas/Tab1 - anexo pantallazo enlaces tableros de control. Actas 148, 169, 173, 176, 177 y 178 de 2016.</v>
      </c>
      <c r="AG495" s="23">
        <v>1073</v>
      </c>
      <c r="AH495" s="22" t="s">
        <v>1046</v>
      </c>
      <c r="AI495" s="22" t="s">
        <v>47</v>
      </c>
      <c r="AJ495" s="24">
        <v>42370</v>
      </c>
      <c r="AK495" s="24">
        <v>42716</v>
      </c>
      <c r="AL495" s="23">
        <v>25</v>
      </c>
      <c r="AM495" s="18" t="s">
        <v>1040</v>
      </c>
      <c r="AN495" s="22" t="s">
        <v>104</v>
      </c>
      <c r="AO495" s="22" t="s">
        <v>2439</v>
      </c>
      <c r="AP495" s="23">
        <v>50</v>
      </c>
      <c r="AQ495" s="25" t="s">
        <v>1047</v>
      </c>
      <c r="AR495" s="25" t="s">
        <v>1042</v>
      </c>
      <c r="AS495" s="23" t="s">
        <v>1043</v>
      </c>
      <c r="AT495" s="25" t="s">
        <v>1048</v>
      </c>
      <c r="AU495" s="25" t="s">
        <v>1049</v>
      </c>
      <c r="AV495" s="26" t="str">
        <f>+AS495</f>
        <v>100</v>
      </c>
      <c r="AW495" s="27">
        <v>0.78901734104046239</v>
      </c>
      <c r="AX495" s="25" t="str">
        <f t="shared" si="139"/>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
      <c r="AY495" s="86" t="str">
        <f t="shared" si="139"/>
        <v>-AZ- CONTRATO 099 de 2016 - TABLEROS DE CONTROL - GRUPO ADMINISTRACION DE LA INFORMACION - El contrato 099 de 2016 reposa en la ruta: C:\Users\MARTHA CORDON SCENTRAL\Documentos\2016\PLAN DE ACCION 2016\EVIDENCIAS SEGUIMIENTO II TRIMESTRE.</v>
      </c>
      <c r="AZ495" s="94">
        <f>+VLOOKUP(AG495,'[16]PA con seg III Trimestre'!$AG$476:$BC$520,20,FALSE)</f>
        <v>100</v>
      </c>
      <c r="BA495" s="106">
        <f t="shared" si="127"/>
        <v>1</v>
      </c>
      <c r="BB495" s="94" t="str">
        <f>+VLOOKUP(AG495,'[16]PA con seg III Trimestre'!$AG$476:$BC$520,22,FALSE)</f>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
      <c r="BC495" s="94" t="str">
        <f>+VLOOKUP(AG495,'[16]PA con seg III Trimestre'!$AG$476:$BC$520,23,FALSE)</f>
        <v>-AZ- CONTRATO 099 de 2016 - TABLEROS DE CONTROL - GRUPO ADMINISTRACION DE LA INFORMACION - El contrato 099 de 2016 reposa en la ruta: C:\Users\MARTHA CORDON SCENTRAL\Documentos\2016\PLAN DE ACCION 2016\EVIDENCIAS SEGUIMIENTO II TRIMESTRE.</v>
      </c>
      <c r="BD495" s="107">
        <f t="shared" si="124"/>
        <v>346</v>
      </c>
      <c r="BE495" s="107">
        <f t="shared" si="125"/>
        <v>346</v>
      </c>
      <c r="BF495" s="108">
        <f t="shared" si="126"/>
        <v>1</v>
      </c>
      <c r="BG495" s="381">
        <f t="shared" si="140"/>
        <v>1</v>
      </c>
      <c r="BH495" s="381">
        <f t="shared" si="141"/>
        <v>1</v>
      </c>
      <c r="BI495" s="382">
        <f t="shared" si="142"/>
        <v>0.1</v>
      </c>
      <c r="BJ495" s="381">
        <f t="shared" si="143"/>
        <v>0.25</v>
      </c>
      <c r="BK495" s="381">
        <f t="shared" si="144"/>
        <v>2.5000000000000001E-2</v>
      </c>
    </row>
    <row r="496" spans="1:63" ht="96" thickTop="1" thickBot="1" x14ac:dyDescent="0.3">
      <c r="A496" s="18" t="s">
        <v>822</v>
      </c>
      <c r="B496" s="18" t="s">
        <v>656</v>
      </c>
      <c r="C496" s="18" t="s">
        <v>822</v>
      </c>
      <c r="D496" s="19" t="s">
        <v>656</v>
      </c>
      <c r="E496" s="19" t="s">
        <v>738</v>
      </c>
      <c r="F496" s="19" t="s">
        <v>739</v>
      </c>
      <c r="G496" s="19" t="s">
        <v>830</v>
      </c>
      <c r="H496" s="19" t="s">
        <v>741</v>
      </c>
      <c r="I496" s="207" t="s">
        <v>744</v>
      </c>
      <c r="J496" s="207" t="s">
        <v>2544</v>
      </c>
      <c r="K496" s="207">
        <v>100</v>
      </c>
      <c r="L496" s="19" t="s">
        <v>38</v>
      </c>
      <c r="M496" s="19" t="s">
        <v>748</v>
      </c>
      <c r="N496" s="19" t="s">
        <v>749</v>
      </c>
      <c r="O496" s="20">
        <v>10</v>
      </c>
      <c r="P496" s="23">
        <v>2</v>
      </c>
      <c r="Q496" s="18" t="s">
        <v>41</v>
      </c>
      <c r="R496" s="22" t="s">
        <v>966</v>
      </c>
      <c r="S496" s="22" t="s">
        <v>967</v>
      </c>
      <c r="T496" s="22" t="s">
        <v>2439</v>
      </c>
      <c r="U496" s="22"/>
      <c r="V496" s="22"/>
      <c r="W496" s="22"/>
      <c r="X496" s="22"/>
      <c r="Y496" s="22"/>
      <c r="Z496" s="22"/>
      <c r="AA496" s="101"/>
      <c r="AB496" s="204" t="s">
        <v>2677</v>
      </c>
      <c r="AC496" s="204"/>
      <c r="AD496" s="49">
        <f>+VLOOKUP(M496,'[16]PA con seg III Trimestre'!$M$476:$AF$520,18,FALSE)</f>
        <v>2</v>
      </c>
      <c r="AE496" s="49" t="str">
        <f>+VLOOKUP(M496,'[16]PA con seg III Trimestre'!$M$476:$AF$520,19,FALSE)</f>
        <v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v>
      </c>
      <c r="AF496" s="49" t="str">
        <f>+VLOOKUP(M496,'[16]PA con seg III Trimestre'!$M$476:$AF$520,20,FALSE)</f>
        <v>Página web http://www.inpec.gov.co/portal/page/portal/Inpec/Institucion/Estad%EDsticas/Estadisticas/Tab1 - anexo pantallazo enlaces tableros de control. Actas 148, 169, 173, 176, 177 y 178 de 2016.</v>
      </c>
      <c r="AG496" s="23">
        <v>1074</v>
      </c>
      <c r="AH496" s="22" t="s">
        <v>1050</v>
      </c>
      <c r="AI496" s="22" t="s">
        <v>47</v>
      </c>
      <c r="AJ496" s="24">
        <v>42461</v>
      </c>
      <c r="AK496" s="24">
        <v>42716</v>
      </c>
      <c r="AL496" s="23">
        <v>50</v>
      </c>
      <c r="AM496" s="18" t="s">
        <v>1040</v>
      </c>
      <c r="AN496" s="22" t="s">
        <v>104</v>
      </c>
      <c r="AO496" s="22" t="s">
        <v>2439</v>
      </c>
      <c r="AP496" s="23">
        <v>15</v>
      </c>
      <c r="AQ496" s="25" t="s">
        <v>1051</v>
      </c>
      <c r="AR496" s="25" t="s">
        <v>1052</v>
      </c>
      <c r="AS496" s="23" t="s">
        <v>1043</v>
      </c>
      <c r="AT496" s="25" t="s">
        <v>1053</v>
      </c>
      <c r="AU496" s="25" t="s">
        <v>1054</v>
      </c>
      <c r="AV496" s="26" t="str">
        <f>+AS496</f>
        <v>100</v>
      </c>
      <c r="AW496" s="27">
        <v>0.71372549019607845</v>
      </c>
      <c r="AX496" s="25" t="str">
        <f t="shared" si="139"/>
        <v>Mediante actas No: 148 y 176 dentro de los compromisos; los lideres funcionales del proyecto realizan mantenimiento y actualización a los tableros de control publicados en la página WEB. Se realiza monitoreo a la plataforma cada 2 horas.</v>
      </c>
      <c r="AY496" s="86" t="str">
        <f t="shared" si="139"/>
        <v>-AZ- CONTRATO 099 de 2016 - TABLEROS DE CONTROL - GRUPO ADMINISTRACION DE LA INFORMACION - La evidencia de las actas No 148-176 reposan en la ruta eléctronica: C:\Users\MARTHA CORDON SCENTRAL\Documentos\2016\PLAN DE ACCION 2016\EVIDENCIAS SEGUIMIENTO II TRIMESTRE.</v>
      </c>
      <c r="AZ496" s="94">
        <f>+VLOOKUP(AG496,'[16]PA con seg III Trimestre'!$AG$476:$BC$520,20,FALSE)</f>
        <v>100</v>
      </c>
      <c r="BA496" s="106">
        <f t="shared" si="127"/>
        <v>1</v>
      </c>
      <c r="BB496" s="94" t="str">
        <f>+VLOOKUP(AG496,'[16]PA con seg III Trimestre'!$AG$476:$BC$520,22,FALSE)</f>
        <v>Mediante actas No: 148 y 176 dentro de los compromisos; los lideres funcionales del proyecto realizan mantenimiento y actualización a los tableros de control publicados en la página WEB. Se realiza monitoreo a la plataforma cada 2 horas.</v>
      </c>
      <c r="BC496" s="94" t="str">
        <f>+VLOOKUP(AG496,'[16]PA con seg III Trimestre'!$AG$476:$BC$520,23,FALSE)</f>
        <v>-AZ- CONTRATO 099 de 2016 - TABLEROS DE CONTROL - GRUPO ADMINISTRACION DE LA INFORMACION - La evidencia de las actas No 148-176 reposan en la ruta eléctronica: C:\Users\MARTHA CORDON SCENTRAL\Documentos\2016\PLAN DE ACCION 2016\EVIDENCIAS SEGUIMIENTO II TRIMESTRE.</v>
      </c>
      <c r="BD496" s="107">
        <f t="shared" si="124"/>
        <v>255</v>
      </c>
      <c r="BE496" s="107">
        <f t="shared" si="125"/>
        <v>255</v>
      </c>
      <c r="BF496" s="108">
        <f t="shared" si="126"/>
        <v>1</v>
      </c>
      <c r="BG496" s="381">
        <f t="shared" si="140"/>
        <v>1</v>
      </c>
      <c r="BH496" s="381">
        <f t="shared" si="141"/>
        <v>1</v>
      </c>
      <c r="BI496" s="382">
        <f t="shared" si="142"/>
        <v>0.1</v>
      </c>
      <c r="BJ496" s="381">
        <f t="shared" si="143"/>
        <v>0.5</v>
      </c>
      <c r="BK496" s="381">
        <f t="shared" si="144"/>
        <v>0.05</v>
      </c>
    </row>
    <row r="497" spans="1:63" ht="82.5" thickTop="1" thickBot="1" x14ac:dyDescent="0.3">
      <c r="A497" s="18" t="s">
        <v>822</v>
      </c>
      <c r="B497" s="18" t="s">
        <v>656</v>
      </c>
      <c r="C497" s="18" t="s">
        <v>822</v>
      </c>
      <c r="D497" s="19" t="s">
        <v>656</v>
      </c>
      <c r="E497" s="19" t="s">
        <v>738</v>
      </c>
      <c r="F497" s="19" t="s">
        <v>739</v>
      </c>
      <c r="G497" s="19" t="s">
        <v>833</v>
      </c>
      <c r="H497" s="19" t="s">
        <v>791</v>
      </c>
      <c r="I497" s="19" t="s">
        <v>790</v>
      </c>
      <c r="J497" s="19" t="s">
        <v>792</v>
      </c>
      <c r="K497" s="19">
        <v>100</v>
      </c>
      <c r="L497" s="19" t="s">
        <v>38</v>
      </c>
      <c r="M497" s="19" t="s">
        <v>795</v>
      </c>
      <c r="N497" s="19" t="s">
        <v>796</v>
      </c>
      <c r="O497" s="20">
        <v>10</v>
      </c>
      <c r="P497" s="23">
        <v>100</v>
      </c>
      <c r="Q497" s="18" t="s">
        <v>38</v>
      </c>
      <c r="R497" s="22" t="s">
        <v>966</v>
      </c>
      <c r="S497" s="22" t="s">
        <v>967</v>
      </c>
      <c r="T497" s="22" t="s">
        <v>2439</v>
      </c>
      <c r="U497" s="22"/>
      <c r="V497" s="22"/>
      <c r="W497" s="22"/>
      <c r="X497" s="22"/>
      <c r="Y497" s="22"/>
      <c r="Z497" s="22"/>
      <c r="AA497" s="101"/>
      <c r="AB497" s="204" t="s">
        <v>2677</v>
      </c>
      <c r="AC497" s="204"/>
      <c r="AD497" s="49">
        <f>+VLOOKUP(M497,'[16]PA con seg III Trimestre'!$M$476:$AF$520,18,FALSE)</f>
        <v>100</v>
      </c>
      <c r="AE497" s="49" t="str">
        <f>+VLOOKUP(M497,'[16]PA con seg III Trimestre'!$M$476:$AF$520,19,FALSE)</f>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AF497" s="49" t="str">
        <f>+VLOOKUP(M497,'[16]PA con seg III Trimestre'!$M$476:$AF$520,20,FALSE)</f>
        <v>CARPETA 02 - GRUPO ADMINISTRACION DE LA INFORMACION - Se anexa acta de archivo y acta 40 auditoria de Control Interno ruta eléctronica: C:\Users\MARTHA CORDON SCENTRAL\Documentos\2016\PLAN DE ACCION 2016\EVIDENCIAS SEGUIMIENTO II TRIMESTRE.</v>
      </c>
      <c r="AG497" s="23">
        <v>1075</v>
      </c>
      <c r="AH497" s="22" t="s">
        <v>1055</v>
      </c>
      <c r="AI497" s="22" t="s">
        <v>47</v>
      </c>
      <c r="AJ497" s="24">
        <v>42370</v>
      </c>
      <c r="AK497" s="24">
        <v>42716</v>
      </c>
      <c r="AL497" s="22">
        <v>33</v>
      </c>
      <c r="AM497" s="52" t="s">
        <v>1011</v>
      </c>
      <c r="AN497" s="22" t="s">
        <v>1012</v>
      </c>
      <c r="AO497" s="22" t="s">
        <v>2439</v>
      </c>
      <c r="AP497" s="23">
        <v>100</v>
      </c>
      <c r="AQ497" s="25" t="s">
        <v>1056</v>
      </c>
      <c r="AR497" s="25" t="s">
        <v>1057</v>
      </c>
      <c r="AS497" s="23" t="s">
        <v>1043</v>
      </c>
      <c r="AT497" s="25" t="s">
        <v>1058</v>
      </c>
      <c r="AU497" s="25" t="s">
        <v>1059</v>
      </c>
      <c r="AV497" s="26" t="str">
        <f>+AS497</f>
        <v>100</v>
      </c>
      <c r="AW497" s="27">
        <v>0.78901734104046239</v>
      </c>
      <c r="AX497" s="25" t="str">
        <f t="shared" si="139"/>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AY497" s="86" t="str">
        <f t="shared" si="139"/>
        <v>CARPETA 02 - GRUPO ADMINISTRACION DE LA INFORMACION - Se anexa acta de archivo y acta 40 auditoria de Control Interno ruta eléctronica: C:\Users\MARTHA CORDON SCENTRAL\Documentos\2016\PLAN DE ACCION 2016\EVIDENCIAS SEGUIMIENTO II TRIMESTRE.</v>
      </c>
      <c r="AZ497" s="94">
        <f>+VLOOKUP(AG497,'[16]PA con seg III Trimestre'!$AG$476:$BC$520,20,FALSE)</f>
        <v>100</v>
      </c>
      <c r="BA497" s="106">
        <f t="shared" si="127"/>
        <v>1</v>
      </c>
      <c r="BB497" s="94" t="str">
        <f>+VLOOKUP(AG497,'[16]PA con seg III Trimestre'!$AG$476:$BC$520,22,FALSE)</f>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BC497" s="94" t="str">
        <f>+VLOOKUP(AG497,'[16]PA con seg III Trimestre'!$AG$476:$BC$520,23,FALSE)</f>
        <v>CARPETA 02 - GRUPO ADMINISTRACION DE LA INFORMACION - Se anexa acta de archivo y acta 40 auditoria de Control Interno ruta eléctronica: C:\Users\MARTHA CORDON SCENTRAL\Documentos\2016\PLAN DE ACCION 2016\EVIDENCIAS SEGUIMIENTO II TRIMESTRE.</v>
      </c>
      <c r="BD497" s="107">
        <f t="shared" si="124"/>
        <v>346</v>
      </c>
      <c r="BE497" s="107">
        <f t="shared" si="125"/>
        <v>346</v>
      </c>
      <c r="BF497" s="108">
        <f t="shared" si="126"/>
        <v>1</v>
      </c>
      <c r="BG497" s="381">
        <f t="shared" si="140"/>
        <v>1</v>
      </c>
      <c r="BH497" s="381">
        <f t="shared" si="141"/>
        <v>1</v>
      </c>
      <c r="BI497" s="382">
        <f t="shared" si="142"/>
        <v>0.1</v>
      </c>
      <c r="BJ497" s="381">
        <f t="shared" si="143"/>
        <v>0.33</v>
      </c>
      <c r="BK497" s="381">
        <f t="shared" si="144"/>
        <v>3.3000000000000002E-2</v>
      </c>
    </row>
    <row r="498" spans="1:63" ht="136.5" thickTop="1" thickBot="1" x14ac:dyDescent="0.3">
      <c r="A498" s="18" t="s">
        <v>822</v>
      </c>
      <c r="B498" s="18" t="s">
        <v>656</v>
      </c>
      <c r="C498" s="18" t="s">
        <v>822</v>
      </c>
      <c r="D498" s="19" t="s">
        <v>656</v>
      </c>
      <c r="E498" s="19" t="s">
        <v>738</v>
      </c>
      <c r="F498" s="19" t="s">
        <v>739</v>
      </c>
      <c r="G498" s="19" t="s">
        <v>833</v>
      </c>
      <c r="H498" s="19" t="s">
        <v>791</v>
      </c>
      <c r="I498" s="19" t="s">
        <v>790</v>
      </c>
      <c r="J498" s="19" t="s">
        <v>792</v>
      </c>
      <c r="K498" s="19">
        <v>100</v>
      </c>
      <c r="L498" s="19" t="s">
        <v>38</v>
      </c>
      <c r="M498" s="19" t="s">
        <v>795</v>
      </c>
      <c r="N498" s="19" t="s">
        <v>796</v>
      </c>
      <c r="O498" s="20">
        <v>10</v>
      </c>
      <c r="P498" s="23">
        <v>100</v>
      </c>
      <c r="Q498" s="18" t="s">
        <v>38</v>
      </c>
      <c r="R498" s="22" t="s">
        <v>966</v>
      </c>
      <c r="S498" s="22" t="s">
        <v>967</v>
      </c>
      <c r="T498" s="22" t="s">
        <v>2439</v>
      </c>
      <c r="U498" s="22"/>
      <c r="V498" s="22"/>
      <c r="W498" s="22"/>
      <c r="X498" s="22"/>
      <c r="Y498" s="22"/>
      <c r="Z498" s="22"/>
      <c r="AA498" s="101"/>
      <c r="AB498" s="204" t="s">
        <v>2677</v>
      </c>
      <c r="AC498" s="204"/>
      <c r="AD498" s="49">
        <f>+VLOOKUP(M498,'[16]PA con seg III Trimestre'!$M$476:$AF$520,18,FALSE)</f>
        <v>100</v>
      </c>
      <c r="AE498" s="49" t="str">
        <f>+VLOOKUP(M498,'[16]PA con seg III Trimestre'!$M$476:$AF$520,19,FALSE)</f>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AF498" s="49" t="str">
        <f>+VLOOKUP(M498,'[16]PA con seg III Trimestre'!$M$476:$AF$520,20,FALSE)</f>
        <v>CARPETA 02 - GRUPO ADMINISTRACION DE LA INFORMACION - Se anexa acta de archivo y acta 40 auditoria de Control Interno ruta eléctronica: C:\Users\MARTHA CORDON SCENTRAL\Documentos\2016\PLAN DE ACCION 2016\EVIDENCIAS SEGUIMIENTO II TRIMESTRE.</v>
      </c>
      <c r="AG498" s="23">
        <v>1076</v>
      </c>
      <c r="AH498" s="22" t="s">
        <v>1060</v>
      </c>
      <c r="AI498" s="22" t="s">
        <v>47</v>
      </c>
      <c r="AJ498" s="24">
        <v>42370</v>
      </c>
      <c r="AK498" s="24">
        <v>42716</v>
      </c>
      <c r="AL498" s="22">
        <v>33</v>
      </c>
      <c r="AM498" s="52" t="s">
        <v>1011</v>
      </c>
      <c r="AN498" s="22" t="s">
        <v>1012</v>
      </c>
      <c r="AO498" s="22" t="s">
        <v>2439</v>
      </c>
      <c r="AP498" s="23">
        <v>10</v>
      </c>
      <c r="AQ498" s="25" t="s">
        <v>1061</v>
      </c>
      <c r="AR498" s="25" t="s">
        <v>1062</v>
      </c>
      <c r="AS498" s="23" t="s">
        <v>1043</v>
      </c>
      <c r="AT498" s="25" t="s">
        <v>1063</v>
      </c>
      <c r="AU498" s="25" t="s">
        <v>1064</v>
      </c>
      <c r="AV498" s="26" t="str">
        <f>+AS498</f>
        <v>100</v>
      </c>
      <c r="AW498" s="27">
        <v>0.78901734104046239</v>
      </c>
      <c r="AX498" s="25" t="str">
        <f t="shared" si="139"/>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
      <c r="AY498" s="86" t="str">
        <f t="shared" si="139"/>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
      <c r="AZ498" s="94">
        <f>+VLOOKUP(AG498,'[16]PA con seg III Trimestre'!$AG$476:$BC$520,20,FALSE)</f>
        <v>100</v>
      </c>
      <c r="BA498" s="106">
        <f t="shared" si="127"/>
        <v>1</v>
      </c>
      <c r="BB498" s="94" t="str">
        <f>+VLOOKUP(AG498,'[16]PA con seg III Trimestre'!$AG$476:$BC$520,22,FALSE)</f>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
      <c r="BC498" s="94" t="str">
        <f>+VLOOKUP(AG498,'[16]PA con seg III Trimestre'!$AG$476:$BC$520,23,FALSE)</f>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
      <c r="BD498" s="107">
        <f t="shared" si="124"/>
        <v>346</v>
      </c>
      <c r="BE498" s="107">
        <f t="shared" si="125"/>
        <v>346</v>
      </c>
      <c r="BF498" s="108">
        <f t="shared" si="126"/>
        <v>1</v>
      </c>
      <c r="BG498" s="381">
        <f t="shared" si="140"/>
        <v>1</v>
      </c>
      <c r="BH498" s="381">
        <f t="shared" si="141"/>
        <v>1</v>
      </c>
      <c r="BI498" s="382">
        <f t="shared" si="142"/>
        <v>0.1</v>
      </c>
      <c r="BJ498" s="381">
        <f t="shared" si="143"/>
        <v>0.33</v>
      </c>
      <c r="BK498" s="381">
        <f t="shared" si="144"/>
        <v>3.3000000000000002E-2</v>
      </c>
    </row>
    <row r="499" spans="1:63" ht="123" thickTop="1" thickBot="1" x14ac:dyDescent="0.3">
      <c r="A499" s="18" t="s">
        <v>822</v>
      </c>
      <c r="B499" s="18" t="s">
        <v>656</v>
      </c>
      <c r="C499" s="18" t="s">
        <v>822</v>
      </c>
      <c r="D499" s="19" t="s">
        <v>656</v>
      </c>
      <c r="E499" s="19" t="s">
        <v>738</v>
      </c>
      <c r="F499" s="19" t="s">
        <v>739</v>
      </c>
      <c r="G499" s="19" t="s">
        <v>833</v>
      </c>
      <c r="H499" s="19" t="s">
        <v>791</v>
      </c>
      <c r="I499" s="19" t="s">
        <v>790</v>
      </c>
      <c r="J499" s="19" t="s">
        <v>792</v>
      </c>
      <c r="K499" s="19">
        <v>100</v>
      </c>
      <c r="L499" s="19" t="s">
        <v>38</v>
      </c>
      <c r="M499" s="19" t="s">
        <v>795</v>
      </c>
      <c r="N499" s="19" t="s">
        <v>796</v>
      </c>
      <c r="O499" s="20">
        <v>10</v>
      </c>
      <c r="P499" s="23">
        <v>100</v>
      </c>
      <c r="Q499" s="18" t="s">
        <v>38</v>
      </c>
      <c r="R499" s="22" t="s">
        <v>966</v>
      </c>
      <c r="S499" s="22" t="s">
        <v>967</v>
      </c>
      <c r="T499" s="22" t="s">
        <v>2439</v>
      </c>
      <c r="U499" s="22"/>
      <c r="V499" s="22"/>
      <c r="W499" s="22"/>
      <c r="X499" s="22"/>
      <c r="Y499" s="22"/>
      <c r="Z499" s="22"/>
      <c r="AA499" s="101"/>
      <c r="AB499" s="204" t="s">
        <v>2677</v>
      </c>
      <c r="AC499" s="204"/>
      <c r="AD499" s="49">
        <f>+VLOOKUP(M499,'[16]PA con seg III Trimestre'!$M$476:$AF$520,18,FALSE)</f>
        <v>100</v>
      </c>
      <c r="AE499" s="49" t="str">
        <f>+VLOOKUP(M499,'[16]PA con seg III Trimestre'!$M$476:$AF$520,19,FALSE)</f>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AF499" s="49" t="str">
        <f>+VLOOKUP(M499,'[16]PA con seg III Trimestre'!$M$476:$AF$520,20,FALSE)</f>
        <v>CARPETA 02 - GRUPO ADMINISTRACION DE LA INFORMACION - Se anexa acta de archivo y acta 40 auditoria de Control Interno ruta eléctronica: C:\Users\MARTHA CORDON SCENTRAL\Documentos\2016\PLAN DE ACCION 2016\EVIDENCIAS SEGUIMIENTO II TRIMESTRE.</v>
      </c>
      <c r="AG499" s="23">
        <v>1152</v>
      </c>
      <c r="AH499" s="22" t="s">
        <v>1065</v>
      </c>
      <c r="AI499" s="22" t="s">
        <v>70</v>
      </c>
      <c r="AJ499" s="24">
        <v>42370</v>
      </c>
      <c r="AK499" s="24">
        <v>42716</v>
      </c>
      <c r="AL499" s="22">
        <v>34</v>
      </c>
      <c r="AM499" s="52" t="s">
        <v>1011</v>
      </c>
      <c r="AN499" s="22" t="s">
        <v>1012</v>
      </c>
      <c r="AO499" s="22" t="s">
        <v>2439</v>
      </c>
      <c r="AP499" s="23">
        <v>25</v>
      </c>
      <c r="AQ499" s="25" t="s">
        <v>1066</v>
      </c>
      <c r="AR499" s="25" t="s">
        <v>1062</v>
      </c>
      <c r="AS499" s="23" t="s">
        <v>982</v>
      </c>
      <c r="AT499" s="25" t="s">
        <v>1067</v>
      </c>
      <c r="AU499" s="25" t="s">
        <v>1068</v>
      </c>
      <c r="AV499" s="103"/>
      <c r="AW499" s="27">
        <v>0.78901734104046239</v>
      </c>
      <c r="AX499" s="25" t="s">
        <v>3078</v>
      </c>
      <c r="AY499" s="208" t="s">
        <v>1074</v>
      </c>
      <c r="AZ499" s="94">
        <f>+VLOOKUP(AG499,'[16]PA con seg III Trimestre'!$AG$476:$BC$520,20,FALSE)</f>
        <v>100</v>
      </c>
      <c r="BA499" s="106">
        <f t="shared" si="127"/>
        <v>1</v>
      </c>
      <c r="BB499" s="94" t="str">
        <f>+VLOOKUP(AG499,'[16]PA con seg III Trimestre'!$AG$476:$BC$520,22,FALSE)</f>
        <v>Mediante acta de fecha 11 de Noviembre de 2016, se realizaron pruebas de enrolamiento de internos desde los CRM-PUENTE ARANDA a traves de SISIPEC con funcionario de OFISI y EJERCITO. Mediante acta 315 de 19/12/2016, se realizo seminario de capacitación de los modulos que conforman el aplicativo SISIPEC WEB, a funcionarios de Establecimientos de Reclusion Militar, Policia, Carcel Distrital de Bogotá y Municipal de Funza el cual se desarrollo durante los dias comprendidos entre el 12 y 16 de Diciembre.</v>
      </c>
      <c r="BC499" s="94" t="str">
        <f>+VLOOKUP(AG499,'[16]PA con seg III Trimestre'!$AG$476:$BC$520,23,FALSE)</f>
        <v>GRUPO ADMINISTRACION DE LA INFORMACION - funcionario Nelson Romero - Se anexan actas: 11 de Noviembre y acta 315 ruta eléctronica: C:\Users\MARTHA CORDON SCENTRAL\Documentos\2016\PLAN DE ACCION 2016\EVIDENCIAS SEGUIMIENTO IV TRIMESTRE.</v>
      </c>
      <c r="BD499" s="107">
        <f t="shared" si="124"/>
        <v>346</v>
      </c>
      <c r="BE499" s="107">
        <f t="shared" si="125"/>
        <v>346</v>
      </c>
      <c r="BF499" s="108">
        <f t="shared" si="126"/>
        <v>1</v>
      </c>
      <c r="BG499" s="381">
        <f t="shared" si="140"/>
        <v>1</v>
      </c>
      <c r="BH499" s="381">
        <f t="shared" si="141"/>
        <v>1</v>
      </c>
      <c r="BI499" s="382">
        <f t="shared" si="142"/>
        <v>0.1</v>
      </c>
      <c r="BJ499" s="381">
        <f t="shared" si="143"/>
        <v>0.34</v>
      </c>
      <c r="BK499" s="381">
        <f t="shared" si="144"/>
        <v>3.4000000000000002E-2</v>
      </c>
    </row>
    <row r="500" spans="1:63" ht="109.5" thickTop="1" thickBot="1" x14ac:dyDescent="0.3">
      <c r="A500" s="18" t="s">
        <v>822</v>
      </c>
      <c r="B500" s="18" t="s">
        <v>656</v>
      </c>
      <c r="C500" s="18" t="s">
        <v>822</v>
      </c>
      <c r="D500" s="19" t="s">
        <v>656</v>
      </c>
      <c r="E500" s="19" t="s">
        <v>738</v>
      </c>
      <c r="F500" s="19" t="s">
        <v>739</v>
      </c>
      <c r="G500" s="19" t="s">
        <v>833</v>
      </c>
      <c r="H500" s="19" t="s">
        <v>791</v>
      </c>
      <c r="I500" s="207" t="s">
        <v>793</v>
      </c>
      <c r="J500" s="207" t="s">
        <v>2591</v>
      </c>
      <c r="K500" s="207">
        <v>100</v>
      </c>
      <c r="L500" s="19" t="s">
        <v>38</v>
      </c>
      <c r="M500" s="19" t="s">
        <v>799</v>
      </c>
      <c r="N500" s="19" t="s">
        <v>1069</v>
      </c>
      <c r="O500" s="20">
        <v>5</v>
      </c>
      <c r="P500" s="23">
        <v>2</v>
      </c>
      <c r="Q500" s="18" t="s">
        <v>41</v>
      </c>
      <c r="R500" s="22" t="s">
        <v>966</v>
      </c>
      <c r="S500" s="22" t="s">
        <v>967</v>
      </c>
      <c r="T500" s="22" t="s">
        <v>2439</v>
      </c>
      <c r="U500" s="22"/>
      <c r="V500" s="22"/>
      <c r="W500" s="22"/>
      <c r="X500" s="22"/>
      <c r="Y500" s="22"/>
      <c r="Z500" s="22"/>
      <c r="AA500" s="101"/>
      <c r="AB500" s="204" t="s">
        <v>2677</v>
      </c>
      <c r="AC500" s="204"/>
      <c r="AD500" s="49">
        <f>+VLOOKUP(M500,'[16]PA con seg III Trimestre'!$M$476:$AF$520,18,FALSE)</f>
        <v>2</v>
      </c>
      <c r="AE500" s="49" t="str">
        <f>+VLOOKUP(M500,'[16]PA con seg III Trimestre'!$M$476:$AF$520,19,FALSE)</f>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
      <c r="AF500" s="49" t="str">
        <f>+VLOOKUP(M500,'[16]PA con seg III Trimestre'!$M$476:$AF$520,20,FALSE)</f>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
      <c r="AG500" s="23">
        <v>1077</v>
      </c>
      <c r="AH500" s="22" t="s">
        <v>1070</v>
      </c>
      <c r="AI500" s="22" t="s">
        <v>47</v>
      </c>
      <c r="AJ500" s="24">
        <v>42401</v>
      </c>
      <c r="AK500" s="24">
        <v>42716</v>
      </c>
      <c r="AL500" s="22">
        <v>50</v>
      </c>
      <c r="AM500" s="52" t="s">
        <v>1011</v>
      </c>
      <c r="AN500" s="22" t="s">
        <v>1012</v>
      </c>
      <c r="AO500" s="22" t="s">
        <v>2439</v>
      </c>
      <c r="AP500" s="23">
        <v>40</v>
      </c>
      <c r="AQ500" s="25" t="s">
        <v>1071</v>
      </c>
      <c r="AR500" s="25" t="s">
        <v>1072</v>
      </c>
      <c r="AS500" s="23" t="s">
        <v>995</v>
      </c>
      <c r="AT500" s="25" t="s">
        <v>1073</v>
      </c>
      <c r="AU500" s="25" t="s">
        <v>1074</v>
      </c>
      <c r="AV500" s="103"/>
      <c r="AW500" s="27">
        <v>0.7682539682539683</v>
      </c>
      <c r="AX500" s="25" t="s">
        <v>1073</v>
      </c>
      <c r="AY500" s="86" t="s">
        <v>1074</v>
      </c>
      <c r="AZ500" s="94">
        <f>+VLOOKUP(AG500,'[16]PA con seg III Trimestre'!$AG$476:$BC$520,20,FALSE)</f>
        <v>100</v>
      </c>
      <c r="BA500" s="106">
        <f t="shared" si="127"/>
        <v>1</v>
      </c>
      <c r="BB500" s="94" t="str">
        <f>+VLOOKUP(AG500,'[16]PA con seg III Trimestre'!$AG$476:$BC$520,22,FALSE)</f>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
      <c r="BC500" s="94" t="str">
        <f>+VLOOKUP(AG500,'[16]PA con seg III Trimestre'!$AG$476:$BC$520,23,FALSE)</f>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
      <c r="BD500" s="107">
        <f t="shared" si="124"/>
        <v>315</v>
      </c>
      <c r="BE500" s="107">
        <f t="shared" si="125"/>
        <v>315</v>
      </c>
      <c r="BF500" s="108">
        <f t="shared" si="126"/>
        <v>1</v>
      </c>
      <c r="BG500" s="381">
        <f t="shared" si="140"/>
        <v>1</v>
      </c>
      <c r="BH500" s="381">
        <f t="shared" si="141"/>
        <v>1</v>
      </c>
      <c r="BI500" s="382">
        <f t="shared" si="142"/>
        <v>0.05</v>
      </c>
      <c r="BJ500" s="381">
        <f t="shared" si="143"/>
        <v>0.5</v>
      </c>
      <c r="BK500" s="381">
        <f t="shared" si="144"/>
        <v>2.5000000000000001E-2</v>
      </c>
    </row>
    <row r="501" spans="1:63" ht="109.5" thickTop="1" thickBot="1" x14ac:dyDescent="0.3">
      <c r="A501" s="18" t="s">
        <v>822</v>
      </c>
      <c r="B501" s="18" t="s">
        <v>656</v>
      </c>
      <c r="C501" s="18" t="s">
        <v>822</v>
      </c>
      <c r="D501" s="19" t="s">
        <v>656</v>
      </c>
      <c r="E501" s="19" t="s">
        <v>738</v>
      </c>
      <c r="F501" s="19" t="s">
        <v>739</v>
      </c>
      <c r="G501" s="19" t="s">
        <v>833</v>
      </c>
      <c r="H501" s="19" t="s">
        <v>791</v>
      </c>
      <c r="I501" s="207" t="s">
        <v>793</v>
      </c>
      <c r="J501" s="207" t="s">
        <v>2591</v>
      </c>
      <c r="K501" s="207">
        <v>100</v>
      </c>
      <c r="L501" s="19" t="s">
        <v>38</v>
      </c>
      <c r="M501" s="19" t="s">
        <v>799</v>
      </c>
      <c r="N501" s="19" t="s">
        <v>1069</v>
      </c>
      <c r="O501" s="20">
        <v>5</v>
      </c>
      <c r="P501" s="23">
        <v>2</v>
      </c>
      <c r="Q501" s="18" t="s">
        <v>41</v>
      </c>
      <c r="R501" s="22" t="s">
        <v>966</v>
      </c>
      <c r="S501" s="22" t="s">
        <v>967</v>
      </c>
      <c r="T501" s="22" t="s">
        <v>2439</v>
      </c>
      <c r="U501" s="22"/>
      <c r="V501" s="22"/>
      <c r="W501" s="22"/>
      <c r="X501" s="22"/>
      <c r="Y501" s="22"/>
      <c r="Z501" s="22"/>
      <c r="AA501" s="101"/>
      <c r="AB501" s="204" t="s">
        <v>2677</v>
      </c>
      <c r="AC501" s="204"/>
      <c r="AD501" s="49">
        <f>+VLOOKUP(M501,'[16]PA con seg III Trimestre'!$M$476:$AF$520,18,FALSE)</f>
        <v>2</v>
      </c>
      <c r="AE501" s="49" t="str">
        <f>+VLOOKUP(M501,'[16]PA con seg III Trimestre'!$M$476:$AF$520,19,FALSE)</f>
        <v>Los servidores destinados para el aplicativo "manejo no dinero y expendio", actualmente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tecnico de la Oficina de Sistemas de Información. http://172.17.54.98:7020/ManejoDinero</v>
      </c>
      <c r="AF501" s="49" t="str">
        <f>+VLOOKUP(M501,'[16]PA con seg III Trimestre'!$M$476:$AF$520,20,FALSE)</f>
        <v>GRUPO ADMINISTRACION DE LA INFORMACION - funcionario: james.villamil@inpec.gov.co - http://172.17.54.98:7020/ManejoDinero http://172.17.54.98:7025/ManejoDinero - Se anexa oficio de entrega 32683 y pantallazos del módulo en ruta magnetica: C:\Users\MARTHA CORDON SCENTRAL\Documentos\2016\PLAN DE ACCION 2016\EVIDENCIAS SEGUIMIENTO IV TRIMESTRE.</v>
      </c>
      <c r="AG501" s="23">
        <v>1078</v>
      </c>
      <c r="AH501" s="22" t="s">
        <v>1075</v>
      </c>
      <c r="AI501" s="22" t="s">
        <v>47</v>
      </c>
      <c r="AJ501" s="24">
        <v>42430</v>
      </c>
      <c r="AK501" s="24">
        <v>42716</v>
      </c>
      <c r="AL501" s="22">
        <v>50</v>
      </c>
      <c r="AM501" s="52" t="s">
        <v>1011</v>
      </c>
      <c r="AN501" s="22" t="s">
        <v>1012</v>
      </c>
      <c r="AO501" s="22" t="s">
        <v>2439</v>
      </c>
      <c r="AP501" s="23">
        <v>0</v>
      </c>
      <c r="AQ501" s="25" t="s">
        <v>1076</v>
      </c>
      <c r="AR501" s="25"/>
      <c r="AS501" s="23" t="s">
        <v>995</v>
      </c>
      <c r="AT501" s="25" t="s">
        <v>1077</v>
      </c>
      <c r="AU501" s="25" t="s">
        <v>1074</v>
      </c>
      <c r="AV501" s="103"/>
      <c r="AW501" s="27">
        <v>0.74475524475524479</v>
      </c>
      <c r="AX501" s="25" t="s">
        <v>1077</v>
      </c>
      <c r="AY501" s="86" t="s">
        <v>1074</v>
      </c>
      <c r="AZ501" s="94">
        <f>+VLOOKUP(AG501,'[16]PA con seg III Trimestre'!$AG$476:$BC$520,20,FALSE)</f>
        <v>100</v>
      </c>
      <c r="BA501" s="106">
        <f t="shared" si="127"/>
        <v>1</v>
      </c>
      <c r="BB501" s="94" t="str">
        <f>+VLOOKUP(AG501,'[16]PA con seg III Trimestre'!$AG$476:$BC$520,22,FALSE)</f>
        <v>Mediante actas N°: 42,205,287,293 y 295 se realizo capacitación del aplicativo "modulo no dinero" a funcionarios de Tesoreria de la Dirección de Gestión Corporativa.</v>
      </c>
      <c r="BC501" s="94" t="str">
        <f>+VLOOKUP(AG501,'[16]PA con seg III Trimestre'!$AG$476:$BC$520,23,FALSE)</f>
        <v>GRUPO ADMINISTRACION DE LA INFORMACION - funcionario: james.villamil@inpec.gov.co - http://172.17.54.98:7020/ManejoDinero http://172.17.54.98:7025/ManejoDinero - Se anexan actas 42,205,287,293 y 295 en ruta magnetica: C:\Users\MARTHA CORDON SCENTRAL\Documentos\2016\PLAN DE ACCION 2016\EVIDENCIAS SEGUIMIENTO IV TRIMESTRE.</v>
      </c>
      <c r="BD501" s="107">
        <f t="shared" si="124"/>
        <v>286</v>
      </c>
      <c r="BE501" s="107">
        <f t="shared" si="125"/>
        <v>286</v>
      </c>
      <c r="BF501" s="108">
        <f t="shared" si="126"/>
        <v>1</v>
      </c>
      <c r="BG501" s="381">
        <f t="shared" si="140"/>
        <v>1</v>
      </c>
      <c r="BH501" s="381">
        <f t="shared" si="141"/>
        <v>1</v>
      </c>
      <c r="BI501" s="382">
        <f t="shared" si="142"/>
        <v>0.05</v>
      </c>
      <c r="BJ501" s="381">
        <f t="shared" si="143"/>
        <v>0.5</v>
      </c>
      <c r="BK501" s="381">
        <f t="shared" si="144"/>
        <v>2.5000000000000001E-2</v>
      </c>
    </row>
    <row r="502" spans="1:63" s="99" customFormat="1" ht="82.5" hidden="1" thickTop="1" thickBot="1" x14ac:dyDescent="0.3">
      <c r="A502" s="141" t="s">
        <v>822</v>
      </c>
      <c r="B502" s="141" t="s">
        <v>656</v>
      </c>
      <c r="C502" s="141" t="s">
        <v>822</v>
      </c>
      <c r="D502" s="141" t="s">
        <v>656</v>
      </c>
      <c r="E502" s="141" t="s">
        <v>738</v>
      </c>
      <c r="F502" s="141" t="s">
        <v>739</v>
      </c>
      <c r="G502" s="141" t="s">
        <v>830</v>
      </c>
      <c r="H502" s="141" t="s">
        <v>741</v>
      </c>
      <c r="I502" s="141" t="s">
        <v>744</v>
      </c>
      <c r="J502" s="141" t="s">
        <v>745</v>
      </c>
      <c r="K502" s="141">
        <v>8.7999999999999989</v>
      </c>
      <c r="L502" s="141" t="s">
        <v>38</v>
      </c>
      <c r="M502" s="140" t="s">
        <v>799</v>
      </c>
      <c r="N502" s="140" t="s">
        <v>765</v>
      </c>
      <c r="O502" s="117">
        <v>5</v>
      </c>
      <c r="P502" s="169">
        <v>100</v>
      </c>
      <c r="Q502" s="140" t="s">
        <v>38</v>
      </c>
      <c r="R502" s="272" t="s">
        <v>966</v>
      </c>
      <c r="S502" s="115" t="s">
        <v>967</v>
      </c>
      <c r="T502" s="115" t="s">
        <v>2440</v>
      </c>
      <c r="U502" s="115"/>
      <c r="V502" s="115"/>
      <c r="W502" s="115"/>
      <c r="X502" s="115"/>
      <c r="Y502" s="115"/>
      <c r="Z502" s="115"/>
      <c r="AA502" s="270"/>
      <c r="AB502" s="270"/>
      <c r="AC502" s="270"/>
      <c r="AD502" s="370"/>
      <c r="AE502" s="370"/>
      <c r="AF502" s="370"/>
      <c r="AG502" s="169">
        <v>1079</v>
      </c>
      <c r="AH502" s="115" t="s">
        <v>1078</v>
      </c>
      <c r="AI502" s="115" t="s">
        <v>47</v>
      </c>
      <c r="AJ502" s="116">
        <v>42373</v>
      </c>
      <c r="AK502" s="116">
        <v>42460</v>
      </c>
      <c r="AL502" s="115">
        <v>30</v>
      </c>
      <c r="AM502" s="115" t="s">
        <v>1011</v>
      </c>
      <c r="AN502" s="115" t="s">
        <v>1012</v>
      </c>
      <c r="AO502" s="115" t="s">
        <v>2440</v>
      </c>
      <c r="AP502" s="117">
        <v>0</v>
      </c>
      <c r="AQ502" s="118" t="s">
        <v>1079</v>
      </c>
      <c r="AR502" s="118" t="s">
        <v>1080</v>
      </c>
      <c r="AS502" s="117"/>
      <c r="AT502" s="118"/>
      <c r="AU502" s="118"/>
      <c r="AV502" s="119"/>
      <c r="AW502" s="120" t="s">
        <v>3118</v>
      </c>
      <c r="AX502" s="119"/>
      <c r="AY502" s="121"/>
      <c r="AZ502" s="95"/>
      <c r="BA502" s="106" t="str">
        <f t="shared" si="127"/>
        <v>Actividad inactiva</v>
      </c>
      <c r="BB502" s="95"/>
      <c r="BC502" s="95"/>
      <c r="BD502" s="107">
        <f t="shared" si="124"/>
        <v>87</v>
      </c>
      <c r="BE502" s="107">
        <f t="shared" si="125"/>
        <v>87</v>
      </c>
      <c r="BF502" s="108" t="str">
        <f t="shared" si="126"/>
        <v>Actividad inactiva</v>
      </c>
    </row>
    <row r="503" spans="1:63" s="99" customFormat="1" ht="42" hidden="1" thickTop="1" thickBot="1" x14ac:dyDescent="0.3">
      <c r="A503" s="263" t="s">
        <v>822</v>
      </c>
      <c r="B503" s="263" t="s">
        <v>656</v>
      </c>
      <c r="C503" s="263" t="s">
        <v>822</v>
      </c>
      <c r="D503" s="263" t="s">
        <v>656</v>
      </c>
      <c r="E503" s="263" t="s">
        <v>738</v>
      </c>
      <c r="F503" s="263" t="s">
        <v>739</v>
      </c>
      <c r="G503" s="263" t="s">
        <v>830</v>
      </c>
      <c r="H503" s="263" t="s">
        <v>741</v>
      </c>
      <c r="I503" s="263" t="s">
        <v>744</v>
      </c>
      <c r="J503" s="263" t="s">
        <v>745</v>
      </c>
      <c r="K503" s="263">
        <v>8.7999999999999989</v>
      </c>
      <c r="L503" s="263" t="s">
        <v>38</v>
      </c>
      <c r="M503" s="273" t="s">
        <v>799</v>
      </c>
      <c r="N503" s="273" t="s">
        <v>765</v>
      </c>
      <c r="O503" s="175">
        <v>5</v>
      </c>
      <c r="P503" s="274">
        <v>100</v>
      </c>
      <c r="Q503" s="273" t="s">
        <v>38</v>
      </c>
      <c r="R503" s="176" t="s">
        <v>966</v>
      </c>
      <c r="S503" s="176" t="s">
        <v>967</v>
      </c>
      <c r="T503" s="176" t="s">
        <v>2440</v>
      </c>
      <c r="U503" s="176"/>
      <c r="V503" s="176"/>
      <c r="W503" s="176"/>
      <c r="X503" s="176"/>
      <c r="Y503" s="176"/>
      <c r="Z503" s="176"/>
      <c r="AA503" s="275"/>
      <c r="AB503" s="275"/>
      <c r="AC503" s="275"/>
      <c r="AD503" s="372"/>
      <c r="AE503" s="372"/>
      <c r="AF503" s="372"/>
      <c r="AG503" s="274">
        <v>1080</v>
      </c>
      <c r="AH503" s="176" t="s">
        <v>1081</v>
      </c>
      <c r="AI503" s="176" t="s">
        <v>47</v>
      </c>
      <c r="AJ503" s="177">
        <v>42461</v>
      </c>
      <c r="AK503" s="178">
        <v>42716</v>
      </c>
      <c r="AL503" s="176">
        <v>70</v>
      </c>
      <c r="AM503" s="176" t="s">
        <v>1011</v>
      </c>
      <c r="AN503" s="176" t="s">
        <v>1012</v>
      </c>
      <c r="AO503" s="176" t="s">
        <v>2440</v>
      </c>
      <c r="AP503" s="175"/>
      <c r="AQ503" s="179"/>
      <c r="AR503" s="179"/>
      <c r="AS503" s="175"/>
      <c r="AT503" s="179"/>
      <c r="AU503" s="179"/>
      <c r="AV503" s="180"/>
      <c r="AW503" s="181" t="s">
        <v>3118</v>
      </c>
      <c r="AX503" s="180"/>
      <c r="AY503" s="182"/>
      <c r="AZ503" s="95"/>
      <c r="BA503" s="106" t="str">
        <f t="shared" si="127"/>
        <v>Actividad inactiva</v>
      </c>
      <c r="BB503" s="95"/>
      <c r="BC503" s="95"/>
      <c r="BD503" s="107">
        <f t="shared" si="124"/>
        <v>255</v>
      </c>
      <c r="BE503" s="107">
        <f t="shared" si="125"/>
        <v>255</v>
      </c>
      <c r="BF503" s="108" t="str">
        <f t="shared" si="126"/>
        <v>Actividad inactiva</v>
      </c>
    </row>
    <row r="504" spans="1:63" ht="109.5" thickTop="1" thickBot="1" x14ac:dyDescent="0.3">
      <c r="A504" s="18" t="s">
        <v>822</v>
      </c>
      <c r="B504" s="18" t="s">
        <v>656</v>
      </c>
      <c r="C504" s="18" t="s">
        <v>822</v>
      </c>
      <c r="D504" s="19" t="s">
        <v>656</v>
      </c>
      <c r="E504" s="19" t="s">
        <v>738</v>
      </c>
      <c r="F504" s="19" t="s">
        <v>739</v>
      </c>
      <c r="G504" s="19" t="s">
        <v>830</v>
      </c>
      <c r="H504" s="19" t="s">
        <v>741</v>
      </c>
      <c r="I504" s="207" t="s">
        <v>744</v>
      </c>
      <c r="J504" s="207" t="s">
        <v>2544</v>
      </c>
      <c r="K504" s="207">
        <v>100</v>
      </c>
      <c r="L504" s="19" t="s">
        <v>38</v>
      </c>
      <c r="M504" s="18" t="s">
        <v>1082</v>
      </c>
      <c r="N504" s="18" t="s">
        <v>1083</v>
      </c>
      <c r="O504" s="20">
        <v>10</v>
      </c>
      <c r="P504" s="23">
        <v>1</v>
      </c>
      <c r="Q504" s="18" t="s">
        <v>41</v>
      </c>
      <c r="R504" s="18" t="s">
        <v>966</v>
      </c>
      <c r="S504" s="18" t="s">
        <v>967</v>
      </c>
      <c r="T504" s="22" t="s">
        <v>2439</v>
      </c>
      <c r="U504" s="276"/>
      <c r="V504" s="276"/>
      <c r="W504" s="276"/>
      <c r="X504" s="276"/>
      <c r="Y504" s="276"/>
      <c r="Z504" s="276"/>
      <c r="AA504" s="101"/>
      <c r="AB504" s="204" t="s">
        <v>2677</v>
      </c>
      <c r="AC504" s="277"/>
      <c r="AD504" s="49">
        <f>+VLOOKUP(M504,'[16]PA con seg III Trimestre'!$M$476:$AF$520,18,FALSE)</f>
        <v>1</v>
      </c>
      <c r="AE504" s="49" t="str">
        <f>+VLOOKUP(M504,'[16]PA con seg III Trimestre'!$M$476:$AF$520,19,FALSE)</f>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
      <c r="AF504" s="49" t="str">
        <f>+VLOOKUP(M504,'[16]PA con seg III Trimestre'!$M$476:$AF$520,20,FALSE)</f>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
      <c r="AG504" s="23">
        <v>1093</v>
      </c>
      <c r="AH504" s="22" t="s">
        <v>1084</v>
      </c>
      <c r="AI504" s="22" t="s">
        <v>1085</v>
      </c>
      <c r="AJ504" s="24">
        <v>42461</v>
      </c>
      <c r="AK504" s="24">
        <v>42551</v>
      </c>
      <c r="AL504" s="22">
        <v>20</v>
      </c>
      <c r="AM504" s="22" t="s">
        <v>1086</v>
      </c>
      <c r="AN504" s="22" t="s">
        <v>104</v>
      </c>
      <c r="AO504" s="22" t="s">
        <v>2439</v>
      </c>
      <c r="AP504" s="23"/>
      <c r="AQ504" s="25"/>
      <c r="AR504" s="25"/>
      <c r="AS504" s="102">
        <v>50</v>
      </c>
      <c r="AT504" s="25" t="s">
        <v>1087</v>
      </c>
      <c r="AU504" s="25" t="s">
        <v>1088</v>
      </c>
      <c r="AV504" s="103"/>
      <c r="AW504" s="27">
        <v>1</v>
      </c>
      <c r="AX504" s="25" t="s">
        <v>3079</v>
      </c>
      <c r="AY504" s="85" t="s">
        <v>3080</v>
      </c>
      <c r="AZ504" s="94">
        <f>+VLOOKUP(AG504,'[16]PA con seg III Trimestre'!$AG$476:$BC$520,20,FALSE)</f>
        <v>100</v>
      </c>
      <c r="BA504" s="106">
        <f t="shared" si="127"/>
        <v>1</v>
      </c>
      <c r="BB504" s="94" t="str">
        <f>+VLOOKUP(AG504,'[16]PA con seg III Trimestre'!$AG$476:$BC$520,22,FALSE)</f>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v>
      </c>
      <c r="BC504" s="94" t="str">
        <f>+VLOOKUP(AG504,'[16]PA con seg III Trimestre'!$AG$476:$BC$520,23,FALSE)</f>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v>
      </c>
      <c r="BD504" s="107">
        <f t="shared" si="124"/>
        <v>90</v>
      </c>
      <c r="BE504" s="107">
        <f t="shared" si="125"/>
        <v>90</v>
      </c>
      <c r="BF504" s="108">
        <f t="shared" si="126"/>
        <v>1</v>
      </c>
      <c r="BG504" s="381">
        <f t="shared" ref="BG504:BG508" si="145">+(AD504/P504)</f>
        <v>1</v>
      </c>
      <c r="BH504" s="381">
        <f t="shared" ref="BH504:BH508" si="146">+IF(BG504&gt;100%,100%,BG504)</f>
        <v>1</v>
      </c>
      <c r="BI504" s="382">
        <f t="shared" ref="BI504:BI508" si="147">(BH504*O504)/100</f>
        <v>0.1</v>
      </c>
      <c r="BJ504" s="381">
        <f t="shared" ref="BJ504:BJ508" si="148">+(AZ504*AL504)/10000</f>
        <v>0.2</v>
      </c>
      <c r="BK504" s="381">
        <f t="shared" ref="BK504:BK508" si="149">+(BJ504*O504)/100</f>
        <v>0.02</v>
      </c>
    </row>
    <row r="505" spans="1:63" ht="109.5" thickTop="1" thickBot="1" x14ac:dyDescent="0.3">
      <c r="A505" s="18" t="s">
        <v>822</v>
      </c>
      <c r="B505" s="18" t="s">
        <v>656</v>
      </c>
      <c r="C505" s="18" t="s">
        <v>822</v>
      </c>
      <c r="D505" s="19" t="s">
        <v>656</v>
      </c>
      <c r="E505" s="19" t="s">
        <v>738</v>
      </c>
      <c r="F505" s="19" t="s">
        <v>739</v>
      </c>
      <c r="G505" s="19" t="s">
        <v>830</v>
      </c>
      <c r="H505" s="19" t="s">
        <v>741</v>
      </c>
      <c r="I505" s="207" t="s">
        <v>744</v>
      </c>
      <c r="J505" s="207" t="s">
        <v>2544</v>
      </c>
      <c r="K505" s="207">
        <v>100</v>
      </c>
      <c r="L505" s="19" t="s">
        <v>38</v>
      </c>
      <c r="M505" s="18" t="s">
        <v>1082</v>
      </c>
      <c r="N505" s="18" t="s">
        <v>1083</v>
      </c>
      <c r="O505" s="20">
        <v>10</v>
      </c>
      <c r="P505" s="23">
        <v>1</v>
      </c>
      <c r="Q505" s="18" t="s">
        <v>41</v>
      </c>
      <c r="R505" s="18" t="s">
        <v>966</v>
      </c>
      <c r="S505" s="18" t="s">
        <v>967</v>
      </c>
      <c r="T505" s="22" t="s">
        <v>2439</v>
      </c>
      <c r="U505" s="276"/>
      <c r="V505" s="276"/>
      <c r="W505" s="276"/>
      <c r="X505" s="276"/>
      <c r="Y505" s="276"/>
      <c r="Z505" s="276"/>
      <c r="AA505" s="101"/>
      <c r="AB505" s="204" t="s">
        <v>2677</v>
      </c>
      <c r="AC505" s="277"/>
      <c r="AD505" s="49">
        <f>+VLOOKUP(M505,'[16]PA con seg III Trimestre'!$M$476:$AF$520,18,FALSE)</f>
        <v>1</v>
      </c>
      <c r="AE505" s="49" t="str">
        <f>+VLOOKUP(M505,'[16]PA con seg III Trimestre'!$M$476:$AF$520,19,FALSE)</f>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
      <c r="AF505" s="49" t="str">
        <f>+VLOOKUP(M505,'[16]PA con seg III Trimestre'!$M$476:$AF$520,20,FALSE)</f>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
      <c r="AG505" s="23">
        <v>1094</v>
      </c>
      <c r="AH505" s="22" t="s">
        <v>1089</v>
      </c>
      <c r="AI505" s="22" t="s">
        <v>1085</v>
      </c>
      <c r="AJ505" s="24">
        <v>42461</v>
      </c>
      <c r="AK505" s="24">
        <v>42716</v>
      </c>
      <c r="AL505" s="22">
        <v>60</v>
      </c>
      <c r="AM505" s="22" t="s">
        <v>1086</v>
      </c>
      <c r="AN505" s="22" t="s">
        <v>104</v>
      </c>
      <c r="AO505" s="22" t="s">
        <v>2439</v>
      </c>
      <c r="AP505" s="23"/>
      <c r="AQ505" s="25"/>
      <c r="AR505" s="25"/>
      <c r="AS505" s="102">
        <v>40</v>
      </c>
      <c r="AT505" s="25" t="s">
        <v>1090</v>
      </c>
      <c r="AU505" s="25" t="s">
        <v>1091</v>
      </c>
      <c r="AV505" s="109">
        <v>50</v>
      </c>
      <c r="AW505" s="27">
        <v>0.71372549019607845</v>
      </c>
      <c r="AX505" s="25" t="s">
        <v>3081</v>
      </c>
      <c r="AY505" s="86" t="s">
        <v>3082</v>
      </c>
      <c r="AZ505" s="94">
        <f>+VLOOKUP(AG505,'[16]PA con seg III Trimestre'!$AG$476:$BC$520,20,FALSE)</f>
        <v>100</v>
      </c>
      <c r="BA505" s="106">
        <f t="shared" si="127"/>
        <v>1</v>
      </c>
      <c r="BB505" s="94" t="str">
        <f>+VLOOKUP(AG505,'[16]PA con seg III Trimestre'!$AG$476:$BC$520,22,FALSE)</f>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
      <c r="BC505" s="94" t="str">
        <f>+VLOOKUP(AG505,'[16]PA con seg III Trimestre'!$AG$476:$BC$520,23,FALSE)</f>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
      <c r="BD505" s="107">
        <f t="shared" si="124"/>
        <v>255</v>
      </c>
      <c r="BE505" s="107">
        <f t="shared" si="125"/>
        <v>255</v>
      </c>
      <c r="BF505" s="108">
        <f t="shared" si="126"/>
        <v>1</v>
      </c>
      <c r="BG505" s="381">
        <f t="shared" si="145"/>
        <v>1</v>
      </c>
      <c r="BH505" s="381">
        <f t="shared" si="146"/>
        <v>1</v>
      </c>
      <c r="BI505" s="382">
        <f t="shared" si="147"/>
        <v>0.1</v>
      </c>
      <c r="BJ505" s="381">
        <f t="shared" si="148"/>
        <v>0.6</v>
      </c>
      <c r="BK505" s="381">
        <f t="shared" si="149"/>
        <v>0.06</v>
      </c>
    </row>
    <row r="506" spans="1:63" ht="123" thickTop="1" thickBot="1" x14ac:dyDescent="0.3">
      <c r="A506" s="18" t="s">
        <v>822</v>
      </c>
      <c r="B506" s="18" t="s">
        <v>656</v>
      </c>
      <c r="C506" s="18" t="s">
        <v>822</v>
      </c>
      <c r="D506" s="19" t="s">
        <v>656</v>
      </c>
      <c r="E506" s="19" t="s">
        <v>738</v>
      </c>
      <c r="F506" s="19" t="s">
        <v>739</v>
      </c>
      <c r="G506" s="19" t="s">
        <v>830</v>
      </c>
      <c r="H506" s="19" t="s">
        <v>741</v>
      </c>
      <c r="I506" s="207" t="s">
        <v>744</v>
      </c>
      <c r="J506" s="207" t="s">
        <v>2544</v>
      </c>
      <c r="K506" s="207">
        <v>100</v>
      </c>
      <c r="L506" s="19" t="s">
        <v>38</v>
      </c>
      <c r="M506" s="18" t="s">
        <v>1082</v>
      </c>
      <c r="N506" s="18" t="s">
        <v>1083</v>
      </c>
      <c r="O506" s="20">
        <v>10</v>
      </c>
      <c r="P506" s="23">
        <v>1</v>
      </c>
      <c r="Q506" s="18" t="s">
        <v>41</v>
      </c>
      <c r="R506" s="18" t="s">
        <v>966</v>
      </c>
      <c r="S506" s="18" t="s">
        <v>967</v>
      </c>
      <c r="T506" s="22" t="s">
        <v>2439</v>
      </c>
      <c r="U506" s="276"/>
      <c r="V506" s="276"/>
      <c r="W506" s="276"/>
      <c r="X506" s="276"/>
      <c r="Y506" s="276"/>
      <c r="Z506" s="276"/>
      <c r="AA506" s="101"/>
      <c r="AB506" s="204" t="s">
        <v>2677</v>
      </c>
      <c r="AC506" s="277"/>
      <c r="AD506" s="49">
        <f>+VLOOKUP(M506,'[16]PA con seg III Trimestre'!$M$476:$AF$520,18,FALSE)</f>
        <v>1</v>
      </c>
      <c r="AE506" s="49" t="str">
        <f>+VLOOKUP(M506,'[16]PA con seg III Trimestre'!$M$476:$AF$520,19,FALSE)</f>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
      <c r="AF506" s="49" t="str">
        <f>+VLOOKUP(M506,'[16]PA con seg III Trimestre'!$M$476:$AF$520,20,FALSE)</f>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
      <c r="AG506" s="23">
        <v>1095</v>
      </c>
      <c r="AH506" s="22" t="s">
        <v>1092</v>
      </c>
      <c r="AI506" s="22" t="s">
        <v>1085</v>
      </c>
      <c r="AJ506" s="24">
        <v>42461</v>
      </c>
      <c r="AK506" s="24">
        <v>42716</v>
      </c>
      <c r="AL506" s="22">
        <v>20</v>
      </c>
      <c r="AM506" s="22" t="s">
        <v>1086</v>
      </c>
      <c r="AN506" s="22" t="s">
        <v>104</v>
      </c>
      <c r="AO506" s="22" t="s">
        <v>2439</v>
      </c>
      <c r="AP506" s="23"/>
      <c r="AQ506" s="25"/>
      <c r="AR506" s="25"/>
      <c r="AS506" s="102">
        <v>10</v>
      </c>
      <c r="AT506" s="25" t="s">
        <v>1094</v>
      </c>
      <c r="AU506" s="25" t="s">
        <v>1095</v>
      </c>
      <c r="AV506" s="109">
        <v>20</v>
      </c>
      <c r="AW506" s="27">
        <v>0.71372549019607845</v>
      </c>
      <c r="AX506" s="25" t="s">
        <v>3083</v>
      </c>
      <c r="AY506" s="86" t="s">
        <v>3084</v>
      </c>
      <c r="AZ506" s="94">
        <f>+VLOOKUP(AG506,'[16]PA con seg III Trimestre'!$AG$476:$BC$520,20,FALSE)</f>
        <v>100</v>
      </c>
      <c r="BA506" s="106">
        <f t="shared" si="127"/>
        <v>1</v>
      </c>
      <c r="BB506" s="94" t="str">
        <f>+VLOOKUP(AG506,'[16]PA con seg III Trimestre'!$AG$476:$BC$520,22,FALSE)</f>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v>
      </c>
      <c r="BC506" s="94" t="str">
        <f>+VLOOKUP(AG506,'[16]PA con seg III Trimestre'!$AG$476:$BC$520,23,FALSE)</f>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v>
      </c>
      <c r="BD506" s="107">
        <f t="shared" si="124"/>
        <v>255</v>
      </c>
      <c r="BE506" s="107">
        <f t="shared" si="125"/>
        <v>255</v>
      </c>
      <c r="BF506" s="108">
        <f t="shared" si="126"/>
        <v>1</v>
      </c>
      <c r="BG506" s="381">
        <f t="shared" si="145"/>
        <v>1</v>
      </c>
      <c r="BH506" s="381">
        <f t="shared" si="146"/>
        <v>1</v>
      </c>
      <c r="BI506" s="382">
        <f t="shared" si="147"/>
        <v>0.1</v>
      </c>
      <c r="BJ506" s="381">
        <f t="shared" si="148"/>
        <v>0.2</v>
      </c>
      <c r="BK506" s="381">
        <f t="shared" si="149"/>
        <v>0.02</v>
      </c>
    </row>
    <row r="507" spans="1:63" ht="190.5" thickTop="1" thickBot="1" x14ac:dyDescent="0.3">
      <c r="A507" s="18" t="s">
        <v>822</v>
      </c>
      <c r="B507" s="18" t="s">
        <v>656</v>
      </c>
      <c r="C507" s="18" t="s">
        <v>822</v>
      </c>
      <c r="D507" s="19" t="s">
        <v>656</v>
      </c>
      <c r="E507" s="19" t="s">
        <v>738</v>
      </c>
      <c r="F507" s="19" t="s">
        <v>739</v>
      </c>
      <c r="G507" s="19" t="s">
        <v>833</v>
      </c>
      <c r="H507" s="19" t="s">
        <v>791</v>
      </c>
      <c r="I507" s="207" t="s">
        <v>793</v>
      </c>
      <c r="J507" s="207" t="s">
        <v>2591</v>
      </c>
      <c r="K507" s="207">
        <v>100</v>
      </c>
      <c r="L507" s="19" t="s">
        <v>38</v>
      </c>
      <c r="M507" s="19" t="s">
        <v>800</v>
      </c>
      <c r="N507" s="19" t="s">
        <v>801</v>
      </c>
      <c r="O507" s="20">
        <v>15</v>
      </c>
      <c r="P507" s="23">
        <v>60</v>
      </c>
      <c r="Q507" s="18" t="s">
        <v>38</v>
      </c>
      <c r="R507" s="22" t="s">
        <v>966</v>
      </c>
      <c r="S507" s="22" t="s">
        <v>967</v>
      </c>
      <c r="T507" s="22" t="s">
        <v>2439</v>
      </c>
      <c r="U507" s="22"/>
      <c r="V507" s="22"/>
      <c r="W507" s="22"/>
      <c r="X507" s="22"/>
      <c r="Y507" s="22"/>
      <c r="Z507" s="22"/>
      <c r="AA507" s="101"/>
      <c r="AB507" s="204" t="s">
        <v>2677</v>
      </c>
      <c r="AC507" s="204"/>
      <c r="AD507" s="49">
        <f>+VLOOKUP(M507,'[16]PA con seg III Trimestre'!$M$476:$AF$520,18,FALSE)</f>
        <v>60</v>
      </c>
      <c r="AE507" s="49" t="str">
        <f>+VLOOKUP(M507,'[16]PA con seg III Trimestre'!$M$476:$AF$520,19,FALSE)</f>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v>
      </c>
      <c r="AF507" s="49" t="str">
        <f>+VLOOKUP(M507,'[16]PA con seg III Trimestre'!$M$476:$AF$520,20,FALSE)</f>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
      <c r="AG507" s="23">
        <v>1081</v>
      </c>
      <c r="AH507" s="22" t="s">
        <v>1096</v>
      </c>
      <c r="AI507" s="22" t="s">
        <v>47</v>
      </c>
      <c r="AJ507" s="24">
        <v>42370</v>
      </c>
      <c r="AK507" s="24">
        <v>42716</v>
      </c>
      <c r="AL507" s="22">
        <v>50</v>
      </c>
      <c r="AM507" s="52" t="s">
        <v>1011</v>
      </c>
      <c r="AN507" s="22" t="s">
        <v>1012</v>
      </c>
      <c r="AO507" s="22" t="s">
        <v>2439</v>
      </c>
      <c r="AP507" s="23">
        <v>25</v>
      </c>
      <c r="AQ507" s="25" t="s">
        <v>1097</v>
      </c>
      <c r="AR507" s="25" t="s">
        <v>1098</v>
      </c>
      <c r="AS507" s="102">
        <v>28</v>
      </c>
      <c r="AT507" s="25" t="s">
        <v>1099</v>
      </c>
      <c r="AU507" s="25" t="s">
        <v>1100</v>
      </c>
      <c r="AV507" s="109">
        <v>60</v>
      </c>
      <c r="AW507" s="27">
        <v>0.78901734104046239</v>
      </c>
      <c r="AX507" s="25" t="s">
        <v>3085</v>
      </c>
      <c r="AY507" s="91" t="s">
        <v>3086</v>
      </c>
      <c r="AZ507" s="94">
        <f>+VLOOKUP(AG507,'[16]PA con seg III Trimestre'!$AG$476:$BC$520,20,FALSE)</f>
        <v>100</v>
      </c>
      <c r="BA507" s="106">
        <f t="shared" si="127"/>
        <v>1</v>
      </c>
      <c r="BB507" s="94" t="str">
        <f>+VLOOKUP(AG507,'[16]PA con seg III Trimestre'!$AG$476:$BC$520,22,FALSE)</f>
        <v>Durante la vigencia 2016, se integraron al sistema VISITEL 32 ERON. (Establecimientos de Reclusión del Orden Nacional) que cuentan con integración Biometrica.</v>
      </c>
      <c r="BC507" s="94" t="str">
        <f>+VLOOKUP(AG507,'[16]PA con seg III Trimestre'!$AG$476:$BC$520,23,FALSE)</f>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
      <c r="BD507" s="107">
        <f t="shared" si="124"/>
        <v>346</v>
      </c>
      <c r="BE507" s="107">
        <f t="shared" si="125"/>
        <v>346</v>
      </c>
      <c r="BF507" s="108">
        <f t="shared" si="126"/>
        <v>1</v>
      </c>
      <c r="BG507" s="381">
        <f t="shared" si="145"/>
        <v>1</v>
      </c>
      <c r="BH507" s="381">
        <f t="shared" si="146"/>
        <v>1</v>
      </c>
      <c r="BI507" s="382">
        <f t="shared" si="147"/>
        <v>0.15</v>
      </c>
      <c r="BJ507" s="381">
        <f t="shared" si="148"/>
        <v>0.5</v>
      </c>
      <c r="BK507" s="381">
        <f t="shared" si="149"/>
        <v>7.4999999999999997E-2</v>
      </c>
    </row>
    <row r="508" spans="1:63" ht="190.5" thickTop="1" thickBot="1" x14ac:dyDescent="0.3">
      <c r="A508" s="18" t="s">
        <v>822</v>
      </c>
      <c r="B508" s="18" t="s">
        <v>656</v>
      </c>
      <c r="C508" s="18" t="s">
        <v>822</v>
      </c>
      <c r="D508" s="19" t="s">
        <v>656</v>
      </c>
      <c r="E508" s="19" t="s">
        <v>738</v>
      </c>
      <c r="F508" s="19" t="s">
        <v>739</v>
      </c>
      <c r="G508" s="19" t="s">
        <v>833</v>
      </c>
      <c r="H508" s="19" t="s">
        <v>791</v>
      </c>
      <c r="I508" s="207" t="s">
        <v>793</v>
      </c>
      <c r="J508" s="207" t="s">
        <v>2591</v>
      </c>
      <c r="K508" s="207">
        <v>100</v>
      </c>
      <c r="L508" s="19" t="s">
        <v>38</v>
      </c>
      <c r="M508" s="19" t="s">
        <v>800</v>
      </c>
      <c r="N508" s="19" t="s">
        <v>801</v>
      </c>
      <c r="O508" s="20">
        <v>15</v>
      </c>
      <c r="P508" s="23">
        <v>60</v>
      </c>
      <c r="Q508" s="18" t="s">
        <v>38</v>
      </c>
      <c r="R508" s="22" t="s">
        <v>966</v>
      </c>
      <c r="S508" s="22" t="s">
        <v>967</v>
      </c>
      <c r="T508" s="22" t="s">
        <v>2439</v>
      </c>
      <c r="U508" s="22"/>
      <c r="V508" s="22"/>
      <c r="W508" s="22"/>
      <c r="X508" s="22"/>
      <c r="Y508" s="22"/>
      <c r="Z508" s="22"/>
      <c r="AA508" s="101"/>
      <c r="AB508" s="204" t="s">
        <v>2677</v>
      </c>
      <c r="AC508" s="204"/>
      <c r="AD508" s="49">
        <f>+VLOOKUP(M508,'[16]PA con seg III Trimestre'!$M$476:$AF$520,18,FALSE)</f>
        <v>60</v>
      </c>
      <c r="AE508" s="49" t="str">
        <f>+VLOOKUP(M508,'[16]PA con seg III Trimestre'!$M$476:$AF$520,19,FALSE)</f>
        <v>Durante la vigencia 2016, se integraron al sistema VISITEL 32 ERON. (Establecimientos de Reclusión del Orden Nacional) asi: EPMSC IPIALES, EL BORDO, MOCOA, PUERTO TEJADA, CALOTO, BOLIVAR-CAUCA, DORADA, RIOHACHA, BUENAVENTURA, CAICEDONIA, ROLDANILLO, SEVILLA, LA UNION, TUMACO, TUQUERRES, ARAUCA, AGUACHICA, PAMPLONA, OCAÑA, BUCARAMANGA, (ERE), BARRANCABERMEJA, MALAGA, SAN GIL, SOCORRO, SAN VICENTE DE CHUCURI, VELEZ, GIRON, SOGAMOSO, ZIPAQUIRA, COCUT CUCUTA, RM POPAYAN Y RM BUCARAMANGA. (Actualmente, se encuentran integrados al sistema VISITEL un total acumulado de 88 ERON a nivel nacional)</v>
      </c>
      <c r="AF508" s="49" t="str">
        <f>+VLOOKUP(M508,'[16]PA con seg III Trimestre'!$M$476:$AF$520,20,FALSE)</f>
        <v>GRUPO ADMINISTRACION DE LA INFORMACION - funcionario Mauricio Moreno - Anexo informe de seguimiento y auditoria de 23/12/2016 y actas de implementación de Visitel en ERON de la regionales Oriente, Occidente, Dorada, Riohacha, Sogamoso y Zipaquira ruta: C:\Users\MARTHA CORDON SCENTRAL\Documentos\2016\PLAN DE ACCION 2016\EVIDENCIAS SEGUIMIENTO IV TRIMESTRE.</v>
      </c>
      <c r="AG508" s="23">
        <v>1082</v>
      </c>
      <c r="AH508" s="22" t="s">
        <v>1101</v>
      </c>
      <c r="AI508" s="22" t="s">
        <v>47</v>
      </c>
      <c r="AJ508" s="24">
        <v>42370</v>
      </c>
      <c r="AK508" s="24">
        <v>42716</v>
      </c>
      <c r="AL508" s="22">
        <v>50</v>
      </c>
      <c r="AM508" s="52" t="s">
        <v>1011</v>
      </c>
      <c r="AN508" s="22" t="s">
        <v>1012</v>
      </c>
      <c r="AO508" s="22" t="s">
        <v>2439</v>
      </c>
      <c r="AP508" s="23">
        <v>0</v>
      </c>
      <c r="AQ508" s="25" t="s">
        <v>1102</v>
      </c>
      <c r="AR508" s="25"/>
      <c r="AS508" s="102">
        <v>60</v>
      </c>
      <c r="AT508" s="25" t="s">
        <v>1104</v>
      </c>
      <c r="AU508" s="25" t="s">
        <v>1105</v>
      </c>
      <c r="AV508" s="109">
        <v>100</v>
      </c>
      <c r="AW508" s="27">
        <v>0.78901734104046239</v>
      </c>
      <c r="AX508" s="25" t="s">
        <v>1104</v>
      </c>
      <c r="AY508" s="86" t="s">
        <v>1105</v>
      </c>
      <c r="AZ508" s="94">
        <f>+VLOOKUP(AG508,'[16]PA con seg III Trimestre'!$AG$476:$BC$520,20,FALSE)</f>
        <v>100</v>
      </c>
      <c r="BA508" s="106">
        <f t="shared" si="127"/>
        <v>1</v>
      </c>
      <c r="BB508" s="94" t="str">
        <f>+VLOOKUP(AG508,'[16]PA con seg III Trimestre'!$AG$476:$BC$520,22,FALSE)</f>
        <v>Mediante circular 000008 de marzo 31 de 2016, la Direccion General imparte instrucciones a los Directores Regionales y Directores de los ERON, en el sentido de controlar y verificar de manera permanente y obligatoria, la utilización del sistema biometrico para visitantes, implementado en los ERON. Asi mismo mediante informe de fecha 23/12/2016, se reporta los registros de visitantes ingresados con y sin el sistema biometrico por Regionales, teniendo en cuenta el consolidado de biometria que mensualmente, la oficina de sistemas notifico mediante correo electronico.</v>
      </c>
      <c r="BC508" s="94" t="str">
        <f>+VLOOKUP(AG508,'[16]PA con seg III Trimestre'!$AG$476:$BC$520,23,FALSE)</f>
        <v>GRUPO ADMINISTRACION DE LA INFORMACION - funcionario Mauricio Moreno, Anexo circular 000008 e informe de seguimiento y auditorias sobre la utilización del sistema biometrico para visitantes en los ERON ruta: C:\Users\MARTHA CORDON SCENTRAL\Documentos\2016\PLAN DE ACCION 2016\EVIDENCIAS SEGUIMIENTO IV TRIMESTRE.</v>
      </c>
      <c r="BD508" s="107">
        <f t="shared" si="124"/>
        <v>346</v>
      </c>
      <c r="BE508" s="107">
        <f t="shared" si="125"/>
        <v>346</v>
      </c>
      <c r="BF508" s="108">
        <f t="shared" si="126"/>
        <v>1</v>
      </c>
      <c r="BG508" s="381">
        <f t="shared" si="145"/>
        <v>1</v>
      </c>
      <c r="BH508" s="381">
        <f t="shared" si="146"/>
        <v>1</v>
      </c>
      <c r="BI508" s="382">
        <f t="shared" si="147"/>
        <v>0.15</v>
      </c>
      <c r="BJ508" s="381">
        <f t="shared" si="148"/>
        <v>0.5</v>
      </c>
      <c r="BK508" s="381">
        <f t="shared" si="149"/>
        <v>7.4999999999999997E-2</v>
      </c>
    </row>
    <row r="509" spans="1:63" s="99" customFormat="1" ht="42" hidden="1" thickTop="1" thickBot="1" x14ac:dyDescent="0.3">
      <c r="A509" s="111" t="s">
        <v>822</v>
      </c>
      <c r="B509" s="111" t="s">
        <v>656</v>
      </c>
      <c r="C509" s="111" t="s">
        <v>822</v>
      </c>
      <c r="D509" s="112" t="s">
        <v>656</v>
      </c>
      <c r="E509" s="112" t="s">
        <v>738</v>
      </c>
      <c r="F509" s="112" t="s">
        <v>739</v>
      </c>
      <c r="G509" s="112" t="s">
        <v>833</v>
      </c>
      <c r="H509" s="112" t="s">
        <v>791</v>
      </c>
      <c r="I509" s="112" t="s">
        <v>793</v>
      </c>
      <c r="J509" s="112" t="s">
        <v>794</v>
      </c>
      <c r="K509" s="112">
        <v>50</v>
      </c>
      <c r="L509" s="112" t="s">
        <v>38</v>
      </c>
      <c r="M509" s="112" t="s">
        <v>800</v>
      </c>
      <c r="N509" s="112" t="s">
        <v>801</v>
      </c>
      <c r="O509" s="157">
        <v>15</v>
      </c>
      <c r="P509" s="113">
        <v>60</v>
      </c>
      <c r="Q509" s="111" t="s">
        <v>38</v>
      </c>
      <c r="R509" s="114" t="s">
        <v>966</v>
      </c>
      <c r="S509" s="114" t="s">
        <v>967</v>
      </c>
      <c r="T509" s="114" t="s">
        <v>2439</v>
      </c>
      <c r="U509" s="114"/>
      <c r="V509" s="114"/>
      <c r="W509" s="114"/>
      <c r="X509" s="114"/>
      <c r="Y509" s="114"/>
      <c r="Z509" s="114"/>
      <c r="AA509" s="114"/>
      <c r="AB509" s="114"/>
      <c r="AC509" s="114"/>
      <c r="AD509" s="369"/>
      <c r="AE509" s="369"/>
      <c r="AF509" s="369"/>
      <c r="AG509" s="117" t="s">
        <v>2438</v>
      </c>
      <c r="AH509" s="115" t="s">
        <v>1106</v>
      </c>
      <c r="AI509" s="115" t="s">
        <v>70</v>
      </c>
      <c r="AJ509" s="116">
        <v>42370</v>
      </c>
      <c r="AK509" s="116">
        <v>42460</v>
      </c>
      <c r="AL509" s="115">
        <v>34</v>
      </c>
      <c r="AM509" s="115" t="s">
        <v>1030</v>
      </c>
      <c r="AN509" s="115" t="s">
        <v>104</v>
      </c>
      <c r="AO509" s="115" t="s">
        <v>2440</v>
      </c>
      <c r="AP509" s="117"/>
      <c r="AQ509" s="118"/>
      <c r="AR509" s="118"/>
      <c r="AS509" s="117"/>
      <c r="AT509" s="118"/>
      <c r="AU509" s="118"/>
      <c r="AV509" s="119"/>
      <c r="AW509" s="120" t="s">
        <v>3118</v>
      </c>
      <c r="AX509" s="119"/>
      <c r="AY509" s="121"/>
      <c r="AZ509" s="95"/>
      <c r="BA509" s="106" t="str">
        <f t="shared" si="127"/>
        <v>Actividad inactiva</v>
      </c>
      <c r="BB509" s="95"/>
      <c r="BC509" s="95"/>
      <c r="BD509" s="107">
        <f t="shared" si="124"/>
        <v>90</v>
      </c>
      <c r="BE509" s="107">
        <f t="shared" si="125"/>
        <v>90</v>
      </c>
      <c r="BF509" s="108" t="str">
        <f t="shared" si="126"/>
        <v>Actividad inactiva</v>
      </c>
    </row>
    <row r="510" spans="1:63" s="99" customFormat="1" ht="42" hidden="1" thickTop="1" thickBot="1" x14ac:dyDescent="0.3">
      <c r="A510" s="133" t="s">
        <v>822</v>
      </c>
      <c r="B510" s="133" t="s">
        <v>656</v>
      </c>
      <c r="C510" s="133" t="s">
        <v>822</v>
      </c>
      <c r="D510" s="133" t="s">
        <v>656</v>
      </c>
      <c r="E510" s="133" t="s">
        <v>738</v>
      </c>
      <c r="F510" s="133" t="s">
        <v>739</v>
      </c>
      <c r="G510" s="133" t="s">
        <v>833</v>
      </c>
      <c r="H510" s="133" t="s">
        <v>791</v>
      </c>
      <c r="I510" s="133" t="s">
        <v>793</v>
      </c>
      <c r="J510" s="133" t="s">
        <v>794</v>
      </c>
      <c r="K510" s="133">
        <v>50</v>
      </c>
      <c r="L510" s="133" t="s">
        <v>38</v>
      </c>
      <c r="M510" s="134" t="s">
        <v>800</v>
      </c>
      <c r="N510" s="134" t="s">
        <v>1107</v>
      </c>
      <c r="O510" s="125">
        <v>15</v>
      </c>
      <c r="P510" s="135">
        <v>20</v>
      </c>
      <c r="Q510" s="134" t="s">
        <v>38</v>
      </c>
      <c r="R510" s="134" t="s">
        <v>966</v>
      </c>
      <c r="S510" s="123" t="s">
        <v>967</v>
      </c>
      <c r="T510" s="123" t="s">
        <v>2440</v>
      </c>
      <c r="U510" s="123"/>
      <c r="V510" s="123"/>
      <c r="W510" s="123"/>
      <c r="X510" s="123"/>
      <c r="Y510" s="123"/>
      <c r="Z510" s="123"/>
      <c r="AA510" s="258"/>
      <c r="AB510" s="258"/>
      <c r="AC510" s="258"/>
      <c r="AD510" s="371"/>
      <c r="AE510" s="371"/>
      <c r="AF510" s="371"/>
      <c r="AG510" s="125" t="s">
        <v>2438</v>
      </c>
      <c r="AH510" s="123" t="s">
        <v>1108</v>
      </c>
      <c r="AI510" s="123" t="s">
        <v>47</v>
      </c>
      <c r="AJ510" s="124">
        <v>42370</v>
      </c>
      <c r="AK510" s="124">
        <v>42460</v>
      </c>
      <c r="AL510" s="123">
        <v>50</v>
      </c>
      <c r="AM510" s="123" t="s">
        <v>1030</v>
      </c>
      <c r="AN510" s="123" t="s">
        <v>104</v>
      </c>
      <c r="AO510" s="123" t="s">
        <v>2440</v>
      </c>
      <c r="AP510" s="125"/>
      <c r="AQ510" s="126"/>
      <c r="AR510" s="126"/>
      <c r="AS510" s="125"/>
      <c r="AT510" s="126"/>
      <c r="AU510" s="126"/>
      <c r="AV510" s="127"/>
      <c r="AW510" s="128" t="s">
        <v>3118</v>
      </c>
      <c r="AX510" s="127"/>
      <c r="AY510" s="129"/>
      <c r="AZ510" s="95"/>
      <c r="BA510" s="106" t="str">
        <f t="shared" si="127"/>
        <v>Actividad inactiva</v>
      </c>
      <c r="BB510" s="95"/>
      <c r="BC510" s="95"/>
      <c r="BD510" s="107">
        <f t="shared" si="124"/>
        <v>90</v>
      </c>
      <c r="BE510" s="107">
        <f t="shared" si="125"/>
        <v>90</v>
      </c>
      <c r="BF510" s="108" t="str">
        <f t="shared" si="126"/>
        <v>Actividad inactiva</v>
      </c>
    </row>
    <row r="511" spans="1:63" s="99" customFormat="1" ht="42" hidden="1" thickTop="1" thickBot="1" x14ac:dyDescent="0.3">
      <c r="A511" s="263" t="s">
        <v>822</v>
      </c>
      <c r="B511" s="263" t="s">
        <v>656</v>
      </c>
      <c r="C511" s="263" t="s">
        <v>822</v>
      </c>
      <c r="D511" s="263" t="s">
        <v>656</v>
      </c>
      <c r="E511" s="263" t="s">
        <v>738</v>
      </c>
      <c r="F511" s="263" t="s">
        <v>739</v>
      </c>
      <c r="G511" s="263" t="s">
        <v>833</v>
      </c>
      <c r="H511" s="263" t="s">
        <v>791</v>
      </c>
      <c r="I511" s="263" t="s">
        <v>793</v>
      </c>
      <c r="J511" s="263" t="s">
        <v>794</v>
      </c>
      <c r="K511" s="263">
        <v>50</v>
      </c>
      <c r="L511" s="263" t="s">
        <v>38</v>
      </c>
      <c r="M511" s="273" t="s">
        <v>800</v>
      </c>
      <c r="N511" s="273" t="s">
        <v>1107</v>
      </c>
      <c r="O511" s="175">
        <v>15</v>
      </c>
      <c r="P511" s="274">
        <v>20</v>
      </c>
      <c r="Q511" s="273" t="s">
        <v>38</v>
      </c>
      <c r="R511" s="273" t="s">
        <v>966</v>
      </c>
      <c r="S511" s="176" t="s">
        <v>967</v>
      </c>
      <c r="T511" s="176" t="s">
        <v>2440</v>
      </c>
      <c r="U511" s="278"/>
      <c r="V511" s="278"/>
      <c r="W511" s="278"/>
      <c r="X511" s="278"/>
      <c r="Y511" s="278"/>
      <c r="Z511" s="278"/>
      <c r="AA511" s="279"/>
      <c r="AB511" s="279"/>
      <c r="AC511" s="279"/>
      <c r="AD511" s="373"/>
      <c r="AE511" s="373"/>
      <c r="AF511" s="373"/>
      <c r="AG511" s="175" t="s">
        <v>2438</v>
      </c>
      <c r="AH511" s="176" t="s">
        <v>1109</v>
      </c>
      <c r="AI511" s="176" t="s">
        <v>47</v>
      </c>
      <c r="AJ511" s="177">
        <v>42460</v>
      </c>
      <c r="AK511" s="177">
        <v>42581</v>
      </c>
      <c r="AL511" s="176">
        <v>50</v>
      </c>
      <c r="AM511" s="176" t="s">
        <v>1030</v>
      </c>
      <c r="AN511" s="176" t="s">
        <v>104</v>
      </c>
      <c r="AO511" s="176" t="s">
        <v>2440</v>
      </c>
      <c r="AP511" s="175"/>
      <c r="AQ511" s="179"/>
      <c r="AR511" s="179"/>
      <c r="AS511" s="175"/>
      <c r="AT511" s="179"/>
      <c r="AU511" s="179"/>
      <c r="AV511" s="180"/>
      <c r="AW511" s="181" t="s">
        <v>3118</v>
      </c>
      <c r="AX511" s="180"/>
      <c r="AY511" s="182"/>
      <c r="AZ511" s="95"/>
      <c r="BA511" s="106" t="str">
        <f t="shared" si="127"/>
        <v>Actividad inactiva</v>
      </c>
      <c r="BB511" s="95"/>
      <c r="BC511" s="95"/>
      <c r="BD511" s="107">
        <f t="shared" si="124"/>
        <v>121</v>
      </c>
      <c r="BE511" s="107">
        <f t="shared" si="125"/>
        <v>121</v>
      </c>
      <c r="BF511" s="108" t="str">
        <f t="shared" si="126"/>
        <v>Actividad inactiva</v>
      </c>
    </row>
    <row r="512" spans="1:63" ht="123" thickTop="1" thickBot="1" x14ac:dyDescent="0.3">
      <c r="A512" s="56" t="s">
        <v>822</v>
      </c>
      <c r="B512" s="56" t="s">
        <v>656</v>
      </c>
      <c r="C512" s="56" t="s">
        <v>822</v>
      </c>
      <c r="D512" s="122" t="s">
        <v>656</v>
      </c>
      <c r="E512" s="122" t="s">
        <v>738</v>
      </c>
      <c r="F512" s="122" t="s">
        <v>739</v>
      </c>
      <c r="G512" s="122" t="s">
        <v>833</v>
      </c>
      <c r="H512" s="122" t="s">
        <v>791</v>
      </c>
      <c r="I512" s="280" t="s">
        <v>793</v>
      </c>
      <c r="J512" s="280" t="s">
        <v>2591</v>
      </c>
      <c r="K512" s="280">
        <v>100</v>
      </c>
      <c r="L512" s="122" t="s">
        <v>38</v>
      </c>
      <c r="M512" s="122" t="s">
        <v>802</v>
      </c>
      <c r="N512" s="122" t="s">
        <v>2443</v>
      </c>
      <c r="O512" s="202">
        <v>5</v>
      </c>
      <c r="P512" s="93">
        <v>100</v>
      </c>
      <c r="Q512" s="56" t="s">
        <v>38</v>
      </c>
      <c r="R512" s="59" t="s">
        <v>966</v>
      </c>
      <c r="S512" s="59" t="s">
        <v>967</v>
      </c>
      <c r="T512" s="59" t="s">
        <v>2439</v>
      </c>
      <c r="U512" s="59"/>
      <c r="V512" s="59"/>
      <c r="W512" s="59"/>
      <c r="X512" s="59"/>
      <c r="Y512" s="59"/>
      <c r="Z512" s="59"/>
      <c r="AA512" s="101"/>
      <c r="AB512" s="204" t="s">
        <v>2677</v>
      </c>
      <c r="AC512" s="281"/>
      <c r="AD512" s="49">
        <f>+VLOOKUP(M512,'[16]PA con seg III Trimestre'!$M$476:$AF$520,18,FALSE)</f>
        <v>100</v>
      </c>
      <c r="AE512" s="49" t="str">
        <f>+VLOOKUP(M512,'[16]PA con seg III Trimestre'!$M$476:$AF$520,19,FALSE)</f>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v>
      </c>
      <c r="AF512" s="49" t="str">
        <f>+VLOOKUP(M512,'[16]PA con seg III Trimestre'!$M$476:$AF$520,20,FALSE)</f>
        <v>GRUPO ADMINISTRACION DE LA INFORMACION - funcionario Ronald Duran - Las actas de capacitacion reportadas en Plan de accion, se encuentran en la ruta: C/Users/MARTHA CORDON SCENTRAL/Documentos/2016/PLAN DE ACCION 2016/EVIDENCIAS SEGUIMIENTO IV TRIMESTRE.</v>
      </c>
      <c r="AG512" s="93">
        <v>1086</v>
      </c>
      <c r="AH512" s="59" t="s">
        <v>1110</v>
      </c>
      <c r="AI512" s="59" t="s">
        <v>70</v>
      </c>
      <c r="AJ512" s="282">
        <v>42370</v>
      </c>
      <c r="AK512" s="282">
        <v>42716</v>
      </c>
      <c r="AL512" s="59">
        <v>50</v>
      </c>
      <c r="AM512" s="283" t="s">
        <v>1011</v>
      </c>
      <c r="AN512" s="59" t="s">
        <v>1012</v>
      </c>
      <c r="AO512" s="59" t="s">
        <v>2439</v>
      </c>
      <c r="AP512" s="93">
        <v>5</v>
      </c>
      <c r="AQ512" s="55" t="s">
        <v>1111</v>
      </c>
      <c r="AR512" s="55" t="s">
        <v>1112</v>
      </c>
      <c r="AS512" s="93" t="s">
        <v>1015</v>
      </c>
      <c r="AT512" s="55" t="s">
        <v>1113</v>
      </c>
      <c r="AU512" s="55" t="s">
        <v>1114</v>
      </c>
      <c r="AV512" s="206">
        <v>60</v>
      </c>
      <c r="AW512" s="57">
        <v>0.78901734104046239</v>
      </c>
      <c r="AX512" s="55" t="s">
        <v>3087</v>
      </c>
      <c r="AY512" s="86" t="s">
        <v>3088</v>
      </c>
      <c r="AZ512" s="94">
        <f>+VLOOKUP(AG512,'[16]PA con seg III Trimestre'!$AG$476:$BC$520,20,FALSE)</f>
        <v>100</v>
      </c>
      <c r="BA512" s="106">
        <f t="shared" si="127"/>
        <v>1</v>
      </c>
      <c r="BB512" s="94" t="str">
        <f>+VLOOKUP(AG512,'[16]PA con seg III Trimestre'!$AG$476:$BC$520,22,FALSE)</f>
        <v>Durante el IV trimestre se realizaron capacitaciónes en diferentes módulos del aplicativo SISIPEC WEB, para 60 funcionarios de diferentes dependencias del INPEC y EJERCITO. Se evidencia mediante actas: 11 de Noviembre, 285, 293, 301, 304, 305 y 315.</v>
      </c>
      <c r="BC512" s="94" t="str">
        <f>+VLOOKUP(AG512,'[16]PA con seg III Trimestre'!$AG$476:$BC$520,23,FALSE)</f>
        <v>GRUPO ADMINISTRACION DE LA INFORMACION - funcionario Ronald Duran - Las actas de capacitacion reportadas en Plan de accion, se encuentran en la ruta: C/Users/MARTHA CORDON SCENTRAL/Documentos/2016/PLAN DE ACCION 2016/EVIDENCIAS SEGUIMIENTO IV TRIMESTRE.</v>
      </c>
      <c r="BD512" s="107">
        <f t="shared" si="124"/>
        <v>346</v>
      </c>
      <c r="BE512" s="107">
        <f t="shared" si="125"/>
        <v>346</v>
      </c>
      <c r="BF512" s="108">
        <f t="shared" si="126"/>
        <v>1</v>
      </c>
      <c r="BG512" s="381">
        <f t="shared" ref="BG512:BG568" si="150">+(AD512/P512)</f>
        <v>1</v>
      </c>
      <c r="BH512" s="381">
        <f t="shared" ref="BH512:BH568" si="151">+IF(BG512&gt;100%,100%,BG512)</f>
        <v>1</v>
      </c>
      <c r="BI512" s="382">
        <f t="shared" ref="BI512:BI568" si="152">(BH512*O512)/100</f>
        <v>0.05</v>
      </c>
      <c r="BJ512" s="381">
        <f t="shared" ref="BJ512:BJ568" si="153">+(AZ512*AL512)/10000</f>
        <v>0.5</v>
      </c>
      <c r="BK512" s="381">
        <f t="shared" ref="BK512:BK568" si="154">+(BJ512*O512)/100</f>
        <v>2.5000000000000001E-2</v>
      </c>
    </row>
    <row r="513" spans="1:63" ht="96" thickTop="1" thickBot="1" x14ac:dyDescent="0.3">
      <c r="A513" s="56" t="s">
        <v>822</v>
      </c>
      <c r="B513" s="56" t="s">
        <v>656</v>
      </c>
      <c r="C513" s="56" t="s">
        <v>822</v>
      </c>
      <c r="D513" s="122" t="s">
        <v>656</v>
      </c>
      <c r="E513" s="122" t="s">
        <v>738</v>
      </c>
      <c r="F513" s="122" t="s">
        <v>739</v>
      </c>
      <c r="G513" s="122" t="s">
        <v>833</v>
      </c>
      <c r="H513" s="122" t="s">
        <v>791</v>
      </c>
      <c r="I513" s="280" t="s">
        <v>793</v>
      </c>
      <c r="J513" s="280" t="s">
        <v>2591</v>
      </c>
      <c r="K513" s="280">
        <v>100</v>
      </c>
      <c r="L513" s="122" t="s">
        <v>38</v>
      </c>
      <c r="M513" s="122" t="s">
        <v>802</v>
      </c>
      <c r="N513" s="122" t="s">
        <v>2443</v>
      </c>
      <c r="O513" s="202">
        <v>5</v>
      </c>
      <c r="P513" s="93">
        <v>100</v>
      </c>
      <c r="Q513" s="56" t="s">
        <v>38</v>
      </c>
      <c r="R513" s="59" t="s">
        <v>966</v>
      </c>
      <c r="S513" s="59" t="s">
        <v>967</v>
      </c>
      <c r="T513" s="59" t="s">
        <v>2439</v>
      </c>
      <c r="U513" s="59"/>
      <c r="V513" s="59"/>
      <c r="W513" s="59"/>
      <c r="X513" s="59"/>
      <c r="Y513" s="59"/>
      <c r="Z513" s="59"/>
      <c r="AA513" s="101"/>
      <c r="AB513" s="204" t="s">
        <v>2677</v>
      </c>
      <c r="AC513" s="281"/>
      <c r="AD513" s="49">
        <f>+VLOOKUP(M513,'[16]PA con seg III Trimestre'!$M$476:$AF$520,18,FALSE)</f>
        <v>100</v>
      </c>
      <c r="AE513" s="49" t="str">
        <f>+VLOOKUP(M513,'[16]PA con seg III Trimestre'!$M$476:$AF$520,19,FALSE)</f>
        <v>Durante la vigencia 2016, se realizaron capacitaciónes en diferentes módulos del aplicativo SISIPEC WEB, para 110 funcionarios de diferentes dependencias del INPEC y Entidades Externas. Se evidencia mediante actas: 60, 68, 108, 110, 112, 190, 200, 208, 288, 11 de Noviembre, 285, 293, 301, 304, 305 y 315.</v>
      </c>
      <c r="AF513" s="49" t="str">
        <f>+VLOOKUP(M513,'[16]PA con seg III Trimestre'!$M$476:$AF$520,20,FALSE)</f>
        <v>GRUPO ADMINISTRACION DE LA INFORMACION - funcionario Ronald Duran - Las actas de capacitacion reportadas en Plan de accion, se encuentran en la ruta: C/Users/MARTHA CORDON SCENTRAL/Documentos/2016/PLAN DE ACCION 2016/EVIDENCIAS SEGUIMIENTO IV TRIMESTRE.</v>
      </c>
      <c r="AG513" s="93">
        <v>1087</v>
      </c>
      <c r="AH513" s="59" t="s">
        <v>1115</v>
      </c>
      <c r="AI513" s="59" t="s">
        <v>1085</v>
      </c>
      <c r="AJ513" s="282">
        <v>42370</v>
      </c>
      <c r="AK513" s="282">
        <v>42716</v>
      </c>
      <c r="AL513" s="59">
        <v>50</v>
      </c>
      <c r="AM513" s="283" t="s">
        <v>1011</v>
      </c>
      <c r="AN513" s="59" t="s">
        <v>1012</v>
      </c>
      <c r="AO513" s="59" t="s">
        <v>2439</v>
      </c>
      <c r="AP513" s="93">
        <v>0</v>
      </c>
      <c r="AQ513" s="55" t="s">
        <v>1116</v>
      </c>
      <c r="AR513" s="55"/>
      <c r="AS513" s="93" t="s">
        <v>1093</v>
      </c>
      <c r="AT513" s="55" t="s">
        <v>1117</v>
      </c>
      <c r="AU513" s="55" t="s">
        <v>1118</v>
      </c>
      <c r="AV513" s="284"/>
      <c r="AW513" s="57">
        <v>0.78901734104046239</v>
      </c>
      <c r="AX513" s="55" t="s">
        <v>3089</v>
      </c>
      <c r="AY513" s="210" t="s">
        <v>1074</v>
      </c>
      <c r="AZ513" s="94">
        <f>+VLOOKUP(AG513,'[16]PA con seg III Trimestre'!$AG$476:$BC$520,20,FALSE)</f>
        <v>100</v>
      </c>
      <c r="BA513" s="106">
        <f t="shared" si="127"/>
        <v>1</v>
      </c>
      <c r="BB513" s="94" t="str">
        <f>+VLOOKUP(AG513,'[16]PA con seg III Trimestre'!$AG$476:$BC$520,22,FALSE)</f>
        <v>Mediante circular 000016 del 05 de agosto de 2016, la Direccion General imparte instrucciones a los Directores Regionales y Directores de los ERON, con el fin de reiterar a los servidores penitenciarios encargados de alimentar el aplicativo SISIPEC WEB, reportar y actualizar diariamente el sistema misional, como seguimiento al proceso de auditorias, en cumplimiento al articulo 43 de la ley 1709 de 2014 -SISIPEC WEB.</v>
      </c>
      <c r="BC513" s="94" t="str">
        <f>+VLOOKUP(AG513,'[16]PA con seg III Trimestre'!$AG$476:$BC$520,23,FALSE)</f>
        <v>GRUPO ADMINISTRACION DE LA INFORMACION - Etiquetas auditorias correo nelson.romero@inpec.gov.co / ronald.duran@inpec.gov.co - tablas anexas de seguimiento Regional Central, Noroeste y Viejo caldas, circular 000016 reposan en la ruta: C:\Users\MARTHA CORDON SCENTRAL\Documentos\2016\PLAN DE ACCION 2016\EVIDENCIAS SEGUIMIENTO IV TRIMESTRE.</v>
      </c>
      <c r="BD513" s="107">
        <f t="shared" si="124"/>
        <v>346</v>
      </c>
      <c r="BE513" s="107">
        <f t="shared" si="125"/>
        <v>346</v>
      </c>
      <c r="BF513" s="108">
        <f t="shared" si="126"/>
        <v>1</v>
      </c>
      <c r="BG513" s="381">
        <f t="shared" si="150"/>
        <v>1</v>
      </c>
      <c r="BH513" s="381">
        <f t="shared" si="151"/>
        <v>1</v>
      </c>
      <c r="BI513" s="382">
        <f t="shared" si="152"/>
        <v>0.05</v>
      </c>
      <c r="BJ513" s="381">
        <f t="shared" si="153"/>
        <v>0.5</v>
      </c>
      <c r="BK513" s="381">
        <f t="shared" si="154"/>
        <v>2.5000000000000001E-2</v>
      </c>
    </row>
    <row r="514" spans="1:63" ht="136.5" thickTop="1" thickBot="1" x14ac:dyDescent="0.3">
      <c r="A514" s="56" t="s">
        <v>822</v>
      </c>
      <c r="B514" s="56" t="s">
        <v>656</v>
      </c>
      <c r="C514" s="56" t="s">
        <v>822</v>
      </c>
      <c r="D514" s="122" t="s">
        <v>656</v>
      </c>
      <c r="E514" s="122" t="s">
        <v>738</v>
      </c>
      <c r="F514" s="122" t="s">
        <v>739</v>
      </c>
      <c r="G514" s="122" t="s">
        <v>830</v>
      </c>
      <c r="H514" s="122" t="s">
        <v>741</v>
      </c>
      <c r="I514" s="207" t="s">
        <v>744</v>
      </c>
      <c r="J514" s="207" t="s">
        <v>2544</v>
      </c>
      <c r="K514" s="207">
        <v>100</v>
      </c>
      <c r="L514" s="122" t="s">
        <v>38</v>
      </c>
      <c r="M514" s="122" t="s">
        <v>756</v>
      </c>
      <c r="N514" s="122" t="s">
        <v>757</v>
      </c>
      <c r="O514" s="202">
        <v>10</v>
      </c>
      <c r="P514" s="93">
        <v>1</v>
      </c>
      <c r="Q514" s="56" t="s">
        <v>41</v>
      </c>
      <c r="R514" s="59" t="s">
        <v>966</v>
      </c>
      <c r="S514" s="59" t="s">
        <v>967</v>
      </c>
      <c r="T514" s="59" t="s">
        <v>2439</v>
      </c>
      <c r="U514" s="59"/>
      <c r="V514" s="59"/>
      <c r="W514" s="59"/>
      <c r="X514" s="59"/>
      <c r="Y514" s="59"/>
      <c r="Z514" s="59"/>
      <c r="AA514" s="101"/>
      <c r="AB514" s="204" t="s">
        <v>2677</v>
      </c>
      <c r="AC514" s="281"/>
      <c r="AD514" s="49">
        <f>+VLOOKUP(M514,'[16]PA con seg III Trimestre'!$M$476:$AF$520,18,FALSE)</f>
        <v>1</v>
      </c>
      <c r="AE514" s="49" t="str">
        <f>+VLOOKUP(M514,'[16]PA con seg III Trimestre'!$M$476:$AF$520,19,FALSE)</f>
        <v>Se implemento el dominio unico en la red del INPEC de la Sede Central. Esta implementación se realizo con la migración de 496 usuarios activos. El proyecto ya se encuentra elaborado y ejecutado al 100%</v>
      </c>
      <c r="AF514" s="49" t="str">
        <f>+VLOOKUP(M514,'[16]PA con seg III Trimestre'!$M$476:$AF$520,20,FALSE)</f>
        <v xml:space="preserve">EL GRUPO DE ADM DE LAS TECNOLOGIAS DE LA INFORMACION, ASIGNO AL ING JAVIER RAMIREZ (CONTRATISTA) PARA REALIZAR EL PROYECTO EL CUAL INCLUYE LA DISTRIBUCCION DEL DOMINIO A NIVEL NACIONAL, TENIENDO EN CUENTA LA ESTRUCTURA ORGANIZACIONAL DEL INPEC Y ACORDE CON LA CONFIGURACION DEL SERVIDOR DE ARCHIVOS. ANEXO PROYECTO DE DOMINIO UNICO </v>
      </c>
      <c r="AG514" s="93">
        <v>1088</v>
      </c>
      <c r="AH514" s="59" t="s">
        <v>1119</v>
      </c>
      <c r="AI514" s="59" t="s">
        <v>1085</v>
      </c>
      <c r="AJ514" s="282">
        <v>42380</v>
      </c>
      <c r="AK514" s="282">
        <v>42551</v>
      </c>
      <c r="AL514" s="56">
        <v>100</v>
      </c>
      <c r="AM514" s="56" t="s">
        <v>1120</v>
      </c>
      <c r="AN514" s="59" t="s">
        <v>104</v>
      </c>
      <c r="AO514" s="59" t="s">
        <v>2439</v>
      </c>
      <c r="AP514" s="93">
        <v>60</v>
      </c>
      <c r="AQ514" s="55" t="s">
        <v>1121</v>
      </c>
      <c r="AR514" s="55" t="s">
        <v>1122</v>
      </c>
      <c r="AS514" s="218">
        <v>20</v>
      </c>
      <c r="AT514" s="55" t="s">
        <v>1124</v>
      </c>
      <c r="AU514" s="55" t="s">
        <v>1125</v>
      </c>
      <c r="AV514" s="206">
        <v>80</v>
      </c>
      <c r="AW514" s="57">
        <v>1</v>
      </c>
      <c r="AX514" s="25" t="s">
        <v>3090</v>
      </c>
      <c r="AY514" s="86" t="s">
        <v>3091</v>
      </c>
      <c r="AZ514" s="94">
        <f>+VLOOKUP(AG514,'[16]PA con seg III Trimestre'!$AG$476:$BC$520,20,FALSE)</f>
        <v>100</v>
      </c>
      <c r="BA514" s="106">
        <f t="shared" si="127"/>
        <v>1</v>
      </c>
      <c r="BB514" s="94" t="str">
        <f>+VLOOKUP(AG514,'[16]PA con seg III Trimestre'!$AG$476:$BC$520,22,FALSE)</f>
        <v xml:space="preserve">Se implemento el dominio unico en la red del INPEC de la Sede Central. Esta implementación se realizo con la migración de 496 usuarios activos. </v>
      </c>
      <c r="BC514" s="94" t="str">
        <f>+VLOOKUP(AG514,'[16]PA con seg III Trimestre'!$AG$476:$BC$520,23,FALSE)</f>
        <v>GRUPO ADMINISTRACION DE LAS TECNOLOGIAS DE LA INFORMACION. correo electronico: mario.rodriguez@inpec.gov.co / javier.ramirez@inpec.gov.co, el acta No 06 y 07 reposan en archivo magnetico ruta: C/Users/MARTHA CORDON/SCENTRAL/Documentos/2016/PLAN DE ACCION 2016/EVIDENCIAS SEGUIMIENTO IV TRIMESTRE.</v>
      </c>
      <c r="BD514" s="107">
        <f t="shared" si="124"/>
        <v>171</v>
      </c>
      <c r="BE514" s="107">
        <f t="shared" si="125"/>
        <v>171</v>
      </c>
      <c r="BF514" s="108">
        <f t="shared" si="126"/>
        <v>1</v>
      </c>
      <c r="BG514" s="381">
        <f t="shared" si="150"/>
        <v>1</v>
      </c>
      <c r="BH514" s="381">
        <f t="shared" si="151"/>
        <v>1</v>
      </c>
      <c r="BI514" s="382">
        <f t="shared" si="152"/>
        <v>0.1</v>
      </c>
      <c r="BJ514" s="381">
        <f t="shared" si="153"/>
        <v>1</v>
      </c>
      <c r="BK514" s="381">
        <f t="shared" si="154"/>
        <v>0.1</v>
      </c>
    </row>
    <row r="515" spans="1:63" ht="190.5" thickTop="1" thickBot="1" x14ac:dyDescent="0.3">
      <c r="A515" s="56" t="s">
        <v>822</v>
      </c>
      <c r="B515" s="56" t="s">
        <v>656</v>
      </c>
      <c r="C515" s="56" t="s">
        <v>822</v>
      </c>
      <c r="D515" s="122" t="s">
        <v>656</v>
      </c>
      <c r="E515" s="122" t="s">
        <v>738</v>
      </c>
      <c r="F515" s="122" t="s">
        <v>739</v>
      </c>
      <c r="G515" s="122" t="s">
        <v>833</v>
      </c>
      <c r="H515" s="122" t="s">
        <v>791</v>
      </c>
      <c r="I515" s="122" t="s">
        <v>790</v>
      </c>
      <c r="J515" s="122" t="s">
        <v>792</v>
      </c>
      <c r="K515" s="122">
        <v>100</v>
      </c>
      <c r="L515" s="122" t="s">
        <v>38</v>
      </c>
      <c r="M515" s="122" t="s">
        <v>797</v>
      </c>
      <c r="N515" s="122" t="s">
        <v>798</v>
      </c>
      <c r="O515" s="202">
        <v>2</v>
      </c>
      <c r="P515" s="93">
        <v>1</v>
      </c>
      <c r="Q515" s="56" t="s">
        <v>41</v>
      </c>
      <c r="R515" s="59" t="s">
        <v>966</v>
      </c>
      <c r="S515" s="59" t="s">
        <v>967</v>
      </c>
      <c r="T515" s="59" t="s">
        <v>2439</v>
      </c>
      <c r="U515" s="59"/>
      <c r="V515" s="59"/>
      <c r="W515" s="59"/>
      <c r="X515" s="59"/>
      <c r="Y515" s="59"/>
      <c r="Z515" s="59"/>
      <c r="AA515" s="101"/>
      <c r="AB515" s="204" t="s">
        <v>2677</v>
      </c>
      <c r="AC515" s="281"/>
      <c r="AD515" s="49">
        <f>+VLOOKUP(M515,'[16]PA con seg III Trimestre'!$M$476:$AF$520,18,FALSE)</f>
        <v>0</v>
      </c>
      <c r="AE515" s="49" t="str">
        <f>+VLOOKUP(M515,'[16]PA con seg III Trimestre'!$M$476:$AF$520,19,FALSE)</f>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
      <c r="AF515" s="49" t="str">
        <f>+VLOOKUP(M515,'[16]PA con seg III Trimestre'!$M$476:$AF$520,20,FALSE)</f>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
      <c r="AG515" s="93">
        <v>1089</v>
      </c>
      <c r="AH515" s="59" t="s">
        <v>1126</v>
      </c>
      <c r="AI515" s="59" t="s">
        <v>1085</v>
      </c>
      <c r="AJ515" s="282">
        <v>42370</v>
      </c>
      <c r="AK515" s="282">
        <v>42490</v>
      </c>
      <c r="AL515" s="59">
        <v>50</v>
      </c>
      <c r="AM515" s="283" t="s">
        <v>1011</v>
      </c>
      <c r="AN515" s="59" t="s">
        <v>1012</v>
      </c>
      <c r="AO515" s="59" t="s">
        <v>2439</v>
      </c>
      <c r="AP515" s="93">
        <v>5</v>
      </c>
      <c r="AQ515" s="55" t="s">
        <v>1127</v>
      </c>
      <c r="AR515" s="55" t="s">
        <v>1128</v>
      </c>
      <c r="AS515" s="93" t="s">
        <v>995</v>
      </c>
      <c r="AT515" s="55" t="s">
        <v>1129</v>
      </c>
      <c r="AU515" s="55" t="s">
        <v>1074</v>
      </c>
      <c r="AV515" s="285"/>
      <c r="AW515" s="57">
        <v>1</v>
      </c>
      <c r="AX515" s="55" t="s">
        <v>1127</v>
      </c>
      <c r="AY515" s="85" t="s">
        <v>1128</v>
      </c>
      <c r="AZ515" s="94">
        <f>+VLOOKUP(AG515,'[16]PA con seg III Trimestre'!$AG$476:$BC$520,20,FALSE)</f>
        <v>79</v>
      </c>
      <c r="BA515" s="106">
        <f t="shared" si="127"/>
        <v>1</v>
      </c>
      <c r="BB515" s="94" t="str">
        <f>+VLOOKUP(AG515,'[16]PA con seg III Trimestre'!$AG$476:$BC$520,22,FALSE)</f>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
      <c r="BC515" s="94" t="str">
        <f>+VLOOKUP(AG515,'[16]PA con seg III Trimestre'!$AG$476:$BC$520,23,FALSE)</f>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
      <c r="BD515" s="107">
        <f t="shared" si="124"/>
        <v>120</v>
      </c>
      <c r="BE515" s="107">
        <f t="shared" si="125"/>
        <v>120</v>
      </c>
      <c r="BF515" s="108">
        <f t="shared" si="126"/>
        <v>1</v>
      </c>
      <c r="BG515" s="381">
        <f t="shared" si="150"/>
        <v>0</v>
      </c>
      <c r="BH515" s="381">
        <f t="shared" si="151"/>
        <v>0</v>
      </c>
      <c r="BI515" s="382">
        <f t="shared" si="152"/>
        <v>0</v>
      </c>
      <c r="BJ515" s="381">
        <f t="shared" si="153"/>
        <v>0.39500000000000002</v>
      </c>
      <c r="BK515" s="381">
        <f t="shared" si="154"/>
        <v>7.9000000000000008E-3</v>
      </c>
    </row>
    <row r="516" spans="1:63" ht="190.5" thickTop="1" thickBot="1" x14ac:dyDescent="0.3">
      <c r="A516" s="56" t="s">
        <v>822</v>
      </c>
      <c r="B516" s="56" t="s">
        <v>656</v>
      </c>
      <c r="C516" s="56" t="s">
        <v>822</v>
      </c>
      <c r="D516" s="122" t="s">
        <v>656</v>
      </c>
      <c r="E516" s="122" t="s">
        <v>738</v>
      </c>
      <c r="F516" s="122" t="s">
        <v>739</v>
      </c>
      <c r="G516" s="122" t="s">
        <v>833</v>
      </c>
      <c r="H516" s="122" t="s">
        <v>791</v>
      </c>
      <c r="I516" s="122" t="s">
        <v>790</v>
      </c>
      <c r="J516" s="122" t="s">
        <v>792</v>
      </c>
      <c r="K516" s="122">
        <v>100</v>
      </c>
      <c r="L516" s="122" t="s">
        <v>38</v>
      </c>
      <c r="M516" s="122" t="s">
        <v>797</v>
      </c>
      <c r="N516" s="122" t="s">
        <v>798</v>
      </c>
      <c r="O516" s="202">
        <v>2</v>
      </c>
      <c r="P516" s="93">
        <v>1</v>
      </c>
      <c r="Q516" s="56" t="s">
        <v>41</v>
      </c>
      <c r="R516" s="59" t="s">
        <v>966</v>
      </c>
      <c r="S516" s="59" t="s">
        <v>967</v>
      </c>
      <c r="T516" s="59" t="s">
        <v>2439</v>
      </c>
      <c r="U516" s="59"/>
      <c r="V516" s="59"/>
      <c r="W516" s="59"/>
      <c r="X516" s="59"/>
      <c r="Y516" s="59"/>
      <c r="Z516" s="59"/>
      <c r="AA516" s="101"/>
      <c r="AB516" s="204" t="s">
        <v>2677</v>
      </c>
      <c r="AC516" s="281"/>
      <c r="AD516" s="49">
        <f>+VLOOKUP(M516,'[16]PA con seg III Trimestre'!$M$476:$AF$520,18,FALSE)</f>
        <v>0</v>
      </c>
      <c r="AE516" s="49" t="str">
        <f>+VLOOKUP(M516,'[16]PA con seg III Trimestre'!$M$476:$AF$520,19,FALSE)</f>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
      <c r="AF516" s="49" t="str">
        <f>+VLOOKUP(M516,'[16]PA con seg III Trimestre'!$M$476:$AF$520,20,FALSE)</f>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
      <c r="AG516" s="93">
        <v>1090</v>
      </c>
      <c r="AH516" s="59" t="s">
        <v>2444</v>
      </c>
      <c r="AI516" s="59" t="s">
        <v>1085</v>
      </c>
      <c r="AJ516" s="282">
        <v>42370</v>
      </c>
      <c r="AK516" s="282">
        <v>42716</v>
      </c>
      <c r="AL516" s="59">
        <v>50</v>
      </c>
      <c r="AM516" s="283" t="s">
        <v>1011</v>
      </c>
      <c r="AN516" s="59" t="s">
        <v>1012</v>
      </c>
      <c r="AO516" s="59" t="s">
        <v>2439</v>
      </c>
      <c r="AP516" s="93">
        <v>0</v>
      </c>
      <c r="AQ516" s="55" t="s">
        <v>1130</v>
      </c>
      <c r="AR516" s="55"/>
      <c r="AS516" s="93" t="s">
        <v>995</v>
      </c>
      <c r="AT516" s="55" t="s">
        <v>1131</v>
      </c>
      <c r="AU516" s="55" t="s">
        <v>1074</v>
      </c>
      <c r="AV516" s="284"/>
      <c r="AW516" s="57">
        <v>0.78901734104046239</v>
      </c>
      <c r="AX516" s="55" t="s">
        <v>1127</v>
      </c>
      <c r="AY516" s="85" t="s">
        <v>1128</v>
      </c>
      <c r="AZ516" s="94">
        <f>+VLOOKUP(AG516,'[16]PA con seg III Trimestre'!$AG$476:$BC$520,20,FALSE)</f>
        <v>79</v>
      </c>
      <c r="BA516" s="106">
        <f t="shared" si="127"/>
        <v>1</v>
      </c>
      <c r="BB516" s="94" t="str">
        <f>+VLOOKUP(AG516,'[16]PA con seg III Trimestre'!$AG$476:$BC$520,22,FALSE)</f>
        <v>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v>
      </c>
      <c r="BC516" s="94" t="str">
        <f>+VLOOKUP(AG516,'[16]PA con seg III Trimestre'!$AG$476:$BC$520,23,FALSE)</f>
        <v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v>
      </c>
      <c r="BD516" s="107">
        <f t="shared" si="124"/>
        <v>346</v>
      </c>
      <c r="BE516" s="107">
        <f t="shared" si="125"/>
        <v>346</v>
      </c>
      <c r="BF516" s="108">
        <f t="shared" si="126"/>
        <v>1</v>
      </c>
      <c r="BG516" s="381">
        <f t="shared" si="150"/>
        <v>0</v>
      </c>
      <c r="BH516" s="381">
        <f t="shared" si="151"/>
        <v>0</v>
      </c>
      <c r="BI516" s="382">
        <f t="shared" si="152"/>
        <v>0</v>
      </c>
      <c r="BJ516" s="381">
        <f t="shared" si="153"/>
        <v>0.39500000000000002</v>
      </c>
      <c r="BK516" s="381">
        <f t="shared" si="154"/>
        <v>7.9000000000000008E-3</v>
      </c>
    </row>
    <row r="517" spans="1:63" ht="285" thickTop="1" thickBot="1" x14ac:dyDescent="0.3">
      <c r="A517" s="188" t="s">
        <v>822</v>
      </c>
      <c r="B517" s="188" t="s">
        <v>656</v>
      </c>
      <c r="C517" s="188" t="s">
        <v>822</v>
      </c>
      <c r="D517" s="189" t="s">
        <v>656</v>
      </c>
      <c r="E517" s="189" t="s">
        <v>33</v>
      </c>
      <c r="F517" s="189" t="s">
        <v>34</v>
      </c>
      <c r="G517" s="189" t="s">
        <v>155</v>
      </c>
      <c r="H517" s="189" t="s">
        <v>156</v>
      </c>
      <c r="I517" s="189" t="s">
        <v>157</v>
      </c>
      <c r="J517" s="189" t="s">
        <v>158</v>
      </c>
      <c r="K517" s="189">
        <v>65</v>
      </c>
      <c r="L517" s="189" t="s">
        <v>38</v>
      </c>
      <c r="M517" s="188" t="s">
        <v>654</v>
      </c>
      <c r="N517" s="188" t="s">
        <v>655</v>
      </c>
      <c r="O517" s="190">
        <v>5</v>
      </c>
      <c r="P517" s="267">
        <v>100</v>
      </c>
      <c r="Q517" s="188" t="s">
        <v>38</v>
      </c>
      <c r="R517" s="268" t="s">
        <v>966</v>
      </c>
      <c r="S517" s="268" t="s">
        <v>967</v>
      </c>
      <c r="T517" s="268" t="s">
        <v>2439</v>
      </c>
      <c r="U517" s="268"/>
      <c r="V517" s="268"/>
      <c r="W517" s="268"/>
      <c r="X517" s="268"/>
      <c r="Y517" s="268"/>
      <c r="Z517" s="268"/>
      <c r="AA517" s="101"/>
      <c r="AB517" s="204" t="s">
        <v>2677</v>
      </c>
      <c r="AC517" s="286"/>
      <c r="AD517" s="49">
        <f>+VLOOKUP(M517,'[16]PA con seg III Trimestre'!$M$476:$AF$520,18,FALSE)</f>
        <v>80</v>
      </c>
      <c r="AE517" s="49" t="str">
        <f>+VLOOKUP(M517,'[16]PA con seg III Trimestre'!$M$476:$AF$520,19,FALSE)</f>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
      <c r="AF517" s="49" t="str">
        <f>+VLOOKUP(M517,'[16]PA con seg III Trimestre'!$M$476:$AF$520,20,FALSE)</f>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v>
      </c>
      <c r="AG517" s="267">
        <v>1093</v>
      </c>
      <c r="AH517" s="188" t="s">
        <v>1132</v>
      </c>
      <c r="AI517" s="268" t="s">
        <v>1085</v>
      </c>
      <c r="AJ517" s="287">
        <v>42402</v>
      </c>
      <c r="AK517" s="287">
        <v>42551</v>
      </c>
      <c r="AL517" s="188">
        <v>50</v>
      </c>
      <c r="AM517" s="288" t="s">
        <v>1011</v>
      </c>
      <c r="AN517" s="268" t="s">
        <v>1012</v>
      </c>
      <c r="AO517" s="268" t="s">
        <v>2439</v>
      </c>
      <c r="AP517" s="267">
        <v>20</v>
      </c>
      <c r="AQ517" s="62" t="s">
        <v>1133</v>
      </c>
      <c r="AR517" s="62" t="s">
        <v>1134</v>
      </c>
      <c r="AS517" s="267" t="s">
        <v>1043</v>
      </c>
      <c r="AT517" s="62" t="s">
        <v>1135</v>
      </c>
      <c r="AU517" s="62" t="s">
        <v>1136</v>
      </c>
      <c r="AV517" s="60" t="str">
        <f>+AS517</f>
        <v>100</v>
      </c>
      <c r="AW517" s="61">
        <v>1</v>
      </c>
      <c r="AX517" s="62" t="str">
        <f>+AT517</f>
        <v>De acuerdo a los compromisos citados en las reunión del Comité Institucional de Desarrollo Administrativo, se realizo la verificación y actualización de la estructura al link de transparencia y acceso a la información pública. Anexo presentación.</v>
      </c>
      <c r="AY517" s="91" t="str">
        <f>+AU517</f>
        <v>GRUPO ADMINISTRACION DE LA INFORMACION - Anexo PDF - Pantallazo de la estructura y presentación - ruta: C:\Users\MARTHA CORDON SCENTRAL\Documentos\2016\PLAN DE ACCION 2016\EVIDENCIAS SEGUIMIENTO II TRIMESTRE.</v>
      </c>
      <c r="AZ517" s="94">
        <f>+VLOOKUP(AG517,'[16]PA con seg III Trimestre'!$AG$476:$BC$520,20,FALSE)</f>
        <v>100</v>
      </c>
      <c r="BA517" s="106">
        <f t="shared" si="127"/>
        <v>1</v>
      </c>
      <c r="BB517" s="94" t="str">
        <f>+VLOOKUP(AG517,'[16]PA con seg III Trimestre'!$AG$476:$BC$520,22,FALSE)</f>
        <v>Mediante oficio No: 003314 de 02/11/2016, firmado por el Director General, se remite a la Directora de la USPEC, el requerimiento sobre necesidades de REDES DE DATOS (puntos de red, puntos electricos regulados y no regulados, UPS y otros) en los ERON a nivel nacional, las cuales se especifican de manera detallada por regional.</v>
      </c>
      <c r="BC517" s="94" t="str">
        <f>+VLOOKUP(AG517,'[16]PA con seg III Trimestre'!$AG$476:$BC$520,23,FALSE)</f>
        <v>AZ - DIRECCION GENERAL (DINPE) - ARCHIVO OFICINA DE SISTEMAS DE INFORMACION - GRUPO ADMINISTRACION DE LAS TECNOLOGIAS DE LA INFORMACION. El oficio 003314 y 1437 reposan en archivo mágnetico ruta: C:\Users\MARTHA CORDON SCENTRAL\Documentos\2016\PLAN DE ACCION 2016\EVIDENCIAS SEGUIMIENTO IV TRIMESTRE.</v>
      </c>
      <c r="BD517" s="107">
        <f t="shared" si="124"/>
        <v>149</v>
      </c>
      <c r="BE517" s="107">
        <f t="shared" si="125"/>
        <v>149</v>
      </c>
      <c r="BF517" s="108">
        <f t="shared" si="126"/>
        <v>1</v>
      </c>
      <c r="BG517" s="381">
        <f t="shared" si="150"/>
        <v>0.8</v>
      </c>
      <c r="BH517" s="381">
        <f t="shared" si="151"/>
        <v>0.8</v>
      </c>
      <c r="BI517" s="382">
        <f t="shared" si="152"/>
        <v>0.04</v>
      </c>
      <c r="BJ517" s="381">
        <f t="shared" si="153"/>
        <v>0.5</v>
      </c>
      <c r="BK517" s="381">
        <f t="shared" si="154"/>
        <v>2.5000000000000001E-2</v>
      </c>
    </row>
    <row r="518" spans="1:63" ht="285" thickTop="1" thickBot="1" x14ac:dyDescent="0.3">
      <c r="A518" s="56" t="s">
        <v>822</v>
      </c>
      <c r="B518" s="56" t="s">
        <v>656</v>
      </c>
      <c r="C518" s="56" t="s">
        <v>822</v>
      </c>
      <c r="D518" s="122" t="s">
        <v>656</v>
      </c>
      <c r="E518" s="122" t="s">
        <v>33</v>
      </c>
      <c r="F518" s="122" t="s">
        <v>34</v>
      </c>
      <c r="G518" s="122" t="s">
        <v>155</v>
      </c>
      <c r="H518" s="122" t="s">
        <v>156</v>
      </c>
      <c r="I518" s="122" t="s">
        <v>157</v>
      </c>
      <c r="J518" s="122" t="s">
        <v>158</v>
      </c>
      <c r="K518" s="122">
        <v>65</v>
      </c>
      <c r="L518" s="122" t="s">
        <v>38</v>
      </c>
      <c r="M518" s="56" t="s">
        <v>654</v>
      </c>
      <c r="N518" s="56" t="s">
        <v>655</v>
      </c>
      <c r="O518" s="202">
        <v>5</v>
      </c>
      <c r="P518" s="93">
        <v>100</v>
      </c>
      <c r="Q518" s="56" t="s">
        <v>38</v>
      </c>
      <c r="R518" s="56" t="s">
        <v>966</v>
      </c>
      <c r="S518" s="56" t="s">
        <v>967</v>
      </c>
      <c r="T518" s="59" t="s">
        <v>2439</v>
      </c>
      <c r="U518" s="56"/>
      <c r="V518" s="56"/>
      <c r="W518" s="56"/>
      <c r="X518" s="56"/>
      <c r="Y518" s="56"/>
      <c r="Z518" s="56"/>
      <c r="AA518" s="101"/>
      <c r="AB518" s="204" t="s">
        <v>2677</v>
      </c>
      <c r="AC518" s="289"/>
      <c r="AD518" s="49">
        <f>+VLOOKUP(M518,'[16]PA con seg III Trimestre'!$M$476:$AF$520,18,FALSE)</f>
        <v>80</v>
      </c>
      <c r="AE518" s="49" t="str">
        <f>+VLOOKUP(M518,'[16]PA con seg III Trimestre'!$M$476:$AF$520,19,FALSE)</f>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
      <c r="AF518" s="49" t="str">
        <f>+VLOOKUP(M518,'[16]PA con seg III Trimestre'!$M$476:$AF$520,20,FALSE)</f>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v>
      </c>
      <c r="AG518" s="93">
        <v>1094</v>
      </c>
      <c r="AH518" s="56" t="s">
        <v>1137</v>
      </c>
      <c r="AI518" s="59" t="s">
        <v>1085</v>
      </c>
      <c r="AJ518" s="282">
        <v>42401</v>
      </c>
      <c r="AK518" s="282">
        <v>42716</v>
      </c>
      <c r="AL518" s="56">
        <v>25</v>
      </c>
      <c r="AM518" s="283" t="s">
        <v>1011</v>
      </c>
      <c r="AN518" s="59" t="s">
        <v>1012</v>
      </c>
      <c r="AO518" s="59" t="s">
        <v>2439</v>
      </c>
      <c r="AP518" s="93">
        <v>0</v>
      </c>
      <c r="AQ518" s="55" t="s">
        <v>1138</v>
      </c>
      <c r="AR518" s="55"/>
      <c r="AS518" s="93" t="s">
        <v>995</v>
      </c>
      <c r="AT518" s="55" t="s">
        <v>1139</v>
      </c>
      <c r="AU518" s="55" t="s">
        <v>1074</v>
      </c>
      <c r="AV518" s="206">
        <v>80</v>
      </c>
      <c r="AW518" s="57">
        <v>0.7682539682539683</v>
      </c>
      <c r="AX518" s="62" t="s">
        <v>3092</v>
      </c>
      <c r="AY518" s="91" t="s">
        <v>3093</v>
      </c>
      <c r="AZ518" s="94">
        <f>+VLOOKUP(AG518,'[16]PA con seg III Trimestre'!$AG$476:$BC$520,20,FALSE)</f>
        <v>100</v>
      </c>
      <c r="BA518" s="106">
        <f t="shared" si="127"/>
        <v>1</v>
      </c>
      <c r="BB518" s="94" t="str">
        <f>+VLOOKUP(AG518,'[16]PA con seg III Trimestre'!$AG$476:$BC$520,22,FALSE)</f>
        <v>Mediante acta de inicio de fecha 25/11/2016, se da inicio al contrato de compraventa N° 227 de 2016, cuyo objeto es "Contratar la adquisición, instalación y puesta en marcha de la red lógica, eléctrica en la sede central del INPEC. Estado actual del proyecto: Ejecutado - red eléctrica y lógica instalada en nueve pisos de la sede.</v>
      </c>
      <c r="BC518" s="94" t="str">
        <f>+VLOOKUP(AG518,'[16]PA con seg III Trimestre'!$AG$476:$BC$520,23,FALSE)</f>
        <v>GRUPO ADMINISTRACION DE LAS TECNOLOGIAS DE LA INFORMACION. correo electronico: mario.rodriguez@inpec.gov.co / Coordinador del proyecto. El acta de inicio y contrato de compraventa N° 227 de 2016, reposa en archivo magnetico ruta: C/Users/MARTHA CORDON/SCENTRAL/Documentos/2016/PLAN DE ACCION 2016/EVIDENCIAS SEGUIMIENTO IV TRIMESTRE.</v>
      </c>
      <c r="BD518" s="107">
        <f t="shared" si="124"/>
        <v>315</v>
      </c>
      <c r="BE518" s="107">
        <f t="shared" si="125"/>
        <v>315</v>
      </c>
      <c r="BF518" s="108">
        <f t="shared" si="126"/>
        <v>1</v>
      </c>
      <c r="BG518" s="381">
        <f t="shared" si="150"/>
        <v>0.8</v>
      </c>
      <c r="BH518" s="381">
        <f t="shared" si="151"/>
        <v>0.8</v>
      </c>
      <c r="BI518" s="382">
        <f t="shared" si="152"/>
        <v>0.04</v>
      </c>
      <c r="BJ518" s="381">
        <f t="shared" si="153"/>
        <v>0.25</v>
      </c>
      <c r="BK518" s="381">
        <f t="shared" si="154"/>
        <v>1.2500000000000001E-2</v>
      </c>
    </row>
    <row r="519" spans="1:63" ht="285" thickTop="1" thickBot="1" x14ac:dyDescent="0.3">
      <c r="A519" s="56" t="s">
        <v>822</v>
      </c>
      <c r="B519" s="56" t="s">
        <v>656</v>
      </c>
      <c r="C519" s="56" t="s">
        <v>822</v>
      </c>
      <c r="D519" s="122" t="s">
        <v>656</v>
      </c>
      <c r="E519" s="122" t="s">
        <v>33</v>
      </c>
      <c r="F519" s="122" t="s">
        <v>34</v>
      </c>
      <c r="G519" s="122" t="s">
        <v>155</v>
      </c>
      <c r="H519" s="122" t="s">
        <v>156</v>
      </c>
      <c r="I519" s="122" t="s">
        <v>157</v>
      </c>
      <c r="J519" s="122" t="s">
        <v>158</v>
      </c>
      <c r="K519" s="122">
        <v>65</v>
      </c>
      <c r="L519" s="122" t="s">
        <v>38</v>
      </c>
      <c r="M519" s="56" t="s">
        <v>654</v>
      </c>
      <c r="N519" s="56" t="s">
        <v>655</v>
      </c>
      <c r="O519" s="202">
        <v>5</v>
      </c>
      <c r="P519" s="93">
        <v>100</v>
      </c>
      <c r="Q519" s="56" t="s">
        <v>38</v>
      </c>
      <c r="R519" s="56" t="s">
        <v>966</v>
      </c>
      <c r="S519" s="56" t="s">
        <v>967</v>
      </c>
      <c r="T519" s="59" t="s">
        <v>2439</v>
      </c>
      <c r="U519" s="56"/>
      <c r="V519" s="56"/>
      <c r="W519" s="56"/>
      <c r="X519" s="56"/>
      <c r="Y519" s="56"/>
      <c r="Z519" s="56"/>
      <c r="AA519" s="290"/>
      <c r="AB519" s="204" t="s">
        <v>2677</v>
      </c>
      <c r="AC519" s="289"/>
      <c r="AD519" s="49">
        <f>+VLOOKUP(M519,'[16]PA con seg III Trimestre'!$M$476:$AF$520,18,FALSE)</f>
        <v>80</v>
      </c>
      <c r="AE519" s="49" t="str">
        <f>+VLOOKUP(M519,'[16]PA con seg III Trimestre'!$M$476:$AF$520,19,FALSE)</f>
        <v>En la página web del INPEC, se encuentra publicado el link de transparencia y acceso a la información pública. Durante la vigencia 2016, se realizo publicación de información referente a los siguientes temas: Estructura Organica, Presupuesto, Normativa, Adquisición y compras, trámites y servicios, planes, procedimientos y lineamientos, informes, entes de control, mecanismos para la participacion ciudadana, publicaciones y Gestión documental. La información se encuentra disponible a tráves de la página institucional. Asi mismo se actualizo la herramienta ayudas para navegar,  siguiendo el link "servicios de información al ciudadano" del portal web. Se actualizaron las siguientes secciones: Redes sociales y canales de comunicación, menú principal, selección de idioma, noticias destacadas, servicios e información a la ciudadania, otras noticias institucionales, otros servicios, establecimientos penitenciarios, multimedia, pie de pagina intitucional y otras entidades.  http://www.inpec.gov.co/portal/page/portal/Inpec/ServiciosDeInformacionAlCiudadano/AyudasParaNavegar#1 - http://www.inpec.gov.co/portal/page/portal/Inpec/ServiciosDeInformacionAlCiudadano/TransparenciaInformacionPublica.</v>
      </c>
      <c r="AF519" s="49" t="str">
        <f>+VLOOKUP(M519,'[16]PA con seg III Trimestre'!$M$476:$AF$520,20,FALSE)</f>
        <v>Link Transparencia y acceso a la Información Pública: De acuerdo al Plan Anticorrupción y Atención al Ciudadano “PLANTIC” dentro del componente 5 “mecanismos para mejorar la transparencia y acceso a la información”, se realizó la verificación de la matriz de autodiagnóstico según lineamientos de la PGN y revisión de la parte estructural de la Pagina Web, según registro mediante actas No: 03 - 05 y 06 de Comité Institucional de Desarrollo Administrativo.</v>
      </c>
      <c r="AG519" s="93">
        <v>1095</v>
      </c>
      <c r="AH519" s="56" t="s">
        <v>1140</v>
      </c>
      <c r="AI519" s="59" t="s">
        <v>70</v>
      </c>
      <c r="AJ519" s="282">
        <v>42371</v>
      </c>
      <c r="AK519" s="282">
        <v>42716</v>
      </c>
      <c r="AL519" s="56">
        <v>25</v>
      </c>
      <c r="AM519" s="283" t="s">
        <v>1011</v>
      </c>
      <c r="AN519" s="59" t="s">
        <v>1012</v>
      </c>
      <c r="AO519" s="59" t="s">
        <v>2439</v>
      </c>
      <c r="AP519" s="93">
        <v>0</v>
      </c>
      <c r="AQ519" s="55" t="s">
        <v>1141</v>
      </c>
      <c r="AR519" s="55"/>
      <c r="AS519" s="93" t="s">
        <v>995</v>
      </c>
      <c r="AT519" s="55" t="s">
        <v>1142</v>
      </c>
      <c r="AU519" s="55" t="s">
        <v>1143</v>
      </c>
      <c r="AV519" s="284"/>
      <c r="AW519" s="57">
        <v>0.78840579710144931</v>
      </c>
      <c r="AX519" s="55" t="s">
        <v>1142</v>
      </c>
      <c r="AY519" s="85" t="s">
        <v>1143</v>
      </c>
      <c r="AZ519" s="94">
        <f>+VLOOKUP(AG519,'[16]PA con seg III Trimestre'!$AG$476:$BC$520,20,FALSE)</f>
        <v>100</v>
      </c>
      <c r="BA519" s="106">
        <f t="shared" si="127"/>
        <v>1</v>
      </c>
      <c r="BB519" s="94" t="str">
        <f>+VLOOKUP(AG519,'[16]PA con seg III Trimestre'!$AG$476:$BC$520,22,FALSE)</f>
        <v>Mediante oficio 33002, se solicito a la Oficina Asesora de Planeación, aclaración frente a proyectos de inversion registrado con el numero Bpin: 201411000252 por la USPEC, para la renovacion tecnologica de la EPN, lo anterior teniendo en cuenta el decreto 0204 de 2016, el cual aclaro la responsabilidad del INPEC frente a este proyecto, sin embargo con la colaboracion del escuela se estructuro un borrador del proyecto, para revisar y adecuar a la nueva metodologia de los proyectos de inversion establecida por el DNP.</v>
      </c>
      <c r="BC519" s="94" t="str">
        <f>+VLOOKUP(AG519,'[16]PA con seg III Trimestre'!$AG$476:$BC$520,23,FALSE)</f>
        <v>GRUPO ADMINISTRACION DE LAS TECNOLOGIAS DE LA INFORMACION. correo electronico: mario.rodriguez@inpec.gov.co / Coordinador del proyecto. El borrador del proyecto, pantallazo Bpin y oficio 33002, reposan en archivo magnetico ruta: C/Users/MARTHA CORDON/SCENTRAL/Documentos/2016/PLAN DE ACCION 2016/EVIDENCIAS SEGUIMIENTO IV TRIMESTRE.</v>
      </c>
      <c r="BD519" s="107">
        <f t="shared" ref="BD519:BD568" si="155">+AK519-AJ519</f>
        <v>345</v>
      </c>
      <c r="BE519" s="107">
        <f t="shared" ref="BE519:BE568" si="156">IF($BE$6-AJ519&gt;BD519,BD519,IF($BE$6-AJ519&lt;=0,"Actividad no ha iniciado",$BE$6-AJ519))</f>
        <v>345</v>
      </c>
      <c r="BF519" s="108">
        <f t="shared" ref="BF519:BF568" si="157">IF(BE519="Actividad no ha iniciado","Actividad no ha iniciado",IF(AO519="Inactivo","Actividad inactiva",BE519/BD519))</f>
        <v>1</v>
      </c>
      <c r="BG519" s="381">
        <f t="shared" si="150"/>
        <v>0.8</v>
      </c>
      <c r="BH519" s="381">
        <f t="shared" si="151"/>
        <v>0.8</v>
      </c>
      <c r="BI519" s="382">
        <f t="shared" si="152"/>
        <v>0.04</v>
      </c>
      <c r="BJ519" s="381">
        <f t="shared" si="153"/>
        <v>0.25</v>
      </c>
      <c r="BK519" s="381">
        <f t="shared" si="154"/>
        <v>1.2500000000000001E-2</v>
      </c>
    </row>
    <row r="520" spans="1:63" ht="230.25" thickTop="1" x14ac:dyDescent="0.25">
      <c r="A520" s="111" t="s">
        <v>815</v>
      </c>
      <c r="B520" s="111" t="s">
        <v>584</v>
      </c>
      <c r="C520" s="111" t="s">
        <v>815</v>
      </c>
      <c r="D520" s="112" t="s">
        <v>584</v>
      </c>
      <c r="E520" s="112" t="s">
        <v>582</v>
      </c>
      <c r="F520" s="112" t="s">
        <v>583</v>
      </c>
      <c r="G520" s="112" t="s">
        <v>817</v>
      </c>
      <c r="H520" s="112" t="s">
        <v>606</v>
      </c>
      <c r="I520" s="112" t="s">
        <v>605</v>
      </c>
      <c r="J520" s="112" t="s">
        <v>607</v>
      </c>
      <c r="K520" s="112">
        <v>20</v>
      </c>
      <c r="L520" s="112" t="s">
        <v>38</v>
      </c>
      <c r="M520" s="112" t="s">
        <v>608</v>
      </c>
      <c r="N520" s="112" t="s">
        <v>609</v>
      </c>
      <c r="O520" s="157">
        <f>+VLOOKUP(M520,[17]Hoja1!$A$2:$C$19,3,FALSE)</f>
        <v>5</v>
      </c>
      <c r="P520" s="113">
        <v>50</v>
      </c>
      <c r="Q520" s="111" t="s">
        <v>38</v>
      </c>
      <c r="R520" s="158" t="s">
        <v>940</v>
      </c>
      <c r="S520" s="114" t="s">
        <v>404</v>
      </c>
      <c r="T520" s="114" t="s">
        <v>2439</v>
      </c>
      <c r="U520" s="291">
        <v>34</v>
      </c>
      <c r="V520" s="114" t="s">
        <v>2281</v>
      </c>
      <c r="W520" s="114" t="s">
        <v>2282</v>
      </c>
      <c r="X520" s="114">
        <v>34</v>
      </c>
      <c r="Y520" s="111" t="s">
        <v>2283</v>
      </c>
      <c r="Z520" s="292" t="s">
        <v>2282</v>
      </c>
      <c r="AA520" s="293">
        <v>50</v>
      </c>
      <c r="AB520" s="294" t="s">
        <v>2594</v>
      </c>
      <c r="AC520" s="114" t="s">
        <v>2595</v>
      </c>
      <c r="AD520" s="375">
        <f>+VLOOKUP(M520,'[18]PA con seg III Trimestre'!$M$521:$AF$570,18,FALSE)</f>
        <v>50</v>
      </c>
      <c r="AE520" s="375" t="str">
        <f>+VLOOKUP(M520,'[18]PA con seg III Trimestre'!$M$521:$AF$570,19,FALSE)</f>
        <v>se realizo la totalidad de las fases que hacen parte del proceso para la certificacion de la competencia laboral (sensibilizacion, induccion e inscripcion y evaluacion emision de juicio). La meta del producto se cumpllio en su totalidad</v>
      </c>
      <c r="AF520" s="375" t="str">
        <f>+VLOOKUP(M520,'[18]PA con seg III Trimestre'!$M$521:$AF$570,20,FALSE)</f>
        <v>C:\Users\CGUERRERO.INPEC\Desktop\PLAN DE ACCION 2016\Plan de acción tercer trimestre/sena</v>
      </c>
      <c r="AG520" s="113">
        <v>1102</v>
      </c>
      <c r="AH520" s="111" t="s">
        <v>2284</v>
      </c>
      <c r="AI520" s="114" t="s">
        <v>47</v>
      </c>
      <c r="AJ520" s="295">
        <v>42384</v>
      </c>
      <c r="AK520" s="295">
        <v>42444</v>
      </c>
      <c r="AL520" s="158">
        <v>30</v>
      </c>
      <c r="AM520" s="114" t="s">
        <v>2285</v>
      </c>
      <c r="AN520" s="114" t="s">
        <v>49</v>
      </c>
      <c r="AO520" s="114" t="s">
        <v>2439</v>
      </c>
      <c r="AP520" s="113">
        <v>100</v>
      </c>
      <c r="AQ520" s="222" t="s">
        <v>2286</v>
      </c>
      <c r="AR520" s="222" t="s">
        <v>2282</v>
      </c>
      <c r="AS520" s="113">
        <v>100</v>
      </c>
      <c r="AT520" s="222" t="s">
        <v>2286</v>
      </c>
      <c r="AU520" s="296" t="s">
        <v>2282</v>
      </c>
      <c r="AV520" s="297">
        <f>+AS520</f>
        <v>100</v>
      </c>
      <c r="AW520" s="298">
        <v>1</v>
      </c>
      <c r="AX520" s="222" t="str">
        <f>+AT520</f>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
      <c r="AY520" s="299" t="str">
        <f>+AU520</f>
        <v>C:\Users\CGUERRERO.INPEC\Desktop\PLAN DE ACCION 2016\Plan de acción primer trimestre/sena</v>
      </c>
      <c r="AZ520" s="94">
        <f>+VLOOKUP(AG520,'[18]PA con seg III Trimestre'!$AG$521:$BC$570,20,FALSE)</f>
        <v>100</v>
      </c>
      <c r="BA520" s="106">
        <f t="shared" ref="BA520:BA568" si="158">+BF520</f>
        <v>1</v>
      </c>
      <c r="BB520" s="94" t="str">
        <f>+VLOOKUP(AG520,'[18]PA con seg III Trimestre'!$AG$521:$BC$570,22,FALSE)</f>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
      <c r="BC520" s="94" t="str">
        <f>+VLOOKUP(AG520,'[18]PA con seg III Trimestre'!$AG$521:$BC$570,23,FALSE)</f>
        <v>C:\Users\CGUERRERO.INPEC\Desktop\PLAN DE ACCION 2016\Plan de acción primer trimestre/sena</v>
      </c>
      <c r="BD520" s="107">
        <f t="shared" si="155"/>
        <v>60</v>
      </c>
      <c r="BE520" s="107">
        <f t="shared" si="156"/>
        <v>60</v>
      </c>
      <c r="BF520" s="108">
        <f t="shared" si="157"/>
        <v>1</v>
      </c>
      <c r="BG520" s="381">
        <f t="shared" si="150"/>
        <v>1</v>
      </c>
      <c r="BH520" s="381">
        <f t="shared" si="151"/>
        <v>1</v>
      </c>
      <c r="BI520" s="382">
        <f t="shared" si="152"/>
        <v>0.05</v>
      </c>
      <c r="BJ520" s="381">
        <f t="shared" si="153"/>
        <v>0.3</v>
      </c>
      <c r="BK520" s="381">
        <f t="shared" si="154"/>
        <v>1.4999999999999999E-2</v>
      </c>
    </row>
    <row r="521" spans="1:63" ht="94.5" x14ac:dyDescent="0.25">
      <c r="A521" s="170" t="s">
        <v>815</v>
      </c>
      <c r="B521" s="170" t="s">
        <v>584</v>
      </c>
      <c r="C521" s="170" t="s">
        <v>815</v>
      </c>
      <c r="D521" s="171" t="s">
        <v>584</v>
      </c>
      <c r="E521" s="171" t="s">
        <v>582</v>
      </c>
      <c r="F521" s="171" t="s">
        <v>583</v>
      </c>
      <c r="G521" s="171" t="s">
        <v>817</v>
      </c>
      <c r="H521" s="171" t="s">
        <v>606</v>
      </c>
      <c r="I521" s="171" t="s">
        <v>605</v>
      </c>
      <c r="J521" s="171" t="s">
        <v>607</v>
      </c>
      <c r="K521" s="171">
        <v>20</v>
      </c>
      <c r="L521" s="171" t="s">
        <v>38</v>
      </c>
      <c r="M521" s="171" t="s">
        <v>608</v>
      </c>
      <c r="N521" s="171" t="s">
        <v>609</v>
      </c>
      <c r="O521" s="157">
        <v>5</v>
      </c>
      <c r="P521" s="300">
        <v>50</v>
      </c>
      <c r="Q521" s="170" t="s">
        <v>38</v>
      </c>
      <c r="R521" s="170" t="s">
        <v>940</v>
      </c>
      <c r="S521" s="170" t="s">
        <v>404</v>
      </c>
      <c r="T521" s="261" t="s">
        <v>2439</v>
      </c>
      <c r="U521" s="170"/>
      <c r="V521" s="170"/>
      <c r="W521" s="170"/>
      <c r="X521" s="170"/>
      <c r="Y521" s="170"/>
      <c r="Z521" s="301"/>
      <c r="AA521" s="293">
        <v>50</v>
      </c>
      <c r="AB521" s="294" t="s">
        <v>2594</v>
      </c>
      <c r="AC521" s="114" t="s">
        <v>2595</v>
      </c>
      <c r="AD521" s="375">
        <f>+VLOOKUP(M521,'[18]PA con seg III Trimestre'!$M$521:$AF$570,18,FALSE)</f>
        <v>50</v>
      </c>
      <c r="AE521" s="375" t="str">
        <f>+VLOOKUP(M521,'[18]PA con seg III Trimestre'!$M$521:$AF$570,19,FALSE)</f>
        <v>se realizo la totalidad de las fases que hacen parte del proceso para la certificacion de la competencia laboral (sensibilizacion, induccion e inscripcion y evaluacion emision de juicio). La meta del producto se cumpllio en su totalidad</v>
      </c>
      <c r="AF521" s="375" t="str">
        <f>+VLOOKUP(M521,'[18]PA con seg III Trimestre'!$M$521:$AF$570,20,FALSE)</f>
        <v>C:\Users\CGUERRERO.INPEC\Desktop\PLAN DE ACCION 2016\Plan de acción tercer trimestre/sena</v>
      </c>
      <c r="AG521" s="300">
        <v>1103</v>
      </c>
      <c r="AH521" s="170" t="s">
        <v>2287</v>
      </c>
      <c r="AI521" s="261" t="s">
        <v>47</v>
      </c>
      <c r="AJ521" s="302">
        <v>42444</v>
      </c>
      <c r="AK521" s="302">
        <v>42536</v>
      </c>
      <c r="AL521" s="173">
        <v>30</v>
      </c>
      <c r="AM521" s="261" t="s">
        <v>2285</v>
      </c>
      <c r="AN521" s="261" t="s">
        <v>49</v>
      </c>
      <c r="AO521" s="261" t="s">
        <v>2439</v>
      </c>
      <c r="AP521" s="300">
        <v>100</v>
      </c>
      <c r="AQ521" s="303" t="s">
        <v>2288</v>
      </c>
      <c r="AR521" s="303" t="s">
        <v>2282</v>
      </c>
      <c r="AS521" s="300">
        <v>100</v>
      </c>
      <c r="AT521" s="303" t="s">
        <v>2288</v>
      </c>
      <c r="AU521" s="304" t="s">
        <v>2282</v>
      </c>
      <c r="AV521" s="305">
        <f>+AS521</f>
        <v>100</v>
      </c>
      <c r="AW521" s="306">
        <v>1</v>
      </c>
      <c r="AX521" s="303" t="str">
        <f>+AT521</f>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
      <c r="AY521" s="307" t="str">
        <f>+AU521</f>
        <v>C:\Users\CGUERRERO.INPEC\Desktop\PLAN DE ACCION 2016\Plan de acción primer trimestre/sena</v>
      </c>
      <c r="AZ521" s="94">
        <f>+VLOOKUP(AG521,'[18]PA con seg III Trimestre'!$AG$521:$BC$570,20,FALSE)</f>
        <v>100</v>
      </c>
      <c r="BA521" s="106">
        <f t="shared" si="158"/>
        <v>1</v>
      </c>
      <c r="BB521" s="94" t="str">
        <f>+VLOOKUP(AG521,'[18]PA con seg III Trimestre'!$AG$521:$BC$570,22,FALSE)</f>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
      <c r="BC521" s="94" t="str">
        <f>+VLOOKUP(AG521,'[18]PA con seg III Trimestre'!$AG$521:$BC$570,23,FALSE)</f>
        <v>C:\Users\CGUERRERO.INPEC\Desktop\PLAN DE ACCION 2016\Plan de acción primer trimestre/sena</v>
      </c>
      <c r="BD521" s="107">
        <f t="shared" si="155"/>
        <v>92</v>
      </c>
      <c r="BE521" s="107">
        <f t="shared" si="156"/>
        <v>92</v>
      </c>
      <c r="BF521" s="108">
        <f t="shared" si="157"/>
        <v>1</v>
      </c>
      <c r="BG521" s="381">
        <f t="shared" si="150"/>
        <v>1</v>
      </c>
      <c r="BH521" s="381">
        <f t="shared" si="151"/>
        <v>1</v>
      </c>
      <c r="BI521" s="382">
        <f t="shared" si="152"/>
        <v>0.05</v>
      </c>
      <c r="BJ521" s="381">
        <f t="shared" si="153"/>
        <v>0.3</v>
      </c>
      <c r="BK521" s="381">
        <f t="shared" si="154"/>
        <v>1.4999999999999999E-2</v>
      </c>
    </row>
    <row r="522" spans="1:63" ht="94.5" x14ac:dyDescent="0.25">
      <c r="A522" s="56" t="s">
        <v>815</v>
      </c>
      <c r="B522" s="56" t="s">
        <v>584</v>
      </c>
      <c r="C522" s="56" t="s">
        <v>815</v>
      </c>
      <c r="D522" s="122" t="s">
        <v>584</v>
      </c>
      <c r="E522" s="122" t="s">
        <v>582</v>
      </c>
      <c r="F522" s="122" t="s">
        <v>583</v>
      </c>
      <c r="G522" s="122" t="s">
        <v>817</v>
      </c>
      <c r="H522" s="122" t="s">
        <v>606</v>
      </c>
      <c r="I522" s="122" t="s">
        <v>605</v>
      </c>
      <c r="J522" s="122" t="s">
        <v>607</v>
      </c>
      <c r="K522" s="122">
        <v>20</v>
      </c>
      <c r="L522" s="122" t="s">
        <v>38</v>
      </c>
      <c r="M522" s="122" t="s">
        <v>608</v>
      </c>
      <c r="N522" s="122" t="s">
        <v>609</v>
      </c>
      <c r="O522" s="157">
        <v>5</v>
      </c>
      <c r="P522" s="93">
        <v>50</v>
      </c>
      <c r="Q522" s="56" t="s">
        <v>38</v>
      </c>
      <c r="R522" s="56" t="s">
        <v>940</v>
      </c>
      <c r="S522" s="56" t="s">
        <v>404</v>
      </c>
      <c r="T522" s="59" t="s">
        <v>2439</v>
      </c>
      <c r="U522" s="56"/>
      <c r="V522" s="56"/>
      <c r="W522" s="56"/>
      <c r="X522" s="56"/>
      <c r="Y522" s="56"/>
      <c r="Z522" s="92"/>
      <c r="AA522" s="293">
        <v>50</v>
      </c>
      <c r="AB522" s="294" t="s">
        <v>2594</v>
      </c>
      <c r="AC522" s="114" t="s">
        <v>2595</v>
      </c>
      <c r="AD522" s="375">
        <f>+VLOOKUP(M522,'[18]PA con seg III Trimestre'!$M$521:$AF$570,18,FALSE)</f>
        <v>50</v>
      </c>
      <c r="AE522" s="375" t="str">
        <f>+VLOOKUP(M522,'[18]PA con seg III Trimestre'!$M$521:$AF$570,19,FALSE)</f>
        <v>se realizo la totalidad de las fases que hacen parte del proceso para la certificacion de la competencia laboral (sensibilizacion, induccion e inscripcion y evaluacion emision de juicio). La meta del producto se cumpllio en su totalidad</v>
      </c>
      <c r="AF522" s="375" t="str">
        <f>+VLOOKUP(M522,'[18]PA con seg III Trimestre'!$M$521:$AF$570,20,FALSE)</f>
        <v>C:\Users\CGUERRERO.INPEC\Desktop\PLAN DE ACCION 2016\Plan de acción tercer trimestre/sena</v>
      </c>
      <c r="AG522" s="93">
        <v>1104</v>
      </c>
      <c r="AH522" s="56" t="s">
        <v>2289</v>
      </c>
      <c r="AI522" s="59" t="s">
        <v>47</v>
      </c>
      <c r="AJ522" s="282">
        <v>42566</v>
      </c>
      <c r="AK522" s="282">
        <v>42658</v>
      </c>
      <c r="AL522" s="308">
        <v>40</v>
      </c>
      <c r="AM522" s="59" t="s">
        <v>2285</v>
      </c>
      <c r="AN522" s="59" t="s">
        <v>49</v>
      </c>
      <c r="AO522" s="59" t="s">
        <v>2439</v>
      </c>
      <c r="AP522" s="93"/>
      <c r="AQ522" s="55"/>
      <c r="AR522" s="55"/>
      <c r="AS522" s="93"/>
      <c r="AT522" s="55"/>
      <c r="AU522" s="56"/>
      <c r="AV522" s="206">
        <v>100</v>
      </c>
      <c r="AW522" s="57">
        <v>0.83695652173913049</v>
      </c>
      <c r="AX522" s="56" t="s">
        <v>2824</v>
      </c>
      <c r="AY522" s="92" t="s">
        <v>2825</v>
      </c>
      <c r="AZ522" s="94">
        <f>+VLOOKUP(AG522,'[18]PA con seg III Trimestre'!$AG$521:$BC$570,20,FALSE)</f>
        <v>100</v>
      </c>
      <c r="BA522" s="106">
        <f t="shared" si="158"/>
        <v>1</v>
      </c>
      <c r="BB522" s="94" t="str">
        <f>+VLOOKUP(AG522,'[18]PA con seg III Trimestre'!$AG$521:$BC$570,22,FALSE)</f>
        <v>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v>
      </c>
      <c r="BC522" s="94" t="str">
        <f>+VLOOKUP(AG522,'[18]PA con seg III Trimestre'!$AG$521:$BC$570,23,FALSE)</f>
        <v>C:/Users/CGUERRERO.INPEC/Desktop/PLAN DE ACCION 2016/Plan de accion tercer trimeste/sena</v>
      </c>
      <c r="BD522" s="107">
        <f t="shared" si="155"/>
        <v>92</v>
      </c>
      <c r="BE522" s="107">
        <f t="shared" si="156"/>
        <v>92</v>
      </c>
      <c r="BF522" s="108">
        <f t="shared" si="157"/>
        <v>1</v>
      </c>
      <c r="BG522" s="381">
        <f t="shared" si="150"/>
        <v>1</v>
      </c>
      <c r="BH522" s="381">
        <f t="shared" si="151"/>
        <v>1</v>
      </c>
      <c r="BI522" s="382">
        <f t="shared" si="152"/>
        <v>0.05</v>
      </c>
      <c r="BJ522" s="381">
        <f t="shared" si="153"/>
        <v>0.4</v>
      </c>
      <c r="BK522" s="381">
        <f t="shared" si="154"/>
        <v>0.02</v>
      </c>
    </row>
    <row r="523" spans="1:63" ht="69.75" customHeight="1" x14ac:dyDescent="0.25">
      <c r="A523" s="56" t="s">
        <v>815</v>
      </c>
      <c r="B523" s="56" t="s">
        <v>584</v>
      </c>
      <c r="C523" s="56" t="s">
        <v>815</v>
      </c>
      <c r="D523" s="122" t="s">
        <v>584</v>
      </c>
      <c r="E523" s="122" t="s">
        <v>582</v>
      </c>
      <c r="F523" s="122" t="s">
        <v>583</v>
      </c>
      <c r="G523" s="122" t="s">
        <v>817</v>
      </c>
      <c r="H523" s="122" t="s">
        <v>606</v>
      </c>
      <c r="I523" s="122" t="s">
        <v>605</v>
      </c>
      <c r="J523" s="122" t="s">
        <v>607</v>
      </c>
      <c r="K523" s="122">
        <v>20</v>
      </c>
      <c r="L523" s="122" t="s">
        <v>38</v>
      </c>
      <c r="M523" s="122" t="s">
        <v>610</v>
      </c>
      <c r="N523" s="122" t="s">
        <v>611</v>
      </c>
      <c r="O523" s="157">
        <v>9</v>
      </c>
      <c r="P523" s="93">
        <v>10</v>
      </c>
      <c r="Q523" s="56" t="s">
        <v>38</v>
      </c>
      <c r="R523" s="56" t="s">
        <v>940</v>
      </c>
      <c r="S523" s="56" t="s">
        <v>404</v>
      </c>
      <c r="T523" s="59" t="s">
        <v>2439</v>
      </c>
      <c r="U523" s="56"/>
      <c r="V523" s="56"/>
      <c r="W523" s="56"/>
      <c r="X523" s="56"/>
      <c r="Y523" s="56"/>
      <c r="Z523" s="92"/>
      <c r="AA523" s="309">
        <v>0</v>
      </c>
      <c r="AB523" s="294" t="s">
        <v>2608</v>
      </c>
      <c r="AC523" s="114" t="s">
        <v>2609</v>
      </c>
      <c r="AD523" s="375">
        <f>+VLOOKUP(M523,'[18]PA con seg III Trimestre'!$M$521:$AF$570,18,FALSE)</f>
        <v>10</v>
      </c>
      <c r="AE523" s="375" t="str">
        <f>+VLOOKUP(M523,'[18]PA con seg III Trimestre'!$M$521:$AF$570,19,FALSE)</f>
        <v>se realizaron las dos actividades programadas que dan cumplimiento al producto para la presente vigencia</v>
      </c>
      <c r="AF523" s="375" t="str">
        <f>+VLOOKUP(M523,'[18]PA con seg III Trimestre'!$M$521:$AF$570,20,FALSE)</f>
        <v>C:\Users\CGUERRERO.INPEC\Desktop</v>
      </c>
      <c r="AG523" s="93" t="s">
        <v>3125</v>
      </c>
      <c r="AH523" s="56" t="s">
        <v>2555</v>
      </c>
      <c r="AI523" s="59" t="s">
        <v>47</v>
      </c>
      <c r="AJ523" s="282">
        <v>42581</v>
      </c>
      <c r="AK523" s="282">
        <v>42704</v>
      </c>
      <c r="AL523" s="308"/>
      <c r="AM523" s="59"/>
      <c r="AN523" s="59"/>
      <c r="AO523" s="59" t="s">
        <v>2439</v>
      </c>
      <c r="AP523" s="93"/>
      <c r="AQ523" s="55"/>
      <c r="AR523" s="55"/>
      <c r="AS523" s="93"/>
      <c r="AT523" s="55"/>
      <c r="AU523" s="56"/>
      <c r="AV523" s="284"/>
      <c r="AW523" s="57">
        <v>0.50406504065040647</v>
      </c>
      <c r="AX523" s="284" t="s">
        <v>2677</v>
      </c>
      <c r="AY523" s="310"/>
      <c r="AZ523" s="94">
        <v>100</v>
      </c>
      <c r="BA523" s="106">
        <f t="shared" si="158"/>
        <v>1</v>
      </c>
      <c r="BB523" s="94" t="s">
        <v>3127</v>
      </c>
      <c r="BC523" s="94" t="s">
        <v>3128</v>
      </c>
      <c r="BD523" s="107">
        <f t="shared" si="155"/>
        <v>123</v>
      </c>
      <c r="BE523" s="107">
        <f t="shared" si="156"/>
        <v>123</v>
      </c>
      <c r="BF523" s="108">
        <f t="shared" si="157"/>
        <v>1</v>
      </c>
      <c r="BG523" s="381">
        <f t="shared" si="150"/>
        <v>1</v>
      </c>
      <c r="BH523" s="381">
        <f t="shared" si="151"/>
        <v>1</v>
      </c>
      <c r="BI523" s="382">
        <f t="shared" si="152"/>
        <v>0.09</v>
      </c>
      <c r="BJ523" s="381">
        <f t="shared" si="153"/>
        <v>0</v>
      </c>
      <c r="BK523" s="381">
        <f t="shared" si="154"/>
        <v>0</v>
      </c>
    </row>
    <row r="524" spans="1:63" ht="121.5" x14ac:dyDescent="0.25">
      <c r="A524" s="111" t="s">
        <v>815</v>
      </c>
      <c r="B524" s="111" t="s">
        <v>584</v>
      </c>
      <c r="C524" s="111" t="s">
        <v>815</v>
      </c>
      <c r="D524" s="112" t="s">
        <v>584</v>
      </c>
      <c r="E524" s="112" t="s">
        <v>582</v>
      </c>
      <c r="F524" s="112" t="s">
        <v>583</v>
      </c>
      <c r="G524" s="112" t="s">
        <v>817</v>
      </c>
      <c r="H524" s="112" t="s">
        <v>606</v>
      </c>
      <c r="I524" s="112" t="s">
        <v>605</v>
      </c>
      <c r="J524" s="112" t="s">
        <v>607</v>
      </c>
      <c r="K524" s="112">
        <v>20</v>
      </c>
      <c r="L524" s="112" t="s">
        <v>38</v>
      </c>
      <c r="M524" s="112" t="s">
        <v>615</v>
      </c>
      <c r="N524" s="112" t="s">
        <v>616</v>
      </c>
      <c r="O524" s="157">
        <v>5</v>
      </c>
      <c r="P524" s="113">
        <v>1</v>
      </c>
      <c r="Q524" s="111" t="s">
        <v>2546</v>
      </c>
      <c r="R524" s="111" t="s">
        <v>940</v>
      </c>
      <c r="S524" s="111" t="s">
        <v>404</v>
      </c>
      <c r="T524" s="114" t="s">
        <v>2439</v>
      </c>
      <c r="U524" s="111"/>
      <c r="V524" s="111"/>
      <c r="W524" s="111"/>
      <c r="X524" s="111"/>
      <c r="Y524" s="111"/>
      <c r="Z524" s="311"/>
      <c r="AA524" s="312">
        <v>0</v>
      </c>
      <c r="AB524" s="294" t="s">
        <v>2608</v>
      </c>
      <c r="AC524" s="114" t="s">
        <v>2609</v>
      </c>
      <c r="AD524" s="375">
        <f>+VLOOKUP(M524,'[18]PA con seg III Trimestre'!$M$521:$AF$570,18,FALSE)</f>
        <v>1</v>
      </c>
      <c r="AE524" s="375" t="str">
        <f>+VLOOKUP(M524,'[18]PA con seg III Trimestre'!$M$521:$AF$570,19,FALSE)</f>
        <v>se realizo el seguimiento el cual se evidencia en la elaboración de informe el cual corresponde a la intervencion realizada a Directores, Subdirectores, jefes de oficina y Coordinadores de Grupo.</v>
      </c>
      <c r="AF524" s="375" t="str">
        <f>+VLOOKUP(M524,'[18]PA con seg III Trimestre'!$M$521:$AF$570,20,FALSE)</f>
        <v>C:\Users\CGUERRERO.INPEC\Desktop</v>
      </c>
      <c r="AG524" s="113" t="s">
        <v>3126</v>
      </c>
      <c r="AH524" s="111" t="s">
        <v>2556</v>
      </c>
      <c r="AI524" s="114" t="s">
        <v>47</v>
      </c>
      <c r="AJ524" s="295">
        <v>42705</v>
      </c>
      <c r="AK524" s="295">
        <v>42716</v>
      </c>
      <c r="AL524" s="114">
        <v>50</v>
      </c>
      <c r="AM524" s="111" t="s">
        <v>2285</v>
      </c>
      <c r="AN524" s="111" t="s">
        <v>2314</v>
      </c>
      <c r="AO524" s="114" t="s">
        <v>2439</v>
      </c>
      <c r="AP524" s="113"/>
      <c r="AQ524" s="222"/>
      <c r="AR524" s="222"/>
      <c r="AS524" s="113"/>
      <c r="AT524" s="222"/>
      <c r="AU524" s="111"/>
      <c r="AV524" s="313"/>
      <c r="AW524" s="298" t="s">
        <v>3102</v>
      </c>
      <c r="AX524" s="313"/>
      <c r="AY524" s="314"/>
      <c r="AZ524" s="94">
        <v>100</v>
      </c>
      <c r="BA524" s="106">
        <f t="shared" si="158"/>
        <v>1</v>
      </c>
      <c r="BB524" s="94" t="s">
        <v>3129</v>
      </c>
      <c r="BC524" s="94" t="s">
        <v>3130</v>
      </c>
      <c r="BD524" s="107">
        <f t="shared" si="155"/>
        <v>11</v>
      </c>
      <c r="BE524" s="107">
        <f t="shared" si="156"/>
        <v>11</v>
      </c>
      <c r="BF524" s="108">
        <f t="shared" si="157"/>
        <v>1</v>
      </c>
      <c r="BG524" s="381">
        <f t="shared" si="150"/>
        <v>1</v>
      </c>
      <c r="BH524" s="381">
        <f t="shared" si="151"/>
        <v>1</v>
      </c>
      <c r="BI524" s="382">
        <f t="shared" si="152"/>
        <v>0.05</v>
      </c>
      <c r="BJ524" s="381">
        <f t="shared" si="153"/>
        <v>0.5</v>
      </c>
      <c r="BK524" s="381">
        <f t="shared" si="154"/>
        <v>2.5000000000000001E-2</v>
      </c>
    </row>
    <row r="525" spans="1:63" ht="54" x14ac:dyDescent="0.25">
      <c r="A525" s="315" t="s">
        <v>815</v>
      </c>
      <c r="B525" s="315" t="s">
        <v>584</v>
      </c>
      <c r="C525" s="315" t="s">
        <v>815</v>
      </c>
      <c r="D525" s="315" t="s">
        <v>584</v>
      </c>
      <c r="E525" s="315" t="s">
        <v>582</v>
      </c>
      <c r="F525" s="315" t="s">
        <v>583</v>
      </c>
      <c r="G525" s="315" t="s">
        <v>817</v>
      </c>
      <c r="H525" s="315" t="s">
        <v>606</v>
      </c>
      <c r="I525" s="315" t="s">
        <v>605</v>
      </c>
      <c r="J525" s="315" t="s">
        <v>607</v>
      </c>
      <c r="K525" s="315">
        <v>20</v>
      </c>
      <c r="L525" s="315" t="s">
        <v>38</v>
      </c>
      <c r="M525" s="171" t="s">
        <v>608</v>
      </c>
      <c r="N525" s="171" t="s">
        <v>611</v>
      </c>
      <c r="O525" s="157">
        <v>5</v>
      </c>
      <c r="P525" s="171">
        <v>80</v>
      </c>
      <c r="Q525" s="171" t="s">
        <v>38</v>
      </c>
      <c r="R525" s="171" t="s">
        <v>940</v>
      </c>
      <c r="S525" s="171" t="s">
        <v>404</v>
      </c>
      <c r="T525" s="261" t="s">
        <v>2439</v>
      </c>
      <c r="U525" s="316"/>
      <c r="V525" s="316"/>
      <c r="W525" s="316"/>
      <c r="X525" s="316"/>
      <c r="Y525" s="316"/>
      <c r="Z525" s="317"/>
      <c r="AA525" s="309">
        <v>80</v>
      </c>
      <c r="AB525" s="294" t="s">
        <v>2594</v>
      </c>
      <c r="AC525" s="114" t="s">
        <v>2595</v>
      </c>
      <c r="AD525" s="375">
        <f>+VLOOKUP(M525,'[18]PA con seg III Trimestre'!$M$521:$AF$570,18,FALSE)</f>
        <v>50</v>
      </c>
      <c r="AE525" s="375" t="str">
        <f>+VLOOKUP(M525,'[18]PA con seg III Trimestre'!$M$521:$AF$570,19,FALSE)</f>
        <v>se realizo la totalidad de las fases que hacen parte del proceso para la certificacion de la competencia laboral (sensibilizacion, induccion e inscripcion y evaluacion emision de juicio). La meta del producto se cumpllio en su totalidad</v>
      </c>
      <c r="AF525" s="375" t="str">
        <f>+VLOOKUP(M525,'[18]PA con seg III Trimestre'!$M$521:$AF$570,20,FALSE)</f>
        <v>C:\Users\CGUERRERO.INPEC\Desktop\PLAN DE ACCION 2016\Plan de acción tercer trimestre/sena</v>
      </c>
      <c r="AG525" s="170">
        <v>1105</v>
      </c>
      <c r="AH525" s="170" t="s">
        <v>2290</v>
      </c>
      <c r="AI525" s="170" t="s">
        <v>47</v>
      </c>
      <c r="AJ525" s="302">
        <v>42644</v>
      </c>
      <c r="AK525" s="302">
        <v>42583</v>
      </c>
      <c r="AL525" s="261">
        <v>50</v>
      </c>
      <c r="AM525" s="170" t="s">
        <v>2285</v>
      </c>
      <c r="AN525" s="170" t="s">
        <v>49</v>
      </c>
      <c r="AO525" s="170" t="s">
        <v>2439</v>
      </c>
      <c r="AP525" s="318"/>
      <c r="AQ525" s="319"/>
      <c r="AR525" s="320"/>
      <c r="AS525" s="321"/>
      <c r="AT525" s="320"/>
      <c r="AU525" s="315"/>
      <c r="AV525" s="262"/>
      <c r="AW525" s="322">
        <v>1</v>
      </c>
      <c r="AX525" s="323"/>
      <c r="AY525" s="324"/>
      <c r="AZ525" s="94">
        <f>+VLOOKUP(AG525,'[18]PA con seg III Trimestre'!$AG$521:$BC$570,20,FALSE)</f>
        <v>100</v>
      </c>
      <c r="BA525" s="106">
        <f t="shared" si="158"/>
        <v>1</v>
      </c>
      <c r="BB525" s="94" t="str">
        <f>+VLOOKUP(AG525,'[18]PA con seg III Trimestre'!$AG$521:$BC$570,22,FALSE)</f>
        <v>esta actividad fue modificada en respectivo formato el dia 22 de septiembre de 2016, fue modificada por la actividad divulgacion del documento de compromisos eticos.</v>
      </c>
      <c r="BC525" s="94">
        <f>+VLOOKUP(AG525,'[18]PA con seg III Trimestre'!$AG$521:$BC$570,23,FALSE)</f>
        <v>0</v>
      </c>
      <c r="BD525" s="107">
        <f t="shared" si="155"/>
        <v>-61</v>
      </c>
      <c r="BE525" s="107">
        <f t="shared" si="156"/>
        <v>-61</v>
      </c>
      <c r="BF525" s="108">
        <f t="shared" si="157"/>
        <v>1</v>
      </c>
      <c r="BG525" s="381">
        <f t="shared" si="150"/>
        <v>0.625</v>
      </c>
      <c r="BH525" s="381">
        <f t="shared" si="151"/>
        <v>0.625</v>
      </c>
      <c r="BI525" s="382">
        <f t="shared" si="152"/>
        <v>3.125E-2</v>
      </c>
      <c r="BJ525" s="381">
        <f t="shared" si="153"/>
        <v>0.5</v>
      </c>
      <c r="BK525" s="381">
        <f t="shared" si="154"/>
        <v>2.5000000000000001E-2</v>
      </c>
    </row>
    <row r="526" spans="1:63" ht="54" x14ac:dyDescent="0.25">
      <c r="A526" s="325" t="s">
        <v>815</v>
      </c>
      <c r="B526" s="325" t="s">
        <v>584</v>
      </c>
      <c r="C526" s="325" t="s">
        <v>815</v>
      </c>
      <c r="D526" s="325" t="s">
        <v>584</v>
      </c>
      <c r="E526" s="325" t="s">
        <v>582</v>
      </c>
      <c r="F526" s="325" t="s">
        <v>583</v>
      </c>
      <c r="G526" s="325" t="s">
        <v>817</v>
      </c>
      <c r="H526" s="325" t="s">
        <v>606</v>
      </c>
      <c r="I526" s="325" t="s">
        <v>605</v>
      </c>
      <c r="J526" s="325" t="s">
        <v>607</v>
      </c>
      <c r="K526" s="325">
        <v>20</v>
      </c>
      <c r="L526" s="325" t="s">
        <v>38</v>
      </c>
      <c r="M526" s="122" t="s">
        <v>608</v>
      </c>
      <c r="N526" s="122" t="s">
        <v>611</v>
      </c>
      <c r="O526" s="157">
        <v>5</v>
      </c>
      <c r="P526" s="122">
        <v>80</v>
      </c>
      <c r="Q526" s="122" t="s">
        <v>38</v>
      </c>
      <c r="R526" s="122" t="s">
        <v>940</v>
      </c>
      <c r="S526" s="122" t="s">
        <v>404</v>
      </c>
      <c r="T526" s="59" t="s">
        <v>2439</v>
      </c>
      <c r="U526" s="325"/>
      <c r="V526" s="325"/>
      <c r="W526" s="325"/>
      <c r="X526" s="325"/>
      <c r="Y526" s="325"/>
      <c r="Z526" s="326"/>
      <c r="AA526" s="309">
        <v>80</v>
      </c>
      <c r="AB526" s="294" t="s">
        <v>2594</v>
      </c>
      <c r="AC526" s="114" t="s">
        <v>2595</v>
      </c>
      <c r="AD526" s="375">
        <f>+VLOOKUP(M526,'[18]PA con seg III Trimestre'!$M$521:$AF$570,18,FALSE)</f>
        <v>50</v>
      </c>
      <c r="AE526" s="375" t="str">
        <f>+VLOOKUP(M526,'[18]PA con seg III Trimestre'!$M$521:$AF$570,19,FALSE)</f>
        <v>se realizo la totalidad de las fases que hacen parte del proceso para la certificacion de la competencia laboral (sensibilizacion, induccion e inscripcion y evaluacion emision de juicio). La meta del producto se cumpllio en su totalidad</v>
      </c>
      <c r="AF526" s="375" t="str">
        <f>+VLOOKUP(M526,'[18]PA con seg III Trimestre'!$M$521:$AF$570,20,FALSE)</f>
        <v>C:\Users\CGUERRERO.INPEC\Desktop\PLAN DE ACCION 2016\Plan de acción tercer trimestre/sena</v>
      </c>
      <c r="AG526" s="56">
        <v>1106</v>
      </c>
      <c r="AH526" s="56" t="s">
        <v>2291</v>
      </c>
      <c r="AI526" s="56" t="s">
        <v>47</v>
      </c>
      <c r="AJ526" s="282">
        <v>42614</v>
      </c>
      <c r="AK526" s="282">
        <v>42704</v>
      </c>
      <c r="AL526" s="59">
        <v>50</v>
      </c>
      <c r="AM526" s="56" t="s">
        <v>2285</v>
      </c>
      <c r="AN526" s="56" t="s">
        <v>49</v>
      </c>
      <c r="AO526" s="56" t="s">
        <v>2439</v>
      </c>
      <c r="AP526" s="327"/>
      <c r="AQ526" s="328"/>
      <c r="AR526" s="328"/>
      <c r="AS526" s="327"/>
      <c r="AT526" s="328"/>
      <c r="AU526" s="325"/>
      <c r="AV526" s="284"/>
      <c r="AW526" s="329">
        <v>0.32222222222222224</v>
      </c>
      <c r="AX526" s="330" t="s">
        <v>2677</v>
      </c>
      <c r="AY526" s="331"/>
      <c r="AZ526" s="94">
        <f>+VLOOKUP(AG526,'[18]PA con seg III Trimestre'!$AG$521:$BC$570,20,FALSE)</f>
        <v>100</v>
      </c>
      <c r="BA526" s="106">
        <f t="shared" si="158"/>
        <v>1</v>
      </c>
      <c r="BB526" s="94" t="str">
        <f>+VLOOKUP(AG526,'[18]PA con seg III Trimestre'!$AG$521:$BC$570,22,FALSE)</f>
        <v>esta actividad fue modificada en respectivo formato el dia 22 de septiembre de 2016, fue modificada por la actividad realizacion de informe del proceso de capacitacion realizado a los lideres de grupo</v>
      </c>
      <c r="BC526" s="94">
        <f>+VLOOKUP(AG526,'[18]PA con seg III Trimestre'!$AG$521:$BC$570,23,FALSE)</f>
        <v>0</v>
      </c>
      <c r="BD526" s="107">
        <f t="shared" si="155"/>
        <v>90</v>
      </c>
      <c r="BE526" s="107">
        <f t="shared" si="156"/>
        <v>90</v>
      </c>
      <c r="BF526" s="108">
        <f t="shared" si="157"/>
        <v>1</v>
      </c>
      <c r="BG526" s="381">
        <f t="shared" si="150"/>
        <v>0.625</v>
      </c>
      <c r="BH526" s="381">
        <f t="shared" si="151"/>
        <v>0.625</v>
      </c>
      <c r="BI526" s="382">
        <f t="shared" si="152"/>
        <v>3.125E-2</v>
      </c>
      <c r="BJ526" s="381">
        <f t="shared" si="153"/>
        <v>0.5</v>
      </c>
      <c r="BK526" s="381">
        <f t="shared" si="154"/>
        <v>2.5000000000000001E-2</v>
      </c>
    </row>
    <row r="527" spans="1:63" ht="67.5" x14ac:dyDescent="0.25">
      <c r="A527" s="111" t="s">
        <v>815</v>
      </c>
      <c r="B527" s="111" t="s">
        <v>584</v>
      </c>
      <c r="C527" s="111" t="s">
        <v>815</v>
      </c>
      <c r="D527" s="112" t="s">
        <v>584</v>
      </c>
      <c r="E527" s="112" t="s">
        <v>582</v>
      </c>
      <c r="F527" s="112" t="s">
        <v>583</v>
      </c>
      <c r="G527" s="112" t="s">
        <v>817</v>
      </c>
      <c r="H527" s="112" t="s">
        <v>606</v>
      </c>
      <c r="I527" s="112" t="s">
        <v>605</v>
      </c>
      <c r="J527" s="112" t="s">
        <v>607</v>
      </c>
      <c r="K527" s="112">
        <v>20</v>
      </c>
      <c r="L527" s="112" t="s">
        <v>38</v>
      </c>
      <c r="M527" s="112" t="s">
        <v>612</v>
      </c>
      <c r="N527" s="112" t="s">
        <v>2292</v>
      </c>
      <c r="O527" s="157">
        <v>5</v>
      </c>
      <c r="P527" s="113">
        <v>25</v>
      </c>
      <c r="Q527" s="111" t="s">
        <v>38</v>
      </c>
      <c r="R527" s="158" t="s">
        <v>940</v>
      </c>
      <c r="S527" s="114" t="s">
        <v>404</v>
      </c>
      <c r="T527" s="111" t="s">
        <v>2439</v>
      </c>
      <c r="U527" s="291">
        <v>18</v>
      </c>
      <c r="V527" s="114" t="s">
        <v>2293</v>
      </c>
      <c r="W527" s="114" t="s">
        <v>2294</v>
      </c>
      <c r="X527" s="114">
        <v>25</v>
      </c>
      <c r="Y527" s="114" t="s">
        <v>2295</v>
      </c>
      <c r="Z527" s="292" t="s">
        <v>2296</v>
      </c>
      <c r="AA527" s="309">
        <v>25</v>
      </c>
      <c r="AB527" s="294" t="s">
        <v>2295</v>
      </c>
      <c r="AC527" s="114" t="s">
        <v>2296</v>
      </c>
      <c r="AD527" s="375">
        <f>+VLOOKUP(M527,'[18]PA con seg III Trimestre'!$M$521:$AF$570,18,FALSE)</f>
        <v>25</v>
      </c>
      <c r="AE527" s="375" t="str">
        <f>+VLOOKUP(M527,'[18]PA con seg III Trimestre'!$M$521:$AF$570,19,FALSE)</f>
        <v>se realizo la III feria de alizanzas empresariales los dias 19 y 20 de mayo de 2016, para lo cual se alcanzaria el 100% de cumplimiento en el producto</v>
      </c>
      <c r="AF527" s="375" t="str">
        <f>+VLOOKUP(M527,'[18]PA con seg III Trimestre'!$M$521:$AF$570,20,FALSE)</f>
        <v>C:\Users\CGUERRERO.INPEC\Desktop\PLAN DE ACCION 2016\Plan de acción segundo trimestre/feria de salud</v>
      </c>
      <c r="AG527" s="113">
        <v>1110</v>
      </c>
      <c r="AH527" s="111" t="s">
        <v>2297</v>
      </c>
      <c r="AI527" s="114" t="s">
        <v>47</v>
      </c>
      <c r="AJ527" s="295">
        <v>42430</v>
      </c>
      <c r="AK527" s="295">
        <v>42643</v>
      </c>
      <c r="AL527" s="158">
        <v>40</v>
      </c>
      <c r="AM527" s="114" t="s">
        <v>2298</v>
      </c>
      <c r="AN527" s="114" t="s">
        <v>104</v>
      </c>
      <c r="AO527" s="114" t="s">
        <v>2439</v>
      </c>
      <c r="AP527" s="113">
        <v>100</v>
      </c>
      <c r="AQ527" s="222" t="s">
        <v>2299</v>
      </c>
      <c r="AR527" s="222" t="s">
        <v>2294</v>
      </c>
      <c r="AS527" s="113">
        <v>100</v>
      </c>
      <c r="AT527" s="222" t="s">
        <v>2299</v>
      </c>
      <c r="AU527" s="111" t="s">
        <v>2294</v>
      </c>
      <c r="AV527" s="297">
        <f>+AS527</f>
        <v>100</v>
      </c>
      <c r="AW527" s="298">
        <v>1</v>
      </c>
      <c r="AX527" s="222" t="str">
        <f t="shared" ref="AX527:AY530" si="159">+AT527</f>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
      <c r="AY527" s="299" t="str">
        <f t="shared" si="159"/>
        <v>C:\Users\CGUERRERO.INPEC\Desktop\PLAN DE ACCION 2016\Plan de acción primer trimestre/feria de salud</v>
      </c>
      <c r="AZ527" s="94">
        <f>+VLOOKUP(AG527,'[18]PA con seg III Trimestre'!$AG$521:$BC$570,20,FALSE)</f>
        <v>100</v>
      </c>
      <c r="BA527" s="106">
        <f t="shared" si="158"/>
        <v>1</v>
      </c>
      <c r="BB527" s="94" t="str">
        <f>+VLOOKUP(AG527,'[18]PA con seg III Trimestre'!$AG$521:$BC$570,22,FALSE)</f>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
      <c r="BC527" s="94" t="str">
        <f>+VLOOKUP(AG527,'[18]PA con seg III Trimestre'!$AG$521:$BC$570,23,FALSE)</f>
        <v>C:\Users\CGUERRERO.INPEC\Desktop\PLAN DE ACCION 2016\Plan de acción primer trimestre/feria de salud</v>
      </c>
      <c r="BD527" s="107">
        <f t="shared" si="155"/>
        <v>213</v>
      </c>
      <c r="BE527" s="107">
        <f t="shared" si="156"/>
        <v>213</v>
      </c>
      <c r="BF527" s="108">
        <f t="shared" si="157"/>
        <v>1</v>
      </c>
      <c r="BG527" s="381">
        <f t="shared" si="150"/>
        <v>1</v>
      </c>
      <c r="BH527" s="381">
        <f t="shared" si="151"/>
        <v>1</v>
      </c>
      <c r="BI527" s="382">
        <f t="shared" si="152"/>
        <v>0.05</v>
      </c>
      <c r="BJ527" s="381">
        <f t="shared" si="153"/>
        <v>0.4</v>
      </c>
      <c r="BK527" s="381">
        <f t="shared" si="154"/>
        <v>0.02</v>
      </c>
    </row>
    <row r="528" spans="1:63" ht="67.5" x14ac:dyDescent="0.25">
      <c r="A528" s="56" t="s">
        <v>815</v>
      </c>
      <c r="B528" s="56" t="s">
        <v>584</v>
      </c>
      <c r="C528" s="56" t="s">
        <v>815</v>
      </c>
      <c r="D528" s="122" t="s">
        <v>584</v>
      </c>
      <c r="E528" s="122" t="s">
        <v>582</v>
      </c>
      <c r="F528" s="122" t="s">
        <v>583</v>
      </c>
      <c r="G528" s="122" t="s">
        <v>817</v>
      </c>
      <c r="H528" s="122" t="s">
        <v>606</v>
      </c>
      <c r="I528" s="122" t="s">
        <v>605</v>
      </c>
      <c r="J528" s="122" t="s">
        <v>607</v>
      </c>
      <c r="K528" s="122">
        <v>20</v>
      </c>
      <c r="L528" s="122" t="s">
        <v>38</v>
      </c>
      <c r="M528" s="122" t="s">
        <v>612</v>
      </c>
      <c r="N528" s="122" t="s">
        <v>2292</v>
      </c>
      <c r="O528" s="157">
        <v>5</v>
      </c>
      <c r="P528" s="93">
        <v>25</v>
      </c>
      <c r="Q528" s="56" t="s">
        <v>38</v>
      </c>
      <c r="R528" s="56" t="s">
        <v>940</v>
      </c>
      <c r="S528" s="56" t="s">
        <v>404</v>
      </c>
      <c r="T528" s="56" t="s">
        <v>2439</v>
      </c>
      <c r="U528" s="56"/>
      <c r="V528" s="56"/>
      <c r="W528" s="56"/>
      <c r="X528" s="56"/>
      <c r="Y528" s="56"/>
      <c r="Z528" s="92"/>
      <c r="AA528" s="309">
        <v>25</v>
      </c>
      <c r="AB528" s="294" t="s">
        <v>2295</v>
      </c>
      <c r="AC528" s="114" t="s">
        <v>2296</v>
      </c>
      <c r="AD528" s="375">
        <f>+VLOOKUP(M528,'[18]PA con seg III Trimestre'!$M$521:$AF$570,18,FALSE)</f>
        <v>25</v>
      </c>
      <c r="AE528" s="375" t="str">
        <f>+VLOOKUP(M528,'[18]PA con seg III Trimestre'!$M$521:$AF$570,19,FALSE)</f>
        <v>se realizo la III feria de alizanzas empresariales los dias 19 y 20 de mayo de 2016, para lo cual se alcanzaria el 100% de cumplimiento en el producto</v>
      </c>
      <c r="AF528" s="375" t="str">
        <f>+VLOOKUP(M528,'[18]PA con seg III Trimestre'!$M$521:$AF$570,20,FALSE)</f>
        <v>C:\Users\CGUERRERO.INPEC\Desktop\PLAN DE ACCION 2016\Plan de acción segundo trimestre/feria de salud</v>
      </c>
      <c r="AG528" s="93">
        <v>1111</v>
      </c>
      <c r="AH528" s="56" t="s">
        <v>2300</v>
      </c>
      <c r="AI528" s="59" t="s">
        <v>47</v>
      </c>
      <c r="AJ528" s="282">
        <v>42401</v>
      </c>
      <c r="AK528" s="282">
        <v>42704</v>
      </c>
      <c r="AL528" s="308">
        <v>30</v>
      </c>
      <c r="AM528" s="59" t="s">
        <v>2301</v>
      </c>
      <c r="AN528" s="59" t="s">
        <v>104</v>
      </c>
      <c r="AO528" s="59" t="s">
        <v>2439</v>
      </c>
      <c r="AP528" s="93">
        <v>100</v>
      </c>
      <c r="AQ528" s="55" t="s">
        <v>2302</v>
      </c>
      <c r="AR528" s="55" t="s">
        <v>2303</v>
      </c>
      <c r="AS528" s="93">
        <v>100</v>
      </c>
      <c r="AT528" s="55" t="s">
        <v>2302</v>
      </c>
      <c r="AU528" s="56" t="s">
        <v>2303</v>
      </c>
      <c r="AV528" s="58">
        <f>+AS528</f>
        <v>100</v>
      </c>
      <c r="AW528" s="57">
        <v>0.79867986798679869</v>
      </c>
      <c r="AX528" s="55" t="str">
        <f t="shared" si="159"/>
        <v xml:space="preserve">se realizo la feria de vivienda con el fondo nacional del ahorro en la direccion general del INPEC desde las 8 hasta las 5 horas. en ocasion de realizar la feria de vivienda se da cumplimiento a la resolucion No. 000421 del 10 de febrero de 2014 </v>
      </c>
      <c r="AY528" s="85" t="str">
        <f t="shared" si="159"/>
        <v>C:\Users\CGUERRERO.INPEC\Desktop\PLAN DE ACCION 2016\Plan de acción primer trimestre/feria de vivienda</v>
      </c>
      <c r="AZ528" s="94">
        <f>+VLOOKUP(AG528,'[18]PA con seg III Trimestre'!$AG$521:$BC$570,20,FALSE)</f>
        <v>100</v>
      </c>
      <c r="BA528" s="106">
        <f t="shared" si="158"/>
        <v>1</v>
      </c>
      <c r="BB528" s="94" t="str">
        <f>+VLOOKUP(AG528,'[18]PA con seg III Trimestre'!$AG$521:$BC$570,22,FALSE)</f>
        <v xml:space="preserve">se realizo la feria de vivienda con el fondo nacional del ahorro en la direccion general del INPEC desde las 8 hasta las 5 horas. en ocasion de realizar la feria de vivienda se da cumplimiento a la resolucion No. 000421 del 10 de febrero de 2014 </v>
      </c>
      <c r="BC528" s="94" t="str">
        <f>+VLOOKUP(AG528,'[18]PA con seg III Trimestre'!$AG$521:$BC$570,23,FALSE)</f>
        <v>C:\Users\CGUERRERO.INPEC\Desktop\PLAN DE ACCION 2016\Plan de acción primer trimestre/feria de vivienda</v>
      </c>
      <c r="BD528" s="107">
        <f t="shared" si="155"/>
        <v>303</v>
      </c>
      <c r="BE528" s="107">
        <f t="shared" si="156"/>
        <v>303</v>
      </c>
      <c r="BF528" s="108">
        <f t="shared" si="157"/>
        <v>1</v>
      </c>
      <c r="BG528" s="381">
        <f t="shared" si="150"/>
        <v>1</v>
      </c>
      <c r="BH528" s="381">
        <f t="shared" si="151"/>
        <v>1</v>
      </c>
      <c r="BI528" s="382">
        <f t="shared" si="152"/>
        <v>0.05</v>
      </c>
      <c r="BJ528" s="381">
        <f t="shared" si="153"/>
        <v>0.3</v>
      </c>
      <c r="BK528" s="381">
        <f t="shared" si="154"/>
        <v>1.4999999999999999E-2</v>
      </c>
    </row>
    <row r="529" spans="1:63" ht="40.5" x14ac:dyDescent="0.25">
      <c r="A529" s="56" t="s">
        <v>815</v>
      </c>
      <c r="B529" s="56" t="s">
        <v>584</v>
      </c>
      <c r="C529" s="56" t="s">
        <v>815</v>
      </c>
      <c r="D529" s="122" t="s">
        <v>584</v>
      </c>
      <c r="E529" s="122" t="s">
        <v>582</v>
      </c>
      <c r="F529" s="122" t="s">
        <v>583</v>
      </c>
      <c r="G529" s="122" t="s">
        <v>817</v>
      </c>
      <c r="H529" s="122" t="s">
        <v>606</v>
      </c>
      <c r="I529" s="122" t="s">
        <v>605</v>
      </c>
      <c r="J529" s="122" t="s">
        <v>607</v>
      </c>
      <c r="K529" s="122">
        <v>20</v>
      </c>
      <c r="L529" s="122" t="s">
        <v>38</v>
      </c>
      <c r="M529" s="122" t="s">
        <v>612</v>
      </c>
      <c r="N529" s="122" t="s">
        <v>2292</v>
      </c>
      <c r="O529" s="157">
        <v>5</v>
      </c>
      <c r="P529" s="93">
        <v>25</v>
      </c>
      <c r="Q529" s="56" t="s">
        <v>38</v>
      </c>
      <c r="R529" s="56" t="s">
        <v>940</v>
      </c>
      <c r="S529" s="56" t="s">
        <v>404</v>
      </c>
      <c r="T529" s="56" t="s">
        <v>2439</v>
      </c>
      <c r="U529" s="56"/>
      <c r="V529" s="56"/>
      <c r="W529" s="56"/>
      <c r="X529" s="56"/>
      <c r="Y529" s="56"/>
      <c r="Z529" s="92"/>
      <c r="AA529" s="309">
        <v>25</v>
      </c>
      <c r="AB529" s="294" t="s">
        <v>2295</v>
      </c>
      <c r="AC529" s="114" t="s">
        <v>2296</v>
      </c>
      <c r="AD529" s="375">
        <f>+VLOOKUP(M529,'[18]PA con seg III Trimestre'!$M$521:$AF$570,18,FALSE)</f>
        <v>25</v>
      </c>
      <c r="AE529" s="375" t="str">
        <f>+VLOOKUP(M529,'[18]PA con seg III Trimestre'!$M$521:$AF$570,19,FALSE)</f>
        <v>se realizo la III feria de alizanzas empresariales los dias 19 y 20 de mayo de 2016, para lo cual se alcanzaria el 100% de cumplimiento en el producto</v>
      </c>
      <c r="AF529" s="375" t="str">
        <f>+VLOOKUP(M529,'[18]PA con seg III Trimestre'!$M$521:$AF$570,20,FALSE)</f>
        <v>C:\Users\CGUERRERO.INPEC\Desktop\PLAN DE ACCION 2016\Plan de acción segundo trimestre/feria de salud</v>
      </c>
      <c r="AG529" s="93">
        <v>1112</v>
      </c>
      <c r="AH529" s="56" t="s">
        <v>2304</v>
      </c>
      <c r="AI529" s="59" t="s">
        <v>47</v>
      </c>
      <c r="AJ529" s="282">
        <v>42491</v>
      </c>
      <c r="AK529" s="282">
        <v>42716</v>
      </c>
      <c r="AL529" s="308">
        <v>30</v>
      </c>
      <c r="AM529" s="59" t="s">
        <v>2305</v>
      </c>
      <c r="AN529" s="59" t="s">
        <v>1193</v>
      </c>
      <c r="AO529" s="59" t="s">
        <v>2439</v>
      </c>
      <c r="AP529" s="93"/>
      <c r="AQ529" s="55"/>
      <c r="AR529" s="55"/>
      <c r="AS529" s="93">
        <v>100</v>
      </c>
      <c r="AT529" s="55" t="s">
        <v>2306</v>
      </c>
      <c r="AU529" s="56" t="s">
        <v>2307</v>
      </c>
      <c r="AV529" s="58">
        <f>+AS529</f>
        <v>100</v>
      </c>
      <c r="AW529" s="57">
        <v>0.67555555555555558</v>
      </c>
      <c r="AX529" s="55" t="str">
        <f t="shared" si="159"/>
        <v>se realizo la III feria de alianzas empresariales los dias 19 y 20 de mayo contando con la participacion de empresas de servicios y financieras</v>
      </c>
      <c r="AY529" s="85" t="str">
        <f t="shared" si="159"/>
        <v>C:\Users\CGUERRERO.INPEC\Desktop\PLAN DE ACCION 2016\Plan de acción segundo trimestre/feria de servicios</v>
      </c>
      <c r="AZ529" s="94">
        <f>+VLOOKUP(AG529,'[18]PA con seg III Trimestre'!$AG$521:$BC$570,20,FALSE)</f>
        <v>100</v>
      </c>
      <c r="BA529" s="106">
        <f t="shared" si="158"/>
        <v>1</v>
      </c>
      <c r="BB529" s="94" t="str">
        <f>+VLOOKUP(AG529,'[18]PA con seg III Trimestre'!$AG$521:$BC$570,22,FALSE)</f>
        <v>se realizo la III feria de alianzas empresariales los dias 19 y 20 de mayo contando con la participacion de empresas de servicios y financieras</v>
      </c>
      <c r="BC529" s="94" t="str">
        <f>+VLOOKUP(AG529,'[18]PA con seg III Trimestre'!$AG$521:$BC$570,23,FALSE)</f>
        <v>C:\Users\CGUERRERO.INPEC\Desktop\PLAN DE ACCION 2016\Plan de acción segundo trimestre/feria de servicios</v>
      </c>
      <c r="BD529" s="107">
        <f t="shared" si="155"/>
        <v>225</v>
      </c>
      <c r="BE529" s="107">
        <f t="shared" si="156"/>
        <v>225</v>
      </c>
      <c r="BF529" s="108">
        <f t="shared" si="157"/>
        <v>1</v>
      </c>
      <c r="BG529" s="381">
        <f t="shared" si="150"/>
        <v>1</v>
      </c>
      <c r="BH529" s="381">
        <f t="shared" si="151"/>
        <v>1</v>
      </c>
      <c r="BI529" s="382">
        <f t="shared" si="152"/>
        <v>0.05</v>
      </c>
      <c r="BJ529" s="381">
        <f t="shared" si="153"/>
        <v>0.3</v>
      </c>
      <c r="BK529" s="381">
        <f t="shared" si="154"/>
        <v>1.4999999999999999E-2</v>
      </c>
    </row>
    <row r="530" spans="1:63" ht="40.5" x14ac:dyDescent="0.25">
      <c r="A530" s="170" t="s">
        <v>815</v>
      </c>
      <c r="B530" s="170" t="s">
        <v>584</v>
      </c>
      <c r="C530" s="170" t="s">
        <v>815</v>
      </c>
      <c r="D530" s="171" t="s">
        <v>584</v>
      </c>
      <c r="E530" s="171" t="s">
        <v>582</v>
      </c>
      <c r="F530" s="171" t="s">
        <v>583</v>
      </c>
      <c r="G530" s="171" t="s">
        <v>817</v>
      </c>
      <c r="H530" s="171" t="s">
        <v>606</v>
      </c>
      <c r="I530" s="171" t="s">
        <v>605</v>
      </c>
      <c r="J530" s="171" t="s">
        <v>607</v>
      </c>
      <c r="K530" s="171">
        <v>20</v>
      </c>
      <c r="L530" s="171" t="s">
        <v>38</v>
      </c>
      <c r="M530" s="171" t="s">
        <v>613</v>
      </c>
      <c r="N530" s="171" t="s">
        <v>614</v>
      </c>
      <c r="O530" s="157">
        <v>5</v>
      </c>
      <c r="P530" s="300">
        <v>350</v>
      </c>
      <c r="Q530" s="170" t="s">
        <v>41</v>
      </c>
      <c r="R530" s="173" t="s">
        <v>940</v>
      </c>
      <c r="S530" s="261" t="s">
        <v>404</v>
      </c>
      <c r="T530" s="170" t="s">
        <v>2439</v>
      </c>
      <c r="U530" s="261"/>
      <c r="V530" s="261" t="s">
        <v>2308</v>
      </c>
      <c r="W530" s="261"/>
      <c r="X530" s="261"/>
      <c r="Y530" s="261"/>
      <c r="Z530" s="332"/>
      <c r="AA530" s="333">
        <v>350</v>
      </c>
      <c r="AB530" s="294" t="s">
        <v>2596</v>
      </c>
      <c r="AC530" s="114" t="s">
        <v>2597</v>
      </c>
      <c r="AD530" s="375">
        <f>+VLOOKUP(M530,'[18]PA con seg III Trimestre'!$M$521:$AF$570,18,FALSE)</f>
        <v>350</v>
      </c>
      <c r="AE530" s="375" t="str">
        <f>+VLOOKUP(M530,'[18]PA con seg III Trimestre'!$M$521:$AF$570,19,FALSE)</f>
        <v>se beneficiaron un total de 450 funcionarios con incentivos pecuniarios y no pecuniarios sobrepasando la meta propuesta que eran 350 funcionarios</v>
      </c>
      <c r="AF530" s="375" t="str">
        <f>+VLOOKUP(M530,'[18]PA con seg III Trimestre'!$M$521:$AF$570,20,FALSE)</f>
        <v>C:/Users/CGUERRERO.INPEC/Deskop/PLAN DE ACCION 2016/Plan de accion tercer trimestre</v>
      </c>
      <c r="AG530" s="300">
        <v>1113</v>
      </c>
      <c r="AH530" s="173" t="s">
        <v>2309</v>
      </c>
      <c r="AI530" s="173" t="s">
        <v>47</v>
      </c>
      <c r="AJ530" s="302">
        <v>42461</v>
      </c>
      <c r="AK530" s="302">
        <v>42551</v>
      </c>
      <c r="AL530" s="173">
        <v>50</v>
      </c>
      <c r="AM530" s="173" t="s">
        <v>2310</v>
      </c>
      <c r="AN530" s="173" t="s">
        <v>1193</v>
      </c>
      <c r="AO530" s="261" t="s">
        <v>2439</v>
      </c>
      <c r="AP530" s="172"/>
      <c r="AQ530" s="174"/>
      <c r="AR530" s="174"/>
      <c r="AS530" s="300">
        <v>100</v>
      </c>
      <c r="AT530" s="303" t="s">
        <v>2311</v>
      </c>
      <c r="AU530" s="170" t="s">
        <v>2312</v>
      </c>
      <c r="AV530" s="305">
        <f>+AS530</f>
        <v>100</v>
      </c>
      <c r="AW530" s="306">
        <v>1</v>
      </c>
      <c r="AX530" s="303" t="str">
        <f t="shared" si="159"/>
        <v>Se emitio la resolución No. 002802 del 1 de junio de 2016</v>
      </c>
      <c r="AY530" s="307" t="str">
        <f t="shared" si="159"/>
        <v>C:\Users\CGUERRERO.INPEC\Desktop\PLAN DE ACCION 2016\Plan de acción segundo trimestre/mejores servidorespenitenciarios</v>
      </c>
      <c r="AZ530" s="94">
        <f>+VLOOKUP(AG530,'[18]PA con seg III Trimestre'!$AG$521:$BC$570,20,FALSE)</f>
        <v>100</v>
      </c>
      <c r="BA530" s="106">
        <f t="shared" si="158"/>
        <v>1</v>
      </c>
      <c r="BB530" s="94" t="str">
        <f>+VLOOKUP(AG530,'[18]PA con seg III Trimestre'!$AG$521:$BC$570,22,FALSE)</f>
        <v>Se emitio la resolución No. 002802 del 1 de junio de 2016</v>
      </c>
      <c r="BC530" s="94" t="str">
        <f>+VLOOKUP(AG530,'[18]PA con seg III Trimestre'!$AG$521:$BC$570,23,FALSE)</f>
        <v>C:\Users\CGUERRERO.INPEC\Desktop\PLAN DE ACCION 2016\Plan de acción segundo trimestre/mejores servidorespenitenciarios</v>
      </c>
      <c r="BD530" s="107">
        <f t="shared" si="155"/>
        <v>90</v>
      </c>
      <c r="BE530" s="107">
        <f t="shared" si="156"/>
        <v>90</v>
      </c>
      <c r="BF530" s="108">
        <f t="shared" si="157"/>
        <v>1</v>
      </c>
      <c r="BG530" s="381">
        <f t="shared" si="150"/>
        <v>1</v>
      </c>
      <c r="BH530" s="381">
        <f t="shared" si="151"/>
        <v>1</v>
      </c>
      <c r="BI530" s="382">
        <f t="shared" si="152"/>
        <v>0.05</v>
      </c>
      <c r="BJ530" s="381">
        <f t="shared" si="153"/>
        <v>0.5</v>
      </c>
      <c r="BK530" s="381">
        <f t="shared" si="154"/>
        <v>2.5000000000000001E-2</v>
      </c>
    </row>
    <row r="531" spans="1:63" ht="67.5" x14ac:dyDescent="0.25">
      <c r="A531" s="56" t="s">
        <v>815</v>
      </c>
      <c r="B531" s="56" t="s">
        <v>584</v>
      </c>
      <c r="C531" s="56" t="s">
        <v>815</v>
      </c>
      <c r="D531" s="122" t="s">
        <v>584</v>
      </c>
      <c r="E531" s="122" t="s">
        <v>582</v>
      </c>
      <c r="F531" s="122" t="s">
        <v>583</v>
      </c>
      <c r="G531" s="122" t="s">
        <v>817</v>
      </c>
      <c r="H531" s="122" t="s">
        <v>606</v>
      </c>
      <c r="I531" s="122" t="s">
        <v>605</v>
      </c>
      <c r="J531" s="122" t="s">
        <v>607</v>
      </c>
      <c r="K531" s="122">
        <v>20</v>
      </c>
      <c r="L531" s="122" t="s">
        <v>38</v>
      </c>
      <c r="M531" s="122" t="s">
        <v>613</v>
      </c>
      <c r="N531" s="122" t="s">
        <v>614</v>
      </c>
      <c r="O531" s="157">
        <v>5</v>
      </c>
      <c r="P531" s="93">
        <v>350</v>
      </c>
      <c r="Q531" s="56" t="s">
        <v>41</v>
      </c>
      <c r="R531" s="308" t="s">
        <v>940</v>
      </c>
      <c r="S531" s="59" t="s">
        <v>404</v>
      </c>
      <c r="T531" s="56" t="s">
        <v>2439</v>
      </c>
      <c r="U531" s="59"/>
      <c r="V531" s="59"/>
      <c r="W531" s="59"/>
      <c r="X531" s="59"/>
      <c r="Y531" s="59"/>
      <c r="Z531" s="84"/>
      <c r="AA531" s="334">
        <v>350</v>
      </c>
      <c r="AB531" s="294" t="s">
        <v>2596</v>
      </c>
      <c r="AC531" s="114" t="s">
        <v>2597</v>
      </c>
      <c r="AD531" s="375">
        <f>+VLOOKUP(M531,'[18]PA con seg III Trimestre'!$M$521:$AF$570,18,FALSE)</f>
        <v>350</v>
      </c>
      <c r="AE531" s="375" t="str">
        <f>+VLOOKUP(M531,'[18]PA con seg III Trimestre'!$M$521:$AF$570,19,FALSE)</f>
        <v>se beneficiaron un total de 450 funcionarios con incentivos pecuniarios y no pecuniarios sobrepasando la meta propuesta que eran 350 funcionarios</v>
      </c>
      <c r="AF531" s="375" t="str">
        <f>+VLOOKUP(M531,'[18]PA con seg III Trimestre'!$M$521:$AF$570,20,FALSE)</f>
        <v>C:/Users/CGUERRERO.INPEC/Deskop/PLAN DE ACCION 2016/Plan de accion tercer trimestre</v>
      </c>
      <c r="AG531" s="93">
        <v>1114</v>
      </c>
      <c r="AH531" s="308" t="s">
        <v>2313</v>
      </c>
      <c r="AI531" s="308" t="s">
        <v>47</v>
      </c>
      <c r="AJ531" s="282">
        <v>42552</v>
      </c>
      <c r="AK531" s="282">
        <v>42643</v>
      </c>
      <c r="AL531" s="308">
        <v>50</v>
      </c>
      <c r="AM531" s="308" t="s">
        <v>2310</v>
      </c>
      <c r="AN531" s="308" t="s">
        <v>1193</v>
      </c>
      <c r="AO531" s="59" t="s">
        <v>2439</v>
      </c>
      <c r="AP531" s="202"/>
      <c r="AQ531" s="187"/>
      <c r="AR531" s="187"/>
      <c r="AS531" s="93"/>
      <c r="AT531" s="55"/>
      <c r="AU531" s="56"/>
      <c r="AV531" s="206">
        <v>100</v>
      </c>
      <c r="AW531" s="57">
        <v>1</v>
      </c>
      <c r="AX531" s="56" t="s">
        <v>2809</v>
      </c>
      <c r="AY531" s="92" t="s">
        <v>2810</v>
      </c>
      <c r="AZ531" s="94">
        <f>+VLOOKUP(AG531,'[18]PA con seg III Trimestre'!$AG$521:$BC$570,20,FALSE)</f>
        <v>100</v>
      </c>
      <c r="BA531" s="106">
        <f t="shared" si="158"/>
        <v>1</v>
      </c>
      <c r="BB531" s="94" t="str">
        <f>+VLOOKUP(AG531,'[18]PA con seg III Trimestre'!$AG$521:$BC$570,22,FALSE)</f>
        <v>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v>
      </c>
      <c r="BC531" s="94" t="str">
        <f>+VLOOKUP(AG531,'[18]PA con seg III Trimestre'!$AG$521:$BC$570,23,FALSE)</f>
        <v>C:/Users/CGUERRERO.INPEC/Desktop/PLAN DE ACCION 2016/Plan de accion tercer trimeste/mejoresservidorespenitenciarios</v>
      </c>
      <c r="BD531" s="107">
        <f t="shared" si="155"/>
        <v>91</v>
      </c>
      <c r="BE531" s="107">
        <f t="shared" si="156"/>
        <v>91</v>
      </c>
      <c r="BF531" s="108">
        <f t="shared" si="157"/>
        <v>1</v>
      </c>
      <c r="BG531" s="381">
        <f t="shared" si="150"/>
        <v>1</v>
      </c>
      <c r="BH531" s="381">
        <f t="shared" si="151"/>
        <v>1</v>
      </c>
      <c r="BI531" s="382">
        <f t="shared" si="152"/>
        <v>0.05</v>
      </c>
      <c r="BJ531" s="381">
        <f t="shared" si="153"/>
        <v>0.5</v>
      </c>
      <c r="BK531" s="381">
        <f t="shared" si="154"/>
        <v>2.5000000000000001E-2</v>
      </c>
    </row>
    <row r="532" spans="1:63" ht="54" x14ac:dyDescent="0.25">
      <c r="A532" s="189" t="s">
        <v>815</v>
      </c>
      <c r="B532" s="189" t="s">
        <v>584</v>
      </c>
      <c r="C532" s="189" t="s">
        <v>815</v>
      </c>
      <c r="D532" s="189" t="s">
        <v>584</v>
      </c>
      <c r="E532" s="189" t="s">
        <v>582</v>
      </c>
      <c r="F532" s="189" t="s">
        <v>583</v>
      </c>
      <c r="G532" s="189" t="s">
        <v>817</v>
      </c>
      <c r="H532" s="189" t="s">
        <v>606</v>
      </c>
      <c r="I532" s="189" t="s">
        <v>605</v>
      </c>
      <c r="J532" s="189" t="s">
        <v>607</v>
      </c>
      <c r="K532" s="189">
        <v>20</v>
      </c>
      <c r="L532" s="189" t="s">
        <v>38</v>
      </c>
      <c r="M532" s="189" t="s">
        <v>615</v>
      </c>
      <c r="N532" s="189" t="s">
        <v>616</v>
      </c>
      <c r="O532" s="157">
        <v>5</v>
      </c>
      <c r="P532" s="189">
        <v>1</v>
      </c>
      <c r="Q532" s="189" t="s">
        <v>41</v>
      </c>
      <c r="R532" s="189" t="s">
        <v>940</v>
      </c>
      <c r="S532" s="189" t="s">
        <v>404</v>
      </c>
      <c r="T532" s="188" t="s">
        <v>2439</v>
      </c>
      <c r="U532" s="335"/>
      <c r="V532" s="335"/>
      <c r="W532" s="335"/>
      <c r="X532" s="335"/>
      <c r="Y532" s="335"/>
      <c r="Z532" s="336"/>
      <c r="AA532" s="334">
        <v>0</v>
      </c>
      <c r="AB532" s="294" t="s">
        <v>2608</v>
      </c>
      <c r="AC532" s="114" t="s">
        <v>2609</v>
      </c>
      <c r="AD532" s="375">
        <f>+VLOOKUP(M532,'[18]PA con seg III Trimestre'!$M$521:$AF$570,18,FALSE)</f>
        <v>1</v>
      </c>
      <c r="AE532" s="375" t="str">
        <f>+VLOOKUP(M532,'[18]PA con seg III Trimestre'!$M$521:$AF$570,19,FALSE)</f>
        <v>se realizo el seguimiento el cual se evidencia en la elaboración de informe el cual corresponde a la intervencion realizada a Directores, Subdirectores, jefes de oficina y Coordinadores de Grupo.</v>
      </c>
      <c r="AF532" s="375" t="str">
        <f>+VLOOKUP(M532,'[18]PA con seg III Trimestre'!$M$521:$AF$570,20,FALSE)</f>
        <v>C:\Users\CGUERRERO.INPEC\Desktop</v>
      </c>
      <c r="AG532" s="188">
        <v>1115</v>
      </c>
      <c r="AH532" s="188" t="s">
        <v>2580</v>
      </c>
      <c r="AI532" s="188" t="s">
        <v>47</v>
      </c>
      <c r="AJ532" s="287">
        <v>42705</v>
      </c>
      <c r="AK532" s="287">
        <v>42719</v>
      </c>
      <c r="AL532" s="268">
        <v>50</v>
      </c>
      <c r="AM532" s="188" t="s">
        <v>2285</v>
      </c>
      <c r="AN532" s="188" t="s">
        <v>2314</v>
      </c>
      <c r="AO532" s="188" t="s">
        <v>2439</v>
      </c>
      <c r="AP532" s="337"/>
      <c r="AQ532" s="338"/>
      <c r="AR532" s="192"/>
      <c r="AS532" s="190"/>
      <c r="AT532" s="192"/>
      <c r="AU532" s="189"/>
      <c r="AV532" s="339"/>
      <c r="AW532" s="340" t="s">
        <v>3102</v>
      </c>
      <c r="AX532" s="341"/>
      <c r="AY532" s="342"/>
      <c r="AZ532" s="94">
        <f>+VLOOKUP(AG532,'[18]PA con seg III Trimestre'!$AG$521:$BC$570,20,FALSE)</f>
        <v>100</v>
      </c>
      <c r="BA532" s="106">
        <f t="shared" si="158"/>
        <v>1</v>
      </c>
      <c r="BB532" s="94" t="str">
        <f>+VLOOKUP(AG532,'[18]PA con seg III Trimestre'!$AG$521:$BC$570,22,FALSE)</f>
        <v>Serealiza informe de intervención realizada a los Directores, Subdirectores, oficinas asesoras y coordinaciones de grupo.</v>
      </c>
      <c r="BC532" s="94" t="str">
        <f>+VLOOKUP(AG532,'[18]PA con seg III Trimestre'!$AG$521:$BC$570,23,FALSE)</f>
        <v>C:\Users\CGUERRERO.INPEC\Desktop</v>
      </c>
      <c r="BD532" s="107">
        <f t="shared" si="155"/>
        <v>14</v>
      </c>
      <c r="BE532" s="107">
        <f t="shared" si="156"/>
        <v>14</v>
      </c>
      <c r="BF532" s="108">
        <f t="shared" si="157"/>
        <v>1</v>
      </c>
      <c r="BG532" s="381">
        <f t="shared" si="150"/>
        <v>1</v>
      </c>
      <c r="BH532" s="381">
        <f t="shared" si="151"/>
        <v>1</v>
      </c>
      <c r="BI532" s="382">
        <f t="shared" si="152"/>
        <v>0.05</v>
      </c>
      <c r="BJ532" s="381">
        <f t="shared" si="153"/>
        <v>0.5</v>
      </c>
      <c r="BK532" s="381">
        <f t="shared" si="154"/>
        <v>2.5000000000000001E-2</v>
      </c>
    </row>
    <row r="533" spans="1:63" ht="202.5" x14ac:dyDescent="0.25">
      <c r="A533" s="56" t="s">
        <v>815</v>
      </c>
      <c r="B533" s="56" t="s">
        <v>584</v>
      </c>
      <c r="C533" s="56" t="s">
        <v>815</v>
      </c>
      <c r="D533" s="122" t="s">
        <v>584</v>
      </c>
      <c r="E533" s="122" t="s">
        <v>582</v>
      </c>
      <c r="F533" s="122" t="s">
        <v>583</v>
      </c>
      <c r="G533" s="122" t="s">
        <v>817</v>
      </c>
      <c r="H533" s="122" t="s">
        <v>606</v>
      </c>
      <c r="I533" s="122" t="s">
        <v>605</v>
      </c>
      <c r="J533" s="122" t="s">
        <v>607</v>
      </c>
      <c r="K533" s="122">
        <v>20</v>
      </c>
      <c r="L533" s="122" t="s">
        <v>38</v>
      </c>
      <c r="M533" s="122" t="s">
        <v>617</v>
      </c>
      <c r="N533" s="122" t="s">
        <v>618</v>
      </c>
      <c r="O533" s="157">
        <v>5</v>
      </c>
      <c r="P533" s="93">
        <v>25</v>
      </c>
      <c r="Q533" s="56" t="s">
        <v>41</v>
      </c>
      <c r="R533" s="308" t="s">
        <v>940</v>
      </c>
      <c r="S533" s="59" t="s">
        <v>404</v>
      </c>
      <c r="T533" s="59" t="s">
        <v>2439</v>
      </c>
      <c r="U533" s="59"/>
      <c r="V533" s="59"/>
      <c r="W533" s="59"/>
      <c r="X533" s="59">
        <v>16</v>
      </c>
      <c r="Y533" s="218" t="s">
        <v>2315</v>
      </c>
      <c r="Z533" s="84" t="s">
        <v>2316</v>
      </c>
      <c r="AA533" s="334">
        <v>25</v>
      </c>
      <c r="AB533" s="294" t="s">
        <v>2598</v>
      </c>
      <c r="AC533" s="114" t="s">
        <v>2599</v>
      </c>
      <c r="AD533" s="375">
        <f>+VLOOKUP(M533,'[18]PA con seg III Trimestre'!$M$521:$AF$570,18,FALSE)</f>
        <v>25</v>
      </c>
      <c r="AE533" s="375" t="str">
        <f>+VLOOKUP(M533,'[18]PA con seg III Trimestre'!$M$521:$AF$570,19,FALSE)</f>
        <v>se han realizado a la fecha 26 encuentros cumpliendo con el producto que eran 25 encuentros</v>
      </c>
      <c r="AF533" s="375" t="str">
        <f>+VLOOKUP(M533,'[18]PA con seg III Trimestre'!$M$521:$AF$570,20,FALSE)</f>
        <v>C:\Users\CGUERRERO.INPEC\Desktop\PLAN DE ACCION 2016\tercer trimestre/encuentros de parejas</v>
      </c>
      <c r="AG533" s="93">
        <v>1116</v>
      </c>
      <c r="AH533" s="59" t="s">
        <v>2317</v>
      </c>
      <c r="AI533" s="59" t="s">
        <v>47</v>
      </c>
      <c r="AJ533" s="282">
        <v>42401</v>
      </c>
      <c r="AK533" s="282">
        <v>42520</v>
      </c>
      <c r="AL533" s="343">
        <v>50</v>
      </c>
      <c r="AM533" s="308" t="s">
        <v>2318</v>
      </c>
      <c r="AN533" s="59" t="s">
        <v>1193</v>
      </c>
      <c r="AO533" s="59" t="s">
        <v>2439</v>
      </c>
      <c r="AP533" s="93">
        <v>0</v>
      </c>
      <c r="AQ533" s="55" t="s">
        <v>2319</v>
      </c>
      <c r="AR533" s="55" t="s">
        <v>2320</v>
      </c>
      <c r="AS533" s="93"/>
      <c r="AT533" s="55" t="s">
        <v>2321</v>
      </c>
      <c r="AU533" s="56"/>
      <c r="AV533" s="206">
        <v>0</v>
      </c>
      <c r="AW533" s="57">
        <v>1</v>
      </c>
      <c r="AX533" s="56" t="s">
        <v>2811</v>
      </c>
      <c r="AY533" s="92" t="s">
        <v>2812</v>
      </c>
      <c r="AZ533" s="94">
        <f>+VLOOKUP(AG533,'[18]PA con seg III Trimestre'!$AG$521:$BC$570,20,FALSE)</f>
        <v>0</v>
      </c>
      <c r="BA533" s="106">
        <f t="shared" si="158"/>
        <v>1</v>
      </c>
      <c r="BB533" s="94" t="str">
        <f>+VLOOKUP(AG533,'[18]PA con seg III Trimestre'!$AG$521:$BC$570,22,FALSE)</f>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v>
      </c>
      <c r="BC533" s="94" t="str">
        <f>+VLOOKUP(AG533,'[18]PA con seg III Trimestre'!$AG$521:$BC$570,23,FALSE)</f>
        <v>C:\Users\CGUERRERO.INPEC\Desktop\Procedimientos Bienestar Laboral</v>
      </c>
      <c r="BD533" s="107">
        <f t="shared" si="155"/>
        <v>119</v>
      </c>
      <c r="BE533" s="107">
        <f t="shared" si="156"/>
        <v>119</v>
      </c>
      <c r="BF533" s="108">
        <f t="shared" si="157"/>
        <v>1</v>
      </c>
      <c r="BG533" s="381">
        <f t="shared" si="150"/>
        <v>1</v>
      </c>
      <c r="BH533" s="381">
        <f t="shared" si="151"/>
        <v>1</v>
      </c>
      <c r="BI533" s="382">
        <f t="shared" si="152"/>
        <v>0.05</v>
      </c>
      <c r="BJ533" s="381">
        <f t="shared" si="153"/>
        <v>0</v>
      </c>
      <c r="BK533" s="381">
        <f t="shared" si="154"/>
        <v>0</v>
      </c>
    </row>
    <row r="534" spans="1:63" ht="162" x14ac:dyDescent="0.25">
      <c r="A534" s="56" t="s">
        <v>815</v>
      </c>
      <c r="B534" s="56" t="s">
        <v>584</v>
      </c>
      <c r="C534" s="56" t="s">
        <v>815</v>
      </c>
      <c r="D534" s="122" t="s">
        <v>584</v>
      </c>
      <c r="E534" s="122" t="s">
        <v>582</v>
      </c>
      <c r="F534" s="122" t="s">
        <v>583</v>
      </c>
      <c r="G534" s="122" t="s">
        <v>817</v>
      </c>
      <c r="H534" s="122" t="s">
        <v>606</v>
      </c>
      <c r="I534" s="122" t="s">
        <v>605</v>
      </c>
      <c r="J534" s="122" t="s">
        <v>607</v>
      </c>
      <c r="K534" s="122">
        <v>20</v>
      </c>
      <c r="L534" s="122" t="s">
        <v>38</v>
      </c>
      <c r="M534" s="122" t="s">
        <v>617</v>
      </c>
      <c r="N534" s="122" t="s">
        <v>618</v>
      </c>
      <c r="O534" s="157">
        <v>5</v>
      </c>
      <c r="P534" s="93">
        <v>25</v>
      </c>
      <c r="Q534" s="56" t="s">
        <v>41</v>
      </c>
      <c r="R534" s="56" t="s">
        <v>940</v>
      </c>
      <c r="S534" s="56" t="s">
        <v>404</v>
      </c>
      <c r="T534" s="59" t="s">
        <v>2439</v>
      </c>
      <c r="U534" s="56"/>
      <c r="V534" s="56"/>
      <c r="W534" s="56"/>
      <c r="X534" s="56"/>
      <c r="Y534" s="56"/>
      <c r="Z534" s="92" t="s">
        <v>2316</v>
      </c>
      <c r="AA534" s="334">
        <v>25</v>
      </c>
      <c r="AB534" s="294" t="s">
        <v>2598</v>
      </c>
      <c r="AC534" s="114" t="s">
        <v>2599</v>
      </c>
      <c r="AD534" s="375">
        <f>+VLOOKUP(M534,'[18]PA con seg III Trimestre'!$M$521:$AF$570,18,FALSE)</f>
        <v>25</v>
      </c>
      <c r="AE534" s="375" t="str">
        <f>+VLOOKUP(M534,'[18]PA con seg III Trimestre'!$M$521:$AF$570,19,FALSE)</f>
        <v>se han realizado a la fecha 26 encuentros cumpliendo con el producto que eran 25 encuentros</v>
      </c>
      <c r="AF534" s="375" t="str">
        <f>+VLOOKUP(M534,'[18]PA con seg III Trimestre'!$M$521:$AF$570,20,FALSE)</f>
        <v>C:\Users\CGUERRERO.INPEC\Desktop\PLAN DE ACCION 2016\tercer trimestre/encuentros de parejas</v>
      </c>
      <c r="AG534" s="93">
        <v>1117</v>
      </c>
      <c r="AH534" s="59" t="s">
        <v>2322</v>
      </c>
      <c r="AI534" s="59" t="s">
        <v>47</v>
      </c>
      <c r="AJ534" s="282">
        <v>42430</v>
      </c>
      <c r="AK534" s="282">
        <v>42716</v>
      </c>
      <c r="AL534" s="343">
        <v>50</v>
      </c>
      <c r="AM534" s="308" t="s">
        <v>2318</v>
      </c>
      <c r="AN534" s="59" t="s">
        <v>1193</v>
      </c>
      <c r="AO534" s="59" t="s">
        <v>2439</v>
      </c>
      <c r="AP534" s="93"/>
      <c r="AQ534" s="55"/>
      <c r="AR534" s="55"/>
      <c r="AS534" s="93">
        <v>64</v>
      </c>
      <c r="AT534" s="55" t="s">
        <v>2315</v>
      </c>
      <c r="AU534" s="56" t="s">
        <v>2316</v>
      </c>
      <c r="AV534" s="206">
        <v>100</v>
      </c>
      <c r="AW534" s="57">
        <v>0.74475524475524479</v>
      </c>
      <c r="AX534" s="56" t="s">
        <v>2813</v>
      </c>
      <c r="AY534" s="92" t="s">
        <v>2599</v>
      </c>
      <c r="AZ534" s="94">
        <f>+VLOOKUP(AG534,'[18]PA con seg III Trimestre'!$AG$521:$BC$570,20,FALSE)</f>
        <v>100</v>
      </c>
      <c r="BA534" s="106">
        <f t="shared" si="158"/>
        <v>1</v>
      </c>
      <c r="BB534" s="94" t="str">
        <f>+VLOOKUP(AG534,'[18]PA con seg III Trimestre'!$AG$521:$BC$570,22,FALSE)</f>
        <v xml:space="preserve">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v>
      </c>
      <c r="BC534" s="94" t="str">
        <f>+VLOOKUP(AG534,'[18]PA con seg III Trimestre'!$AG$521:$BC$570,23,FALSE)</f>
        <v>C:\Users\CGUERRERO.INPEC\Desktop\PLAN DE ACCION 2016\tercer trimestre/encuentros de parejas</v>
      </c>
      <c r="BD534" s="107">
        <f t="shared" si="155"/>
        <v>286</v>
      </c>
      <c r="BE534" s="107">
        <f t="shared" si="156"/>
        <v>286</v>
      </c>
      <c r="BF534" s="108">
        <f t="shared" si="157"/>
        <v>1</v>
      </c>
      <c r="BG534" s="381">
        <f t="shared" si="150"/>
        <v>1</v>
      </c>
      <c r="BH534" s="381">
        <f t="shared" si="151"/>
        <v>1</v>
      </c>
      <c r="BI534" s="382">
        <f t="shared" si="152"/>
        <v>0.05</v>
      </c>
      <c r="BJ534" s="381">
        <f t="shared" si="153"/>
        <v>0.5</v>
      </c>
      <c r="BK534" s="381">
        <f t="shared" si="154"/>
        <v>2.5000000000000001E-2</v>
      </c>
    </row>
    <row r="535" spans="1:63" ht="67.5" x14ac:dyDescent="0.25">
      <c r="A535" s="111" t="s">
        <v>815</v>
      </c>
      <c r="B535" s="111" t="s">
        <v>584</v>
      </c>
      <c r="C535" s="111" t="s">
        <v>815</v>
      </c>
      <c r="D535" s="112" t="s">
        <v>584</v>
      </c>
      <c r="E535" s="112" t="s">
        <v>582</v>
      </c>
      <c r="F535" s="112" t="s">
        <v>583</v>
      </c>
      <c r="G535" s="112" t="s">
        <v>817</v>
      </c>
      <c r="H535" s="112" t="s">
        <v>606</v>
      </c>
      <c r="I535" s="112" t="s">
        <v>605</v>
      </c>
      <c r="J535" s="112" t="s">
        <v>607</v>
      </c>
      <c r="K535" s="112">
        <v>20</v>
      </c>
      <c r="L535" s="112" t="s">
        <v>38</v>
      </c>
      <c r="M535" s="112" t="s">
        <v>619</v>
      </c>
      <c r="N535" s="112" t="s">
        <v>620</v>
      </c>
      <c r="O535" s="157">
        <v>5</v>
      </c>
      <c r="P535" s="113">
        <v>25</v>
      </c>
      <c r="Q535" s="111" t="s">
        <v>41</v>
      </c>
      <c r="R535" s="158" t="s">
        <v>940</v>
      </c>
      <c r="S535" s="114" t="s">
        <v>404</v>
      </c>
      <c r="T535" s="114" t="s">
        <v>2439</v>
      </c>
      <c r="U535" s="114"/>
      <c r="V535" s="114"/>
      <c r="W535" s="114"/>
      <c r="X535" s="114">
        <v>15</v>
      </c>
      <c r="Y535" s="114" t="s">
        <v>2323</v>
      </c>
      <c r="Z535" s="292" t="s">
        <v>2324</v>
      </c>
      <c r="AA535" s="334">
        <v>15</v>
      </c>
      <c r="AB535" s="294" t="s">
        <v>2323</v>
      </c>
      <c r="AC535" s="114" t="s">
        <v>2324</v>
      </c>
      <c r="AD535" s="375">
        <f>+VLOOKUP(M535,'[18]PA con seg III Trimestre'!$M$521:$AF$570,18,FALSE)</f>
        <v>15</v>
      </c>
      <c r="AE535" s="375" t="str">
        <f>+VLOOKUP(M535,'[18]PA con seg III Trimestre'!$M$521:$AF$570,19,FALSE)</f>
        <v>se beneficiaron 15 funcionarios, no se pudieron beneficiar mas funcionarios por recorte presupuestal</v>
      </c>
      <c r="AF535" s="375" t="str">
        <f>+VLOOKUP(M535,'[18]PA con seg III Trimestre'!$M$521:$AF$570,20,FALSE)</f>
        <v>C:\Users\CGUERRERO.INPEC\Desktop\PLAN DE ACCION 2016\segundotrimestre/inpecicetex</v>
      </c>
      <c r="AG535" s="113">
        <v>1118</v>
      </c>
      <c r="AH535" s="114" t="s">
        <v>2325</v>
      </c>
      <c r="AI535" s="114" t="s">
        <v>47</v>
      </c>
      <c r="AJ535" s="295">
        <v>42430</v>
      </c>
      <c r="AK535" s="295">
        <v>42643</v>
      </c>
      <c r="AL535" s="344">
        <v>50</v>
      </c>
      <c r="AM535" s="114" t="s">
        <v>2326</v>
      </c>
      <c r="AN535" s="114" t="s">
        <v>1363</v>
      </c>
      <c r="AO535" s="114" t="s">
        <v>2439</v>
      </c>
      <c r="AP535" s="113">
        <v>100</v>
      </c>
      <c r="AQ535" s="222" t="s">
        <v>2327</v>
      </c>
      <c r="AR535" s="222" t="s">
        <v>2328</v>
      </c>
      <c r="AS535" s="113">
        <v>100</v>
      </c>
      <c r="AT535" s="222" t="s">
        <v>2327</v>
      </c>
      <c r="AU535" s="111" t="s">
        <v>2328</v>
      </c>
      <c r="AV535" s="297">
        <f>+AS535</f>
        <v>100</v>
      </c>
      <c r="AW535" s="298">
        <v>1</v>
      </c>
      <c r="AX535" s="222" t="str">
        <f>+AT535</f>
        <v>se realiza proceso de invitacion auxilio educativo periodo 2016, segun comunicado emitido por la direccion de gestion corporativa el dia 2 de febrero de 2016 y se publico el dia 4 de febrero de 2016 a nivel nacional para las debidas postulaciones de los intereses.</v>
      </c>
      <c r="AY535" s="299" t="str">
        <f>+AU535</f>
        <v>C:\Users\CGUERRERO.INPEC\Desktop\PLAN DE ACCION 2016\primer trimestre/inpecicetex</v>
      </c>
      <c r="AZ535" s="94">
        <f>+VLOOKUP(AG535,'[18]PA con seg III Trimestre'!$AG$521:$BC$570,20,FALSE)</f>
        <v>100</v>
      </c>
      <c r="BA535" s="106">
        <f t="shared" si="158"/>
        <v>1</v>
      </c>
      <c r="BB535" s="94" t="str">
        <f>+VLOOKUP(AG535,'[18]PA con seg III Trimestre'!$AG$521:$BC$570,22,FALSE)</f>
        <v>se realiza proceso de invitacion auxilio educativo periodo 2016, segun comunicado emitido por la direccion de gestion corporativa el dia 2 de febrero de 2016 y se publico el dia 4 de febrero de 2016 a nivel nacional para las debidas postulaciones de los intereses.</v>
      </c>
      <c r="BC535" s="94" t="str">
        <f>+VLOOKUP(AG535,'[18]PA con seg III Trimestre'!$AG$521:$BC$570,23,FALSE)</f>
        <v>C:\Users\CGUERRERO.INPEC\Desktop\PLAN DE ACCION 2016\primer trimestre/inpecicetex</v>
      </c>
      <c r="BD535" s="107">
        <f t="shared" si="155"/>
        <v>213</v>
      </c>
      <c r="BE535" s="107">
        <f t="shared" si="156"/>
        <v>213</v>
      </c>
      <c r="BF535" s="108">
        <f t="shared" si="157"/>
        <v>1</v>
      </c>
      <c r="BG535" s="381">
        <f t="shared" si="150"/>
        <v>0.6</v>
      </c>
      <c r="BH535" s="381">
        <f t="shared" si="151"/>
        <v>0.6</v>
      </c>
      <c r="BI535" s="382">
        <f t="shared" si="152"/>
        <v>0.03</v>
      </c>
      <c r="BJ535" s="381">
        <f t="shared" si="153"/>
        <v>0.5</v>
      </c>
      <c r="BK535" s="381">
        <f t="shared" si="154"/>
        <v>2.5000000000000001E-2</v>
      </c>
    </row>
    <row r="536" spans="1:63" ht="40.5" x14ac:dyDescent="0.25">
      <c r="A536" s="170" t="s">
        <v>815</v>
      </c>
      <c r="B536" s="170" t="s">
        <v>584</v>
      </c>
      <c r="C536" s="170" t="s">
        <v>815</v>
      </c>
      <c r="D536" s="171" t="s">
        <v>584</v>
      </c>
      <c r="E536" s="171" t="s">
        <v>582</v>
      </c>
      <c r="F536" s="171" t="s">
        <v>583</v>
      </c>
      <c r="G536" s="171" t="s">
        <v>817</v>
      </c>
      <c r="H536" s="171" t="s">
        <v>606</v>
      </c>
      <c r="I536" s="171" t="s">
        <v>605</v>
      </c>
      <c r="J536" s="171" t="s">
        <v>607</v>
      </c>
      <c r="K536" s="171">
        <v>20</v>
      </c>
      <c r="L536" s="171" t="s">
        <v>38</v>
      </c>
      <c r="M536" s="171" t="s">
        <v>619</v>
      </c>
      <c r="N536" s="171" t="s">
        <v>620</v>
      </c>
      <c r="O536" s="157">
        <v>5</v>
      </c>
      <c r="P536" s="300">
        <v>25</v>
      </c>
      <c r="Q536" s="170" t="s">
        <v>41</v>
      </c>
      <c r="R536" s="170" t="s">
        <v>940</v>
      </c>
      <c r="S536" s="170" t="s">
        <v>404</v>
      </c>
      <c r="T536" s="261" t="s">
        <v>2439</v>
      </c>
      <c r="U536" s="170"/>
      <c r="V536" s="170"/>
      <c r="W536" s="170"/>
      <c r="X536" s="170"/>
      <c r="Y536" s="170"/>
      <c r="Z536" s="301" t="s">
        <v>2324</v>
      </c>
      <c r="AA536" s="334">
        <v>15</v>
      </c>
      <c r="AB536" s="294" t="s">
        <v>2323</v>
      </c>
      <c r="AC536" s="114" t="s">
        <v>2324</v>
      </c>
      <c r="AD536" s="375">
        <f>+VLOOKUP(M536,'[18]PA con seg III Trimestre'!$M$521:$AF$570,18,FALSE)</f>
        <v>15</v>
      </c>
      <c r="AE536" s="375" t="str">
        <f>+VLOOKUP(M536,'[18]PA con seg III Trimestre'!$M$521:$AF$570,19,FALSE)</f>
        <v>se beneficiaron 15 funcionarios, no se pudieron beneficiar mas funcionarios por recorte presupuestal</v>
      </c>
      <c r="AF536" s="375" t="str">
        <f>+VLOOKUP(M536,'[18]PA con seg III Trimestre'!$M$521:$AF$570,20,FALSE)</f>
        <v>C:\Users\CGUERRERO.INPEC\Desktop\PLAN DE ACCION 2016\segundotrimestre/inpecicetex</v>
      </c>
      <c r="AG536" s="300">
        <v>1119</v>
      </c>
      <c r="AH536" s="261" t="s">
        <v>2329</v>
      </c>
      <c r="AI536" s="261" t="s">
        <v>47</v>
      </c>
      <c r="AJ536" s="302">
        <v>42520</v>
      </c>
      <c r="AK536" s="302">
        <v>42673</v>
      </c>
      <c r="AL536" s="345">
        <v>50</v>
      </c>
      <c r="AM536" s="261" t="s">
        <v>2326</v>
      </c>
      <c r="AN536" s="261" t="s">
        <v>1363</v>
      </c>
      <c r="AO536" s="261" t="s">
        <v>2439</v>
      </c>
      <c r="AP536" s="300"/>
      <c r="AQ536" s="303"/>
      <c r="AR536" s="303"/>
      <c r="AS536" s="300">
        <v>100</v>
      </c>
      <c r="AT536" s="303" t="s">
        <v>2330</v>
      </c>
      <c r="AU536" s="170" t="s">
        <v>2324</v>
      </c>
      <c r="AV536" s="305">
        <f>+AS536</f>
        <v>100</v>
      </c>
      <c r="AW536" s="306">
        <v>0.80392156862745101</v>
      </c>
      <c r="AX536" s="303" t="str">
        <f>+AT536</f>
        <v>Se realizo la publicación de los beneficiarios el Auxilio Educactivo conevnio INPEC ICETEX en la página del INPEC  el dia 10 de Febrero de 2016 a las 15:46</v>
      </c>
      <c r="AY536" s="307" t="str">
        <f>+AU536</f>
        <v>C:\Users\CGUERRERO.INPEC\Desktop\PLAN DE ACCION 2016\segundotrimestre/inpecicetex</v>
      </c>
      <c r="AZ536" s="94">
        <f>+VLOOKUP(AG536,'[18]PA con seg III Trimestre'!$AG$521:$BC$570,20,FALSE)</f>
        <v>100</v>
      </c>
      <c r="BA536" s="106">
        <f t="shared" si="158"/>
        <v>1</v>
      </c>
      <c r="BB536" s="94" t="str">
        <f>+VLOOKUP(AG536,'[18]PA con seg III Trimestre'!$AG$521:$BC$570,22,FALSE)</f>
        <v>Se realizo la publicación de los beneficiarios el Auxilio Educactivo conevnio INPEC ICETEX en la página del INPEC  el dia 10 de Febrero de 2016 a las 15:46</v>
      </c>
      <c r="BC536" s="94" t="str">
        <f>+VLOOKUP(AG536,'[18]PA con seg III Trimestre'!$AG$521:$BC$570,23,FALSE)</f>
        <v>C:\Users\CGUERRERO.INPEC\Desktop\PLAN DE ACCION 2016\segundotrimestre/inpecicetex</v>
      </c>
      <c r="BD536" s="107">
        <f t="shared" si="155"/>
        <v>153</v>
      </c>
      <c r="BE536" s="107">
        <f t="shared" si="156"/>
        <v>153</v>
      </c>
      <c r="BF536" s="108">
        <f t="shared" si="157"/>
        <v>1</v>
      </c>
      <c r="BG536" s="381">
        <f t="shared" si="150"/>
        <v>0.6</v>
      </c>
      <c r="BH536" s="381">
        <f t="shared" si="151"/>
        <v>0.6</v>
      </c>
      <c r="BI536" s="382">
        <f t="shared" si="152"/>
        <v>0.03</v>
      </c>
      <c r="BJ536" s="381">
        <f t="shared" si="153"/>
        <v>0.5</v>
      </c>
      <c r="BK536" s="381">
        <f t="shared" si="154"/>
        <v>2.5000000000000001E-2</v>
      </c>
    </row>
    <row r="537" spans="1:63" ht="175.5" x14ac:dyDescent="0.25">
      <c r="A537" s="56" t="s">
        <v>815</v>
      </c>
      <c r="B537" s="56" t="s">
        <v>584</v>
      </c>
      <c r="C537" s="56" t="s">
        <v>815</v>
      </c>
      <c r="D537" s="122" t="s">
        <v>584</v>
      </c>
      <c r="E537" s="122" t="s">
        <v>582</v>
      </c>
      <c r="F537" s="122" t="s">
        <v>583</v>
      </c>
      <c r="G537" s="122" t="s">
        <v>817</v>
      </c>
      <c r="H537" s="122" t="s">
        <v>606</v>
      </c>
      <c r="I537" s="122" t="s">
        <v>605</v>
      </c>
      <c r="J537" s="122" t="s">
        <v>607</v>
      </c>
      <c r="K537" s="122">
        <v>20</v>
      </c>
      <c r="L537" s="122" t="s">
        <v>38</v>
      </c>
      <c r="M537" s="122" t="s">
        <v>621</v>
      </c>
      <c r="N537" s="122" t="s">
        <v>622</v>
      </c>
      <c r="O537" s="157">
        <v>6</v>
      </c>
      <c r="P537" s="93">
        <v>15</v>
      </c>
      <c r="Q537" s="56" t="s">
        <v>41</v>
      </c>
      <c r="R537" s="308" t="s">
        <v>940</v>
      </c>
      <c r="S537" s="59" t="s">
        <v>404</v>
      </c>
      <c r="T537" s="59" t="s">
        <v>2439</v>
      </c>
      <c r="U537" s="59"/>
      <c r="V537" s="59"/>
      <c r="W537" s="59"/>
      <c r="X537" s="59">
        <v>6</v>
      </c>
      <c r="Y537" s="59" t="s">
        <v>2331</v>
      </c>
      <c r="Z537" s="84" t="s">
        <v>2332</v>
      </c>
      <c r="AA537" s="334">
        <v>14</v>
      </c>
      <c r="AB537" s="294" t="s">
        <v>2600</v>
      </c>
      <c r="AC537" s="114" t="s">
        <v>2601</v>
      </c>
      <c r="AD537" s="375">
        <f>+VLOOKUP(M537,'[18]PA con seg III Trimestre'!$M$521:$AF$570,18,FALSE)</f>
        <v>15</v>
      </c>
      <c r="AE537" s="375" t="str">
        <f>+VLOOKUP(M537,'[18]PA con seg III Trimestre'!$M$521:$AF$570,19,FALSE)</f>
        <v>se realizaron la totalildad de encuentros programados</v>
      </c>
      <c r="AF537" s="375" t="str">
        <f>+VLOOKUP(M537,'[18]PA con seg III Trimestre'!$M$521:$AF$570,20,FALSE)</f>
        <v>C:\Users\CGUERRERO.INPEC\Desktop\PLAN DE ACCION 2016</v>
      </c>
      <c r="AG537" s="93">
        <v>1120</v>
      </c>
      <c r="AH537" s="59" t="s">
        <v>2333</v>
      </c>
      <c r="AI537" s="59" t="s">
        <v>47</v>
      </c>
      <c r="AJ537" s="282">
        <v>42401</v>
      </c>
      <c r="AK537" s="282">
        <v>42520</v>
      </c>
      <c r="AL537" s="343">
        <v>50</v>
      </c>
      <c r="AM537" s="308" t="s">
        <v>2334</v>
      </c>
      <c r="AN537" s="59" t="s">
        <v>49</v>
      </c>
      <c r="AO537" s="59" t="s">
        <v>2439</v>
      </c>
      <c r="AP537" s="93">
        <v>0</v>
      </c>
      <c r="AQ537" s="55" t="s">
        <v>2335</v>
      </c>
      <c r="AR537" s="55" t="s">
        <v>2336</v>
      </c>
      <c r="AS537" s="93"/>
      <c r="AT537" s="55" t="s">
        <v>2321</v>
      </c>
      <c r="AU537" s="56"/>
      <c r="AV537" s="206">
        <v>0</v>
      </c>
      <c r="AW537" s="57">
        <v>1</v>
      </c>
      <c r="AX537" s="56" t="s">
        <v>2816</v>
      </c>
      <c r="AY537" s="92" t="s">
        <v>2812</v>
      </c>
      <c r="AZ537" s="94">
        <f>+VLOOKUP(AG537,'[18]PA con seg III Trimestre'!$AG$521:$BC$570,20,FALSE)</f>
        <v>0</v>
      </c>
      <c r="BA537" s="106">
        <f t="shared" si="158"/>
        <v>1</v>
      </c>
      <c r="BB537" s="94" t="str">
        <f>+VLOOKUP(AG537,'[18]PA con seg III Trimestre'!$AG$521:$BC$570,22,FALSE)</f>
        <v>Se elabora Procedimiento calidad de vida laboral (pareja, familia prepensionados) que incluye la descripción de la programación de las actividades así como los lineamientos para la programación, ejecución y evaluación de las actividades del componente de calidad de vida en sus tres fases. Pendiente aprobación procedimiento por parte de la Oficina Asesora de Planeación</v>
      </c>
      <c r="BC537" s="94" t="str">
        <f>+VLOOKUP(AG537,'[18]PA con seg III Trimestre'!$AG$521:$BC$570,23,FALSE)</f>
        <v>C:\Users\CGUERRERO.INPEC\Desktop\Procedimientos Bienestar Laboral</v>
      </c>
      <c r="BD537" s="107">
        <f t="shared" si="155"/>
        <v>119</v>
      </c>
      <c r="BE537" s="107">
        <f t="shared" si="156"/>
        <v>119</v>
      </c>
      <c r="BF537" s="108">
        <f t="shared" si="157"/>
        <v>1</v>
      </c>
      <c r="BG537" s="381">
        <f t="shared" si="150"/>
        <v>1</v>
      </c>
      <c r="BH537" s="381">
        <f t="shared" si="151"/>
        <v>1</v>
      </c>
      <c r="BI537" s="382">
        <f t="shared" si="152"/>
        <v>0.06</v>
      </c>
      <c r="BJ537" s="381">
        <f t="shared" si="153"/>
        <v>0</v>
      </c>
      <c r="BK537" s="381">
        <f t="shared" si="154"/>
        <v>0</v>
      </c>
    </row>
    <row r="538" spans="1:63" ht="202.5" x14ac:dyDescent="0.25">
      <c r="A538" s="56" t="s">
        <v>815</v>
      </c>
      <c r="B538" s="56" t="s">
        <v>584</v>
      </c>
      <c r="C538" s="56" t="s">
        <v>815</v>
      </c>
      <c r="D538" s="122" t="s">
        <v>584</v>
      </c>
      <c r="E538" s="122" t="s">
        <v>582</v>
      </c>
      <c r="F538" s="122" t="s">
        <v>583</v>
      </c>
      <c r="G538" s="122" t="s">
        <v>817</v>
      </c>
      <c r="H538" s="122" t="s">
        <v>606</v>
      </c>
      <c r="I538" s="122" t="s">
        <v>605</v>
      </c>
      <c r="J538" s="122" t="s">
        <v>607</v>
      </c>
      <c r="K538" s="122">
        <v>20</v>
      </c>
      <c r="L538" s="122" t="s">
        <v>38</v>
      </c>
      <c r="M538" s="122" t="s">
        <v>621</v>
      </c>
      <c r="N538" s="122" t="s">
        <v>622</v>
      </c>
      <c r="O538" s="157">
        <v>6</v>
      </c>
      <c r="P538" s="93">
        <v>15</v>
      </c>
      <c r="Q538" s="56" t="s">
        <v>41</v>
      </c>
      <c r="R538" s="56" t="s">
        <v>940</v>
      </c>
      <c r="S538" s="56" t="s">
        <v>404</v>
      </c>
      <c r="T538" s="59" t="s">
        <v>2439</v>
      </c>
      <c r="U538" s="56"/>
      <c r="V538" s="56"/>
      <c r="W538" s="56"/>
      <c r="X538" s="56"/>
      <c r="Y538" s="56"/>
      <c r="Z538" s="92" t="s">
        <v>2332</v>
      </c>
      <c r="AA538" s="334">
        <v>14</v>
      </c>
      <c r="AB538" s="294" t="s">
        <v>2600</v>
      </c>
      <c r="AC538" s="114" t="s">
        <v>2601</v>
      </c>
      <c r="AD538" s="375">
        <f>+VLOOKUP(M538,'[18]PA con seg III Trimestre'!$M$521:$AF$570,18,FALSE)</f>
        <v>15</v>
      </c>
      <c r="AE538" s="375" t="str">
        <f>+VLOOKUP(M538,'[18]PA con seg III Trimestre'!$M$521:$AF$570,19,FALSE)</f>
        <v>se realizaron la totalildad de encuentros programados</v>
      </c>
      <c r="AF538" s="375" t="str">
        <f>+VLOOKUP(M538,'[18]PA con seg III Trimestre'!$M$521:$AF$570,20,FALSE)</f>
        <v>C:\Users\CGUERRERO.INPEC\Desktop\PLAN DE ACCION 2016</v>
      </c>
      <c r="AG538" s="93">
        <v>1121</v>
      </c>
      <c r="AH538" s="59" t="s">
        <v>2337</v>
      </c>
      <c r="AI538" s="59" t="s">
        <v>47</v>
      </c>
      <c r="AJ538" s="282">
        <v>42522</v>
      </c>
      <c r="AK538" s="282">
        <v>42716</v>
      </c>
      <c r="AL538" s="343">
        <v>50</v>
      </c>
      <c r="AM538" s="59" t="s">
        <v>2334</v>
      </c>
      <c r="AN538" s="59" t="s">
        <v>49</v>
      </c>
      <c r="AO538" s="59" t="s">
        <v>2439</v>
      </c>
      <c r="AP538" s="93"/>
      <c r="AQ538" s="55"/>
      <c r="AR538" s="55"/>
      <c r="AS538" s="93">
        <v>40</v>
      </c>
      <c r="AT538" s="55" t="s">
        <v>2331</v>
      </c>
      <c r="AU538" s="56" t="s">
        <v>2332</v>
      </c>
      <c r="AV538" s="206">
        <v>93</v>
      </c>
      <c r="AW538" s="57">
        <v>0.62371134020618557</v>
      </c>
      <c r="AX538" s="56" t="s">
        <v>2817</v>
      </c>
      <c r="AY538" s="92" t="s">
        <v>2601</v>
      </c>
      <c r="AZ538" s="94">
        <f>+VLOOKUP(AG538,'[18]PA con seg III Trimestre'!$AG$521:$BC$570,20,FALSE)</f>
        <v>100</v>
      </c>
      <c r="BA538" s="106">
        <f t="shared" si="158"/>
        <v>1</v>
      </c>
      <c r="BB538" s="94" t="str">
        <f>+VLOOKUP(AG538,'[18]PA con seg III Trimestre'!$AG$521:$BC$570,22,FALSE)</f>
        <v>Se realizaron dos encuentros  de prepensionados en los Establecimientos de EPMSC Ocaña y EPMSC Aguachica los días 03 y 04 de Noviembre de 2016.</v>
      </c>
      <c r="BC538" s="94" t="str">
        <f>+VLOOKUP(AG538,'[18]PA con seg III Trimestre'!$AG$521:$BC$570,23,FALSE)</f>
        <v>C:\Users\CGUERRERO.INPEC\Desktop\PLAN DE ACCION 2016</v>
      </c>
      <c r="BD538" s="107">
        <f t="shared" si="155"/>
        <v>194</v>
      </c>
      <c r="BE538" s="107">
        <f t="shared" si="156"/>
        <v>194</v>
      </c>
      <c r="BF538" s="108">
        <f t="shared" si="157"/>
        <v>1</v>
      </c>
      <c r="BG538" s="381">
        <f t="shared" si="150"/>
        <v>1</v>
      </c>
      <c r="BH538" s="381">
        <f t="shared" si="151"/>
        <v>1</v>
      </c>
      <c r="BI538" s="382">
        <f t="shared" si="152"/>
        <v>0.06</v>
      </c>
      <c r="BJ538" s="381">
        <f t="shared" si="153"/>
        <v>0.5</v>
      </c>
      <c r="BK538" s="381">
        <f t="shared" si="154"/>
        <v>0.03</v>
      </c>
    </row>
    <row r="539" spans="1:63" ht="67.5" x14ac:dyDescent="0.25">
      <c r="A539" s="188" t="s">
        <v>815</v>
      </c>
      <c r="B539" s="188" t="s">
        <v>584</v>
      </c>
      <c r="C539" s="188" t="s">
        <v>815</v>
      </c>
      <c r="D539" s="189" t="s">
        <v>584</v>
      </c>
      <c r="E539" s="189" t="s">
        <v>582</v>
      </c>
      <c r="F539" s="189" t="s">
        <v>583</v>
      </c>
      <c r="G539" s="189" t="s">
        <v>814</v>
      </c>
      <c r="H539" s="189" t="s">
        <v>586</v>
      </c>
      <c r="I539" s="189" t="s">
        <v>585</v>
      </c>
      <c r="J539" s="189" t="s">
        <v>587</v>
      </c>
      <c r="K539" s="189">
        <v>100</v>
      </c>
      <c r="L539" s="189" t="s">
        <v>38</v>
      </c>
      <c r="M539" s="189" t="s">
        <v>588</v>
      </c>
      <c r="N539" s="189" t="s">
        <v>589</v>
      </c>
      <c r="O539" s="157">
        <v>6</v>
      </c>
      <c r="P539" s="267">
        <v>1</v>
      </c>
      <c r="Q539" s="188" t="s">
        <v>41</v>
      </c>
      <c r="R539" s="191" t="s">
        <v>2338</v>
      </c>
      <c r="S539" s="268" t="s">
        <v>104</v>
      </c>
      <c r="T539" s="268" t="s">
        <v>2439</v>
      </c>
      <c r="U539" s="268"/>
      <c r="V539" s="268"/>
      <c r="W539" s="268"/>
      <c r="X539" s="346">
        <v>0.5</v>
      </c>
      <c r="Y539" s="268" t="s">
        <v>2339</v>
      </c>
      <c r="Z539" s="347" t="s">
        <v>2340</v>
      </c>
      <c r="AA539" s="334">
        <v>0.75</v>
      </c>
      <c r="AB539" s="348" t="s">
        <v>2602</v>
      </c>
      <c r="AC539" s="114" t="s">
        <v>2603</v>
      </c>
      <c r="AD539" s="375">
        <f>+VLOOKUP(M539,'[18]PA con seg III Trimestre'!$M$521:$AF$570,18,FALSE)</f>
        <v>1</v>
      </c>
      <c r="AE539" s="375" t="str">
        <f>+VLOOKUP(M539,'[18]PA con seg III Trimestre'!$M$521:$AF$570,19,FALSE)</f>
        <v>Se realizo la implementacion del proceso de induccion en su totalidad ya que se realizaron las dos jornadas de inducción propuestas</v>
      </c>
      <c r="AF539" s="375" t="str">
        <f>+VLOOKUP(M539,'[18]PA con seg III Trimestre'!$M$521:$AF$570,20,FALSE)</f>
        <v>D: /induccionInpec/induccionnoviembre2016</v>
      </c>
      <c r="AG539" s="267">
        <v>1122</v>
      </c>
      <c r="AH539" s="268" t="s">
        <v>2341</v>
      </c>
      <c r="AI539" s="268" t="s">
        <v>47</v>
      </c>
      <c r="AJ539" s="287">
        <v>42384</v>
      </c>
      <c r="AK539" s="287">
        <v>42461</v>
      </c>
      <c r="AL539" s="268">
        <v>25</v>
      </c>
      <c r="AM539" s="268" t="s">
        <v>2342</v>
      </c>
      <c r="AN539" s="268" t="s">
        <v>104</v>
      </c>
      <c r="AO539" s="268" t="s">
        <v>2439</v>
      </c>
      <c r="AP539" s="267">
        <v>100</v>
      </c>
      <c r="AQ539" s="62" t="s">
        <v>2343</v>
      </c>
      <c r="AR539" s="62" t="s">
        <v>2340</v>
      </c>
      <c r="AS539" s="267">
        <v>100</v>
      </c>
      <c r="AT539" s="62" t="s">
        <v>2343</v>
      </c>
      <c r="AU539" s="349" t="s">
        <v>2340</v>
      </c>
      <c r="AV539" s="60">
        <f>+AS539</f>
        <v>100</v>
      </c>
      <c r="AW539" s="61">
        <v>1</v>
      </c>
      <c r="AX539" s="62" t="str">
        <f>+AT539</f>
        <v>se elaboro plan de trabajo para la realizacion de las jornadas de inducción a nivel nacional</v>
      </c>
      <c r="AY539" s="91" t="str">
        <f>+AU539</f>
        <v>D: /induccionInpec/induccionmarzo2016</v>
      </c>
      <c r="AZ539" s="94">
        <f>+VLOOKUP(AG539,'[18]PA con seg III Trimestre'!$AG$521:$BC$570,20,FALSE)</f>
        <v>100</v>
      </c>
      <c r="BA539" s="106">
        <f t="shared" si="158"/>
        <v>1</v>
      </c>
      <c r="BB539" s="94" t="str">
        <f>+VLOOKUP(AG539,'[18]PA con seg III Trimestre'!$AG$521:$BC$570,22,FALSE)</f>
        <v>se elaboro plan de trabajo para la realizacion de las jornadas de inducción a nivel nacional</v>
      </c>
      <c r="BC539" s="94" t="str">
        <f>+VLOOKUP(AG539,'[18]PA con seg III Trimestre'!$AG$521:$BC$570,23,FALSE)</f>
        <v>D: /induccionInpec/induccionmarzo2016</v>
      </c>
      <c r="BD539" s="107">
        <f t="shared" si="155"/>
        <v>77</v>
      </c>
      <c r="BE539" s="107">
        <f t="shared" si="156"/>
        <v>77</v>
      </c>
      <c r="BF539" s="108">
        <f t="shared" si="157"/>
        <v>1</v>
      </c>
      <c r="BG539" s="381">
        <f t="shared" si="150"/>
        <v>1</v>
      </c>
      <c r="BH539" s="381">
        <f t="shared" si="151"/>
        <v>1</v>
      </c>
      <c r="BI539" s="382">
        <f t="shared" si="152"/>
        <v>0.06</v>
      </c>
      <c r="BJ539" s="381">
        <f t="shared" si="153"/>
        <v>0.25</v>
      </c>
      <c r="BK539" s="381">
        <f t="shared" si="154"/>
        <v>1.4999999999999999E-2</v>
      </c>
    </row>
    <row r="540" spans="1:63" ht="67.5" x14ac:dyDescent="0.25">
      <c r="A540" s="56" t="s">
        <v>815</v>
      </c>
      <c r="B540" s="56" t="s">
        <v>584</v>
      </c>
      <c r="C540" s="56" t="s">
        <v>815</v>
      </c>
      <c r="D540" s="122" t="s">
        <v>584</v>
      </c>
      <c r="E540" s="122" t="s">
        <v>582</v>
      </c>
      <c r="F540" s="122" t="s">
        <v>583</v>
      </c>
      <c r="G540" s="122" t="s">
        <v>814</v>
      </c>
      <c r="H540" s="122" t="s">
        <v>586</v>
      </c>
      <c r="I540" s="122" t="s">
        <v>585</v>
      </c>
      <c r="J540" s="122" t="s">
        <v>587</v>
      </c>
      <c r="K540" s="122">
        <v>100</v>
      </c>
      <c r="L540" s="122" t="s">
        <v>38</v>
      </c>
      <c r="M540" s="122" t="s">
        <v>588</v>
      </c>
      <c r="N540" s="122" t="s">
        <v>589</v>
      </c>
      <c r="O540" s="157">
        <v>6</v>
      </c>
      <c r="P540" s="93">
        <v>1</v>
      </c>
      <c r="Q540" s="56" t="s">
        <v>41</v>
      </c>
      <c r="R540" s="56" t="s">
        <v>2338</v>
      </c>
      <c r="S540" s="56" t="s">
        <v>104</v>
      </c>
      <c r="T540" s="59" t="s">
        <v>2439</v>
      </c>
      <c r="U540" s="56"/>
      <c r="V540" s="56"/>
      <c r="W540" s="56"/>
      <c r="X540" s="56"/>
      <c r="Y540" s="56"/>
      <c r="Z540" s="92"/>
      <c r="AA540" s="334">
        <v>0.75</v>
      </c>
      <c r="AB540" s="348" t="s">
        <v>2602</v>
      </c>
      <c r="AC540" s="114" t="s">
        <v>2603</v>
      </c>
      <c r="AD540" s="375">
        <f>+VLOOKUP(M540,'[18]PA con seg III Trimestre'!$M$521:$AF$570,18,FALSE)</f>
        <v>1</v>
      </c>
      <c r="AE540" s="375" t="str">
        <f>+VLOOKUP(M540,'[18]PA con seg III Trimestre'!$M$521:$AF$570,19,FALSE)</f>
        <v>Se realizo la implementacion del proceso de induccion en su totalidad ya que se realizaron las dos jornadas de inducción propuestas</v>
      </c>
      <c r="AF540" s="375" t="str">
        <f>+VLOOKUP(M540,'[18]PA con seg III Trimestre'!$M$521:$AF$570,20,FALSE)</f>
        <v>D: /induccionInpec/induccionnoviembre2016</v>
      </c>
      <c r="AG540" s="93">
        <v>1123</v>
      </c>
      <c r="AH540" s="59" t="s">
        <v>2344</v>
      </c>
      <c r="AI540" s="59" t="s">
        <v>47</v>
      </c>
      <c r="AJ540" s="282">
        <v>42462</v>
      </c>
      <c r="AK540" s="282">
        <v>42552</v>
      </c>
      <c r="AL540" s="59">
        <v>25</v>
      </c>
      <c r="AM540" s="59" t="s">
        <v>2342</v>
      </c>
      <c r="AN540" s="59" t="s">
        <v>104</v>
      </c>
      <c r="AO540" s="59" t="s">
        <v>2439</v>
      </c>
      <c r="AP540" s="93"/>
      <c r="AQ540" s="55"/>
      <c r="AR540" s="55"/>
      <c r="AS540" s="93"/>
      <c r="AT540" s="55" t="s">
        <v>2345</v>
      </c>
      <c r="AU540" s="56"/>
      <c r="AV540" s="206">
        <v>100</v>
      </c>
      <c r="AW540" s="57">
        <v>1</v>
      </c>
      <c r="AX540" s="56" t="s">
        <v>2802</v>
      </c>
      <c r="AY540" s="92" t="s">
        <v>2803</v>
      </c>
      <c r="AZ540" s="94">
        <f>+VLOOKUP(AG540,'[18]PA con seg III Trimestre'!$AG$521:$BC$570,20,FALSE)</f>
        <v>100</v>
      </c>
      <c r="BA540" s="106">
        <f t="shared" si="158"/>
        <v>1</v>
      </c>
      <c r="BB540" s="94" t="str">
        <f>+VLOOKUP(AG540,'[18]PA con seg III Trimestre'!$AG$521:$BC$570,22,FALSE)</f>
        <v>se realizo la primera jornada de inducción los dias 3,4,5 y 6 de Octubre de 2016 en el auditorio Juan Pablo Segundo con la participacion de 140 funcionarios</v>
      </c>
      <c r="BC540" s="94" t="str">
        <f>+VLOOKUP(AG540,'[18]PA con seg III Trimestre'!$AG$521:$BC$570,23,FALSE)</f>
        <v>carpeta proceso de induccion 2016 la cual reposa en el Grupo Prospectiva del Talento Humano</v>
      </c>
      <c r="BD540" s="107">
        <f t="shared" si="155"/>
        <v>90</v>
      </c>
      <c r="BE540" s="107">
        <f t="shared" si="156"/>
        <v>90</v>
      </c>
      <c r="BF540" s="108">
        <f t="shared" si="157"/>
        <v>1</v>
      </c>
      <c r="BG540" s="381">
        <f t="shared" si="150"/>
        <v>1</v>
      </c>
      <c r="BH540" s="381">
        <f t="shared" si="151"/>
        <v>1</v>
      </c>
      <c r="BI540" s="382">
        <f t="shared" si="152"/>
        <v>0.06</v>
      </c>
      <c r="BJ540" s="381">
        <f t="shared" si="153"/>
        <v>0.25</v>
      </c>
      <c r="BK540" s="381">
        <f t="shared" si="154"/>
        <v>1.4999999999999999E-2</v>
      </c>
    </row>
    <row r="541" spans="1:63" ht="67.5" x14ac:dyDescent="0.25">
      <c r="A541" s="56" t="s">
        <v>815</v>
      </c>
      <c r="B541" s="56" t="s">
        <v>584</v>
      </c>
      <c r="C541" s="56" t="s">
        <v>815</v>
      </c>
      <c r="D541" s="122" t="s">
        <v>584</v>
      </c>
      <c r="E541" s="122" t="s">
        <v>582</v>
      </c>
      <c r="F541" s="122" t="s">
        <v>583</v>
      </c>
      <c r="G541" s="122" t="s">
        <v>814</v>
      </c>
      <c r="H541" s="122" t="s">
        <v>586</v>
      </c>
      <c r="I541" s="122" t="s">
        <v>585</v>
      </c>
      <c r="J541" s="122" t="s">
        <v>587</v>
      </c>
      <c r="K541" s="122">
        <v>100</v>
      </c>
      <c r="L541" s="122" t="s">
        <v>38</v>
      </c>
      <c r="M541" s="122" t="s">
        <v>588</v>
      </c>
      <c r="N541" s="122" t="s">
        <v>589</v>
      </c>
      <c r="O541" s="157">
        <v>6</v>
      </c>
      <c r="P541" s="93">
        <v>1</v>
      </c>
      <c r="Q541" s="56" t="s">
        <v>41</v>
      </c>
      <c r="R541" s="56" t="s">
        <v>2338</v>
      </c>
      <c r="S541" s="56" t="s">
        <v>104</v>
      </c>
      <c r="T541" s="59" t="s">
        <v>2439</v>
      </c>
      <c r="U541" s="56"/>
      <c r="V541" s="56"/>
      <c r="W541" s="56"/>
      <c r="X541" s="56"/>
      <c r="Y541" s="56"/>
      <c r="Z541" s="92"/>
      <c r="AA541" s="334">
        <v>0.75</v>
      </c>
      <c r="AB541" s="348" t="s">
        <v>2602</v>
      </c>
      <c r="AC541" s="114" t="s">
        <v>2603</v>
      </c>
      <c r="AD541" s="375">
        <f>+VLOOKUP(M541,'[18]PA con seg III Trimestre'!$M$521:$AF$570,18,FALSE)</f>
        <v>1</v>
      </c>
      <c r="AE541" s="375" t="str">
        <f>+VLOOKUP(M541,'[18]PA con seg III Trimestre'!$M$521:$AF$570,19,FALSE)</f>
        <v>Se realizo la implementacion del proceso de induccion en su totalidad ya que se realizaron las dos jornadas de inducción propuestas</v>
      </c>
      <c r="AF541" s="375" t="str">
        <f>+VLOOKUP(M541,'[18]PA con seg III Trimestre'!$M$521:$AF$570,20,FALSE)</f>
        <v>D: /induccionInpec/induccionnoviembre2016</v>
      </c>
      <c r="AG541" s="93">
        <v>1124</v>
      </c>
      <c r="AH541" s="59" t="s">
        <v>2346</v>
      </c>
      <c r="AI541" s="59" t="s">
        <v>47</v>
      </c>
      <c r="AJ541" s="282">
        <v>42553</v>
      </c>
      <c r="AK541" s="282">
        <v>42644</v>
      </c>
      <c r="AL541" s="59">
        <v>25</v>
      </c>
      <c r="AM541" s="59" t="s">
        <v>2342</v>
      </c>
      <c r="AN541" s="59" t="s">
        <v>104</v>
      </c>
      <c r="AO541" s="59" t="s">
        <v>2439</v>
      </c>
      <c r="AP541" s="93"/>
      <c r="AQ541" s="55"/>
      <c r="AR541" s="55"/>
      <c r="AS541" s="93"/>
      <c r="AT541" s="55"/>
      <c r="AU541" s="56"/>
      <c r="AV541" s="206">
        <v>0</v>
      </c>
      <c r="AW541" s="57">
        <v>0.98901098901098905</v>
      </c>
      <c r="AX541" s="56" t="s">
        <v>2804</v>
      </c>
      <c r="AY541" s="350"/>
      <c r="AZ541" s="94">
        <f>+VLOOKUP(AG541,'[18]PA con seg III Trimestre'!$AG$521:$BC$570,20,FALSE)</f>
        <v>100</v>
      </c>
      <c r="BA541" s="106">
        <f t="shared" si="158"/>
        <v>1</v>
      </c>
      <c r="BB541" s="94" t="str">
        <f>+VLOOKUP(AG541,'[18]PA con seg III Trimestre'!$AG$521:$BC$570,22,FALSE)</f>
        <v>la segunda jornada de induccion se realizo durante los dias 13,14,15 y 16 de diciembre de 2016</v>
      </c>
      <c r="BC541" s="94" t="str">
        <f>+VLOOKUP(AG541,'[18]PA con seg III Trimestre'!$AG$521:$BC$570,23,FALSE)</f>
        <v>carpeta proceso de induccion 2016 la cual reposa en el Grupo Prospectiva del Talento Humano</v>
      </c>
      <c r="BD541" s="107">
        <f t="shared" si="155"/>
        <v>91</v>
      </c>
      <c r="BE541" s="107">
        <f t="shared" si="156"/>
        <v>91</v>
      </c>
      <c r="BF541" s="108">
        <f t="shared" si="157"/>
        <v>1</v>
      </c>
      <c r="BG541" s="381">
        <f t="shared" si="150"/>
        <v>1</v>
      </c>
      <c r="BH541" s="381">
        <f t="shared" si="151"/>
        <v>1</v>
      </c>
      <c r="BI541" s="382">
        <f t="shared" si="152"/>
        <v>0.06</v>
      </c>
      <c r="BJ541" s="381">
        <f t="shared" si="153"/>
        <v>0.25</v>
      </c>
      <c r="BK541" s="381">
        <f t="shared" si="154"/>
        <v>1.4999999999999999E-2</v>
      </c>
    </row>
    <row r="542" spans="1:63" ht="67.5" x14ac:dyDescent="0.25">
      <c r="A542" s="111" t="s">
        <v>815</v>
      </c>
      <c r="B542" s="111" t="s">
        <v>584</v>
      </c>
      <c r="C542" s="111" t="s">
        <v>815</v>
      </c>
      <c r="D542" s="112" t="s">
        <v>584</v>
      </c>
      <c r="E542" s="112" t="s">
        <v>582</v>
      </c>
      <c r="F542" s="112" t="s">
        <v>583</v>
      </c>
      <c r="G542" s="112" t="s">
        <v>814</v>
      </c>
      <c r="H542" s="112" t="s">
        <v>586</v>
      </c>
      <c r="I542" s="112" t="s">
        <v>585</v>
      </c>
      <c r="J542" s="112" t="s">
        <v>587</v>
      </c>
      <c r="K542" s="112">
        <v>100</v>
      </c>
      <c r="L542" s="112" t="s">
        <v>38</v>
      </c>
      <c r="M542" s="112" t="s">
        <v>588</v>
      </c>
      <c r="N542" s="112" t="s">
        <v>589</v>
      </c>
      <c r="O542" s="157">
        <v>6</v>
      </c>
      <c r="P542" s="113">
        <v>1</v>
      </c>
      <c r="Q542" s="111" t="s">
        <v>41</v>
      </c>
      <c r="R542" s="111" t="s">
        <v>2338</v>
      </c>
      <c r="S542" s="111" t="s">
        <v>104</v>
      </c>
      <c r="T542" s="114" t="s">
        <v>2439</v>
      </c>
      <c r="U542" s="111"/>
      <c r="V542" s="111"/>
      <c r="W542" s="111"/>
      <c r="X542" s="111"/>
      <c r="Y542" s="111"/>
      <c r="Z542" s="311"/>
      <c r="AA542" s="351">
        <v>0.75</v>
      </c>
      <c r="AB542" s="348" t="s">
        <v>2602</v>
      </c>
      <c r="AC542" s="114" t="s">
        <v>2603</v>
      </c>
      <c r="AD542" s="375">
        <f>+VLOOKUP(M542,'[18]PA con seg III Trimestre'!$M$521:$AF$570,18,FALSE)</f>
        <v>1</v>
      </c>
      <c r="AE542" s="375" t="str">
        <f>+VLOOKUP(M542,'[18]PA con seg III Trimestre'!$M$521:$AF$570,19,FALSE)</f>
        <v>Se realizo la implementacion del proceso de induccion en su totalidad ya que se realizaron las dos jornadas de inducción propuestas</v>
      </c>
      <c r="AF542" s="375" t="str">
        <f>+VLOOKUP(M542,'[18]PA con seg III Trimestre'!$M$521:$AF$570,20,FALSE)</f>
        <v>D: /induccionInpec/induccionnoviembre2016</v>
      </c>
      <c r="AG542" s="113">
        <v>1125</v>
      </c>
      <c r="AH542" s="114" t="s">
        <v>2347</v>
      </c>
      <c r="AI542" s="114" t="s">
        <v>47</v>
      </c>
      <c r="AJ542" s="295">
        <v>42645</v>
      </c>
      <c r="AK542" s="295">
        <v>42716</v>
      </c>
      <c r="AL542" s="114">
        <v>25</v>
      </c>
      <c r="AM542" s="114" t="s">
        <v>2342</v>
      </c>
      <c r="AN542" s="114" t="s">
        <v>104</v>
      </c>
      <c r="AO542" s="114" t="s">
        <v>2439</v>
      </c>
      <c r="AP542" s="113"/>
      <c r="AQ542" s="222"/>
      <c r="AR542" s="222"/>
      <c r="AS542" s="113"/>
      <c r="AT542" s="222"/>
      <c r="AU542" s="111"/>
      <c r="AV542" s="313"/>
      <c r="AW542" s="298" t="s">
        <v>3102</v>
      </c>
      <c r="AX542" s="313"/>
      <c r="AY542" s="314"/>
      <c r="AZ542" s="94">
        <f>+VLOOKUP(AG542,'[18]PA con seg III Trimestre'!$AG$521:$BC$570,20,FALSE)</f>
        <v>0</v>
      </c>
      <c r="BA542" s="106">
        <f t="shared" si="158"/>
        <v>1</v>
      </c>
      <c r="BB542" s="94" t="str">
        <f>+VLOOKUP(AG542,'[18]PA con seg III Trimestre'!$AG$521:$BC$570,22,FALSE)</f>
        <v>el informe del proceso de induccion se realizara la ultima semana del mes de diciembre</v>
      </c>
      <c r="BC542" s="94">
        <f>+VLOOKUP(AG542,'[18]PA con seg III Trimestre'!$AG$521:$BC$570,23,FALSE)</f>
        <v>0</v>
      </c>
      <c r="BD542" s="107">
        <f t="shared" si="155"/>
        <v>71</v>
      </c>
      <c r="BE542" s="107">
        <f t="shared" si="156"/>
        <v>71</v>
      </c>
      <c r="BF542" s="108">
        <f t="shared" si="157"/>
        <v>1</v>
      </c>
      <c r="BG542" s="381">
        <f t="shared" si="150"/>
        <v>1</v>
      </c>
      <c r="BH542" s="381">
        <f t="shared" si="151"/>
        <v>1</v>
      </c>
      <c r="BI542" s="382">
        <f t="shared" si="152"/>
        <v>0.06</v>
      </c>
      <c r="BJ542" s="381">
        <f t="shared" si="153"/>
        <v>0</v>
      </c>
      <c r="BK542" s="381">
        <f t="shared" si="154"/>
        <v>0</v>
      </c>
    </row>
    <row r="543" spans="1:63" ht="67.5" x14ac:dyDescent="0.25">
      <c r="A543" s="170" t="s">
        <v>815</v>
      </c>
      <c r="B543" s="170" t="s">
        <v>584</v>
      </c>
      <c r="C543" s="170" t="s">
        <v>815</v>
      </c>
      <c r="D543" s="171" t="s">
        <v>584</v>
      </c>
      <c r="E543" s="171" t="s">
        <v>582</v>
      </c>
      <c r="F543" s="171" t="s">
        <v>583</v>
      </c>
      <c r="G543" s="171" t="s">
        <v>816</v>
      </c>
      <c r="H543" s="171" t="s">
        <v>591</v>
      </c>
      <c r="I543" s="171" t="s">
        <v>590</v>
      </c>
      <c r="J543" s="171" t="s">
        <v>592</v>
      </c>
      <c r="K543" s="171">
        <v>3.5000000000000004</v>
      </c>
      <c r="L543" s="171" t="s">
        <v>38</v>
      </c>
      <c r="M543" s="171" t="s">
        <v>593</v>
      </c>
      <c r="N543" s="171" t="s">
        <v>594</v>
      </c>
      <c r="O543" s="157">
        <v>6</v>
      </c>
      <c r="P543" s="300">
        <v>20</v>
      </c>
      <c r="Q543" s="170" t="s">
        <v>38</v>
      </c>
      <c r="R543" s="173" t="s">
        <v>2348</v>
      </c>
      <c r="S543" s="261" t="s">
        <v>404</v>
      </c>
      <c r="T543" s="261" t="s">
        <v>2439</v>
      </c>
      <c r="U543" s="261"/>
      <c r="V543" s="261"/>
      <c r="W543" s="261"/>
      <c r="X543" s="261">
        <v>20</v>
      </c>
      <c r="Y543" s="261" t="s">
        <v>2349</v>
      </c>
      <c r="Z543" s="332" t="s">
        <v>2350</v>
      </c>
      <c r="AA543" s="309">
        <v>20</v>
      </c>
      <c r="AB543" s="348" t="s">
        <v>2604</v>
      </c>
      <c r="AC543" s="114" t="s">
        <v>2350</v>
      </c>
      <c r="AD543" s="375">
        <f>+VLOOKUP(M543,'[18]PA con seg III Trimestre'!$M$521:$AF$570,18,FALSE)</f>
        <v>20</v>
      </c>
      <c r="AE543" s="375" t="str">
        <f>+VLOOKUP(M543,'[18]PA con seg III Trimestre'!$M$521:$AF$570,19,FALSE)</f>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
      <c r="AF543" s="375" t="str">
        <f>+VLOOKUP(M543,'[18]PA con seg III Trimestre'!$M$521:$AF$570,20,FALSE)</f>
        <v>C:/users/FCORONADOM/Deskop</v>
      </c>
      <c r="AG543" s="300">
        <v>1126</v>
      </c>
      <c r="AH543" s="261" t="s">
        <v>2351</v>
      </c>
      <c r="AI543" s="261" t="s">
        <v>47</v>
      </c>
      <c r="AJ543" s="302">
        <v>42370</v>
      </c>
      <c r="AK543" s="302">
        <v>42460</v>
      </c>
      <c r="AL543" s="261">
        <v>20</v>
      </c>
      <c r="AM543" s="170" t="s">
        <v>2352</v>
      </c>
      <c r="AN543" s="261" t="s">
        <v>142</v>
      </c>
      <c r="AO543" s="261" t="s">
        <v>2439</v>
      </c>
      <c r="AP543" s="300">
        <v>100</v>
      </c>
      <c r="AQ543" s="303" t="s">
        <v>2353</v>
      </c>
      <c r="AR543" s="303" t="s">
        <v>2350</v>
      </c>
      <c r="AS543" s="300">
        <v>100</v>
      </c>
      <c r="AT543" s="303" t="s">
        <v>2353</v>
      </c>
      <c r="AU543" s="304" t="s">
        <v>2350</v>
      </c>
      <c r="AV543" s="305">
        <f>+AS543</f>
        <v>100</v>
      </c>
      <c r="AW543" s="306">
        <v>1</v>
      </c>
      <c r="AX543" s="303" t="str">
        <f>+AT543</f>
        <v xml:space="preserve">se proyecto y publico a todos los correos institucionales la circular No. 000006 del 22 de marzo de 2016 impartiendo las instrucciones sobre el registro y actualizacion de la informacion de la hoja de vida y de bienes y rentas en el SIGEP </v>
      </c>
      <c r="AY543" s="307" t="str">
        <f>+AU543</f>
        <v>C:/users/FCORONADOM/Deskop</v>
      </c>
      <c r="AZ543" s="94">
        <f>+VLOOKUP(AG543,'[18]PA con seg III Trimestre'!$AG$521:$BC$570,20,FALSE)</f>
        <v>100</v>
      </c>
      <c r="BA543" s="106">
        <f t="shared" si="158"/>
        <v>1</v>
      </c>
      <c r="BB543" s="94" t="str">
        <f>+VLOOKUP(AG543,'[18]PA con seg III Trimestre'!$AG$521:$BC$570,22,FALSE)</f>
        <v xml:space="preserve">se proyecto y publico a todos los correos institucionales la circular No. 000006 del 22 de marzo de 2016 impartiendo las instrucciones sobre el registro y actualizacion de la informacion de la hoja de vida y de bienes y rentas en el SIGEP </v>
      </c>
      <c r="BC543" s="94" t="str">
        <f>+VLOOKUP(AG543,'[18]PA con seg III Trimestre'!$AG$521:$BC$570,23,FALSE)</f>
        <v>C:/users/FCORONADOM/Deskop</v>
      </c>
      <c r="BD543" s="107">
        <f t="shared" si="155"/>
        <v>90</v>
      </c>
      <c r="BE543" s="107">
        <f t="shared" si="156"/>
        <v>90</v>
      </c>
      <c r="BF543" s="108">
        <f t="shared" si="157"/>
        <v>1</v>
      </c>
      <c r="BG543" s="381">
        <f t="shared" si="150"/>
        <v>1</v>
      </c>
      <c r="BH543" s="381">
        <f t="shared" si="151"/>
        <v>1</v>
      </c>
      <c r="BI543" s="382">
        <f t="shared" si="152"/>
        <v>0.06</v>
      </c>
      <c r="BJ543" s="381">
        <f t="shared" si="153"/>
        <v>0.2</v>
      </c>
      <c r="BK543" s="381">
        <f t="shared" si="154"/>
        <v>1.2000000000000002E-2</v>
      </c>
    </row>
    <row r="544" spans="1:63" ht="135" x14ac:dyDescent="0.25">
      <c r="A544" s="56" t="s">
        <v>815</v>
      </c>
      <c r="B544" s="56" t="s">
        <v>584</v>
      </c>
      <c r="C544" s="56" t="s">
        <v>815</v>
      </c>
      <c r="D544" s="122" t="s">
        <v>584</v>
      </c>
      <c r="E544" s="122" t="s">
        <v>582</v>
      </c>
      <c r="F544" s="122" t="s">
        <v>583</v>
      </c>
      <c r="G544" s="122" t="s">
        <v>816</v>
      </c>
      <c r="H544" s="122" t="s">
        <v>591</v>
      </c>
      <c r="I544" s="122" t="s">
        <v>590</v>
      </c>
      <c r="J544" s="122" t="s">
        <v>592</v>
      </c>
      <c r="K544" s="122">
        <v>3.5000000000000004</v>
      </c>
      <c r="L544" s="122" t="s">
        <v>38</v>
      </c>
      <c r="M544" s="122" t="s">
        <v>593</v>
      </c>
      <c r="N544" s="122" t="s">
        <v>594</v>
      </c>
      <c r="O544" s="157">
        <v>6</v>
      </c>
      <c r="P544" s="93">
        <v>20</v>
      </c>
      <c r="Q544" s="56" t="s">
        <v>38</v>
      </c>
      <c r="R544" s="56" t="s">
        <v>2348</v>
      </c>
      <c r="S544" s="56" t="s">
        <v>404</v>
      </c>
      <c r="T544" s="59" t="s">
        <v>2439</v>
      </c>
      <c r="U544" s="56"/>
      <c r="V544" s="56"/>
      <c r="W544" s="56"/>
      <c r="X544" s="56"/>
      <c r="Y544" s="56"/>
      <c r="Z544" s="92"/>
      <c r="AA544" s="309">
        <v>20</v>
      </c>
      <c r="AB544" s="348" t="s">
        <v>2604</v>
      </c>
      <c r="AC544" s="114" t="s">
        <v>2350</v>
      </c>
      <c r="AD544" s="375">
        <f>+VLOOKUP(M544,'[18]PA con seg III Trimestre'!$M$521:$AF$570,18,FALSE)</f>
        <v>20</v>
      </c>
      <c r="AE544" s="375" t="str">
        <f>+VLOOKUP(M544,'[18]PA con seg III Trimestre'!$M$521:$AF$570,19,FALSE)</f>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
      <c r="AF544" s="375" t="str">
        <f>+VLOOKUP(M544,'[18]PA con seg III Trimestre'!$M$521:$AF$570,20,FALSE)</f>
        <v>C:/users/FCORONADOM/Deskop</v>
      </c>
      <c r="AG544" s="93">
        <v>1127</v>
      </c>
      <c r="AH544" s="56" t="s">
        <v>2354</v>
      </c>
      <c r="AI544" s="59" t="s">
        <v>70</v>
      </c>
      <c r="AJ544" s="282">
        <v>42461</v>
      </c>
      <c r="AK544" s="282">
        <v>42613</v>
      </c>
      <c r="AL544" s="59">
        <v>50</v>
      </c>
      <c r="AM544" s="56" t="s">
        <v>2352</v>
      </c>
      <c r="AN544" s="59" t="s">
        <v>142</v>
      </c>
      <c r="AO544" s="59" t="s">
        <v>2439</v>
      </c>
      <c r="AP544" s="93"/>
      <c r="AQ544" s="55"/>
      <c r="AR544" s="55"/>
      <c r="AS544" s="93">
        <v>100</v>
      </c>
      <c r="AT544" s="55" t="s">
        <v>2355</v>
      </c>
      <c r="AU544" s="56" t="s">
        <v>2350</v>
      </c>
      <c r="AV544" s="206">
        <v>100</v>
      </c>
      <c r="AW544" s="57">
        <v>1</v>
      </c>
      <c r="AX544" s="55" t="s">
        <v>2355</v>
      </c>
      <c r="AY544" s="92" t="s">
        <v>2350</v>
      </c>
      <c r="AZ544" s="94">
        <f>+VLOOKUP(AG544,'[18]PA con seg III Trimestre'!$AG$521:$BC$570,20,FALSE)</f>
        <v>100</v>
      </c>
      <c r="BA544" s="106">
        <f t="shared" si="158"/>
        <v>1</v>
      </c>
      <c r="BB544" s="94" t="str">
        <f>+VLOOKUP(AG544,'[18]PA con seg III Trimestre'!$AG$521:$BC$570,22,FALSE)</f>
        <v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v>
      </c>
      <c r="BC544" s="94" t="str">
        <f>+VLOOKUP(AG544,'[18]PA con seg III Trimestre'!$AG$521:$BC$570,23,FALSE)</f>
        <v>C:/users/FCORONADOM/Deskop</v>
      </c>
      <c r="BD544" s="107">
        <f t="shared" si="155"/>
        <v>152</v>
      </c>
      <c r="BE544" s="107">
        <f t="shared" si="156"/>
        <v>152</v>
      </c>
      <c r="BF544" s="108">
        <f t="shared" si="157"/>
        <v>1</v>
      </c>
      <c r="BG544" s="381">
        <f t="shared" si="150"/>
        <v>1</v>
      </c>
      <c r="BH544" s="381">
        <f t="shared" si="151"/>
        <v>1</v>
      </c>
      <c r="BI544" s="382">
        <f t="shared" si="152"/>
        <v>0.06</v>
      </c>
      <c r="BJ544" s="381">
        <f t="shared" si="153"/>
        <v>0.5</v>
      </c>
      <c r="BK544" s="381">
        <f t="shared" si="154"/>
        <v>0.03</v>
      </c>
    </row>
    <row r="545" spans="1:63" ht="81" x14ac:dyDescent="0.25">
      <c r="A545" s="56" t="s">
        <v>815</v>
      </c>
      <c r="B545" s="56" t="s">
        <v>584</v>
      </c>
      <c r="C545" s="56" t="s">
        <v>815</v>
      </c>
      <c r="D545" s="122" t="s">
        <v>584</v>
      </c>
      <c r="E545" s="122" t="s">
        <v>582</v>
      </c>
      <c r="F545" s="122" t="s">
        <v>583</v>
      </c>
      <c r="G545" s="122" t="s">
        <v>816</v>
      </c>
      <c r="H545" s="122" t="s">
        <v>591</v>
      </c>
      <c r="I545" s="122" t="s">
        <v>590</v>
      </c>
      <c r="J545" s="122" t="s">
        <v>592</v>
      </c>
      <c r="K545" s="122">
        <v>3.5000000000000004</v>
      </c>
      <c r="L545" s="122" t="s">
        <v>38</v>
      </c>
      <c r="M545" s="122" t="s">
        <v>593</v>
      </c>
      <c r="N545" s="122" t="s">
        <v>594</v>
      </c>
      <c r="O545" s="157">
        <v>6</v>
      </c>
      <c r="P545" s="93">
        <v>20</v>
      </c>
      <c r="Q545" s="56" t="s">
        <v>38</v>
      </c>
      <c r="R545" s="56" t="s">
        <v>2348</v>
      </c>
      <c r="S545" s="56" t="s">
        <v>404</v>
      </c>
      <c r="T545" s="59" t="s">
        <v>2439</v>
      </c>
      <c r="U545" s="56"/>
      <c r="V545" s="56"/>
      <c r="W545" s="56"/>
      <c r="X545" s="56"/>
      <c r="Y545" s="56"/>
      <c r="Z545" s="92"/>
      <c r="AA545" s="309">
        <v>20</v>
      </c>
      <c r="AB545" s="348" t="s">
        <v>2604</v>
      </c>
      <c r="AC545" s="114" t="s">
        <v>2350</v>
      </c>
      <c r="AD545" s="375">
        <f>+VLOOKUP(M545,'[18]PA con seg III Trimestre'!$M$521:$AF$570,18,FALSE)</f>
        <v>20</v>
      </c>
      <c r="AE545" s="375" t="str">
        <f>+VLOOKUP(M545,'[18]PA con seg III Trimestre'!$M$521:$AF$570,19,FALSE)</f>
        <v>los gerentes publicos de las direcciones regionales fueron capacitados y asesorados en el SIGEP  con base en la circular que contiene las instrucciones necesarias para el registro y actualizacion de las hojas de vida y declaracion de bienes y rentas cumpliendo con el producto</v>
      </c>
      <c r="AF545" s="375" t="str">
        <f>+VLOOKUP(M545,'[18]PA con seg III Trimestre'!$M$521:$AF$570,20,FALSE)</f>
        <v>C:/users/FCORONADOM/Deskop</v>
      </c>
      <c r="AG545" s="93">
        <v>1128</v>
      </c>
      <c r="AH545" s="59" t="s">
        <v>2356</v>
      </c>
      <c r="AI545" s="59" t="s">
        <v>70</v>
      </c>
      <c r="AJ545" s="282">
        <v>42614</v>
      </c>
      <c r="AK545" s="282">
        <v>42674</v>
      </c>
      <c r="AL545" s="59">
        <v>30</v>
      </c>
      <c r="AM545" s="56" t="s">
        <v>2352</v>
      </c>
      <c r="AN545" s="59" t="s">
        <v>142</v>
      </c>
      <c r="AO545" s="59" t="s">
        <v>2439</v>
      </c>
      <c r="AP545" s="93"/>
      <c r="AQ545" s="55"/>
      <c r="AR545" s="55"/>
      <c r="AS545" s="93"/>
      <c r="AT545" s="55"/>
      <c r="AU545" s="56"/>
      <c r="AV545" s="206">
        <v>0</v>
      </c>
      <c r="AW545" s="57">
        <v>0.48333333333333334</v>
      </c>
      <c r="AX545" s="56" t="s">
        <v>2820</v>
      </c>
      <c r="AY545" s="310"/>
      <c r="AZ545" s="94">
        <f>+VLOOKUP(AG545,'[18]PA con seg III Trimestre'!$AG$521:$BC$570,20,FALSE)</f>
        <v>100</v>
      </c>
      <c r="BA545" s="106">
        <f t="shared" si="158"/>
        <v>1</v>
      </c>
      <c r="BB545" s="94" t="str">
        <f>+VLOOKUP(AG545,'[18]PA con seg III Trimestre'!$AG$521:$BC$570,22,FALSE)</f>
        <v>Se consolidarón y evaluarón los resultados a nivel nacional de la actualizacion de hojas de vida en el SIGEP</v>
      </c>
      <c r="BC545" s="94">
        <f>+VLOOKUP(AG545,'[18]PA con seg III Trimestre'!$AG$521:$BC$570,23,FALSE)</f>
        <v>0</v>
      </c>
      <c r="BD545" s="107">
        <f t="shared" si="155"/>
        <v>60</v>
      </c>
      <c r="BE545" s="107">
        <f t="shared" si="156"/>
        <v>60</v>
      </c>
      <c r="BF545" s="108">
        <f t="shared" si="157"/>
        <v>1</v>
      </c>
      <c r="BG545" s="381">
        <f t="shared" si="150"/>
        <v>1</v>
      </c>
      <c r="BH545" s="381">
        <f t="shared" si="151"/>
        <v>1</v>
      </c>
      <c r="BI545" s="382">
        <f t="shared" si="152"/>
        <v>0.06</v>
      </c>
      <c r="BJ545" s="381">
        <f t="shared" si="153"/>
        <v>0.3</v>
      </c>
      <c r="BK545" s="381">
        <f t="shared" si="154"/>
        <v>1.7999999999999999E-2</v>
      </c>
    </row>
    <row r="546" spans="1:63" ht="94.5" x14ac:dyDescent="0.25">
      <c r="A546" s="56" t="s">
        <v>815</v>
      </c>
      <c r="B546" s="56" t="s">
        <v>584</v>
      </c>
      <c r="C546" s="56" t="s">
        <v>815</v>
      </c>
      <c r="D546" s="122" t="s">
        <v>584</v>
      </c>
      <c r="E546" s="122" t="s">
        <v>582</v>
      </c>
      <c r="F546" s="122" t="s">
        <v>583</v>
      </c>
      <c r="G546" s="122" t="s">
        <v>816</v>
      </c>
      <c r="H546" s="122" t="s">
        <v>591</v>
      </c>
      <c r="I546" s="122" t="s">
        <v>590</v>
      </c>
      <c r="J546" s="122" t="s">
        <v>592</v>
      </c>
      <c r="K546" s="122">
        <v>3.5000000000000004</v>
      </c>
      <c r="L546" s="122" t="s">
        <v>38</v>
      </c>
      <c r="M546" s="122" t="s">
        <v>595</v>
      </c>
      <c r="N546" s="122" t="s">
        <v>596</v>
      </c>
      <c r="O546" s="157">
        <v>5</v>
      </c>
      <c r="P546" s="93">
        <v>1</v>
      </c>
      <c r="Q546" s="56" t="s">
        <v>41</v>
      </c>
      <c r="R546" s="308" t="s">
        <v>2348</v>
      </c>
      <c r="S546" s="59" t="s">
        <v>404</v>
      </c>
      <c r="T546" s="59" t="s">
        <v>2439</v>
      </c>
      <c r="U546" s="59"/>
      <c r="V546" s="59"/>
      <c r="W546" s="59"/>
      <c r="X546" s="59"/>
      <c r="Y546" s="59" t="s">
        <v>2357</v>
      </c>
      <c r="Z546" s="84"/>
      <c r="AA546" s="333">
        <v>0</v>
      </c>
      <c r="AB546" s="294" t="s">
        <v>2610</v>
      </c>
      <c r="AC546" s="114" t="s">
        <v>2609</v>
      </c>
      <c r="AD546" s="375">
        <f>+VLOOKUP(M546,'[18]PA con seg III Trimestre'!$M$521:$AF$570,18,FALSE)</f>
        <v>1</v>
      </c>
      <c r="AE546" s="375" t="str">
        <f>+VLOOKUP(M546,'[18]PA con seg III Trimestre'!$M$521:$AF$570,19,FALSE)</f>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
      <c r="AF546" s="375" t="str">
        <f>+VLOOKUP(M546,'[18]PA con seg III Trimestre'!$M$521:$AF$570,20,FALSE)</f>
        <v>C:/Users/FESANCHEZC/Deskop/MEMORIASEDL2015/NORMAS2016</v>
      </c>
      <c r="AG546" s="93">
        <v>1129</v>
      </c>
      <c r="AH546" s="59" t="s">
        <v>2358</v>
      </c>
      <c r="AI546" s="59" t="s">
        <v>70</v>
      </c>
      <c r="AJ546" s="282">
        <v>42384</v>
      </c>
      <c r="AK546" s="282">
        <v>42460</v>
      </c>
      <c r="AL546" s="59">
        <v>20</v>
      </c>
      <c r="AM546" s="59" t="s">
        <v>2342</v>
      </c>
      <c r="AN546" s="59" t="s">
        <v>104</v>
      </c>
      <c r="AO546" s="59" t="s">
        <v>2439</v>
      </c>
      <c r="AP546" s="93">
        <v>100</v>
      </c>
      <c r="AQ546" s="55" t="s">
        <v>2359</v>
      </c>
      <c r="AR546" s="55" t="s">
        <v>2360</v>
      </c>
      <c r="AS546" s="93">
        <v>100</v>
      </c>
      <c r="AT546" s="55" t="s">
        <v>2359</v>
      </c>
      <c r="AU546" s="56" t="s">
        <v>2360</v>
      </c>
      <c r="AV546" s="206">
        <v>100</v>
      </c>
      <c r="AW546" s="57">
        <v>1</v>
      </c>
      <c r="AX546" s="56" t="s">
        <v>2359</v>
      </c>
      <c r="AY546" s="92" t="s">
        <v>2360</v>
      </c>
      <c r="AZ546" s="94">
        <f>+VLOOKUP(AG546,'[18]PA con seg III Trimestre'!$AG$521:$BC$570,20,FALSE)</f>
        <v>100</v>
      </c>
      <c r="BA546" s="106">
        <f t="shared" si="158"/>
        <v>1</v>
      </c>
      <c r="BB546" s="94" t="str">
        <f>+VLOOKUP(AG546,'[18]PA con seg III Trimestre'!$AG$521:$BC$570,22,FALSE)</f>
        <v>se realizo circular No. 000048 para el cierre de evaluacion del desempeño laboral 2015, inicio del periodo 2016, la cual fue enviada a las direcciones regionales y ERON a nivel nacional</v>
      </c>
      <c r="BC546" s="94" t="str">
        <f>+VLOOKUP(AG546,'[18]PA con seg III Trimestre'!$AG$521:$BC$570,23,FALSE)</f>
        <v>C:/Users/FESANCHEZC/Deskop/MEMORIASEDL2015/NORMAS2016</v>
      </c>
      <c r="BD546" s="107">
        <f t="shared" si="155"/>
        <v>76</v>
      </c>
      <c r="BE546" s="107">
        <f t="shared" si="156"/>
        <v>76</v>
      </c>
      <c r="BF546" s="108">
        <f t="shared" si="157"/>
        <v>1</v>
      </c>
      <c r="BG546" s="381">
        <f t="shared" si="150"/>
        <v>1</v>
      </c>
      <c r="BH546" s="381">
        <f t="shared" si="151"/>
        <v>1</v>
      </c>
      <c r="BI546" s="382">
        <f t="shared" si="152"/>
        <v>0.05</v>
      </c>
      <c r="BJ546" s="381">
        <f t="shared" si="153"/>
        <v>0.2</v>
      </c>
      <c r="BK546" s="381">
        <f t="shared" si="154"/>
        <v>0.01</v>
      </c>
    </row>
    <row r="547" spans="1:63" ht="94.5" x14ac:dyDescent="0.25">
      <c r="A547" s="188" t="s">
        <v>815</v>
      </c>
      <c r="B547" s="188" t="s">
        <v>584</v>
      </c>
      <c r="C547" s="188" t="s">
        <v>815</v>
      </c>
      <c r="D547" s="189" t="s">
        <v>584</v>
      </c>
      <c r="E547" s="189" t="s">
        <v>582</v>
      </c>
      <c r="F547" s="189" t="s">
        <v>583</v>
      </c>
      <c r="G547" s="189" t="s">
        <v>816</v>
      </c>
      <c r="H547" s="189" t="s">
        <v>591</v>
      </c>
      <c r="I547" s="189" t="s">
        <v>590</v>
      </c>
      <c r="J547" s="189" t="s">
        <v>592</v>
      </c>
      <c r="K547" s="189">
        <v>3.5000000000000004</v>
      </c>
      <c r="L547" s="189" t="s">
        <v>38</v>
      </c>
      <c r="M547" s="189" t="s">
        <v>595</v>
      </c>
      <c r="N547" s="189" t="s">
        <v>596</v>
      </c>
      <c r="O547" s="157">
        <v>5</v>
      </c>
      <c r="P547" s="267">
        <v>1</v>
      </c>
      <c r="Q547" s="188" t="s">
        <v>41</v>
      </c>
      <c r="R547" s="188" t="s">
        <v>2348</v>
      </c>
      <c r="S547" s="188" t="s">
        <v>404</v>
      </c>
      <c r="T547" s="268" t="s">
        <v>2439</v>
      </c>
      <c r="U547" s="188"/>
      <c r="V547" s="188"/>
      <c r="W547" s="188"/>
      <c r="X547" s="188"/>
      <c r="Y547" s="188"/>
      <c r="Z547" s="352"/>
      <c r="AA547" s="334">
        <v>0</v>
      </c>
      <c r="AB547" s="294" t="s">
        <v>2610</v>
      </c>
      <c r="AC547" s="114" t="s">
        <v>2609</v>
      </c>
      <c r="AD547" s="375">
        <f>+VLOOKUP(M547,'[18]PA con seg III Trimestre'!$M$521:$AF$570,18,FALSE)</f>
        <v>1</v>
      </c>
      <c r="AE547" s="375" t="str">
        <f>+VLOOKUP(M547,'[18]PA con seg III Trimestre'!$M$521:$AF$570,19,FALSE)</f>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
      <c r="AF547" s="375" t="str">
        <f>+VLOOKUP(M547,'[18]PA con seg III Trimestre'!$M$521:$AF$570,20,FALSE)</f>
        <v>C:/Users/FESANCHEZC/Deskop/MEMORIASEDL2015/NORMAS2016</v>
      </c>
      <c r="AG547" s="267">
        <v>1130</v>
      </c>
      <c r="AH547" s="268" t="s">
        <v>2361</v>
      </c>
      <c r="AI547" s="268" t="s">
        <v>47</v>
      </c>
      <c r="AJ547" s="287">
        <v>42461</v>
      </c>
      <c r="AK547" s="287">
        <v>42549</v>
      </c>
      <c r="AL547" s="268">
        <v>20</v>
      </c>
      <c r="AM547" s="268" t="s">
        <v>2342</v>
      </c>
      <c r="AN547" s="268" t="s">
        <v>104</v>
      </c>
      <c r="AO547" s="268" t="s">
        <v>2439</v>
      </c>
      <c r="AP547" s="267"/>
      <c r="AQ547" s="62"/>
      <c r="AR547" s="62"/>
      <c r="AS547" s="267">
        <v>100</v>
      </c>
      <c r="AT547" s="62" t="s">
        <v>2362</v>
      </c>
      <c r="AU547" s="188" t="s">
        <v>2363</v>
      </c>
      <c r="AV547" s="60">
        <f>+AS547</f>
        <v>100</v>
      </c>
      <c r="AW547" s="61">
        <v>1</v>
      </c>
      <c r="AX547" s="62" t="s">
        <v>2362</v>
      </c>
      <c r="AY547" s="91" t="s">
        <v>2363</v>
      </c>
      <c r="AZ547" s="94">
        <f>+VLOOKUP(AG547,'[18]PA con seg III Trimestre'!$AG$521:$BC$570,20,FALSE)</f>
        <v>100</v>
      </c>
      <c r="BA547" s="106">
        <f t="shared" si="158"/>
        <v>1</v>
      </c>
      <c r="BB547" s="94" t="str">
        <f>+VLOOKUP(AG547,'[18]PA con seg III Trimestre'!$AG$521:$BC$570,22,FALSE)</f>
        <v xml:space="preserve">se realizo capacitacion a los multiplicadores y responsables del area de talento humano el dia 18 de mayo en el auditorio Juan Pablo Segundo de la Sede Central </v>
      </c>
      <c r="BC547" s="94" t="str">
        <f>+VLOOKUP(AG547,'[18]PA con seg III Trimestre'!$AG$521:$BC$570,23,FALSE)</f>
        <v xml:space="preserve">D:/documentosEDL/EDLtrabajo/EDLCapacitacion </v>
      </c>
      <c r="BD547" s="107">
        <f t="shared" si="155"/>
        <v>88</v>
      </c>
      <c r="BE547" s="107">
        <f t="shared" si="156"/>
        <v>88</v>
      </c>
      <c r="BF547" s="108">
        <f t="shared" si="157"/>
        <v>1</v>
      </c>
      <c r="BG547" s="381">
        <f t="shared" si="150"/>
        <v>1</v>
      </c>
      <c r="BH547" s="381">
        <f t="shared" si="151"/>
        <v>1</v>
      </c>
      <c r="BI547" s="382">
        <f t="shared" si="152"/>
        <v>0.05</v>
      </c>
      <c r="BJ547" s="381">
        <f t="shared" si="153"/>
        <v>0.2</v>
      </c>
      <c r="BK547" s="381">
        <f t="shared" si="154"/>
        <v>0.01</v>
      </c>
    </row>
    <row r="548" spans="1:63" ht="94.5" x14ac:dyDescent="0.25">
      <c r="A548" s="56" t="s">
        <v>815</v>
      </c>
      <c r="B548" s="56" t="s">
        <v>584</v>
      </c>
      <c r="C548" s="56" t="s">
        <v>815</v>
      </c>
      <c r="D548" s="122" t="s">
        <v>584</v>
      </c>
      <c r="E548" s="122" t="s">
        <v>582</v>
      </c>
      <c r="F548" s="122" t="s">
        <v>583</v>
      </c>
      <c r="G548" s="122" t="s">
        <v>816</v>
      </c>
      <c r="H548" s="122" t="s">
        <v>591</v>
      </c>
      <c r="I548" s="122" t="s">
        <v>590</v>
      </c>
      <c r="J548" s="122" t="s">
        <v>592</v>
      </c>
      <c r="K548" s="122">
        <v>3.5000000000000004</v>
      </c>
      <c r="L548" s="122" t="s">
        <v>38</v>
      </c>
      <c r="M548" s="122" t="s">
        <v>595</v>
      </c>
      <c r="N548" s="122" t="s">
        <v>596</v>
      </c>
      <c r="O548" s="157">
        <v>5</v>
      </c>
      <c r="P548" s="93">
        <v>1</v>
      </c>
      <c r="Q548" s="56" t="s">
        <v>41</v>
      </c>
      <c r="R548" s="56" t="s">
        <v>2348</v>
      </c>
      <c r="S548" s="56" t="s">
        <v>404</v>
      </c>
      <c r="T548" s="59" t="s">
        <v>2439</v>
      </c>
      <c r="U548" s="56"/>
      <c r="V548" s="56"/>
      <c r="W548" s="56" t="s">
        <v>2364</v>
      </c>
      <c r="X548" s="56"/>
      <c r="Y548" s="56"/>
      <c r="Z548" s="92"/>
      <c r="AA548" s="334">
        <v>0</v>
      </c>
      <c r="AB548" s="294" t="s">
        <v>2610</v>
      </c>
      <c r="AC548" s="114" t="s">
        <v>2609</v>
      </c>
      <c r="AD548" s="375">
        <f>+VLOOKUP(M548,'[18]PA con seg III Trimestre'!$M$521:$AF$570,18,FALSE)</f>
        <v>1</v>
      </c>
      <c r="AE548" s="375" t="str">
        <f>+VLOOKUP(M548,'[18]PA con seg III Trimestre'!$M$521:$AF$570,19,FALSE)</f>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
      <c r="AF548" s="375" t="str">
        <f>+VLOOKUP(M548,'[18]PA con seg III Trimestre'!$M$521:$AF$570,20,FALSE)</f>
        <v>C:/Users/FESANCHEZC/Deskop/MEMORIASEDL2015/NORMAS2016</v>
      </c>
      <c r="AG548" s="93">
        <v>1131</v>
      </c>
      <c r="AH548" s="59" t="s">
        <v>2365</v>
      </c>
      <c r="AI548" s="59" t="s">
        <v>47</v>
      </c>
      <c r="AJ548" s="282">
        <v>42384</v>
      </c>
      <c r="AK548" s="282">
        <v>42460</v>
      </c>
      <c r="AL548" s="59">
        <v>20</v>
      </c>
      <c r="AM548" s="59" t="s">
        <v>2342</v>
      </c>
      <c r="AN548" s="59" t="s">
        <v>104</v>
      </c>
      <c r="AO548" s="59" t="s">
        <v>2439</v>
      </c>
      <c r="AP548" s="93">
        <v>100</v>
      </c>
      <c r="AQ548" s="55" t="s">
        <v>2366</v>
      </c>
      <c r="AR548" s="55" t="s">
        <v>2360</v>
      </c>
      <c r="AS548" s="93">
        <v>100</v>
      </c>
      <c r="AT548" s="55" t="s">
        <v>2366</v>
      </c>
      <c r="AU548" s="56" t="s">
        <v>2360</v>
      </c>
      <c r="AV548" s="206">
        <v>100</v>
      </c>
      <c r="AW548" s="57">
        <v>1</v>
      </c>
      <c r="AX548" s="56" t="s">
        <v>2366</v>
      </c>
      <c r="AY548" s="92" t="s">
        <v>2360</v>
      </c>
      <c r="AZ548" s="94">
        <f>+VLOOKUP(AG548,'[18]PA con seg III Trimestre'!$AG$521:$BC$570,20,FALSE)</f>
        <v>100</v>
      </c>
      <c r="BA548" s="106">
        <f t="shared" si="158"/>
        <v>1</v>
      </c>
      <c r="BB548" s="94" t="str">
        <f>+VLOOKUP(AG548,'[18]PA con seg III Trimestre'!$AG$521:$BC$570,22,FALSE)</f>
        <v>se realizo circular No. 000048 para el cierre de evaluacion del desempeño laboral 2015, inicio del periodo 2016, la cual fue enviada a las direcciones regionales y ERON a nivel Nacional.</v>
      </c>
      <c r="BC548" s="94" t="str">
        <f>+VLOOKUP(AG548,'[18]PA con seg III Trimestre'!$AG$521:$BC$570,23,FALSE)</f>
        <v>C:/Users/FESANCHEZC/Deskop/MEMORIASEDL2015/NORMAS2016</v>
      </c>
      <c r="BD548" s="107">
        <f t="shared" si="155"/>
        <v>76</v>
      </c>
      <c r="BE548" s="107">
        <f t="shared" si="156"/>
        <v>76</v>
      </c>
      <c r="BF548" s="108">
        <f t="shared" si="157"/>
        <v>1</v>
      </c>
      <c r="BG548" s="381">
        <f t="shared" si="150"/>
        <v>1</v>
      </c>
      <c r="BH548" s="381">
        <f t="shared" si="151"/>
        <v>1</v>
      </c>
      <c r="BI548" s="382">
        <f t="shared" si="152"/>
        <v>0.05</v>
      </c>
      <c r="BJ548" s="381">
        <f t="shared" si="153"/>
        <v>0.2</v>
      </c>
      <c r="BK548" s="381">
        <f t="shared" si="154"/>
        <v>0.01</v>
      </c>
    </row>
    <row r="549" spans="1:63" ht="135" x14ac:dyDescent="0.25">
      <c r="A549" s="56" t="s">
        <v>815</v>
      </c>
      <c r="B549" s="56" t="s">
        <v>584</v>
      </c>
      <c r="C549" s="56" t="s">
        <v>815</v>
      </c>
      <c r="D549" s="122" t="s">
        <v>584</v>
      </c>
      <c r="E549" s="122" t="s">
        <v>582</v>
      </c>
      <c r="F549" s="122" t="s">
        <v>583</v>
      </c>
      <c r="G549" s="122" t="s">
        <v>816</v>
      </c>
      <c r="H549" s="122" t="s">
        <v>591</v>
      </c>
      <c r="I549" s="122" t="s">
        <v>590</v>
      </c>
      <c r="J549" s="122" t="s">
        <v>592</v>
      </c>
      <c r="K549" s="122">
        <v>3.5000000000000004</v>
      </c>
      <c r="L549" s="122" t="s">
        <v>38</v>
      </c>
      <c r="M549" s="122" t="s">
        <v>595</v>
      </c>
      <c r="N549" s="122" t="s">
        <v>596</v>
      </c>
      <c r="O549" s="157">
        <v>5</v>
      </c>
      <c r="P549" s="93">
        <v>1</v>
      </c>
      <c r="Q549" s="56" t="s">
        <v>41</v>
      </c>
      <c r="R549" s="56" t="s">
        <v>2348</v>
      </c>
      <c r="S549" s="56" t="s">
        <v>404</v>
      </c>
      <c r="T549" s="59" t="s">
        <v>2439</v>
      </c>
      <c r="U549" s="170"/>
      <c r="V549" s="170"/>
      <c r="W549" s="170"/>
      <c r="X549" s="170"/>
      <c r="Y549" s="170"/>
      <c r="Z549" s="301"/>
      <c r="AA549" s="334">
        <v>0</v>
      </c>
      <c r="AB549" s="294" t="s">
        <v>2610</v>
      </c>
      <c r="AC549" s="114" t="s">
        <v>2609</v>
      </c>
      <c r="AD549" s="375">
        <f>+VLOOKUP(M549,'[18]PA con seg III Trimestre'!$M$521:$AF$570,18,FALSE)</f>
        <v>1</v>
      </c>
      <c r="AE549" s="375" t="str">
        <f>+VLOOKUP(M549,'[18]PA con seg III Trimestre'!$M$521:$AF$570,19,FALSE)</f>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
      <c r="AF549" s="375" t="str">
        <f>+VLOOKUP(M549,'[18]PA con seg III Trimestre'!$M$521:$AF$570,20,FALSE)</f>
        <v>C:/Users/FESANCHEZC/Deskop/MEMORIASEDL2015/NORMAS2016</v>
      </c>
      <c r="AG549" s="93">
        <v>1132</v>
      </c>
      <c r="AH549" s="59" t="s">
        <v>2367</v>
      </c>
      <c r="AI549" s="59" t="s">
        <v>47</v>
      </c>
      <c r="AJ549" s="282">
        <v>42553</v>
      </c>
      <c r="AK549" s="282">
        <v>42643</v>
      </c>
      <c r="AL549" s="59">
        <v>20</v>
      </c>
      <c r="AM549" s="59" t="s">
        <v>2342</v>
      </c>
      <c r="AN549" s="59" t="s">
        <v>104</v>
      </c>
      <c r="AO549" s="59" t="s">
        <v>2439</v>
      </c>
      <c r="AP549" s="93"/>
      <c r="AQ549" s="55"/>
      <c r="AR549" s="55"/>
      <c r="AS549" s="93"/>
      <c r="AT549" s="55"/>
      <c r="AU549" s="56"/>
      <c r="AV549" s="206">
        <v>100</v>
      </c>
      <c r="AW549" s="57">
        <v>1</v>
      </c>
      <c r="AX549" s="56" t="s">
        <v>2823</v>
      </c>
      <c r="AY549" s="92" t="s">
        <v>2363</v>
      </c>
      <c r="AZ549" s="94">
        <f>+VLOOKUP(AG549,'[18]PA con seg III Trimestre'!$AG$521:$BC$570,20,FALSE)</f>
        <v>100</v>
      </c>
      <c r="BA549" s="106">
        <f t="shared" si="158"/>
        <v>1</v>
      </c>
      <c r="BB549" s="94" t="str">
        <f>+VLOOKUP(AG549,'[18]PA con seg III Trimestre'!$AG$521:$BC$570,22,FALSE)</f>
        <v>Se realizaron requerimientos vía AVANTEL, la calificación del primer semestre del período 2016, comprendido entre el 01/02/2016 al 31/07/2016, solicitando el envío de oficio o acta en donde se indique el cumplimiento del procedimiento.
El día de hoy mediante correo electrónico se reiteró el envío de los documentos soportes.
se adjuntan soportes allegados por algunos ERON en cumplimiento de lo señalado</v>
      </c>
      <c r="BC549" s="94" t="str">
        <f>+VLOOKUP(AG549,'[18]PA con seg III Trimestre'!$AG$521:$BC$570,23,FALSE)</f>
        <v xml:space="preserve">D:/documentosEDL/EDLtrabajo/EDLCapacitacion </v>
      </c>
      <c r="BD549" s="107">
        <f t="shared" si="155"/>
        <v>90</v>
      </c>
      <c r="BE549" s="107">
        <f t="shared" si="156"/>
        <v>90</v>
      </c>
      <c r="BF549" s="108">
        <f t="shared" si="157"/>
        <v>1</v>
      </c>
      <c r="BG549" s="381">
        <f t="shared" si="150"/>
        <v>1</v>
      </c>
      <c r="BH549" s="381">
        <f t="shared" si="151"/>
        <v>1</v>
      </c>
      <c r="BI549" s="382">
        <f t="shared" si="152"/>
        <v>0.05</v>
      </c>
      <c r="BJ549" s="381">
        <f t="shared" si="153"/>
        <v>0.2</v>
      </c>
      <c r="BK549" s="381">
        <f t="shared" si="154"/>
        <v>0.01</v>
      </c>
    </row>
    <row r="550" spans="1:63" ht="94.5" x14ac:dyDescent="0.25">
      <c r="A550" s="111" t="s">
        <v>815</v>
      </c>
      <c r="B550" s="111" t="s">
        <v>584</v>
      </c>
      <c r="C550" s="111" t="s">
        <v>815</v>
      </c>
      <c r="D550" s="112" t="s">
        <v>584</v>
      </c>
      <c r="E550" s="112" t="s">
        <v>582</v>
      </c>
      <c r="F550" s="112" t="s">
        <v>583</v>
      </c>
      <c r="G550" s="112" t="s">
        <v>816</v>
      </c>
      <c r="H550" s="112" t="s">
        <v>591</v>
      </c>
      <c r="I550" s="112" t="s">
        <v>590</v>
      </c>
      <c r="J550" s="112" t="s">
        <v>592</v>
      </c>
      <c r="K550" s="112">
        <v>3.5000000000000004</v>
      </c>
      <c r="L550" s="112" t="s">
        <v>38</v>
      </c>
      <c r="M550" s="112" t="s">
        <v>595</v>
      </c>
      <c r="N550" s="112" t="s">
        <v>596</v>
      </c>
      <c r="O550" s="157">
        <v>5</v>
      </c>
      <c r="P550" s="113">
        <v>1</v>
      </c>
      <c r="Q550" s="111" t="s">
        <v>41</v>
      </c>
      <c r="R550" s="111" t="s">
        <v>2348</v>
      </c>
      <c r="S550" s="111" t="s">
        <v>404</v>
      </c>
      <c r="T550" s="114" t="s">
        <v>2439</v>
      </c>
      <c r="U550" s="56"/>
      <c r="V550" s="56"/>
      <c r="W550" s="56"/>
      <c r="X550" s="56"/>
      <c r="Y550" s="56"/>
      <c r="Z550" s="92"/>
      <c r="AA550" s="351">
        <v>0</v>
      </c>
      <c r="AB550" s="294" t="s">
        <v>2610</v>
      </c>
      <c r="AC550" s="114" t="s">
        <v>2609</v>
      </c>
      <c r="AD550" s="375">
        <f>+VLOOKUP(M550,'[18]PA con seg III Trimestre'!$M$521:$AF$570,18,FALSE)</f>
        <v>1</v>
      </c>
      <c r="AE550" s="375" t="str">
        <f>+VLOOKUP(M550,'[18]PA con seg III Trimestre'!$M$521:$AF$570,19,FALSE)</f>
        <v>el plan de comunicaciones fue monitoreado a traves de oficios de requerimientos que se hicieron a cada una de las dependencias y direcciones regionales relacionando los funcionarios que no habian sido evaluados igualmente en cumplimiento de la decisión tomada en la reunion de comision de personal del mes de noviembre se envio comuicacion a la oficina de control interno disciplinario</v>
      </c>
      <c r="AF550" s="375" t="str">
        <f>+VLOOKUP(M550,'[18]PA con seg III Trimestre'!$M$521:$AF$570,20,FALSE)</f>
        <v>C:/Users/FESANCHEZC/Deskop/MEMORIASEDL2015/NORMAS2016</v>
      </c>
      <c r="AG550" s="113">
        <v>1133</v>
      </c>
      <c r="AH550" s="114" t="s">
        <v>2368</v>
      </c>
      <c r="AI550" s="114" t="s">
        <v>47</v>
      </c>
      <c r="AJ550" s="295">
        <v>42644</v>
      </c>
      <c r="AK550" s="295">
        <v>42716</v>
      </c>
      <c r="AL550" s="114">
        <v>20</v>
      </c>
      <c r="AM550" s="114" t="s">
        <v>2342</v>
      </c>
      <c r="AN550" s="114" t="s">
        <v>104</v>
      </c>
      <c r="AO550" s="114" t="s">
        <v>2439</v>
      </c>
      <c r="AP550" s="113"/>
      <c r="AQ550" s="222"/>
      <c r="AR550" s="222"/>
      <c r="AS550" s="113"/>
      <c r="AT550" s="222"/>
      <c r="AU550" s="111"/>
      <c r="AV550" s="313"/>
      <c r="AW550" s="298" t="s">
        <v>3102</v>
      </c>
      <c r="AX550" s="313"/>
      <c r="AY550" s="314"/>
      <c r="AZ550" s="94">
        <f>+VLOOKUP(AG550,'[18]PA con seg III Trimestre'!$AG$521:$BC$570,20,FALSE)</f>
        <v>100</v>
      </c>
      <c r="BA550" s="106">
        <f t="shared" si="158"/>
        <v>1</v>
      </c>
      <c r="BB550" s="94" t="str">
        <f>+VLOOKUP(AG550,'[18]PA con seg III Trimestre'!$AG$521:$BC$570,22,FALSE)</f>
        <v>se realizaron  16 capacitaciones en el CEDIP y a traves de la plataforma virtual de la Escuela Penitenciaria Nacional</v>
      </c>
      <c r="BC550" s="94" t="str">
        <f>+VLOOKUP(AG550,'[18]PA con seg III Trimestre'!$AG$521:$BC$570,23,FALSE)</f>
        <v xml:space="preserve">D:/documentosEDL/EDLtrabajo/EDLCapacitacion </v>
      </c>
      <c r="BD550" s="107">
        <f t="shared" si="155"/>
        <v>72</v>
      </c>
      <c r="BE550" s="107">
        <f t="shared" si="156"/>
        <v>72</v>
      </c>
      <c r="BF550" s="108">
        <f t="shared" si="157"/>
        <v>1</v>
      </c>
      <c r="BG550" s="381">
        <f t="shared" si="150"/>
        <v>1</v>
      </c>
      <c r="BH550" s="381">
        <f t="shared" si="151"/>
        <v>1</v>
      </c>
      <c r="BI550" s="382">
        <f t="shared" si="152"/>
        <v>0.05</v>
      </c>
      <c r="BJ550" s="381">
        <f t="shared" si="153"/>
        <v>0.2</v>
      </c>
      <c r="BK550" s="381">
        <f t="shared" si="154"/>
        <v>0.01</v>
      </c>
    </row>
    <row r="551" spans="1:63" ht="40.5" x14ac:dyDescent="0.25">
      <c r="A551" s="56" t="s">
        <v>815</v>
      </c>
      <c r="B551" s="56" t="s">
        <v>584</v>
      </c>
      <c r="C551" s="56" t="s">
        <v>815</v>
      </c>
      <c r="D551" s="122" t="s">
        <v>584</v>
      </c>
      <c r="E551" s="122" t="s">
        <v>582</v>
      </c>
      <c r="F551" s="122" t="s">
        <v>583</v>
      </c>
      <c r="G551" s="122" t="s">
        <v>816</v>
      </c>
      <c r="H551" s="122" t="s">
        <v>591</v>
      </c>
      <c r="I551" s="122" t="s">
        <v>590</v>
      </c>
      <c r="J551" s="122" t="s">
        <v>592</v>
      </c>
      <c r="K551" s="122">
        <v>3.5000000000000004</v>
      </c>
      <c r="L551" s="122" t="s">
        <v>38</v>
      </c>
      <c r="M551" s="122" t="s">
        <v>597</v>
      </c>
      <c r="N551" s="122" t="s">
        <v>598</v>
      </c>
      <c r="O551" s="157">
        <v>5</v>
      </c>
      <c r="P551" s="93">
        <v>30</v>
      </c>
      <c r="Q551" s="56" t="s">
        <v>38</v>
      </c>
      <c r="R551" s="308" t="s">
        <v>2348</v>
      </c>
      <c r="S551" s="59" t="s">
        <v>404</v>
      </c>
      <c r="T551" s="59" t="s">
        <v>2439</v>
      </c>
      <c r="U551" s="59"/>
      <c r="V551" s="59"/>
      <c r="W551" s="59"/>
      <c r="X551" s="59"/>
      <c r="Y551" s="59" t="s">
        <v>2369</v>
      </c>
      <c r="Z551" s="59"/>
      <c r="AA551" s="353">
        <v>0</v>
      </c>
      <c r="AB551" s="354" t="s">
        <v>2677</v>
      </c>
      <c r="AC551" s="355">
        <v>0</v>
      </c>
      <c r="AD551" s="375">
        <f>+VLOOKUP(M551,'[18]PA con seg III Trimestre'!$M$521:$AF$570,18,FALSE)</f>
        <v>30</v>
      </c>
      <c r="AE551" s="375" t="str">
        <f>+VLOOKUP(M551,'[18]PA con seg III Trimestre'!$M$521:$AF$570,19,FALSE)</f>
        <v>El modelo de gestion del talento humano fue diseñado teniendo en cuenta  los subsistemas que lo componen</v>
      </c>
      <c r="AF551" s="375" t="str">
        <f>+VLOOKUP(M551,'[18]PA con seg III Trimestre'!$M$521:$AF$570,20,FALSE)</f>
        <v>C:Users/KGOMEZL/Deskop/MODELODETALENTOHUMANO</v>
      </c>
      <c r="AG551" s="93">
        <v>1134</v>
      </c>
      <c r="AH551" s="59" t="s">
        <v>2370</v>
      </c>
      <c r="AI551" s="59" t="s">
        <v>47</v>
      </c>
      <c r="AJ551" s="282">
        <v>42384</v>
      </c>
      <c r="AK551" s="282">
        <v>42460</v>
      </c>
      <c r="AL551" s="59">
        <v>25</v>
      </c>
      <c r="AM551" s="59" t="s">
        <v>2371</v>
      </c>
      <c r="AN551" s="59" t="s">
        <v>142</v>
      </c>
      <c r="AO551" s="59" t="s">
        <v>2439</v>
      </c>
      <c r="AP551" s="93">
        <v>100</v>
      </c>
      <c r="AQ551" s="55" t="s">
        <v>2372</v>
      </c>
      <c r="AR551" s="55" t="s">
        <v>2373</v>
      </c>
      <c r="AS551" s="93">
        <v>100</v>
      </c>
      <c r="AT551" s="55" t="s">
        <v>2372</v>
      </c>
      <c r="AU551" s="106" t="s">
        <v>2373</v>
      </c>
      <c r="AV551" s="58">
        <f>+AS551</f>
        <v>100</v>
      </c>
      <c r="AW551" s="57">
        <v>1</v>
      </c>
      <c r="AX551" s="55" t="str">
        <f>+AT551</f>
        <v>mediante oficio 85107-SUTAH-GOPRO-05768 del 31 de marzo de 2016 se remitio a la oficina asesora de planeacion el proyecto de politica de talento humano</v>
      </c>
      <c r="AY551" s="85" t="str">
        <f>+AU551</f>
        <v>C:/Users/BERMUDEZF/Documents/2016/MODELODEGESTIONHUMANA</v>
      </c>
      <c r="AZ551" s="94">
        <f>+VLOOKUP(AG551,'[18]PA con seg III Trimestre'!$AG$521:$BC$570,20,FALSE)</f>
        <v>100</v>
      </c>
      <c r="BA551" s="106">
        <f t="shared" si="158"/>
        <v>1</v>
      </c>
      <c r="BB551" s="94" t="str">
        <f>+VLOOKUP(AG551,'[18]PA con seg III Trimestre'!$AG$521:$BC$570,22,FALSE)</f>
        <v>mediante oficio 85107-SUTAH-GOPRO-05768 del 31 de marzo de 2016 se remitio a la oficina asesora de planeacion el proyecto de politica de talento humano</v>
      </c>
      <c r="BC551" s="94" t="str">
        <f>+VLOOKUP(AG551,'[18]PA con seg III Trimestre'!$AG$521:$BC$570,23,FALSE)</f>
        <v>C:/Users/BERMUDEZF/Documents/2016/MODELODEGESTIONHUMANA</v>
      </c>
      <c r="BD551" s="107">
        <f t="shared" si="155"/>
        <v>76</v>
      </c>
      <c r="BE551" s="107">
        <f t="shared" si="156"/>
        <v>76</v>
      </c>
      <c r="BF551" s="108">
        <f t="shared" si="157"/>
        <v>1</v>
      </c>
      <c r="BG551" s="381">
        <f t="shared" si="150"/>
        <v>1</v>
      </c>
      <c r="BH551" s="381">
        <f t="shared" si="151"/>
        <v>1</v>
      </c>
      <c r="BI551" s="382">
        <f t="shared" si="152"/>
        <v>0.05</v>
      </c>
      <c r="BJ551" s="381">
        <f t="shared" si="153"/>
        <v>0.25</v>
      </c>
      <c r="BK551" s="381">
        <f t="shared" si="154"/>
        <v>1.2500000000000001E-2</v>
      </c>
    </row>
    <row r="552" spans="1:63" ht="40.5" x14ac:dyDescent="0.25">
      <c r="A552" s="170" t="s">
        <v>815</v>
      </c>
      <c r="B552" s="170" t="s">
        <v>584</v>
      </c>
      <c r="C552" s="170" t="s">
        <v>815</v>
      </c>
      <c r="D552" s="171" t="s">
        <v>584</v>
      </c>
      <c r="E552" s="171" t="s">
        <v>582</v>
      </c>
      <c r="F552" s="171" t="s">
        <v>583</v>
      </c>
      <c r="G552" s="171" t="s">
        <v>816</v>
      </c>
      <c r="H552" s="171" t="s">
        <v>591</v>
      </c>
      <c r="I552" s="171" t="s">
        <v>590</v>
      </c>
      <c r="J552" s="171" t="s">
        <v>592</v>
      </c>
      <c r="K552" s="171">
        <v>3.5000000000000004</v>
      </c>
      <c r="L552" s="171" t="s">
        <v>38</v>
      </c>
      <c r="M552" s="171" t="s">
        <v>597</v>
      </c>
      <c r="N552" s="171" t="s">
        <v>598</v>
      </c>
      <c r="O552" s="157">
        <v>5</v>
      </c>
      <c r="P552" s="300">
        <v>30</v>
      </c>
      <c r="Q552" s="170" t="s">
        <v>38</v>
      </c>
      <c r="R552" s="170" t="s">
        <v>2348</v>
      </c>
      <c r="S552" s="170" t="s">
        <v>404</v>
      </c>
      <c r="T552" s="261" t="s">
        <v>2439</v>
      </c>
      <c r="U552" s="56"/>
      <c r="V552" s="56"/>
      <c r="W552" s="56"/>
      <c r="X552" s="56"/>
      <c r="Y552" s="56"/>
      <c r="Z552" s="56"/>
      <c r="AA552" s="353">
        <v>0</v>
      </c>
      <c r="AB552" s="354" t="s">
        <v>2677</v>
      </c>
      <c r="AC552" s="355">
        <v>0</v>
      </c>
      <c r="AD552" s="375">
        <f>+VLOOKUP(M552,'[18]PA con seg III Trimestre'!$M$521:$AF$570,18,FALSE)</f>
        <v>30</v>
      </c>
      <c r="AE552" s="375" t="str">
        <f>+VLOOKUP(M552,'[18]PA con seg III Trimestre'!$M$521:$AF$570,19,FALSE)</f>
        <v>El modelo de gestion del talento humano fue diseñado teniendo en cuenta  los subsistemas que lo componen</v>
      </c>
      <c r="AF552" s="375" t="str">
        <f>+VLOOKUP(M552,'[18]PA con seg III Trimestre'!$M$521:$AF$570,20,FALSE)</f>
        <v>C:Users/KGOMEZL/Deskop/MODELODETALENTOHUMANO</v>
      </c>
      <c r="AG552" s="300">
        <v>1135</v>
      </c>
      <c r="AH552" s="261" t="s">
        <v>2374</v>
      </c>
      <c r="AI552" s="261" t="s">
        <v>47</v>
      </c>
      <c r="AJ552" s="302">
        <v>42461</v>
      </c>
      <c r="AK552" s="302">
        <v>42551</v>
      </c>
      <c r="AL552" s="261">
        <v>25</v>
      </c>
      <c r="AM552" s="261" t="s">
        <v>2371</v>
      </c>
      <c r="AN552" s="261" t="s">
        <v>142</v>
      </c>
      <c r="AO552" s="261" t="s">
        <v>2439</v>
      </c>
      <c r="AP552" s="300"/>
      <c r="AQ552" s="303"/>
      <c r="AR552" s="303"/>
      <c r="AS552" s="300">
        <v>100</v>
      </c>
      <c r="AT552" s="303" t="s">
        <v>2375</v>
      </c>
      <c r="AU552" s="170" t="s">
        <v>2376</v>
      </c>
      <c r="AV552" s="305">
        <f>+AS552</f>
        <v>100</v>
      </c>
      <c r="AW552" s="306">
        <v>1</v>
      </c>
      <c r="AX552" s="303" t="str">
        <f>+AT552</f>
        <v>se actualizo la caracterizacion de la Subdireccion de Talento Humano</v>
      </c>
      <c r="AY552" s="307" t="str">
        <f>+AU552</f>
        <v>C:\Users\KPAEZU\Desktop\caracterizacion del talento humano</v>
      </c>
      <c r="AZ552" s="94">
        <f>+VLOOKUP(AG552,'[18]PA con seg III Trimestre'!$AG$521:$BC$570,20,FALSE)</f>
        <v>100</v>
      </c>
      <c r="BA552" s="106">
        <f t="shared" si="158"/>
        <v>1</v>
      </c>
      <c r="BB552" s="94" t="str">
        <f>+VLOOKUP(AG552,'[18]PA con seg III Trimestre'!$AG$521:$BC$570,22,FALSE)</f>
        <v>se actualizo la caracterizacion de la Subdireccion de Talento Humano</v>
      </c>
      <c r="BC552" s="94" t="str">
        <f>+VLOOKUP(AG552,'[18]PA con seg III Trimestre'!$AG$521:$BC$570,23,FALSE)</f>
        <v>C:\Users\KPAEZU\Desktop\caracterizacion del talento humano</v>
      </c>
      <c r="BD552" s="107">
        <f t="shared" si="155"/>
        <v>90</v>
      </c>
      <c r="BE552" s="107">
        <f t="shared" si="156"/>
        <v>90</v>
      </c>
      <c r="BF552" s="108">
        <f t="shared" si="157"/>
        <v>1</v>
      </c>
      <c r="BG552" s="381">
        <f t="shared" si="150"/>
        <v>1</v>
      </c>
      <c r="BH552" s="381">
        <f t="shared" si="151"/>
        <v>1</v>
      </c>
      <c r="BI552" s="382">
        <f t="shared" si="152"/>
        <v>0.05</v>
      </c>
      <c r="BJ552" s="381">
        <f t="shared" si="153"/>
        <v>0.25</v>
      </c>
      <c r="BK552" s="381">
        <f t="shared" si="154"/>
        <v>1.2500000000000001E-2</v>
      </c>
    </row>
    <row r="553" spans="1:63" ht="67.5" x14ac:dyDescent="0.25">
      <c r="A553" s="56" t="s">
        <v>815</v>
      </c>
      <c r="B553" s="56" t="s">
        <v>584</v>
      </c>
      <c r="C553" s="56" t="s">
        <v>815</v>
      </c>
      <c r="D553" s="122" t="s">
        <v>584</v>
      </c>
      <c r="E553" s="122" t="s">
        <v>582</v>
      </c>
      <c r="F553" s="122" t="s">
        <v>583</v>
      </c>
      <c r="G553" s="122" t="s">
        <v>816</v>
      </c>
      <c r="H553" s="122" t="s">
        <v>591</v>
      </c>
      <c r="I553" s="122" t="s">
        <v>590</v>
      </c>
      <c r="J553" s="122" t="s">
        <v>592</v>
      </c>
      <c r="K553" s="122">
        <v>3.5000000000000004</v>
      </c>
      <c r="L553" s="122" t="s">
        <v>38</v>
      </c>
      <c r="M553" s="122" t="s">
        <v>597</v>
      </c>
      <c r="N553" s="122" t="s">
        <v>598</v>
      </c>
      <c r="O553" s="157">
        <v>5</v>
      </c>
      <c r="P553" s="93">
        <v>30</v>
      </c>
      <c r="Q553" s="56" t="s">
        <v>38</v>
      </c>
      <c r="R553" s="56" t="s">
        <v>2348</v>
      </c>
      <c r="S553" s="56" t="s">
        <v>404</v>
      </c>
      <c r="T553" s="59" t="s">
        <v>2439</v>
      </c>
      <c r="U553" s="56"/>
      <c r="V553" s="56"/>
      <c r="W553" s="56"/>
      <c r="X553" s="56"/>
      <c r="Y553" s="56"/>
      <c r="Z553" s="92"/>
      <c r="AA553" s="353">
        <v>0</v>
      </c>
      <c r="AB553" s="354" t="s">
        <v>2677</v>
      </c>
      <c r="AC553" s="355">
        <v>0</v>
      </c>
      <c r="AD553" s="375">
        <f>+VLOOKUP(M553,'[18]PA con seg III Trimestre'!$M$521:$AF$570,18,FALSE)</f>
        <v>30</v>
      </c>
      <c r="AE553" s="375" t="str">
        <f>+VLOOKUP(M553,'[18]PA con seg III Trimestre'!$M$521:$AF$570,19,FALSE)</f>
        <v>El modelo de gestion del talento humano fue diseñado teniendo en cuenta  los subsistemas que lo componen</v>
      </c>
      <c r="AF553" s="375" t="str">
        <f>+VLOOKUP(M553,'[18]PA con seg III Trimestre'!$M$521:$AF$570,20,FALSE)</f>
        <v>C:Users/KGOMEZL/Deskop/MODELODETALENTOHUMANO</v>
      </c>
      <c r="AG553" s="93">
        <v>1136</v>
      </c>
      <c r="AH553" s="59" t="s">
        <v>2377</v>
      </c>
      <c r="AI553" s="59" t="s">
        <v>47</v>
      </c>
      <c r="AJ553" s="282">
        <v>42552</v>
      </c>
      <c r="AK553" s="282">
        <v>42643</v>
      </c>
      <c r="AL553" s="59">
        <v>25</v>
      </c>
      <c r="AM553" s="59" t="s">
        <v>2371</v>
      </c>
      <c r="AN553" s="59" t="s">
        <v>142</v>
      </c>
      <c r="AO553" s="59" t="s">
        <v>2439</v>
      </c>
      <c r="AP553" s="93"/>
      <c r="AQ553" s="55"/>
      <c r="AR553" s="55"/>
      <c r="AS553" s="93"/>
      <c r="AT553" s="55"/>
      <c r="AU553" s="56"/>
      <c r="AV553" s="206">
        <v>100</v>
      </c>
      <c r="AW553" s="57">
        <v>1</v>
      </c>
      <c r="AX553" s="56" t="s">
        <v>2805</v>
      </c>
      <c r="AY553" s="210" t="s">
        <v>2806</v>
      </c>
      <c r="AZ553" s="94">
        <f>+VLOOKUP(AG553,'[18]PA con seg III Trimestre'!$AG$521:$BC$570,20,FALSE)</f>
        <v>100</v>
      </c>
      <c r="BA553" s="106">
        <f t="shared" si="158"/>
        <v>1</v>
      </c>
      <c r="BB553" s="94" t="str">
        <f>+VLOOKUP(AG553,'[18]PA con seg III Trimestre'!$AG$521:$BC$570,22,FALSE)</f>
        <v>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v>
      </c>
      <c r="BC553" s="94" t="str">
        <f>+VLOOKUP(AG553,'[18]PA con seg III Trimestre'!$AG$521:$BC$570,23,FALSE)</f>
        <v>C:\Users\KPAEZU\Desktop</v>
      </c>
      <c r="BD553" s="107">
        <f t="shared" si="155"/>
        <v>91</v>
      </c>
      <c r="BE553" s="107">
        <f t="shared" si="156"/>
        <v>91</v>
      </c>
      <c r="BF553" s="108">
        <f t="shared" si="157"/>
        <v>1</v>
      </c>
      <c r="BG553" s="381">
        <f t="shared" si="150"/>
        <v>1</v>
      </c>
      <c r="BH553" s="381">
        <f t="shared" si="151"/>
        <v>1</v>
      </c>
      <c r="BI553" s="382">
        <f t="shared" si="152"/>
        <v>0.05</v>
      </c>
      <c r="BJ553" s="381">
        <f t="shared" si="153"/>
        <v>0.25</v>
      </c>
      <c r="BK553" s="381">
        <f t="shared" si="154"/>
        <v>1.2500000000000001E-2</v>
      </c>
    </row>
    <row r="554" spans="1:63" ht="40.5" x14ac:dyDescent="0.25">
      <c r="A554" s="111" t="s">
        <v>815</v>
      </c>
      <c r="B554" s="111" t="s">
        <v>584</v>
      </c>
      <c r="C554" s="111" t="s">
        <v>815</v>
      </c>
      <c r="D554" s="112" t="s">
        <v>584</v>
      </c>
      <c r="E554" s="112" t="s">
        <v>582</v>
      </c>
      <c r="F554" s="112" t="s">
        <v>583</v>
      </c>
      <c r="G554" s="112" t="s">
        <v>816</v>
      </c>
      <c r="H554" s="112" t="s">
        <v>591</v>
      </c>
      <c r="I554" s="112" t="s">
        <v>590</v>
      </c>
      <c r="J554" s="112" t="s">
        <v>592</v>
      </c>
      <c r="K554" s="112">
        <v>3.5000000000000004</v>
      </c>
      <c r="L554" s="112" t="s">
        <v>38</v>
      </c>
      <c r="M554" s="112" t="s">
        <v>597</v>
      </c>
      <c r="N554" s="112" t="s">
        <v>598</v>
      </c>
      <c r="O554" s="157">
        <v>5</v>
      </c>
      <c r="P554" s="113">
        <v>30</v>
      </c>
      <c r="Q554" s="111" t="s">
        <v>38</v>
      </c>
      <c r="R554" s="111" t="s">
        <v>2348</v>
      </c>
      <c r="S554" s="111" t="s">
        <v>404</v>
      </c>
      <c r="T554" s="114" t="s">
        <v>2439</v>
      </c>
      <c r="U554" s="56"/>
      <c r="V554" s="56"/>
      <c r="W554" s="56"/>
      <c r="X554" s="56"/>
      <c r="Y554" s="56"/>
      <c r="Z554" s="56"/>
      <c r="AA554" s="309">
        <v>0</v>
      </c>
      <c r="AB554" s="294">
        <v>0</v>
      </c>
      <c r="AC554" s="114">
        <v>0</v>
      </c>
      <c r="AD554" s="375">
        <f>+VLOOKUP(M554,'[18]PA con seg III Trimestre'!$M$521:$AF$570,18,FALSE)</f>
        <v>30</v>
      </c>
      <c r="AE554" s="375" t="str">
        <f>+VLOOKUP(M554,'[18]PA con seg III Trimestre'!$M$521:$AF$570,19,FALSE)</f>
        <v>El modelo de gestion del talento humano fue diseñado teniendo en cuenta  los subsistemas que lo componen</v>
      </c>
      <c r="AF554" s="375" t="str">
        <f>+VLOOKUP(M554,'[18]PA con seg III Trimestre'!$M$521:$AF$570,20,FALSE)</f>
        <v>C:Users/KGOMEZL/Deskop/MODELODETALENTOHUMANO</v>
      </c>
      <c r="AG554" s="113">
        <v>1137</v>
      </c>
      <c r="AH554" s="114" t="s">
        <v>2378</v>
      </c>
      <c r="AI554" s="114" t="s">
        <v>47</v>
      </c>
      <c r="AJ554" s="295">
        <v>42644</v>
      </c>
      <c r="AK554" s="295">
        <v>42716</v>
      </c>
      <c r="AL554" s="114">
        <v>25</v>
      </c>
      <c r="AM554" s="114" t="s">
        <v>2371</v>
      </c>
      <c r="AN554" s="114" t="s">
        <v>142</v>
      </c>
      <c r="AO554" s="114" t="s">
        <v>2439</v>
      </c>
      <c r="AP554" s="113"/>
      <c r="AQ554" s="222"/>
      <c r="AR554" s="222"/>
      <c r="AS554" s="113"/>
      <c r="AT554" s="222"/>
      <c r="AU554" s="111"/>
      <c r="AV554" s="313"/>
      <c r="AW554" s="298" t="s">
        <v>3102</v>
      </c>
      <c r="AX554" s="313"/>
      <c r="AY554" s="314"/>
      <c r="AZ554" s="94">
        <f>+VLOOKUP(AG554,'[18]PA con seg III Trimestre'!$AG$521:$BC$570,20,FALSE)</f>
        <v>100</v>
      </c>
      <c r="BA554" s="106">
        <f t="shared" si="158"/>
        <v>1</v>
      </c>
      <c r="BB554" s="94" t="str">
        <f>+VLOOKUP(AG554,'[18]PA con seg III Trimestre'!$AG$521:$BC$570,22,FALSE)</f>
        <v>Se elaboro documento final de modelo de talento humano</v>
      </c>
      <c r="BC554" s="94" t="str">
        <f>+VLOOKUP(AG554,'[18]PA con seg III Trimestre'!$AG$521:$BC$570,23,FALSE)</f>
        <v>C:Users/KGOMEZL/Deskop/MODELODETALENTOHUMANO</v>
      </c>
      <c r="BD554" s="107">
        <f t="shared" si="155"/>
        <v>72</v>
      </c>
      <c r="BE554" s="107">
        <f t="shared" si="156"/>
        <v>72</v>
      </c>
      <c r="BF554" s="108">
        <f t="shared" si="157"/>
        <v>1</v>
      </c>
      <c r="BG554" s="381">
        <f t="shared" si="150"/>
        <v>1</v>
      </c>
      <c r="BH554" s="381">
        <f t="shared" si="151"/>
        <v>1</v>
      </c>
      <c r="BI554" s="382">
        <f t="shared" si="152"/>
        <v>0.05</v>
      </c>
      <c r="BJ554" s="381">
        <f t="shared" si="153"/>
        <v>0.25</v>
      </c>
      <c r="BK554" s="381">
        <f t="shared" si="154"/>
        <v>1.2500000000000001E-2</v>
      </c>
    </row>
    <row r="555" spans="1:63" ht="54" x14ac:dyDescent="0.25">
      <c r="A555" s="170" t="s">
        <v>815</v>
      </c>
      <c r="B555" s="170" t="s">
        <v>584</v>
      </c>
      <c r="C555" s="170" t="s">
        <v>815</v>
      </c>
      <c r="D555" s="171" t="s">
        <v>584</v>
      </c>
      <c r="E555" s="171" t="s">
        <v>582</v>
      </c>
      <c r="F555" s="171" t="s">
        <v>583</v>
      </c>
      <c r="G555" s="171" t="s">
        <v>816</v>
      </c>
      <c r="H555" s="171" t="s">
        <v>591</v>
      </c>
      <c r="I555" s="171" t="s">
        <v>590</v>
      </c>
      <c r="J555" s="171" t="s">
        <v>592</v>
      </c>
      <c r="K555" s="171">
        <v>3.5000000000000004</v>
      </c>
      <c r="L555" s="171" t="s">
        <v>38</v>
      </c>
      <c r="M555" s="171" t="s">
        <v>599</v>
      </c>
      <c r="N555" s="171" t="s">
        <v>600</v>
      </c>
      <c r="O555" s="157">
        <v>6</v>
      </c>
      <c r="P555" s="300">
        <v>30</v>
      </c>
      <c r="Q555" s="170" t="s">
        <v>38</v>
      </c>
      <c r="R555" s="173" t="s">
        <v>2348</v>
      </c>
      <c r="S555" s="261" t="s">
        <v>404</v>
      </c>
      <c r="T555" s="261" t="s">
        <v>2439</v>
      </c>
      <c r="U555" s="356">
        <v>30</v>
      </c>
      <c r="V555" s="59" t="s">
        <v>2379</v>
      </c>
      <c r="W555" s="59"/>
      <c r="X555" s="59">
        <v>15</v>
      </c>
      <c r="Y555" s="59" t="s">
        <v>2380</v>
      </c>
      <c r="Z555" s="59"/>
      <c r="AA555" s="309">
        <v>0</v>
      </c>
      <c r="AB555" s="294">
        <v>0</v>
      </c>
      <c r="AC555" s="114">
        <v>0</v>
      </c>
      <c r="AD555" s="375">
        <f>+VLOOKUP(M555,'[18]PA con seg III Trimestre'!$M$521:$AF$570,18,FALSE)</f>
        <v>30</v>
      </c>
      <c r="AE555" s="375" t="str">
        <f>+VLOOKUP(M555,'[18]PA con seg III Trimestre'!$M$521:$AF$570,19,FALSE)</f>
        <v>el modelo de acuerdos de gestion  fue diseñado e implementado</v>
      </c>
      <c r="AF555" s="375" t="str">
        <f>+VLOOKUP(M555,'[18]PA con seg III Trimestre'!$M$521:$AF$570,20,FALSE)</f>
        <v>Ruta de Ubicación de la evidencia</v>
      </c>
      <c r="AG555" s="300">
        <v>1138</v>
      </c>
      <c r="AH555" s="261" t="s">
        <v>2381</v>
      </c>
      <c r="AI555" s="261" t="s">
        <v>47</v>
      </c>
      <c r="AJ555" s="302">
        <v>42384</v>
      </c>
      <c r="AK555" s="302">
        <v>42550</v>
      </c>
      <c r="AL555" s="261">
        <v>50</v>
      </c>
      <c r="AM555" s="261" t="s">
        <v>2382</v>
      </c>
      <c r="AN555" s="261" t="s">
        <v>104</v>
      </c>
      <c r="AO555" s="261" t="s">
        <v>2439</v>
      </c>
      <c r="AP555" s="300">
        <v>100</v>
      </c>
      <c r="AQ555" s="303" t="s">
        <v>2383</v>
      </c>
      <c r="AR555" s="303" t="s">
        <v>2384</v>
      </c>
      <c r="AS555" s="300">
        <v>100</v>
      </c>
      <c r="AT555" s="303" t="s">
        <v>2383</v>
      </c>
      <c r="AU555" s="304" t="s">
        <v>2384</v>
      </c>
      <c r="AV555" s="305">
        <f>+AS555</f>
        <v>100</v>
      </c>
      <c r="AW555" s="306">
        <v>1</v>
      </c>
      <c r="AX555" s="303" t="str">
        <f>+AT555</f>
        <v>se elaboro la guia para la elaboracion, seguimiento y evaluacion de acuerdos de gestion y los formatos asociados para la revision final, esta guia fue enviada a la Oficina Asesora de Planeación para aprobación el 16 de marzo de 2016</v>
      </c>
      <c r="AY555" s="307" t="str">
        <f>+AU555</f>
        <v>C:Users/KPAEZU/Deskop/GUIADEACUERDOSDEGESTION30DENOVIEMBRE2016</v>
      </c>
      <c r="AZ555" s="94">
        <f>+VLOOKUP(AG555,'[18]PA con seg III Trimestre'!$AG$521:$BC$570,20,FALSE)</f>
        <v>100</v>
      </c>
      <c r="BA555" s="106">
        <f t="shared" si="158"/>
        <v>1</v>
      </c>
      <c r="BB555" s="94" t="str">
        <f>+VLOOKUP(AG555,'[18]PA con seg III Trimestre'!$AG$521:$BC$570,22,FALSE)</f>
        <v>se elaboro la guia para la elaboracion, seguimiento y evaluacion de acuerdos de gestion y los formatos asociados para la revision final, esta guia fue enviada a la Oficina Asesora de Planeación para aprobación el 16 de marzo de 2016</v>
      </c>
      <c r="BC555" s="94" t="str">
        <f>+VLOOKUP(AG555,'[18]PA con seg III Trimestre'!$AG$521:$BC$570,23,FALSE)</f>
        <v>C:Users/KPAEZU/Deskop/GUIADEACUERDOSDEGESTION30DENOVIEMBRE2016</v>
      </c>
      <c r="BD555" s="107">
        <f t="shared" si="155"/>
        <v>166</v>
      </c>
      <c r="BE555" s="107">
        <f t="shared" si="156"/>
        <v>166</v>
      </c>
      <c r="BF555" s="108">
        <f t="shared" si="157"/>
        <v>1</v>
      </c>
      <c r="BG555" s="381">
        <f t="shared" si="150"/>
        <v>1</v>
      </c>
      <c r="BH555" s="381">
        <f t="shared" si="151"/>
        <v>1</v>
      </c>
      <c r="BI555" s="382">
        <f t="shared" si="152"/>
        <v>0.06</v>
      </c>
      <c r="BJ555" s="381">
        <f t="shared" si="153"/>
        <v>0.5</v>
      </c>
      <c r="BK555" s="381">
        <f t="shared" si="154"/>
        <v>0.03</v>
      </c>
    </row>
    <row r="556" spans="1:63" ht="40.5" x14ac:dyDescent="0.25">
      <c r="A556" s="56" t="s">
        <v>815</v>
      </c>
      <c r="B556" s="56" t="s">
        <v>584</v>
      </c>
      <c r="C556" s="56" t="s">
        <v>815</v>
      </c>
      <c r="D556" s="122" t="s">
        <v>584</v>
      </c>
      <c r="E556" s="122" t="s">
        <v>582</v>
      </c>
      <c r="F556" s="122" t="s">
        <v>583</v>
      </c>
      <c r="G556" s="122" t="s">
        <v>816</v>
      </c>
      <c r="H556" s="122" t="s">
        <v>591</v>
      </c>
      <c r="I556" s="122" t="s">
        <v>590</v>
      </c>
      <c r="J556" s="122" t="s">
        <v>592</v>
      </c>
      <c r="K556" s="122">
        <v>3.5000000000000004</v>
      </c>
      <c r="L556" s="122" t="s">
        <v>38</v>
      </c>
      <c r="M556" s="122" t="s">
        <v>599</v>
      </c>
      <c r="N556" s="122" t="s">
        <v>600</v>
      </c>
      <c r="O556" s="157">
        <v>6</v>
      </c>
      <c r="P556" s="93">
        <v>30</v>
      </c>
      <c r="Q556" s="56" t="s">
        <v>38</v>
      </c>
      <c r="R556" s="56" t="s">
        <v>2348</v>
      </c>
      <c r="S556" s="56" t="s">
        <v>404</v>
      </c>
      <c r="T556" s="59" t="s">
        <v>2439</v>
      </c>
      <c r="U556" s="56"/>
      <c r="V556" s="56"/>
      <c r="W556" s="56"/>
      <c r="X556" s="56"/>
      <c r="Y556" s="56"/>
      <c r="Z556" s="56"/>
      <c r="AA556" s="309">
        <v>0</v>
      </c>
      <c r="AB556" s="59">
        <v>0</v>
      </c>
      <c r="AC556" s="59">
        <v>0</v>
      </c>
      <c r="AD556" s="375">
        <f>+VLOOKUP(M556,'[18]PA con seg III Trimestre'!$M$521:$AF$570,18,FALSE)</f>
        <v>30</v>
      </c>
      <c r="AE556" s="375" t="str">
        <f>+VLOOKUP(M556,'[18]PA con seg III Trimestre'!$M$521:$AF$570,19,FALSE)</f>
        <v>el modelo de acuerdos de gestion  fue diseñado e implementado</v>
      </c>
      <c r="AF556" s="375" t="str">
        <f>+VLOOKUP(M556,'[18]PA con seg III Trimestre'!$M$521:$AF$570,20,FALSE)</f>
        <v>Ruta de Ubicación de la evidencia</v>
      </c>
      <c r="AG556" s="93">
        <v>1139</v>
      </c>
      <c r="AH556" s="59" t="s">
        <v>2385</v>
      </c>
      <c r="AI556" s="59" t="s">
        <v>47</v>
      </c>
      <c r="AJ556" s="282">
        <v>42552</v>
      </c>
      <c r="AK556" s="282">
        <v>42716</v>
      </c>
      <c r="AL556" s="59">
        <v>50</v>
      </c>
      <c r="AM556" s="59" t="s">
        <v>2382</v>
      </c>
      <c r="AN556" s="59" t="s">
        <v>104</v>
      </c>
      <c r="AO556" s="59" t="s">
        <v>2439</v>
      </c>
      <c r="AP556" s="93"/>
      <c r="AQ556" s="55"/>
      <c r="AR556" s="55"/>
      <c r="AS556" s="93"/>
      <c r="AT556" s="55"/>
      <c r="AU556" s="56"/>
      <c r="AV556" s="206">
        <v>0</v>
      </c>
      <c r="AW556" s="57">
        <v>0.55487804878048785</v>
      </c>
      <c r="AX556" s="206" t="s">
        <v>2807</v>
      </c>
      <c r="AY556" s="310"/>
      <c r="AZ556" s="94">
        <f>+VLOOKUP(AG556,'[18]PA con seg III Trimestre'!$AG$521:$BC$570,20,FALSE)</f>
        <v>100</v>
      </c>
      <c r="BA556" s="106">
        <f t="shared" si="158"/>
        <v>1</v>
      </c>
      <c r="BB556" s="94" t="str">
        <f>+VLOOKUP(AG556,'[18]PA con seg III Trimestre'!$AG$521:$BC$570,22,FALSE)</f>
        <v>El nuevo modelo de acuerdos de gestion se socializo a traves de comunicado organizaciónal el dia 15 de diciembre de 2016</v>
      </c>
      <c r="BC556" s="94" t="str">
        <f>+VLOOKUP(AG556,'[18]PA con seg III Trimestre'!$AG$521:$BC$570,23,FALSE)</f>
        <v>https://mail.google.com/mail/u/0/#inbox/15902dcb789b5e69</v>
      </c>
      <c r="BD556" s="107">
        <f t="shared" si="155"/>
        <v>164</v>
      </c>
      <c r="BE556" s="107">
        <f t="shared" si="156"/>
        <v>164</v>
      </c>
      <c r="BF556" s="108">
        <f t="shared" si="157"/>
        <v>1</v>
      </c>
      <c r="BG556" s="381">
        <f t="shared" si="150"/>
        <v>1</v>
      </c>
      <c r="BH556" s="381">
        <f t="shared" si="151"/>
        <v>1</v>
      </c>
      <c r="BI556" s="382">
        <f t="shared" si="152"/>
        <v>0.06</v>
      </c>
      <c r="BJ556" s="381">
        <f t="shared" si="153"/>
        <v>0.5</v>
      </c>
      <c r="BK556" s="381">
        <f t="shared" si="154"/>
        <v>0.03</v>
      </c>
    </row>
    <row r="557" spans="1:63" ht="67.5" x14ac:dyDescent="0.25">
      <c r="A557" s="111" t="s">
        <v>815</v>
      </c>
      <c r="B557" s="111" t="s">
        <v>584</v>
      </c>
      <c r="C557" s="111" t="s">
        <v>815</v>
      </c>
      <c r="D557" s="112" t="s">
        <v>584</v>
      </c>
      <c r="E557" s="112" t="s">
        <v>582</v>
      </c>
      <c r="F557" s="112" t="s">
        <v>583</v>
      </c>
      <c r="G557" s="112" t="s">
        <v>816</v>
      </c>
      <c r="H557" s="112" t="s">
        <v>591</v>
      </c>
      <c r="I557" s="112" t="s">
        <v>590</v>
      </c>
      <c r="J557" s="112" t="s">
        <v>592</v>
      </c>
      <c r="K557" s="112">
        <v>3.5000000000000004</v>
      </c>
      <c r="L557" s="112" t="s">
        <v>38</v>
      </c>
      <c r="M557" s="112" t="s">
        <v>601</v>
      </c>
      <c r="N557" s="112" t="s">
        <v>602</v>
      </c>
      <c r="O557" s="157">
        <v>6</v>
      </c>
      <c r="P557" s="113">
        <v>1</v>
      </c>
      <c r="Q557" s="111" t="s">
        <v>41</v>
      </c>
      <c r="R557" s="158" t="s">
        <v>2348</v>
      </c>
      <c r="S557" s="114" t="s">
        <v>404</v>
      </c>
      <c r="T557" s="114" t="s">
        <v>2439</v>
      </c>
      <c r="U557" s="59"/>
      <c r="V557" s="59"/>
      <c r="W557" s="59"/>
      <c r="X557" s="281"/>
      <c r="Y557" s="59" t="s">
        <v>2386</v>
      </c>
      <c r="Z557" s="357"/>
      <c r="AA557" s="333">
        <v>0</v>
      </c>
      <c r="AB557" s="348" t="s">
        <v>2605</v>
      </c>
      <c r="AC557" s="114" t="s">
        <v>2609</v>
      </c>
      <c r="AD557" s="375">
        <f>+VLOOKUP(M557,'[18]PA con seg III Trimestre'!$M$521:$AF$570,18,FALSE)</f>
        <v>1</v>
      </c>
      <c r="AE557" s="375" t="str">
        <f>+VLOOKUP(M557,'[18]PA con seg III Trimestre'!$M$521:$AF$570,19,FALSE)</f>
        <v>el plan anual de vacantes fue elaborado y remitido al departamento administrativo de la funcion publica mediante oficio 85107-SUTAH-GOPRO-28309</v>
      </c>
      <c r="AF557" s="375" t="str">
        <f>+VLOOKUP(M557,'[18]PA con seg III Trimestre'!$M$521:$AF$570,20,FALSE)</f>
        <v>Ruta de Ubicación de la evidencia</v>
      </c>
      <c r="AG557" s="113">
        <v>1140</v>
      </c>
      <c r="AH557" s="114" t="s">
        <v>2387</v>
      </c>
      <c r="AI557" s="114" t="s">
        <v>47</v>
      </c>
      <c r="AJ557" s="295">
        <v>42384</v>
      </c>
      <c r="AK557" s="295">
        <v>42460</v>
      </c>
      <c r="AL557" s="114">
        <v>25</v>
      </c>
      <c r="AM557" s="114" t="s">
        <v>2371</v>
      </c>
      <c r="AN557" s="114" t="s">
        <v>142</v>
      </c>
      <c r="AO557" s="114" t="s">
        <v>2439</v>
      </c>
      <c r="AP557" s="113">
        <v>100</v>
      </c>
      <c r="AQ557" s="222" t="s">
        <v>2388</v>
      </c>
      <c r="AR557" s="222" t="s">
        <v>2389</v>
      </c>
      <c r="AS557" s="113">
        <v>100</v>
      </c>
      <c r="AT557" s="222" t="s">
        <v>2388</v>
      </c>
      <c r="AU557" s="296" t="s">
        <v>2389</v>
      </c>
      <c r="AV557" s="297">
        <f>+AS557</f>
        <v>100</v>
      </c>
      <c r="AW557" s="298">
        <v>1</v>
      </c>
      <c r="AX557" s="222" t="str">
        <f>+AT557</f>
        <v>mediante oficio 85107-SUTAH-GOPRO-05768 del 31 de marzo de 2016 se remitio a la Oficina Asesora de Planeacion el analisis de la planta actual como insumo para la elaboracion del plan anual de vacantes</v>
      </c>
      <c r="AY557" s="299" t="str">
        <f>+AU557</f>
        <v>C:/Users/BERMUDEZF/Documents/2016/MODELO DE GESTIONHUMANA</v>
      </c>
      <c r="AZ557" s="94">
        <f>+VLOOKUP(AG557,'[18]PA con seg III Trimestre'!$AG$521:$BC$570,20,FALSE)</f>
        <v>100</v>
      </c>
      <c r="BA557" s="106">
        <f t="shared" si="158"/>
        <v>1</v>
      </c>
      <c r="BB557" s="94" t="str">
        <f>+VLOOKUP(AG557,'[18]PA con seg III Trimestre'!$AG$521:$BC$570,22,FALSE)</f>
        <v>mediante oficio 85107-SUTAH-GOPRO-05768 del 31 de marzo de 2016 se remitio a la Oficina Asesora de Planeacion el analisis de la planta actual como insumo para la elaboracion del plan anual de vacantes</v>
      </c>
      <c r="BC557" s="94" t="str">
        <f>+VLOOKUP(AG557,'[18]PA con seg III Trimestre'!$AG$521:$BC$570,23,FALSE)</f>
        <v>C:/Users/BERMUDEZF/Documents/2016/MODELO DE GESTIONHUMANA</v>
      </c>
      <c r="BD557" s="107">
        <f t="shared" si="155"/>
        <v>76</v>
      </c>
      <c r="BE557" s="107">
        <f t="shared" si="156"/>
        <v>76</v>
      </c>
      <c r="BF557" s="108">
        <f t="shared" si="157"/>
        <v>1</v>
      </c>
      <c r="BG557" s="381">
        <f t="shared" si="150"/>
        <v>1</v>
      </c>
      <c r="BH557" s="381">
        <f t="shared" si="151"/>
        <v>1</v>
      </c>
      <c r="BI557" s="382">
        <f t="shared" si="152"/>
        <v>0.06</v>
      </c>
      <c r="BJ557" s="381">
        <f t="shared" si="153"/>
        <v>0.25</v>
      </c>
      <c r="BK557" s="381">
        <f t="shared" si="154"/>
        <v>1.4999999999999999E-2</v>
      </c>
    </row>
    <row r="558" spans="1:63" ht="67.5" x14ac:dyDescent="0.25">
      <c r="A558" s="170" t="s">
        <v>815</v>
      </c>
      <c r="B558" s="170" t="s">
        <v>584</v>
      </c>
      <c r="C558" s="170" t="s">
        <v>815</v>
      </c>
      <c r="D558" s="171" t="s">
        <v>584</v>
      </c>
      <c r="E558" s="171" t="s">
        <v>582</v>
      </c>
      <c r="F558" s="171" t="s">
        <v>583</v>
      </c>
      <c r="G558" s="171" t="s">
        <v>816</v>
      </c>
      <c r="H558" s="171" t="s">
        <v>591</v>
      </c>
      <c r="I558" s="171" t="s">
        <v>590</v>
      </c>
      <c r="J558" s="171" t="s">
        <v>592</v>
      </c>
      <c r="K558" s="171">
        <v>3.5000000000000004</v>
      </c>
      <c r="L558" s="171" t="s">
        <v>38</v>
      </c>
      <c r="M558" s="171" t="s">
        <v>601</v>
      </c>
      <c r="N558" s="171" t="s">
        <v>602</v>
      </c>
      <c r="O558" s="157">
        <v>6</v>
      </c>
      <c r="P558" s="300">
        <v>1</v>
      </c>
      <c r="Q558" s="170" t="s">
        <v>41</v>
      </c>
      <c r="R558" s="170" t="s">
        <v>2348</v>
      </c>
      <c r="S558" s="170" t="s">
        <v>404</v>
      </c>
      <c r="T558" s="261" t="s">
        <v>2439</v>
      </c>
      <c r="U558" s="56"/>
      <c r="V558" s="56"/>
      <c r="W558" s="56"/>
      <c r="X558" s="289"/>
      <c r="Y558" s="59" t="s">
        <v>2386</v>
      </c>
      <c r="Z558" s="350"/>
      <c r="AA558" s="334">
        <v>0</v>
      </c>
      <c r="AB558" s="358" t="s">
        <v>2605</v>
      </c>
      <c r="AC558" s="114" t="s">
        <v>2609</v>
      </c>
      <c r="AD558" s="375">
        <f>+VLOOKUP(M558,'[18]PA con seg III Trimestre'!$M$521:$AF$570,18,FALSE)</f>
        <v>1</v>
      </c>
      <c r="AE558" s="375" t="str">
        <f>+VLOOKUP(M558,'[18]PA con seg III Trimestre'!$M$521:$AF$570,19,FALSE)</f>
        <v>el plan anual de vacantes fue elaborado y remitido al departamento administrativo de la funcion publica mediante oficio 85107-SUTAH-GOPRO-28309</v>
      </c>
      <c r="AF558" s="375" t="str">
        <f>+VLOOKUP(M558,'[18]PA con seg III Trimestre'!$M$521:$AF$570,20,FALSE)</f>
        <v>Ruta de Ubicación de la evidencia</v>
      </c>
      <c r="AG558" s="300">
        <v>1141</v>
      </c>
      <c r="AH558" s="261" t="s">
        <v>2390</v>
      </c>
      <c r="AI558" s="261" t="s">
        <v>47</v>
      </c>
      <c r="AJ558" s="302">
        <v>42461</v>
      </c>
      <c r="AK558" s="302">
        <v>42551</v>
      </c>
      <c r="AL558" s="261">
        <v>25</v>
      </c>
      <c r="AM558" s="261" t="s">
        <v>2371</v>
      </c>
      <c r="AN558" s="261" t="s">
        <v>142</v>
      </c>
      <c r="AO558" s="261" t="s">
        <v>2439</v>
      </c>
      <c r="AP558" s="300"/>
      <c r="AQ558" s="303"/>
      <c r="AR558" s="303"/>
      <c r="AS558" s="300">
        <v>100</v>
      </c>
      <c r="AT558" s="303" t="s">
        <v>2391</v>
      </c>
      <c r="AU558" s="170" t="s">
        <v>2392</v>
      </c>
      <c r="AV558" s="305">
        <f>+AS558</f>
        <v>100</v>
      </c>
      <c r="AW558" s="306">
        <v>1</v>
      </c>
      <c r="AX558" s="303" t="str">
        <f>+AT558</f>
        <v>se establecieron las necesidades de personal del Instituto teniendo en cuenta los lineamientos establecidos por el Departamento Administrativo de la Funcion Publica</v>
      </c>
      <c r="AY558" s="307" t="str">
        <f>+AU558</f>
        <v>C:/Users/JBERMUDEZF/documentos/2016/grupoprospectiva/plananualdevacantes</v>
      </c>
      <c r="AZ558" s="94">
        <f>+VLOOKUP(AG558,'[18]PA con seg III Trimestre'!$AG$521:$BC$570,20,FALSE)</f>
        <v>100</v>
      </c>
      <c r="BA558" s="106">
        <f t="shared" si="158"/>
        <v>1</v>
      </c>
      <c r="BB558" s="94" t="str">
        <f>+VLOOKUP(AG558,'[18]PA con seg III Trimestre'!$AG$521:$BC$570,22,FALSE)</f>
        <v>se establecieron las necesidades de personal del Instituto teniendo en cuenta los lineamientos establecidos por el Departamento Administrativo de la Funcion Publica</v>
      </c>
      <c r="BC558" s="94" t="str">
        <f>+VLOOKUP(AG558,'[18]PA con seg III Trimestre'!$AG$521:$BC$570,23,FALSE)</f>
        <v>C:/Users/JBERMUDEZF/documentos/2016/grupoprospectiva/plananualdevacantes</v>
      </c>
      <c r="BD558" s="107">
        <f t="shared" si="155"/>
        <v>90</v>
      </c>
      <c r="BE558" s="107">
        <f t="shared" si="156"/>
        <v>90</v>
      </c>
      <c r="BF558" s="108">
        <f t="shared" si="157"/>
        <v>1</v>
      </c>
      <c r="BG558" s="381">
        <f t="shared" si="150"/>
        <v>1</v>
      </c>
      <c r="BH558" s="381">
        <f t="shared" si="151"/>
        <v>1</v>
      </c>
      <c r="BI558" s="382">
        <f t="shared" si="152"/>
        <v>0.06</v>
      </c>
      <c r="BJ558" s="381">
        <f t="shared" si="153"/>
        <v>0.25</v>
      </c>
      <c r="BK558" s="381">
        <f t="shared" si="154"/>
        <v>1.4999999999999999E-2</v>
      </c>
    </row>
    <row r="559" spans="1:63" ht="67.5" x14ac:dyDescent="0.25">
      <c r="A559" s="56" t="s">
        <v>815</v>
      </c>
      <c r="B559" s="56" t="s">
        <v>584</v>
      </c>
      <c r="C559" s="56" t="s">
        <v>815</v>
      </c>
      <c r="D559" s="122" t="s">
        <v>584</v>
      </c>
      <c r="E559" s="122" t="s">
        <v>582</v>
      </c>
      <c r="F559" s="122" t="s">
        <v>583</v>
      </c>
      <c r="G559" s="122" t="s">
        <v>816</v>
      </c>
      <c r="H559" s="122" t="s">
        <v>591</v>
      </c>
      <c r="I559" s="122" t="s">
        <v>590</v>
      </c>
      <c r="J559" s="122" t="s">
        <v>592</v>
      </c>
      <c r="K559" s="122">
        <v>3.5000000000000004</v>
      </c>
      <c r="L559" s="122" t="s">
        <v>38</v>
      </c>
      <c r="M559" s="122" t="s">
        <v>601</v>
      </c>
      <c r="N559" s="122" t="s">
        <v>602</v>
      </c>
      <c r="O559" s="157">
        <v>6</v>
      </c>
      <c r="P559" s="93">
        <v>1</v>
      </c>
      <c r="Q559" s="56" t="s">
        <v>41</v>
      </c>
      <c r="R559" s="56" t="s">
        <v>2348</v>
      </c>
      <c r="S559" s="56" t="s">
        <v>404</v>
      </c>
      <c r="T559" s="59" t="s">
        <v>2439</v>
      </c>
      <c r="U559" s="56"/>
      <c r="V559" s="56"/>
      <c r="W559" s="56"/>
      <c r="X559" s="289"/>
      <c r="Y559" s="59" t="s">
        <v>2386</v>
      </c>
      <c r="Z559" s="350"/>
      <c r="AA559" s="334">
        <v>0</v>
      </c>
      <c r="AB559" s="358" t="s">
        <v>2605</v>
      </c>
      <c r="AC559" s="114" t="s">
        <v>2609</v>
      </c>
      <c r="AD559" s="375">
        <f>+VLOOKUP(M559,'[18]PA con seg III Trimestre'!$M$521:$AF$570,18,FALSE)</f>
        <v>1</v>
      </c>
      <c r="AE559" s="375" t="str">
        <f>+VLOOKUP(M559,'[18]PA con seg III Trimestre'!$M$521:$AF$570,19,FALSE)</f>
        <v>el plan anual de vacantes fue elaborado y remitido al departamento administrativo de la funcion publica mediante oficio 85107-SUTAH-GOPRO-28309</v>
      </c>
      <c r="AF559" s="375" t="str">
        <f>+VLOOKUP(M559,'[18]PA con seg III Trimestre'!$M$521:$AF$570,20,FALSE)</f>
        <v>Ruta de Ubicación de la evidencia</v>
      </c>
      <c r="AG559" s="93">
        <v>1142</v>
      </c>
      <c r="AH559" s="59" t="s">
        <v>2393</v>
      </c>
      <c r="AI559" s="59" t="s">
        <v>47</v>
      </c>
      <c r="AJ559" s="282">
        <v>42552</v>
      </c>
      <c r="AK559" s="282">
        <v>42643</v>
      </c>
      <c r="AL559" s="59">
        <v>25</v>
      </c>
      <c r="AM559" s="59" t="s">
        <v>2371</v>
      </c>
      <c r="AN559" s="59" t="s">
        <v>142</v>
      </c>
      <c r="AO559" s="59" t="s">
        <v>2439</v>
      </c>
      <c r="AP559" s="93"/>
      <c r="AQ559" s="55"/>
      <c r="AR559" s="55"/>
      <c r="AS559" s="93"/>
      <c r="AT559" s="55"/>
      <c r="AU559" s="56"/>
      <c r="AV559" s="206">
        <v>100</v>
      </c>
      <c r="AW559" s="57">
        <v>1</v>
      </c>
      <c r="AX559" s="56" t="s">
        <v>2808</v>
      </c>
      <c r="AY559" s="92" t="s">
        <v>2392</v>
      </c>
      <c r="AZ559" s="94">
        <f>+VLOOKUP(AG559,'[18]PA con seg III Trimestre'!$AG$521:$BC$570,20,FALSE)</f>
        <v>100</v>
      </c>
      <c r="BA559" s="106">
        <f t="shared" si="158"/>
        <v>1</v>
      </c>
      <c r="BB559" s="94" t="str">
        <f>+VLOOKUP(AG559,'[18]PA con seg III Trimestre'!$AG$521:$BC$570,22,FALSE)</f>
        <v xml:space="preserve">se construyo el plan de provision de recursos humanos con base en las necesidades de personal del Instituo </v>
      </c>
      <c r="BC559" s="94" t="str">
        <f>+VLOOKUP(AG559,'[18]PA con seg III Trimestre'!$AG$521:$BC$570,23,FALSE)</f>
        <v>C:/Users/JBERMUDEZF/documentos/2016/grupoprospectiva/plananualdevacantes</v>
      </c>
      <c r="BD559" s="107">
        <f t="shared" si="155"/>
        <v>91</v>
      </c>
      <c r="BE559" s="107">
        <f t="shared" si="156"/>
        <v>91</v>
      </c>
      <c r="BF559" s="108">
        <f t="shared" si="157"/>
        <v>1</v>
      </c>
      <c r="BG559" s="381">
        <f t="shared" si="150"/>
        <v>1</v>
      </c>
      <c r="BH559" s="381">
        <f t="shared" si="151"/>
        <v>1</v>
      </c>
      <c r="BI559" s="382">
        <f t="shared" si="152"/>
        <v>0.06</v>
      </c>
      <c r="BJ559" s="381">
        <f t="shared" si="153"/>
        <v>0.25</v>
      </c>
      <c r="BK559" s="381">
        <f t="shared" si="154"/>
        <v>1.4999999999999999E-2</v>
      </c>
    </row>
    <row r="560" spans="1:63" ht="67.5" x14ac:dyDescent="0.25">
      <c r="A560" s="111" t="s">
        <v>815</v>
      </c>
      <c r="B560" s="111" t="s">
        <v>584</v>
      </c>
      <c r="C560" s="111" t="s">
        <v>815</v>
      </c>
      <c r="D560" s="112" t="s">
        <v>584</v>
      </c>
      <c r="E560" s="112" t="s">
        <v>582</v>
      </c>
      <c r="F560" s="112" t="s">
        <v>583</v>
      </c>
      <c r="G560" s="112" t="s">
        <v>816</v>
      </c>
      <c r="H560" s="112" t="s">
        <v>591</v>
      </c>
      <c r="I560" s="112" t="s">
        <v>590</v>
      </c>
      <c r="J560" s="112" t="s">
        <v>592</v>
      </c>
      <c r="K560" s="112">
        <v>3.5000000000000004</v>
      </c>
      <c r="L560" s="112" t="s">
        <v>38</v>
      </c>
      <c r="M560" s="112" t="s">
        <v>601</v>
      </c>
      <c r="N560" s="112" t="s">
        <v>602</v>
      </c>
      <c r="O560" s="157">
        <v>6</v>
      </c>
      <c r="P560" s="113">
        <v>1</v>
      </c>
      <c r="Q560" s="111" t="s">
        <v>41</v>
      </c>
      <c r="R560" s="111" t="s">
        <v>2348</v>
      </c>
      <c r="S560" s="111" t="s">
        <v>404</v>
      </c>
      <c r="T560" s="114" t="s">
        <v>2439</v>
      </c>
      <c r="U560" s="56"/>
      <c r="V560" s="56"/>
      <c r="W560" s="56"/>
      <c r="X560" s="56"/>
      <c r="Y560" s="56"/>
      <c r="Z560" s="92"/>
      <c r="AA560" s="334">
        <v>0</v>
      </c>
      <c r="AB560" s="358" t="s">
        <v>2605</v>
      </c>
      <c r="AC560" s="114" t="s">
        <v>2609</v>
      </c>
      <c r="AD560" s="375">
        <f>+VLOOKUP(M560,'[18]PA con seg III Trimestre'!$M$521:$AF$570,18,FALSE)</f>
        <v>1</v>
      </c>
      <c r="AE560" s="375" t="str">
        <f>+VLOOKUP(M560,'[18]PA con seg III Trimestre'!$M$521:$AF$570,19,FALSE)</f>
        <v>el plan anual de vacantes fue elaborado y remitido al departamento administrativo de la funcion publica mediante oficio 85107-SUTAH-GOPRO-28309</v>
      </c>
      <c r="AF560" s="375" t="str">
        <f>+VLOOKUP(M560,'[18]PA con seg III Trimestre'!$M$521:$AF$570,20,FALSE)</f>
        <v>Ruta de Ubicación de la evidencia</v>
      </c>
      <c r="AG560" s="113">
        <v>1143</v>
      </c>
      <c r="AH560" s="114" t="s">
        <v>2394</v>
      </c>
      <c r="AI560" s="114" t="s">
        <v>47</v>
      </c>
      <c r="AJ560" s="295">
        <v>42644</v>
      </c>
      <c r="AK560" s="295">
        <v>42716</v>
      </c>
      <c r="AL560" s="114">
        <v>25</v>
      </c>
      <c r="AM560" s="114" t="s">
        <v>2371</v>
      </c>
      <c r="AN560" s="114" t="s">
        <v>142</v>
      </c>
      <c r="AO560" s="114" t="s">
        <v>2439</v>
      </c>
      <c r="AP560" s="113"/>
      <c r="AQ560" s="222"/>
      <c r="AR560" s="222"/>
      <c r="AS560" s="113"/>
      <c r="AT560" s="222"/>
      <c r="AU560" s="111"/>
      <c r="AV560" s="313"/>
      <c r="AW560" s="298" t="s">
        <v>3102</v>
      </c>
      <c r="AX560" s="313"/>
      <c r="AY560" s="314"/>
      <c r="AZ560" s="94">
        <f>+VLOOKUP(AG560,'[18]PA con seg III Trimestre'!$AG$521:$BC$570,20,FALSE)</f>
        <v>100</v>
      </c>
      <c r="BA560" s="106">
        <f t="shared" si="158"/>
        <v>1</v>
      </c>
      <c r="BB560" s="94" t="str">
        <f>+VLOOKUP(AG560,'[18]PA con seg III Trimestre'!$AG$521:$BC$570,22,FALSE)</f>
        <v>el plan anual de vacantes fue elaborado y remitido al departamento administrativo de la funcion publica mediante oficio 85107-SUTAH-GOPRO-28309</v>
      </c>
      <c r="BC560" s="94">
        <f>+VLOOKUP(AG560,'[18]PA con seg III Trimestre'!$AG$521:$BC$570,23,FALSE)</f>
        <v>0</v>
      </c>
      <c r="BD560" s="107">
        <f t="shared" si="155"/>
        <v>72</v>
      </c>
      <c r="BE560" s="107">
        <f t="shared" si="156"/>
        <v>72</v>
      </c>
      <c r="BF560" s="108">
        <f t="shared" si="157"/>
        <v>1</v>
      </c>
      <c r="BG560" s="381">
        <f t="shared" si="150"/>
        <v>1</v>
      </c>
      <c r="BH560" s="381">
        <f t="shared" si="151"/>
        <v>1</v>
      </c>
      <c r="BI560" s="382">
        <f t="shared" si="152"/>
        <v>0.06</v>
      </c>
      <c r="BJ560" s="381">
        <f t="shared" si="153"/>
        <v>0.25</v>
      </c>
      <c r="BK560" s="381">
        <f t="shared" si="154"/>
        <v>1.4999999999999999E-2</v>
      </c>
    </row>
    <row r="561" spans="1:63" ht="67.5" x14ac:dyDescent="0.25">
      <c r="A561" s="170" t="s">
        <v>815</v>
      </c>
      <c r="B561" s="170" t="s">
        <v>584</v>
      </c>
      <c r="C561" s="170" t="s">
        <v>815</v>
      </c>
      <c r="D561" s="171" t="s">
        <v>584</v>
      </c>
      <c r="E561" s="171" t="s">
        <v>582</v>
      </c>
      <c r="F561" s="171" t="s">
        <v>583</v>
      </c>
      <c r="G561" s="171" t="s">
        <v>818</v>
      </c>
      <c r="H561" s="171" t="s">
        <v>624</v>
      </c>
      <c r="I561" s="171" t="s">
        <v>623</v>
      </c>
      <c r="J561" s="171" t="s">
        <v>625</v>
      </c>
      <c r="K561" s="171">
        <v>100</v>
      </c>
      <c r="L561" s="171" t="s">
        <v>38</v>
      </c>
      <c r="M561" s="171" t="s">
        <v>626</v>
      </c>
      <c r="N561" s="171" t="s">
        <v>627</v>
      </c>
      <c r="O561" s="157">
        <v>5</v>
      </c>
      <c r="P561" s="300">
        <v>15</v>
      </c>
      <c r="Q561" s="170" t="s">
        <v>41</v>
      </c>
      <c r="R561" s="173" t="s">
        <v>2348</v>
      </c>
      <c r="S561" s="261" t="s">
        <v>404</v>
      </c>
      <c r="T561" s="261" t="s">
        <v>2439</v>
      </c>
      <c r="U561" s="59"/>
      <c r="V561" s="59"/>
      <c r="W561" s="59"/>
      <c r="X561" s="59">
        <v>7</v>
      </c>
      <c r="Y561" s="59" t="s">
        <v>2395</v>
      </c>
      <c r="Z561" s="84" t="s">
        <v>2396</v>
      </c>
      <c r="AA561" s="334">
        <v>11</v>
      </c>
      <c r="AB561" s="358" t="s">
        <v>2606</v>
      </c>
      <c r="AC561" s="59" t="s">
        <v>2396</v>
      </c>
      <c r="AD561" s="375">
        <f>+VLOOKUP(M561,'[18]PA con seg III Trimestre'!$M$521:$AF$570,18,FALSE)</f>
        <v>15</v>
      </c>
      <c r="AE561" s="375" t="str">
        <f>+VLOOKUP(M561,'[18]PA con seg III Trimestre'!$M$521:$AF$570,19,FALSE)</f>
        <v>se realizo la intervención de la fase 1 del programa de salud mental de los ERON con patologia mental a los 15 funcionarios programados</v>
      </c>
      <c r="AF561" s="375" t="str">
        <f>+VLOOKUP(M561,'[18]PA con seg III Trimestre'!$M$521:$AF$570,20,FALSE)</f>
        <v>computadorJLT/Misdocumentos/2016/Saludmental</v>
      </c>
      <c r="AG561" s="300">
        <v>1144</v>
      </c>
      <c r="AH561" s="261" t="s">
        <v>2397</v>
      </c>
      <c r="AI561" s="261" t="s">
        <v>47</v>
      </c>
      <c r="AJ561" s="302">
        <v>42402</v>
      </c>
      <c r="AK561" s="302">
        <v>42523</v>
      </c>
      <c r="AL561" s="261">
        <v>50</v>
      </c>
      <c r="AM561" s="261" t="s">
        <v>2398</v>
      </c>
      <c r="AN561" s="261" t="s">
        <v>104</v>
      </c>
      <c r="AO561" s="261" t="s">
        <v>2439</v>
      </c>
      <c r="AP561" s="300">
        <v>67</v>
      </c>
      <c r="AQ561" s="303" t="s">
        <v>2399</v>
      </c>
      <c r="AR561" s="303" t="s">
        <v>2396</v>
      </c>
      <c r="AS561" s="300">
        <v>100</v>
      </c>
      <c r="AT561" s="303" t="s">
        <v>2400</v>
      </c>
      <c r="AU561" s="170" t="s">
        <v>2401</v>
      </c>
      <c r="AV561" s="305">
        <f>+AS561</f>
        <v>100</v>
      </c>
      <c r="AW561" s="306">
        <v>1</v>
      </c>
      <c r="AX561" s="303" t="str">
        <f>+AT561</f>
        <v>se realizaron los 7 informes pendientes de los funcionarios intervenidos con la fase I de salud mental</v>
      </c>
      <c r="AY561" s="307" t="str">
        <f>+AU561</f>
        <v>computadorJLT/Misdocumentos/2016/Saludmenta</v>
      </c>
      <c r="AZ561" s="94">
        <f>+VLOOKUP(AG561,'[18]PA con seg III Trimestre'!$AG$521:$BC$570,20,FALSE)</f>
        <v>100</v>
      </c>
      <c r="BA561" s="106">
        <f t="shared" si="158"/>
        <v>1</v>
      </c>
      <c r="BB561" s="94" t="str">
        <f>+VLOOKUP(AG561,'[18]PA con seg III Trimestre'!$AG$521:$BC$570,22,FALSE)</f>
        <v>se realizaron los 7 informes pendientes de los funcionarios intervenidos con la fase I de salud mental</v>
      </c>
      <c r="BC561" s="94" t="str">
        <f>+VLOOKUP(AG561,'[18]PA con seg III Trimestre'!$AG$521:$BC$570,23,FALSE)</f>
        <v>computadorJLT/Misdocumentos/2016/Saludmenta</v>
      </c>
      <c r="BD561" s="107">
        <f t="shared" si="155"/>
        <v>121</v>
      </c>
      <c r="BE561" s="107">
        <f t="shared" si="156"/>
        <v>121</v>
      </c>
      <c r="BF561" s="108">
        <f t="shared" si="157"/>
        <v>1</v>
      </c>
      <c r="BG561" s="381">
        <f t="shared" si="150"/>
        <v>1</v>
      </c>
      <c r="BH561" s="381">
        <f t="shared" si="151"/>
        <v>1</v>
      </c>
      <c r="BI561" s="382">
        <f t="shared" si="152"/>
        <v>0.05</v>
      </c>
      <c r="BJ561" s="381">
        <f t="shared" si="153"/>
        <v>0.5</v>
      </c>
      <c r="BK561" s="381">
        <f t="shared" si="154"/>
        <v>2.5000000000000001E-2</v>
      </c>
    </row>
    <row r="562" spans="1:63" ht="67.5" x14ac:dyDescent="0.25">
      <c r="A562" s="56" t="s">
        <v>815</v>
      </c>
      <c r="B562" s="56" t="s">
        <v>584</v>
      </c>
      <c r="C562" s="56" t="s">
        <v>815</v>
      </c>
      <c r="D562" s="122" t="s">
        <v>584</v>
      </c>
      <c r="E562" s="122" t="s">
        <v>582</v>
      </c>
      <c r="F562" s="122" t="s">
        <v>583</v>
      </c>
      <c r="G562" s="122" t="s">
        <v>818</v>
      </c>
      <c r="H562" s="122" t="s">
        <v>624</v>
      </c>
      <c r="I562" s="122" t="s">
        <v>623</v>
      </c>
      <c r="J562" s="122" t="s">
        <v>625</v>
      </c>
      <c r="K562" s="122">
        <v>100</v>
      </c>
      <c r="L562" s="122" t="s">
        <v>38</v>
      </c>
      <c r="M562" s="122" t="s">
        <v>626</v>
      </c>
      <c r="N562" s="122" t="s">
        <v>627</v>
      </c>
      <c r="O562" s="157">
        <v>5</v>
      </c>
      <c r="P562" s="93">
        <v>15</v>
      </c>
      <c r="Q562" s="56" t="s">
        <v>41</v>
      </c>
      <c r="R562" s="56" t="s">
        <v>2348</v>
      </c>
      <c r="S562" s="56" t="s">
        <v>404</v>
      </c>
      <c r="T562" s="59" t="s">
        <v>2439</v>
      </c>
      <c r="U562" s="56"/>
      <c r="V562" s="56"/>
      <c r="W562" s="56"/>
      <c r="X562" s="56"/>
      <c r="Y562" s="56"/>
      <c r="Z562" s="92"/>
      <c r="AA562" s="334">
        <v>11</v>
      </c>
      <c r="AB562" s="358" t="s">
        <v>2606</v>
      </c>
      <c r="AC562" s="59" t="s">
        <v>2396</v>
      </c>
      <c r="AD562" s="375">
        <f>+VLOOKUP(M562,'[18]PA con seg III Trimestre'!$M$521:$AF$570,18,FALSE)</f>
        <v>15</v>
      </c>
      <c r="AE562" s="375" t="str">
        <f>+VLOOKUP(M562,'[18]PA con seg III Trimestre'!$M$521:$AF$570,19,FALSE)</f>
        <v>se realizo la intervención de la fase 1 del programa de salud mental de los ERON con patologia mental a los 15 funcionarios programados</v>
      </c>
      <c r="AF562" s="375" t="str">
        <f>+VLOOKUP(M562,'[18]PA con seg III Trimestre'!$M$521:$AF$570,20,FALSE)</f>
        <v>computadorJLT/Misdocumentos/2016/Saludmental</v>
      </c>
      <c r="AG562" s="93">
        <v>1145</v>
      </c>
      <c r="AH562" s="59" t="s">
        <v>2402</v>
      </c>
      <c r="AI562" s="59" t="s">
        <v>47</v>
      </c>
      <c r="AJ562" s="282">
        <v>42523</v>
      </c>
      <c r="AK562" s="282">
        <v>42716</v>
      </c>
      <c r="AL562" s="59">
        <v>50</v>
      </c>
      <c r="AM562" s="59" t="s">
        <v>2398</v>
      </c>
      <c r="AN562" s="59" t="s">
        <v>104</v>
      </c>
      <c r="AO562" s="59" t="s">
        <v>2439</v>
      </c>
      <c r="AP562" s="93"/>
      <c r="AQ562" s="55"/>
      <c r="AR562" s="55"/>
      <c r="AS562" s="93">
        <v>50</v>
      </c>
      <c r="AT562" s="55" t="s">
        <v>2403</v>
      </c>
      <c r="AU562" s="56" t="s">
        <v>2396</v>
      </c>
      <c r="AV562" s="206">
        <v>75</v>
      </c>
      <c r="AW562" s="57">
        <v>0.62176165803108807</v>
      </c>
      <c r="AX562" s="56" t="s">
        <v>2821</v>
      </c>
      <c r="AY562" s="92" t="s">
        <v>2401</v>
      </c>
      <c r="AZ562" s="94">
        <f>+VLOOKUP(AG562,'[18]PA con seg III Trimestre'!$AG$521:$BC$570,20,FALSE)</f>
        <v>100</v>
      </c>
      <c r="BA562" s="106">
        <f t="shared" si="158"/>
        <v>1</v>
      </c>
      <c r="BB562" s="94" t="str">
        <f>+VLOOKUP(AG562,'[18]PA con seg III Trimestre'!$AG$521:$BC$570,22,FALSE)</f>
        <v xml:space="preserve">se realizaron  2 análisis de puesto de trabajo  y entrevistas de funcionarios con patología mental </v>
      </c>
      <c r="BC562" s="94" t="str">
        <f>+VLOOKUP(AG562,'[18]PA con seg III Trimestre'!$AG$521:$BC$570,23,FALSE)</f>
        <v>computadorJLT/Misdocumentos/2016/Saludmenta</v>
      </c>
      <c r="BD562" s="107">
        <f t="shared" si="155"/>
        <v>193</v>
      </c>
      <c r="BE562" s="107">
        <f t="shared" si="156"/>
        <v>193</v>
      </c>
      <c r="BF562" s="108">
        <f t="shared" si="157"/>
        <v>1</v>
      </c>
      <c r="BG562" s="381">
        <f t="shared" si="150"/>
        <v>1</v>
      </c>
      <c r="BH562" s="381">
        <f t="shared" si="151"/>
        <v>1</v>
      </c>
      <c r="BI562" s="382">
        <f t="shared" si="152"/>
        <v>0.05</v>
      </c>
      <c r="BJ562" s="381">
        <f t="shared" si="153"/>
        <v>0.5</v>
      </c>
      <c r="BK562" s="381">
        <f t="shared" si="154"/>
        <v>2.5000000000000001E-2</v>
      </c>
    </row>
    <row r="563" spans="1:63" ht="67.5" x14ac:dyDescent="0.25">
      <c r="A563" s="188" t="s">
        <v>815</v>
      </c>
      <c r="B563" s="188" t="s">
        <v>584</v>
      </c>
      <c r="C563" s="188" t="s">
        <v>815</v>
      </c>
      <c r="D563" s="189" t="s">
        <v>584</v>
      </c>
      <c r="E563" s="189" t="s">
        <v>582</v>
      </c>
      <c r="F563" s="189" t="s">
        <v>583</v>
      </c>
      <c r="G563" s="189" t="s">
        <v>818</v>
      </c>
      <c r="H563" s="189" t="s">
        <v>624</v>
      </c>
      <c r="I563" s="189" t="s">
        <v>623</v>
      </c>
      <c r="J563" s="189" t="s">
        <v>625</v>
      </c>
      <c r="K563" s="189">
        <v>100</v>
      </c>
      <c r="L563" s="189" t="s">
        <v>38</v>
      </c>
      <c r="M563" s="189" t="s">
        <v>628</v>
      </c>
      <c r="N563" s="189" t="s">
        <v>629</v>
      </c>
      <c r="O563" s="157">
        <v>5</v>
      </c>
      <c r="P563" s="267">
        <v>20</v>
      </c>
      <c r="Q563" s="188" t="s">
        <v>41</v>
      </c>
      <c r="R563" s="191" t="s">
        <v>2348</v>
      </c>
      <c r="S563" s="268" t="s">
        <v>404</v>
      </c>
      <c r="T563" s="268" t="s">
        <v>2439</v>
      </c>
      <c r="U563" s="59"/>
      <c r="V563" s="59"/>
      <c r="W563" s="59"/>
      <c r="X563" s="59">
        <v>10</v>
      </c>
      <c r="Y563" s="59" t="s">
        <v>2404</v>
      </c>
      <c r="Z563" s="84" t="s">
        <v>2405</v>
      </c>
      <c r="AA563" s="334">
        <v>10</v>
      </c>
      <c r="AB563" s="358" t="s">
        <v>2404</v>
      </c>
      <c r="AC563" s="59" t="s">
        <v>2405</v>
      </c>
      <c r="AD563" s="375">
        <f>+VLOOKUP(M563,'[18]PA con seg III Trimestre'!$M$521:$AF$570,18,FALSE)</f>
        <v>20</v>
      </c>
      <c r="AE563" s="375" t="str">
        <f>+VLOOKUP(M563,'[18]PA con seg III Trimestre'!$M$521:$AF$570,19,FALSE)</f>
        <v>se realizo la intervencion de la fase 2 del programa de salud mental en los ERON a 20 funcionarios</v>
      </c>
      <c r="AF563" s="375" t="str">
        <f>+VLOOKUP(M563,'[18]PA con seg III Trimestre'!$M$521:$AF$570,20,FALSE)</f>
        <v>computadorJLT/Misdocumentos/2016/saludmenta</v>
      </c>
      <c r="AG563" s="267">
        <v>1146</v>
      </c>
      <c r="AH563" s="268" t="s">
        <v>2406</v>
      </c>
      <c r="AI563" s="268" t="s">
        <v>47</v>
      </c>
      <c r="AJ563" s="287">
        <v>42402</v>
      </c>
      <c r="AK563" s="287">
        <v>42523</v>
      </c>
      <c r="AL563" s="268">
        <v>50</v>
      </c>
      <c r="AM563" s="268" t="s">
        <v>2407</v>
      </c>
      <c r="AN563" s="268" t="s">
        <v>104</v>
      </c>
      <c r="AO563" s="268" t="s">
        <v>2439</v>
      </c>
      <c r="AP563" s="267">
        <v>70</v>
      </c>
      <c r="AQ563" s="62" t="s">
        <v>2408</v>
      </c>
      <c r="AR563" s="62" t="s">
        <v>2409</v>
      </c>
      <c r="AS563" s="267">
        <v>100</v>
      </c>
      <c r="AT563" s="62" t="s">
        <v>2410</v>
      </c>
      <c r="AU563" s="188" t="s">
        <v>2405</v>
      </c>
      <c r="AV563" s="60">
        <f>+AS563</f>
        <v>100</v>
      </c>
      <c r="AW563" s="61">
        <v>1</v>
      </c>
      <c r="AX563" s="62" t="str">
        <f>+AT563</f>
        <v>se realizo aplicacion de la bateria MEIO a 3 funcionarios para completar los 10 funcionarios</v>
      </c>
      <c r="AY563" s="91" t="str">
        <f>+AU563</f>
        <v>computadorJLT/Misdocumentos/2016/saludmenta</v>
      </c>
      <c r="AZ563" s="94">
        <f>+VLOOKUP(AG563,'[18]PA con seg III Trimestre'!$AG$521:$BC$570,20,FALSE)</f>
        <v>100</v>
      </c>
      <c r="BA563" s="106">
        <f t="shared" si="158"/>
        <v>1</v>
      </c>
      <c r="BB563" s="94" t="str">
        <f>+VLOOKUP(AG563,'[18]PA con seg III Trimestre'!$AG$521:$BC$570,22,FALSE)</f>
        <v>se realizo aplicacion de la bateria MEIO a 3 funcionarios para completar los 10 funcionarios</v>
      </c>
      <c r="BC563" s="94" t="str">
        <f>+VLOOKUP(AG563,'[18]PA con seg III Trimestre'!$AG$521:$BC$570,23,FALSE)</f>
        <v>computadorJLT/Misdocumentos/2016/saludmenta</v>
      </c>
      <c r="BD563" s="107">
        <f t="shared" si="155"/>
        <v>121</v>
      </c>
      <c r="BE563" s="107">
        <f t="shared" si="156"/>
        <v>121</v>
      </c>
      <c r="BF563" s="108">
        <f t="shared" si="157"/>
        <v>1</v>
      </c>
      <c r="BG563" s="381">
        <f t="shared" si="150"/>
        <v>1</v>
      </c>
      <c r="BH563" s="381">
        <f t="shared" si="151"/>
        <v>1</v>
      </c>
      <c r="BI563" s="382">
        <f t="shared" si="152"/>
        <v>0.05</v>
      </c>
      <c r="BJ563" s="381">
        <f t="shared" si="153"/>
        <v>0.5</v>
      </c>
      <c r="BK563" s="381">
        <f t="shared" si="154"/>
        <v>2.5000000000000001E-2</v>
      </c>
    </row>
    <row r="564" spans="1:63" ht="67.5" x14ac:dyDescent="0.25">
      <c r="A564" s="56" t="s">
        <v>815</v>
      </c>
      <c r="B564" s="56" t="s">
        <v>584</v>
      </c>
      <c r="C564" s="56" t="s">
        <v>815</v>
      </c>
      <c r="D564" s="122" t="s">
        <v>584</v>
      </c>
      <c r="E564" s="122" t="s">
        <v>582</v>
      </c>
      <c r="F564" s="122" t="s">
        <v>583</v>
      </c>
      <c r="G564" s="122" t="s">
        <v>818</v>
      </c>
      <c r="H564" s="122" t="s">
        <v>624</v>
      </c>
      <c r="I564" s="122" t="s">
        <v>623</v>
      </c>
      <c r="J564" s="122" t="s">
        <v>625</v>
      </c>
      <c r="K564" s="122">
        <v>100</v>
      </c>
      <c r="L564" s="122" t="s">
        <v>38</v>
      </c>
      <c r="M564" s="122" t="s">
        <v>628</v>
      </c>
      <c r="N564" s="122" t="s">
        <v>629</v>
      </c>
      <c r="O564" s="157">
        <v>5</v>
      </c>
      <c r="P564" s="93">
        <v>20</v>
      </c>
      <c r="Q564" s="56" t="s">
        <v>41</v>
      </c>
      <c r="R564" s="56" t="s">
        <v>2348</v>
      </c>
      <c r="S564" s="56" t="s">
        <v>404</v>
      </c>
      <c r="T564" s="59" t="s">
        <v>2439</v>
      </c>
      <c r="U564" s="56"/>
      <c r="V564" s="56"/>
      <c r="W564" s="56"/>
      <c r="X564" s="56"/>
      <c r="Y564" s="56"/>
      <c r="Z564" s="92"/>
      <c r="AA564" s="351">
        <v>10</v>
      </c>
      <c r="AB564" s="358" t="s">
        <v>2404</v>
      </c>
      <c r="AC564" s="59" t="s">
        <v>2405</v>
      </c>
      <c r="AD564" s="375">
        <f>+VLOOKUP(M564,'[18]PA con seg III Trimestre'!$M$521:$AF$570,18,FALSE)</f>
        <v>20</v>
      </c>
      <c r="AE564" s="375" t="str">
        <f>+VLOOKUP(M564,'[18]PA con seg III Trimestre'!$M$521:$AF$570,19,FALSE)</f>
        <v>se realizo la intervencion de la fase 2 del programa de salud mental en los ERON a 20 funcionarios</v>
      </c>
      <c r="AF564" s="375" t="str">
        <f>+VLOOKUP(M564,'[18]PA con seg III Trimestre'!$M$521:$AF$570,20,FALSE)</f>
        <v>computadorJLT/Misdocumentos/2016/saludmenta</v>
      </c>
      <c r="AG564" s="93">
        <v>1147</v>
      </c>
      <c r="AH564" s="59" t="s">
        <v>2411</v>
      </c>
      <c r="AI564" s="59" t="s">
        <v>47</v>
      </c>
      <c r="AJ564" s="282">
        <v>42523</v>
      </c>
      <c r="AK564" s="282">
        <v>42716</v>
      </c>
      <c r="AL564" s="59">
        <v>50</v>
      </c>
      <c r="AM564" s="59" t="s">
        <v>2407</v>
      </c>
      <c r="AN564" s="59" t="s">
        <v>104</v>
      </c>
      <c r="AO564" s="59" t="s">
        <v>2439</v>
      </c>
      <c r="AP564" s="93"/>
      <c r="AQ564" s="55"/>
      <c r="AR564" s="55"/>
      <c r="AS564" s="93">
        <v>30</v>
      </c>
      <c r="AT564" s="55" t="s">
        <v>2412</v>
      </c>
      <c r="AU564" s="56" t="s">
        <v>2405</v>
      </c>
      <c r="AV564" s="206">
        <v>50</v>
      </c>
      <c r="AW564" s="57">
        <v>0.62176165803108807</v>
      </c>
      <c r="AX564" s="56" t="s">
        <v>2822</v>
      </c>
      <c r="AY564" s="92" t="s">
        <v>2405</v>
      </c>
      <c r="AZ564" s="94">
        <f>+VLOOKUP(AG564,'[18]PA con seg III Trimestre'!$AG$521:$BC$570,20,FALSE)</f>
        <v>100</v>
      </c>
      <c r="BA564" s="106">
        <f t="shared" si="158"/>
        <v>1</v>
      </c>
      <c r="BB564" s="94" t="str">
        <f>+VLOOKUP(AG564,'[18]PA con seg III Trimestre'!$AG$521:$BC$570,22,FALSE)</f>
        <v xml:space="preserve">se realiza la aplicación de la batería MIEO a 10 funcionarios </v>
      </c>
      <c r="BC564" s="94" t="str">
        <f>+VLOOKUP(AG564,'[18]PA con seg III Trimestre'!$AG$521:$BC$570,23,FALSE)</f>
        <v>computadorJLT/Misdocumentos/2016/saludmenta</v>
      </c>
      <c r="BD564" s="107">
        <f t="shared" si="155"/>
        <v>193</v>
      </c>
      <c r="BE564" s="107">
        <f t="shared" si="156"/>
        <v>193</v>
      </c>
      <c r="BF564" s="108">
        <f t="shared" si="157"/>
        <v>1</v>
      </c>
      <c r="BG564" s="381">
        <f t="shared" si="150"/>
        <v>1</v>
      </c>
      <c r="BH564" s="381">
        <f t="shared" si="151"/>
        <v>1</v>
      </c>
      <c r="BI564" s="382">
        <f t="shared" si="152"/>
        <v>0.05</v>
      </c>
      <c r="BJ564" s="381">
        <f t="shared" si="153"/>
        <v>0.5</v>
      </c>
      <c r="BK564" s="381">
        <f t="shared" si="154"/>
        <v>2.5000000000000001E-2</v>
      </c>
    </row>
    <row r="565" spans="1:63" ht="67.5" x14ac:dyDescent="0.25">
      <c r="A565" s="56" t="s">
        <v>815</v>
      </c>
      <c r="B565" s="56" t="s">
        <v>584</v>
      </c>
      <c r="C565" s="56" t="s">
        <v>815</v>
      </c>
      <c r="D565" s="122" t="s">
        <v>584</v>
      </c>
      <c r="E565" s="122" t="s">
        <v>582</v>
      </c>
      <c r="F565" s="122" t="s">
        <v>583</v>
      </c>
      <c r="G565" s="122" t="s">
        <v>818</v>
      </c>
      <c r="H565" s="122" t="s">
        <v>624</v>
      </c>
      <c r="I565" s="122" t="s">
        <v>623</v>
      </c>
      <c r="J565" s="122" t="s">
        <v>625</v>
      </c>
      <c r="K565" s="122">
        <v>100</v>
      </c>
      <c r="L565" s="122" t="s">
        <v>38</v>
      </c>
      <c r="M565" s="122" t="s">
        <v>630</v>
      </c>
      <c r="N565" s="122" t="s">
        <v>631</v>
      </c>
      <c r="O565" s="157">
        <v>6</v>
      </c>
      <c r="P565" s="93">
        <v>100</v>
      </c>
      <c r="Q565" s="56" t="s">
        <v>38</v>
      </c>
      <c r="R565" s="308" t="s">
        <v>2348</v>
      </c>
      <c r="S565" s="59" t="s">
        <v>404</v>
      </c>
      <c r="T565" s="59" t="s">
        <v>2439</v>
      </c>
      <c r="U565" s="59"/>
      <c r="V565" s="59"/>
      <c r="W565" s="59"/>
      <c r="X565" s="106">
        <v>0.66</v>
      </c>
      <c r="Y565" s="59" t="s">
        <v>2413</v>
      </c>
      <c r="Z565" s="59" t="s">
        <v>2414</v>
      </c>
      <c r="AA565" s="309">
        <v>66</v>
      </c>
      <c r="AB565" s="59" t="s">
        <v>2413</v>
      </c>
      <c r="AC565" s="59" t="s">
        <v>2414</v>
      </c>
      <c r="AD565" s="375">
        <f>+VLOOKUP(M565,'[18]PA con seg III Trimestre'!$M$521:$AF$570,18,FALSE)</f>
        <v>93</v>
      </c>
      <c r="AE565" s="375" t="str">
        <f>+VLOOKUP(M565,'[18]PA con seg III Trimestre'!$M$521:$AF$570,19,FALSE)</f>
        <v>se ha implementado en 126 establecimientos que equivalen al 93%</v>
      </c>
      <c r="AF565" s="375" t="str">
        <f>+VLOOKUP(M565,'[18]PA con seg III Trimestre'!$M$521:$AF$570,20,FALSE)</f>
        <v>escritorio/saludocupacional2016/SG-SST2016/plandeaccion2016</v>
      </c>
      <c r="AG565" s="93">
        <v>1148</v>
      </c>
      <c r="AH565" s="59" t="s">
        <v>2415</v>
      </c>
      <c r="AI565" s="59" t="s">
        <v>47</v>
      </c>
      <c r="AJ565" s="282">
        <v>42402</v>
      </c>
      <c r="AK565" s="282">
        <v>42716</v>
      </c>
      <c r="AL565" s="59">
        <v>50</v>
      </c>
      <c r="AM565" s="59" t="s">
        <v>2407</v>
      </c>
      <c r="AN565" s="59" t="s">
        <v>104</v>
      </c>
      <c r="AO565" s="59" t="s">
        <v>2439</v>
      </c>
      <c r="AP565" s="93">
        <v>75</v>
      </c>
      <c r="AQ565" s="55" t="s">
        <v>2416</v>
      </c>
      <c r="AR565" s="55" t="s">
        <v>2414</v>
      </c>
      <c r="AS565" s="93"/>
      <c r="AT565" s="55" t="s">
        <v>2417</v>
      </c>
      <c r="AU565" s="56"/>
      <c r="AV565" s="206">
        <v>80</v>
      </c>
      <c r="AW565" s="57">
        <v>0.76751592356687903</v>
      </c>
      <c r="AX565" s="56" t="s">
        <v>2814</v>
      </c>
      <c r="AY565" s="92" t="s">
        <v>2414</v>
      </c>
      <c r="AZ565" s="94">
        <f>+VLOOKUP(AG565,'[18]PA con seg III Trimestre'!$AG$521:$BC$570,20,FALSE)</f>
        <v>84</v>
      </c>
      <c r="BA565" s="106">
        <f t="shared" si="158"/>
        <v>1</v>
      </c>
      <c r="BB565" s="94" t="str">
        <f>+VLOOKUP(AG565,'[18]PA con seg III Trimestre'!$AG$521:$BC$570,22,FALSE)</f>
        <v>Se realizó la divulgación en  Establecimientos 115 de reclusión. No fue posible lograr la cobertura al 100% ya que 22 establecimientos no participaron de ninguna de las tres videoconferencias.</v>
      </c>
      <c r="BC565" s="94" t="str">
        <f>+VLOOKUP(AG565,'[18]PA con seg III Trimestre'!$AG$521:$BC$570,23,FALSE)</f>
        <v>escritorio/saludocupacional2016/SG-SST2016/plandeaccion2016</v>
      </c>
      <c r="BD565" s="107">
        <f t="shared" si="155"/>
        <v>314</v>
      </c>
      <c r="BE565" s="107">
        <f t="shared" si="156"/>
        <v>314</v>
      </c>
      <c r="BF565" s="108">
        <f t="shared" si="157"/>
        <v>1</v>
      </c>
      <c r="BG565" s="381">
        <f t="shared" si="150"/>
        <v>0.93</v>
      </c>
      <c r="BH565" s="381">
        <f t="shared" si="151"/>
        <v>0.93</v>
      </c>
      <c r="BI565" s="382">
        <f t="shared" si="152"/>
        <v>5.5800000000000002E-2</v>
      </c>
      <c r="BJ565" s="381">
        <f t="shared" si="153"/>
        <v>0.42</v>
      </c>
      <c r="BK565" s="381">
        <f t="shared" si="154"/>
        <v>2.52E-2</v>
      </c>
    </row>
    <row r="566" spans="1:63" ht="67.5" x14ac:dyDescent="0.25">
      <c r="A566" s="56" t="s">
        <v>815</v>
      </c>
      <c r="B566" s="56" t="s">
        <v>584</v>
      </c>
      <c r="C566" s="56" t="s">
        <v>815</v>
      </c>
      <c r="D566" s="122" t="s">
        <v>584</v>
      </c>
      <c r="E566" s="122" t="s">
        <v>582</v>
      </c>
      <c r="F566" s="122" t="s">
        <v>583</v>
      </c>
      <c r="G566" s="122" t="s">
        <v>818</v>
      </c>
      <c r="H566" s="122" t="s">
        <v>624</v>
      </c>
      <c r="I566" s="122" t="s">
        <v>623</v>
      </c>
      <c r="J566" s="122" t="s">
        <v>625</v>
      </c>
      <c r="K566" s="122">
        <v>100</v>
      </c>
      <c r="L566" s="122" t="s">
        <v>38</v>
      </c>
      <c r="M566" s="122" t="s">
        <v>630</v>
      </c>
      <c r="N566" s="122" t="s">
        <v>631</v>
      </c>
      <c r="O566" s="157">
        <v>6</v>
      </c>
      <c r="P566" s="93">
        <v>100</v>
      </c>
      <c r="Q566" s="56" t="s">
        <v>38</v>
      </c>
      <c r="R566" s="56" t="s">
        <v>2348</v>
      </c>
      <c r="S566" s="56" t="s">
        <v>404</v>
      </c>
      <c r="T566" s="59" t="s">
        <v>2439</v>
      </c>
      <c r="U566" s="56"/>
      <c r="V566" s="56"/>
      <c r="W566" s="56"/>
      <c r="X566" s="56"/>
      <c r="Y566" s="56"/>
      <c r="Z566" s="56"/>
      <c r="AA566" s="309">
        <v>66</v>
      </c>
      <c r="AB566" s="59" t="s">
        <v>2413</v>
      </c>
      <c r="AC566" s="59" t="s">
        <v>2414</v>
      </c>
      <c r="AD566" s="375">
        <f>+VLOOKUP(M566,'[18]PA con seg III Trimestre'!$M$521:$AF$570,18,FALSE)</f>
        <v>93</v>
      </c>
      <c r="AE566" s="375" t="str">
        <f>+VLOOKUP(M566,'[18]PA con seg III Trimestre'!$M$521:$AF$570,19,FALSE)</f>
        <v>se ha implementado en 126 establecimientos que equivalen al 93%</v>
      </c>
      <c r="AF566" s="375" t="str">
        <f>+VLOOKUP(M566,'[18]PA con seg III Trimestre'!$M$521:$AF$570,20,FALSE)</f>
        <v>escritorio/saludocupacional2016/SG-SST2016/plandeaccion2016</v>
      </c>
      <c r="AG566" s="93">
        <v>1149</v>
      </c>
      <c r="AH566" s="59" t="s">
        <v>2418</v>
      </c>
      <c r="AI566" s="59" t="s">
        <v>47</v>
      </c>
      <c r="AJ566" s="282">
        <v>42402</v>
      </c>
      <c r="AK566" s="282">
        <v>42716</v>
      </c>
      <c r="AL566" s="59">
        <v>50</v>
      </c>
      <c r="AM566" s="59" t="s">
        <v>2407</v>
      </c>
      <c r="AN566" s="59" t="s">
        <v>104</v>
      </c>
      <c r="AO566" s="59" t="s">
        <v>2439</v>
      </c>
      <c r="AP566" s="93">
        <v>21</v>
      </c>
      <c r="AQ566" s="55" t="s">
        <v>2419</v>
      </c>
      <c r="AR566" s="55" t="s">
        <v>2414</v>
      </c>
      <c r="AS566" s="93">
        <v>18</v>
      </c>
      <c r="AT566" s="55" t="s">
        <v>2420</v>
      </c>
      <c r="AU566" s="56" t="s">
        <v>2414</v>
      </c>
      <c r="AV566" s="206">
        <v>93</v>
      </c>
      <c r="AW566" s="57">
        <v>0.76751592356687903</v>
      </c>
      <c r="AX566" s="56" t="s">
        <v>2815</v>
      </c>
      <c r="AY566" s="92" t="s">
        <v>2414</v>
      </c>
      <c r="AZ566" s="94">
        <f>+VLOOKUP(AG566,'[18]PA con seg III Trimestre'!$AG$521:$BC$570,20,FALSE)</f>
        <v>94</v>
      </c>
      <c r="BA566" s="106">
        <f t="shared" si="158"/>
        <v>1</v>
      </c>
      <c r="BB566" s="94" t="str">
        <f>+VLOOKUP(AG566,'[18]PA con seg III Trimestre'!$AG$521:$BC$570,22,FALSE)</f>
        <v>de acuerdo al plan de trabajo se realizó un avancé del 94% , este resultado es consecuencia del cambio del formato usada para las matrices de peligros y riesgos que aumenta el tiempo de actualización de las mismas.</v>
      </c>
      <c r="BC566" s="94" t="str">
        <f>+VLOOKUP(AG566,'[18]PA con seg III Trimestre'!$AG$521:$BC$570,23,FALSE)</f>
        <v>escritorio/saludocupacional2016/SG-SST2016/plandeaccion2016</v>
      </c>
      <c r="BD566" s="107">
        <f t="shared" si="155"/>
        <v>314</v>
      </c>
      <c r="BE566" s="107">
        <f t="shared" si="156"/>
        <v>314</v>
      </c>
      <c r="BF566" s="108">
        <f t="shared" si="157"/>
        <v>1</v>
      </c>
      <c r="BG566" s="381">
        <f t="shared" si="150"/>
        <v>0.93</v>
      </c>
      <c r="BH566" s="381">
        <f t="shared" si="151"/>
        <v>0.93</v>
      </c>
      <c r="BI566" s="382">
        <f t="shared" si="152"/>
        <v>5.5800000000000002E-2</v>
      </c>
      <c r="BJ566" s="381">
        <f t="shared" si="153"/>
        <v>0.47</v>
      </c>
      <c r="BK566" s="381">
        <f t="shared" si="154"/>
        <v>2.8199999999999999E-2</v>
      </c>
    </row>
    <row r="567" spans="1:63" ht="54" x14ac:dyDescent="0.25">
      <c r="A567" s="56" t="s">
        <v>815</v>
      </c>
      <c r="B567" s="56" t="s">
        <v>584</v>
      </c>
      <c r="C567" s="56" t="s">
        <v>815</v>
      </c>
      <c r="D567" s="122" t="s">
        <v>584</v>
      </c>
      <c r="E567" s="122" t="s">
        <v>582</v>
      </c>
      <c r="F567" s="122" t="s">
        <v>583</v>
      </c>
      <c r="G567" s="122" t="s">
        <v>816</v>
      </c>
      <c r="H567" s="122" t="s">
        <v>591</v>
      </c>
      <c r="I567" s="122" t="s">
        <v>590</v>
      </c>
      <c r="J567" s="122" t="s">
        <v>592</v>
      </c>
      <c r="K567" s="122">
        <v>3.5000000000000004</v>
      </c>
      <c r="L567" s="122" t="s">
        <v>38</v>
      </c>
      <c r="M567" s="56" t="s">
        <v>603</v>
      </c>
      <c r="N567" s="56" t="s">
        <v>604</v>
      </c>
      <c r="O567" s="157">
        <v>5</v>
      </c>
      <c r="P567" s="93">
        <v>100</v>
      </c>
      <c r="Q567" s="56" t="s">
        <v>38</v>
      </c>
      <c r="R567" s="56" t="s">
        <v>2421</v>
      </c>
      <c r="S567" s="56" t="s">
        <v>2422</v>
      </c>
      <c r="T567" s="59" t="s">
        <v>2439</v>
      </c>
      <c r="U567" s="56"/>
      <c r="V567" s="56"/>
      <c r="W567" s="56"/>
      <c r="X567" s="106">
        <v>0.13</v>
      </c>
      <c r="Y567" s="56" t="s">
        <v>2423</v>
      </c>
      <c r="Z567" s="92" t="s">
        <v>2424</v>
      </c>
      <c r="AA567" s="309">
        <v>21</v>
      </c>
      <c r="AB567" s="59" t="s">
        <v>2607</v>
      </c>
      <c r="AC567" s="59" t="s">
        <v>2424</v>
      </c>
      <c r="AD567" s="375">
        <f>+VLOOKUP(M567,'[18]PA con seg III Trimestre'!$M$521:$AF$570,18,FALSE)</f>
        <v>21</v>
      </c>
      <c r="AE567" s="375" t="str">
        <f>+VLOOKUP(M567,'[18]PA con seg III Trimestre'!$M$521:$AF$570,19,FALSE)</f>
        <v>en este trimestre se han actualizado un 21% de funcionarios que han cumplido su periodo de prueba</v>
      </c>
      <c r="AF567" s="375" t="str">
        <f>+VLOOKUP(M567,'[18]PA con seg III Trimestre'!$M$521:$AF$570,20,FALSE)</f>
        <v>D::/registropublico/administrativoresolucionesenfirme</v>
      </c>
      <c r="AG567" s="93">
        <v>1150</v>
      </c>
      <c r="AH567" s="59" t="s">
        <v>2582</v>
      </c>
      <c r="AI567" s="59" t="s">
        <v>70</v>
      </c>
      <c r="AJ567" s="282">
        <v>42400</v>
      </c>
      <c r="AK567" s="282">
        <v>42716</v>
      </c>
      <c r="AL567" s="59">
        <v>50</v>
      </c>
      <c r="AM567" s="56" t="s">
        <v>2342</v>
      </c>
      <c r="AN567" s="56" t="s">
        <v>2425</v>
      </c>
      <c r="AO567" s="59" t="s">
        <v>2439</v>
      </c>
      <c r="AP567" s="93">
        <v>20</v>
      </c>
      <c r="AQ567" s="55" t="s">
        <v>2426</v>
      </c>
      <c r="AR567" s="55" t="s">
        <v>2424</v>
      </c>
      <c r="AS567" s="93">
        <v>20</v>
      </c>
      <c r="AT567" s="55" t="s">
        <v>2426</v>
      </c>
      <c r="AU567" s="56" t="s">
        <v>2424</v>
      </c>
      <c r="AV567" s="206">
        <v>75</v>
      </c>
      <c r="AW567" s="57">
        <v>0.76898734177215189</v>
      </c>
      <c r="AX567" s="56" t="s">
        <v>2818</v>
      </c>
      <c r="AY567" s="92" t="s">
        <v>2424</v>
      </c>
      <c r="AZ567" s="94">
        <f>+VLOOKUP(AG567,'[18]PA con seg III Trimestre'!$AG$521:$BC$570,20,FALSE)</f>
        <v>100</v>
      </c>
      <c r="BA567" s="106">
        <f t="shared" si="158"/>
        <v>1</v>
      </c>
      <c r="BB567" s="94" t="str">
        <f>+VLOOKUP(AG567,'[18]PA con seg III Trimestre'!$AG$521:$BC$570,22,FALSE)</f>
        <v>Se expidieron las resoluciones 5716 del 16 de noviembre de 2016 y la resolucion 05917 del 25 de noviembre de 2016 para un funicionarios administrativos  y miembros del CCV</v>
      </c>
      <c r="BC567" s="94" t="str">
        <f>+VLOOKUP(AG567,'[18]PA con seg III Trimestre'!$AG$521:$BC$570,23,FALSE)</f>
        <v>D::/registropublico/administrativoresolucionesenfirme</v>
      </c>
      <c r="BD567" s="107">
        <f t="shared" si="155"/>
        <v>316</v>
      </c>
      <c r="BE567" s="107">
        <f t="shared" si="156"/>
        <v>316</v>
      </c>
      <c r="BF567" s="108">
        <f t="shared" si="157"/>
        <v>1</v>
      </c>
      <c r="BG567" s="381">
        <f t="shared" si="150"/>
        <v>0.21</v>
      </c>
      <c r="BH567" s="381">
        <f t="shared" si="151"/>
        <v>0.21</v>
      </c>
      <c r="BI567" s="382">
        <f t="shared" si="152"/>
        <v>1.0500000000000001E-2</v>
      </c>
      <c r="BJ567" s="381">
        <f t="shared" si="153"/>
        <v>0.5</v>
      </c>
      <c r="BK567" s="381">
        <f t="shared" si="154"/>
        <v>2.5000000000000001E-2</v>
      </c>
    </row>
    <row r="568" spans="1:63" ht="67.5" x14ac:dyDescent="0.25">
      <c r="A568" s="56" t="s">
        <v>815</v>
      </c>
      <c r="B568" s="56" t="s">
        <v>584</v>
      </c>
      <c r="C568" s="56" t="s">
        <v>815</v>
      </c>
      <c r="D568" s="122" t="s">
        <v>584</v>
      </c>
      <c r="E568" s="122" t="s">
        <v>582</v>
      </c>
      <c r="F568" s="122" t="s">
        <v>583</v>
      </c>
      <c r="G568" s="122" t="s">
        <v>816</v>
      </c>
      <c r="H568" s="122" t="s">
        <v>591</v>
      </c>
      <c r="I568" s="122" t="s">
        <v>590</v>
      </c>
      <c r="J568" s="122" t="s">
        <v>592</v>
      </c>
      <c r="K568" s="122">
        <v>3.5000000000000004</v>
      </c>
      <c r="L568" s="122" t="s">
        <v>38</v>
      </c>
      <c r="M568" s="56" t="s">
        <v>603</v>
      </c>
      <c r="N568" s="56" t="s">
        <v>604</v>
      </c>
      <c r="O568" s="157">
        <v>5</v>
      </c>
      <c r="P568" s="93">
        <v>100</v>
      </c>
      <c r="Q568" s="56" t="s">
        <v>38</v>
      </c>
      <c r="R568" s="56" t="s">
        <v>2421</v>
      </c>
      <c r="S568" s="56" t="s">
        <v>2422</v>
      </c>
      <c r="T568" s="59" t="s">
        <v>2439</v>
      </c>
      <c r="U568" s="56"/>
      <c r="V568" s="56"/>
      <c r="W568" s="56"/>
      <c r="X568" s="56"/>
      <c r="Y568" s="56"/>
      <c r="Z568" s="92"/>
      <c r="AA568" s="309">
        <v>21</v>
      </c>
      <c r="AB568" s="59" t="s">
        <v>2607</v>
      </c>
      <c r="AC568" s="59" t="s">
        <v>2424</v>
      </c>
      <c r="AD568" s="375">
        <f>+VLOOKUP(M568,'[18]PA con seg III Trimestre'!$M$521:$AF$570,18,FALSE)</f>
        <v>21</v>
      </c>
      <c r="AE568" s="375" t="str">
        <f>+VLOOKUP(M568,'[18]PA con seg III Trimestre'!$M$521:$AF$570,19,FALSE)</f>
        <v>en este trimestre se han actualizado un 21% de funcionarios que han cumplido su periodo de prueba</v>
      </c>
      <c r="AF568" s="375" t="str">
        <f>+VLOOKUP(M568,'[18]PA con seg III Trimestre'!$M$521:$AF$570,20,FALSE)</f>
        <v>D::/registropublico/administrativoresolucionesenfirme</v>
      </c>
      <c r="AG568" s="93">
        <v>1151</v>
      </c>
      <c r="AH568" s="59" t="s">
        <v>2581</v>
      </c>
      <c r="AI568" s="59" t="s">
        <v>47</v>
      </c>
      <c r="AJ568" s="282">
        <v>42400</v>
      </c>
      <c r="AK568" s="282">
        <v>42716</v>
      </c>
      <c r="AL568" s="59">
        <v>50</v>
      </c>
      <c r="AM568" s="56" t="s">
        <v>2342</v>
      </c>
      <c r="AN568" s="56" t="s">
        <v>2425</v>
      </c>
      <c r="AO568" s="59" t="s">
        <v>2439</v>
      </c>
      <c r="AP568" s="93">
        <v>25</v>
      </c>
      <c r="AQ568" s="55" t="s">
        <v>2427</v>
      </c>
      <c r="AR568" s="55" t="s">
        <v>2424</v>
      </c>
      <c r="AS568" s="93">
        <v>50</v>
      </c>
      <c r="AT568" s="55" t="s">
        <v>2428</v>
      </c>
      <c r="AU568" s="56" t="s">
        <v>2424</v>
      </c>
      <c r="AV568" s="206">
        <v>100</v>
      </c>
      <c r="AW568" s="57">
        <v>0.76898734177215189</v>
      </c>
      <c r="AX568" s="56" t="s">
        <v>2819</v>
      </c>
      <c r="AY568" s="92" t="s">
        <v>2424</v>
      </c>
      <c r="AZ568" s="94">
        <f>+VLOOKUP(AG568,'[18]PA con seg III Trimestre'!$AG$521:$BC$570,20,FALSE)</f>
        <v>100</v>
      </c>
      <c r="BA568" s="106">
        <f t="shared" si="158"/>
        <v>1</v>
      </c>
      <c r="BB568" s="94" t="str">
        <f>+VLOOKUP(AG568,'[18]PA con seg III Trimestre'!$AG$521:$BC$570,22,FALSE)</f>
        <v>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v>
      </c>
      <c r="BC568" s="94" t="str">
        <f>+VLOOKUP(AG568,'[18]PA con seg III Trimestre'!$AG$521:$BC$570,23,FALSE)</f>
        <v>D::/registropublico/administrativoresolucionesenfirme</v>
      </c>
      <c r="BD568" s="107">
        <f t="shared" si="155"/>
        <v>316</v>
      </c>
      <c r="BE568" s="107">
        <f t="shared" si="156"/>
        <v>316</v>
      </c>
      <c r="BF568" s="108">
        <f t="shared" si="157"/>
        <v>1</v>
      </c>
      <c r="BG568" s="381">
        <f t="shared" si="150"/>
        <v>0.21</v>
      </c>
      <c r="BH568" s="381">
        <f t="shared" si="151"/>
        <v>0.21</v>
      </c>
      <c r="BI568" s="382">
        <f t="shared" si="152"/>
        <v>1.0500000000000001E-2</v>
      </c>
      <c r="BJ568" s="381">
        <f t="shared" si="153"/>
        <v>0.5</v>
      </c>
      <c r="BK568" s="381">
        <f t="shared" si="154"/>
        <v>2.5000000000000001E-2</v>
      </c>
    </row>
    <row r="569" spans="1:63"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50"/>
      <c r="AB569" s="10"/>
      <c r="AC569" s="10"/>
      <c r="AD569" s="10"/>
      <c r="AE569" s="10"/>
      <c r="AF569" s="10"/>
      <c r="AO569" s="10"/>
      <c r="AP569" s="10"/>
      <c r="AQ569" s="10"/>
      <c r="AR569" s="10"/>
      <c r="AS569" s="10"/>
      <c r="AT569" s="10"/>
      <c r="AU569" s="10"/>
    </row>
    <row r="570" spans="1:63"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50"/>
      <c r="AB570" s="10"/>
      <c r="AC570" s="10"/>
      <c r="AD570" s="10"/>
      <c r="AE570" s="10"/>
      <c r="AF570" s="10"/>
      <c r="AG570" s="10"/>
      <c r="AH570" s="10"/>
      <c r="AI570" s="10"/>
      <c r="AJ570" s="399"/>
      <c r="AK570" s="399"/>
      <c r="AL570" s="10"/>
      <c r="AM570" s="10"/>
      <c r="AN570" s="10"/>
      <c r="AO570" s="10"/>
      <c r="AP570" s="10"/>
      <c r="AQ570" s="10"/>
      <c r="AR570" s="10"/>
      <c r="AS570" s="10"/>
      <c r="AT570" s="10"/>
      <c r="AU570" s="10"/>
    </row>
    <row r="571" spans="1:63"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50"/>
      <c r="AB571" s="10"/>
      <c r="AC571" s="10"/>
      <c r="AD571" s="10"/>
      <c r="AE571" s="10"/>
      <c r="AF571" s="419"/>
      <c r="AG571" s="10"/>
      <c r="AH571" s="10"/>
      <c r="AI571" s="10"/>
      <c r="AJ571" s="399"/>
      <c r="AK571" s="399"/>
      <c r="AL571" s="10"/>
      <c r="AM571" s="10"/>
      <c r="AN571" s="10"/>
      <c r="AO571" s="10"/>
      <c r="AP571" s="10"/>
      <c r="AQ571" s="10"/>
      <c r="AR571" s="10"/>
      <c r="AS571" s="10"/>
      <c r="AT571" s="10"/>
      <c r="AU571" s="10"/>
    </row>
    <row r="572" spans="1:63"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50"/>
      <c r="AB572" s="10"/>
      <c r="AC572" s="10"/>
      <c r="AD572" s="10"/>
      <c r="AE572" s="10"/>
      <c r="AF572" s="10"/>
      <c r="AG572" s="10"/>
      <c r="AH572" s="10"/>
      <c r="AI572" s="10"/>
      <c r="AJ572" s="399"/>
      <c r="AK572" s="399"/>
      <c r="AL572" s="10"/>
      <c r="AM572" s="10"/>
      <c r="AN572" s="10"/>
      <c r="AO572" s="10"/>
      <c r="AP572" s="10"/>
      <c r="AQ572" s="10"/>
      <c r="AR572" s="10"/>
      <c r="AS572" s="10"/>
      <c r="AT572" s="10"/>
      <c r="AU572" s="10"/>
    </row>
    <row r="573" spans="1:63"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50"/>
      <c r="AB573" s="10"/>
      <c r="AC573" s="10"/>
      <c r="AD573" s="10"/>
      <c r="AE573" s="10"/>
      <c r="AF573" s="10"/>
      <c r="AG573" s="10"/>
      <c r="AH573" s="10"/>
      <c r="AI573" s="10"/>
      <c r="AJ573" s="399"/>
      <c r="AK573" s="399"/>
      <c r="AL573" s="10"/>
      <c r="AM573" s="10"/>
      <c r="AN573" s="10"/>
      <c r="AO573" s="10"/>
      <c r="AP573" s="10"/>
      <c r="AQ573" s="10"/>
      <c r="AR573" s="10"/>
      <c r="AS573" s="10"/>
      <c r="AT573" s="10"/>
      <c r="AU573" s="10"/>
    </row>
    <row r="574" spans="1:63"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50"/>
      <c r="AB574" s="10"/>
      <c r="AC574" s="10"/>
      <c r="AD574" s="10"/>
      <c r="AE574" s="10"/>
      <c r="AF574" s="10"/>
      <c r="AG574" s="10"/>
      <c r="AH574" s="10"/>
      <c r="AI574" s="10"/>
      <c r="AJ574" s="399"/>
      <c r="AK574" s="399"/>
      <c r="AL574" s="10"/>
      <c r="AM574" s="10"/>
      <c r="AN574" s="10"/>
      <c r="AO574" s="10"/>
      <c r="AP574" s="10"/>
      <c r="AQ574" s="10"/>
      <c r="AR574" s="10"/>
      <c r="AS574" s="10"/>
      <c r="AT574" s="10"/>
      <c r="AU574" s="10"/>
    </row>
    <row r="575" spans="1:63"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50"/>
      <c r="AB575" s="10"/>
      <c r="AC575" s="10"/>
      <c r="AD575" s="10"/>
      <c r="AE575" s="10"/>
      <c r="AF575" s="10"/>
      <c r="AG575" s="10"/>
      <c r="AH575" s="10"/>
      <c r="AI575" s="10"/>
      <c r="AJ575" s="399"/>
      <c r="AK575" s="399"/>
      <c r="AL575" s="10"/>
      <c r="AM575" s="10"/>
      <c r="AN575" s="10"/>
      <c r="AO575" s="10"/>
      <c r="AP575" s="10"/>
      <c r="AQ575" s="10"/>
      <c r="AR575" s="10"/>
      <c r="AS575" s="10"/>
      <c r="AT575" s="10"/>
      <c r="AU575" s="10"/>
    </row>
    <row r="576" spans="1:63"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50"/>
      <c r="AB576" s="10"/>
      <c r="AC576" s="10"/>
      <c r="AD576" s="10"/>
      <c r="AE576" s="10"/>
      <c r="AF576" s="10"/>
      <c r="AG576" s="10"/>
      <c r="AH576" s="10"/>
      <c r="AI576" s="10"/>
      <c r="AJ576" s="399"/>
      <c r="AK576" s="399"/>
      <c r="AL576" s="10"/>
      <c r="AM576" s="10"/>
      <c r="AN576" s="10"/>
      <c r="AO576" s="10"/>
      <c r="AP576" s="10"/>
      <c r="AQ576" s="10"/>
      <c r="AR576" s="10"/>
      <c r="AS576" s="10"/>
      <c r="AT576" s="10"/>
      <c r="AU576" s="10"/>
    </row>
    <row r="577" spans="1:47"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50"/>
      <c r="AB577" s="10"/>
      <c r="AC577" s="10"/>
      <c r="AD577" s="10"/>
      <c r="AE577" s="10"/>
      <c r="AF577" s="10"/>
      <c r="AG577" s="10"/>
      <c r="AH577" s="10"/>
      <c r="AI577" s="10"/>
      <c r="AJ577" s="399"/>
      <c r="AK577" s="399"/>
      <c r="AL577" s="10"/>
      <c r="AM577" s="10"/>
      <c r="AN577" s="10"/>
      <c r="AO577" s="10"/>
      <c r="AP577" s="10"/>
      <c r="AQ577" s="10"/>
      <c r="AR577" s="10"/>
      <c r="AS577" s="10"/>
      <c r="AT577" s="10"/>
      <c r="AU577" s="10"/>
    </row>
    <row r="578" spans="1:47"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50"/>
      <c r="AB578" s="10"/>
      <c r="AC578" s="10"/>
      <c r="AD578" s="10"/>
      <c r="AE578" s="10"/>
      <c r="AF578" s="10"/>
      <c r="AG578" s="10"/>
      <c r="AH578" s="10"/>
      <c r="AI578" s="10"/>
      <c r="AJ578" s="399"/>
      <c r="AK578" s="399"/>
      <c r="AL578" s="10"/>
      <c r="AM578" s="10"/>
      <c r="AN578" s="10"/>
      <c r="AO578" s="10"/>
      <c r="AP578" s="10"/>
      <c r="AQ578" s="10"/>
      <c r="AR578" s="10"/>
      <c r="AS578" s="10"/>
      <c r="AT578" s="10"/>
      <c r="AU578" s="10"/>
    </row>
    <row r="579" spans="1:47"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50"/>
      <c r="AB579" s="10"/>
      <c r="AC579" s="10"/>
      <c r="AD579" s="10"/>
      <c r="AE579" s="10"/>
      <c r="AF579" s="10"/>
      <c r="AG579" s="10"/>
      <c r="AH579" s="10"/>
      <c r="AI579" s="10"/>
      <c r="AJ579" s="399"/>
      <c r="AK579" s="399"/>
      <c r="AL579" s="10"/>
      <c r="AM579" s="10"/>
      <c r="AN579" s="10"/>
      <c r="AO579" s="10"/>
      <c r="AP579" s="10"/>
      <c r="AQ579" s="10"/>
      <c r="AR579" s="10"/>
      <c r="AS579" s="10"/>
      <c r="AT579" s="10"/>
      <c r="AU579" s="10"/>
    </row>
    <row r="580" spans="1:47"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50"/>
      <c r="AB580" s="10"/>
      <c r="AC580" s="10"/>
      <c r="AD580" s="10"/>
      <c r="AE580" s="10"/>
      <c r="AF580" s="10"/>
      <c r="AG580" s="10"/>
      <c r="AH580" s="10"/>
      <c r="AI580" s="10"/>
      <c r="AJ580" s="399"/>
      <c r="AK580" s="399"/>
      <c r="AL580" s="10"/>
      <c r="AM580" s="10"/>
      <c r="AN580" s="10"/>
      <c r="AO580" s="10"/>
      <c r="AP580" s="10"/>
      <c r="AQ580" s="10"/>
      <c r="AR580" s="10"/>
      <c r="AS580" s="10"/>
      <c r="AT580" s="10"/>
      <c r="AU580" s="10"/>
    </row>
    <row r="581" spans="1:47"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50"/>
      <c r="AB581" s="10"/>
      <c r="AC581" s="10"/>
      <c r="AD581" s="10"/>
      <c r="AE581" s="10"/>
      <c r="AF581" s="10"/>
      <c r="AG581" s="10"/>
      <c r="AH581" s="10"/>
      <c r="AI581" s="10"/>
      <c r="AJ581" s="399"/>
      <c r="AK581" s="399"/>
      <c r="AL581" s="10"/>
      <c r="AM581" s="10"/>
      <c r="AN581" s="10"/>
      <c r="AO581" s="10"/>
      <c r="AP581" s="10"/>
      <c r="AQ581" s="10"/>
      <c r="AR581" s="10"/>
      <c r="AS581" s="10"/>
      <c r="AT581" s="10"/>
      <c r="AU581" s="10"/>
    </row>
    <row r="582" spans="1:47"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50"/>
      <c r="AB582" s="10"/>
      <c r="AC582" s="10"/>
      <c r="AD582" s="10"/>
      <c r="AE582" s="10"/>
      <c r="AF582" s="10"/>
      <c r="AG582" s="10"/>
      <c r="AH582" s="10"/>
      <c r="AI582" s="10"/>
      <c r="AJ582" s="399"/>
      <c r="AK582" s="399"/>
      <c r="AL582" s="10"/>
      <c r="AM582" s="10"/>
      <c r="AN582" s="10"/>
      <c r="AO582" s="10"/>
      <c r="AP582" s="10"/>
      <c r="AQ582" s="10"/>
      <c r="AR582" s="10"/>
      <c r="AS582" s="10"/>
      <c r="AT582" s="10"/>
      <c r="AU582" s="10"/>
    </row>
    <row r="583" spans="1:47"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50"/>
      <c r="AB583" s="10"/>
      <c r="AC583" s="10"/>
      <c r="AD583" s="10"/>
      <c r="AE583" s="10"/>
      <c r="AF583" s="10"/>
      <c r="AG583" s="10"/>
      <c r="AH583" s="10"/>
      <c r="AI583" s="10"/>
      <c r="AJ583" s="399"/>
      <c r="AK583" s="399"/>
      <c r="AL583" s="10"/>
      <c r="AM583" s="10"/>
      <c r="AN583" s="10"/>
      <c r="AO583" s="10"/>
      <c r="AP583" s="10"/>
      <c r="AQ583" s="10"/>
      <c r="AR583" s="10"/>
      <c r="AS583" s="10"/>
      <c r="AT583" s="10"/>
      <c r="AU583" s="10"/>
    </row>
    <row r="584" spans="1:47"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50"/>
      <c r="AB584" s="10"/>
      <c r="AC584" s="10"/>
      <c r="AD584" s="10"/>
      <c r="AE584" s="10"/>
      <c r="AF584" s="10"/>
      <c r="AG584" s="10"/>
      <c r="AH584" s="10"/>
      <c r="AI584" s="10"/>
      <c r="AJ584" s="399"/>
      <c r="AK584" s="399"/>
      <c r="AL584" s="10"/>
      <c r="AM584" s="10"/>
      <c r="AN584" s="10"/>
      <c r="AO584" s="10"/>
      <c r="AP584" s="10"/>
      <c r="AQ584" s="10"/>
      <c r="AR584" s="10"/>
      <c r="AS584" s="10"/>
      <c r="AT584" s="10"/>
      <c r="AU584" s="10"/>
    </row>
    <row r="585" spans="1:47"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50"/>
      <c r="AB585" s="10"/>
      <c r="AC585" s="10"/>
      <c r="AD585" s="10"/>
      <c r="AE585" s="10"/>
      <c r="AF585" s="10"/>
      <c r="AG585" s="10"/>
      <c r="AH585" s="10"/>
      <c r="AI585" s="10"/>
      <c r="AJ585" s="399"/>
      <c r="AK585" s="399"/>
      <c r="AL585" s="10"/>
      <c r="AM585" s="10"/>
      <c r="AN585" s="10"/>
      <c r="AO585" s="10"/>
      <c r="AP585" s="10"/>
      <c r="AQ585" s="10"/>
      <c r="AR585" s="10"/>
      <c r="AS585" s="10"/>
      <c r="AT585" s="10"/>
      <c r="AU585" s="10"/>
    </row>
    <row r="586" spans="1:47"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50"/>
      <c r="AB586" s="10"/>
      <c r="AC586" s="10"/>
      <c r="AD586" s="10"/>
      <c r="AE586" s="10"/>
      <c r="AF586" s="10"/>
      <c r="AG586" s="10"/>
      <c r="AH586" s="10"/>
      <c r="AI586" s="10"/>
      <c r="AJ586" s="399"/>
      <c r="AK586" s="399"/>
      <c r="AL586" s="10"/>
      <c r="AM586" s="10"/>
      <c r="AN586" s="10"/>
      <c r="AO586" s="10"/>
      <c r="AP586" s="10"/>
      <c r="AQ586" s="10"/>
      <c r="AR586" s="10"/>
      <c r="AS586" s="10"/>
      <c r="AT586" s="10"/>
      <c r="AU586" s="10"/>
    </row>
    <row r="587" spans="1:47"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50"/>
      <c r="AB587" s="10"/>
      <c r="AC587" s="10"/>
      <c r="AD587" s="10"/>
      <c r="AE587" s="10"/>
      <c r="AF587" s="10"/>
      <c r="AG587" s="10"/>
      <c r="AH587" s="10"/>
      <c r="AI587" s="10"/>
      <c r="AJ587" s="399"/>
      <c r="AK587" s="399"/>
      <c r="AL587" s="10"/>
      <c r="AM587" s="10"/>
      <c r="AN587" s="10"/>
      <c r="AO587" s="10"/>
      <c r="AP587" s="10"/>
      <c r="AQ587" s="10"/>
      <c r="AR587" s="10"/>
      <c r="AS587" s="10"/>
      <c r="AT587" s="10"/>
      <c r="AU587" s="10"/>
    </row>
    <row r="588" spans="1:47"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50"/>
      <c r="AB588" s="10"/>
      <c r="AC588" s="10"/>
      <c r="AD588" s="10"/>
      <c r="AE588" s="10"/>
      <c r="AF588" s="10"/>
      <c r="AG588" s="10"/>
      <c r="AH588" s="10"/>
      <c r="AI588" s="10"/>
      <c r="AJ588" s="399"/>
      <c r="AK588" s="399"/>
      <c r="AL588" s="10"/>
      <c r="AM588" s="10"/>
      <c r="AN588" s="10"/>
      <c r="AO588" s="10"/>
      <c r="AP588" s="10"/>
      <c r="AQ588" s="10"/>
      <c r="AR588" s="10"/>
      <c r="AS588" s="10"/>
      <c r="AT588" s="10"/>
      <c r="AU588" s="10"/>
    </row>
    <row r="589" spans="1:47"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50"/>
      <c r="AB589" s="10"/>
      <c r="AC589" s="10"/>
      <c r="AD589" s="10"/>
      <c r="AE589" s="10"/>
      <c r="AF589" s="10"/>
      <c r="AG589" s="10"/>
      <c r="AH589" s="10"/>
      <c r="AI589" s="10"/>
      <c r="AJ589" s="399"/>
      <c r="AK589" s="399"/>
      <c r="AL589" s="10"/>
      <c r="AM589" s="10"/>
      <c r="AN589" s="10"/>
      <c r="AO589" s="10"/>
      <c r="AP589" s="10"/>
      <c r="AQ589" s="10"/>
      <c r="AR589" s="10"/>
      <c r="AS589" s="10"/>
      <c r="AT589" s="10"/>
      <c r="AU589" s="10"/>
    </row>
    <row r="590" spans="1:47"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50"/>
      <c r="AB590" s="10"/>
      <c r="AC590" s="10"/>
      <c r="AD590" s="10"/>
      <c r="AE590" s="10"/>
      <c r="AF590" s="10"/>
      <c r="AG590" s="10"/>
      <c r="AH590" s="10"/>
      <c r="AI590" s="10"/>
      <c r="AJ590" s="399"/>
      <c r="AK590" s="399"/>
      <c r="AL590" s="10"/>
      <c r="AM590" s="10"/>
      <c r="AN590" s="10"/>
      <c r="AO590" s="10"/>
      <c r="AP590" s="10"/>
      <c r="AQ590" s="10"/>
      <c r="AR590" s="10"/>
      <c r="AS590" s="10"/>
      <c r="AT590" s="10"/>
      <c r="AU590" s="10"/>
    </row>
    <row r="591" spans="1:47"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50"/>
      <c r="AB591" s="10"/>
      <c r="AC591" s="10"/>
      <c r="AD591" s="10"/>
      <c r="AE591" s="10"/>
      <c r="AF591" s="10"/>
      <c r="AG591" s="10"/>
      <c r="AH591" s="10"/>
      <c r="AI591" s="10"/>
      <c r="AJ591" s="399"/>
      <c r="AK591" s="399"/>
      <c r="AL591" s="10"/>
      <c r="AM591" s="10"/>
      <c r="AN591" s="10"/>
      <c r="AO591" s="10"/>
      <c r="AP591" s="10"/>
      <c r="AQ591" s="10"/>
      <c r="AR591" s="10"/>
      <c r="AS591" s="10"/>
      <c r="AT591" s="10"/>
      <c r="AU591" s="10"/>
    </row>
    <row r="592" spans="1:47"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50"/>
      <c r="AB592" s="10"/>
      <c r="AC592" s="10"/>
      <c r="AD592" s="10"/>
      <c r="AE592" s="10"/>
      <c r="AF592" s="10"/>
      <c r="AG592" s="10"/>
      <c r="AH592" s="10"/>
      <c r="AI592" s="10"/>
      <c r="AJ592" s="399"/>
      <c r="AK592" s="399"/>
      <c r="AL592" s="10"/>
      <c r="AM592" s="10"/>
      <c r="AN592" s="10"/>
      <c r="AO592" s="10"/>
      <c r="AP592" s="10"/>
      <c r="AQ592" s="10"/>
      <c r="AR592" s="10"/>
      <c r="AS592" s="10"/>
      <c r="AT592" s="10"/>
      <c r="AU592" s="10"/>
    </row>
    <row r="593" spans="1:47"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50"/>
      <c r="AB593" s="10"/>
      <c r="AC593" s="10"/>
      <c r="AD593" s="10"/>
      <c r="AE593" s="10"/>
      <c r="AF593" s="10"/>
      <c r="AG593" s="10"/>
      <c r="AH593" s="10"/>
      <c r="AI593" s="10"/>
      <c r="AJ593" s="399"/>
      <c r="AK593" s="399"/>
      <c r="AL593" s="10"/>
      <c r="AM593" s="10"/>
      <c r="AN593" s="10"/>
      <c r="AO593" s="10"/>
      <c r="AP593" s="10"/>
      <c r="AQ593" s="10"/>
      <c r="AR593" s="10"/>
      <c r="AS593" s="10"/>
      <c r="AT593" s="10"/>
      <c r="AU593" s="10"/>
    </row>
    <row r="594" spans="1:47"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50"/>
      <c r="AB594" s="10"/>
      <c r="AC594" s="10"/>
      <c r="AD594" s="10"/>
      <c r="AE594" s="10"/>
      <c r="AF594" s="10"/>
      <c r="AG594" s="10"/>
      <c r="AH594" s="10"/>
      <c r="AI594" s="10"/>
      <c r="AJ594" s="399"/>
      <c r="AK594" s="399"/>
      <c r="AL594" s="10"/>
      <c r="AM594" s="10"/>
      <c r="AN594" s="10"/>
      <c r="AO594" s="10"/>
      <c r="AP594" s="10"/>
      <c r="AQ594" s="10"/>
      <c r="AR594" s="10"/>
      <c r="AS594" s="10"/>
      <c r="AT594" s="10"/>
      <c r="AU594" s="10"/>
    </row>
    <row r="595" spans="1:47"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50"/>
      <c r="AB595" s="10"/>
      <c r="AC595" s="10"/>
      <c r="AD595" s="10"/>
      <c r="AE595" s="10"/>
      <c r="AF595" s="10"/>
      <c r="AG595" s="10"/>
      <c r="AH595" s="10"/>
      <c r="AI595" s="10"/>
      <c r="AJ595" s="399"/>
      <c r="AK595" s="399"/>
      <c r="AL595" s="10"/>
      <c r="AM595" s="10"/>
      <c r="AN595" s="10"/>
      <c r="AO595" s="10"/>
      <c r="AP595" s="10"/>
      <c r="AQ595" s="10"/>
      <c r="AR595" s="10"/>
      <c r="AS595" s="10"/>
      <c r="AT595" s="10"/>
      <c r="AU595" s="10"/>
    </row>
    <row r="596" spans="1:47"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50"/>
      <c r="AB596" s="10"/>
      <c r="AC596" s="10"/>
      <c r="AD596" s="10"/>
      <c r="AE596" s="10"/>
      <c r="AF596" s="10"/>
      <c r="AG596" s="10"/>
      <c r="AH596" s="10"/>
      <c r="AI596" s="10"/>
      <c r="AJ596" s="399"/>
      <c r="AK596" s="399"/>
      <c r="AL596" s="10"/>
      <c r="AM596" s="10"/>
      <c r="AN596" s="10"/>
      <c r="AO596" s="10"/>
      <c r="AP596" s="10"/>
      <c r="AQ596" s="10"/>
      <c r="AR596" s="10"/>
      <c r="AS596" s="10"/>
      <c r="AT596" s="10"/>
      <c r="AU596" s="10"/>
    </row>
    <row r="597" spans="1:47"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50"/>
      <c r="AB597" s="10"/>
      <c r="AC597" s="10"/>
      <c r="AD597" s="10"/>
      <c r="AE597" s="10"/>
      <c r="AF597" s="10"/>
      <c r="AG597" s="10"/>
      <c r="AH597" s="10"/>
      <c r="AI597" s="10"/>
      <c r="AJ597" s="399"/>
      <c r="AK597" s="399"/>
      <c r="AL597" s="10"/>
      <c r="AM597" s="10"/>
      <c r="AN597" s="10"/>
      <c r="AO597" s="10"/>
      <c r="AP597" s="10"/>
      <c r="AQ597" s="10"/>
      <c r="AR597" s="10"/>
      <c r="AS597" s="10"/>
      <c r="AT597" s="10"/>
      <c r="AU597" s="10"/>
    </row>
    <row r="598" spans="1:47"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50"/>
      <c r="AB598" s="10"/>
      <c r="AC598" s="10"/>
      <c r="AD598" s="10"/>
      <c r="AE598" s="10"/>
      <c r="AF598" s="10"/>
      <c r="AG598" s="10"/>
      <c r="AH598" s="10"/>
      <c r="AI598" s="10"/>
      <c r="AJ598" s="399"/>
      <c r="AK598" s="399"/>
      <c r="AL598" s="10"/>
      <c r="AM598" s="10"/>
      <c r="AN598" s="10"/>
      <c r="AO598" s="10"/>
      <c r="AP598" s="10"/>
      <c r="AQ598" s="10"/>
      <c r="AR598" s="10"/>
      <c r="AS598" s="10"/>
      <c r="AT598" s="10"/>
      <c r="AU598" s="10"/>
    </row>
    <row r="599" spans="1:47"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50"/>
      <c r="AB599" s="10"/>
      <c r="AC599" s="10"/>
      <c r="AD599" s="10"/>
      <c r="AE599" s="10"/>
      <c r="AF599" s="10"/>
      <c r="AG599" s="10"/>
      <c r="AH599" s="10"/>
      <c r="AI599" s="10"/>
      <c r="AJ599" s="399"/>
      <c r="AK599" s="399"/>
      <c r="AL599" s="10"/>
      <c r="AM599" s="10"/>
      <c r="AN599" s="10"/>
      <c r="AO599" s="10"/>
      <c r="AP599" s="10"/>
      <c r="AQ599" s="10"/>
      <c r="AR599" s="10"/>
      <c r="AS599" s="10"/>
      <c r="AT599" s="10"/>
      <c r="AU599" s="10"/>
    </row>
    <row r="600" spans="1:47"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50"/>
      <c r="AB600" s="10"/>
      <c r="AC600" s="10"/>
      <c r="AD600" s="10"/>
      <c r="AE600" s="10"/>
      <c r="AF600" s="10"/>
      <c r="AG600" s="10"/>
      <c r="AH600" s="10"/>
      <c r="AI600" s="10"/>
      <c r="AJ600" s="399"/>
      <c r="AK600" s="399"/>
      <c r="AL600" s="10"/>
      <c r="AM600" s="10"/>
      <c r="AN600" s="10"/>
      <c r="AO600" s="10"/>
      <c r="AP600" s="10"/>
      <c r="AQ600" s="10"/>
      <c r="AR600" s="10"/>
      <c r="AS600" s="10"/>
      <c r="AT600" s="10"/>
      <c r="AU600" s="10"/>
    </row>
    <row r="601" spans="1:47"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50"/>
      <c r="AB601" s="10"/>
      <c r="AC601" s="10"/>
      <c r="AD601" s="10"/>
      <c r="AE601" s="10"/>
      <c r="AF601" s="10"/>
      <c r="AG601" s="10"/>
      <c r="AH601" s="10"/>
      <c r="AI601" s="10"/>
      <c r="AJ601" s="399"/>
      <c r="AK601" s="399"/>
      <c r="AL601" s="10"/>
      <c r="AM601" s="10"/>
      <c r="AN601" s="10"/>
      <c r="AO601" s="10"/>
      <c r="AP601" s="10"/>
      <c r="AQ601" s="10"/>
      <c r="AR601" s="10"/>
      <c r="AS601" s="10"/>
      <c r="AT601" s="10"/>
      <c r="AU601" s="10"/>
    </row>
    <row r="602" spans="1:47"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50"/>
      <c r="AB602" s="10"/>
      <c r="AC602" s="10"/>
      <c r="AD602" s="10"/>
      <c r="AE602" s="10"/>
      <c r="AF602" s="10"/>
      <c r="AG602" s="10"/>
      <c r="AH602" s="10"/>
      <c r="AI602" s="10"/>
      <c r="AJ602" s="399"/>
      <c r="AK602" s="399"/>
      <c r="AL602" s="10"/>
      <c r="AM602" s="10"/>
      <c r="AN602" s="10"/>
      <c r="AO602" s="10"/>
      <c r="AP602" s="10"/>
      <c r="AQ602" s="10"/>
      <c r="AR602" s="10"/>
      <c r="AS602" s="10"/>
      <c r="AT602" s="10"/>
      <c r="AU602" s="10"/>
    </row>
    <row r="603" spans="1:47"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50"/>
      <c r="AB603" s="10"/>
      <c r="AC603" s="10"/>
      <c r="AD603" s="10"/>
      <c r="AE603" s="10"/>
      <c r="AF603" s="10"/>
      <c r="AG603" s="10"/>
      <c r="AH603" s="10"/>
      <c r="AI603" s="10"/>
      <c r="AJ603" s="399"/>
      <c r="AK603" s="399"/>
      <c r="AL603" s="10"/>
      <c r="AM603" s="10"/>
      <c r="AN603" s="10"/>
      <c r="AO603" s="10"/>
      <c r="AP603" s="10"/>
      <c r="AQ603" s="10"/>
      <c r="AR603" s="10"/>
      <c r="AS603" s="10"/>
      <c r="AT603" s="10"/>
      <c r="AU603" s="10"/>
    </row>
    <row r="604" spans="1:47"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50"/>
      <c r="AB604" s="10"/>
      <c r="AC604" s="10"/>
      <c r="AD604" s="10"/>
      <c r="AE604" s="10"/>
      <c r="AF604" s="10"/>
      <c r="AG604" s="10"/>
      <c r="AH604" s="10"/>
      <c r="AI604" s="10"/>
      <c r="AJ604" s="399"/>
      <c r="AK604" s="399"/>
      <c r="AL604" s="10"/>
      <c r="AM604" s="10"/>
      <c r="AN604" s="10"/>
      <c r="AO604" s="10"/>
      <c r="AP604" s="10"/>
      <c r="AQ604" s="10"/>
      <c r="AR604" s="10"/>
      <c r="AS604" s="10"/>
      <c r="AT604" s="10"/>
      <c r="AU604" s="10"/>
    </row>
    <row r="605" spans="1:47"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50"/>
      <c r="AB605" s="10"/>
      <c r="AC605" s="10"/>
      <c r="AD605" s="10"/>
      <c r="AE605" s="10"/>
      <c r="AF605" s="10"/>
      <c r="AG605" s="10"/>
      <c r="AH605" s="10"/>
      <c r="AI605" s="10"/>
      <c r="AJ605" s="399"/>
      <c r="AK605" s="399"/>
      <c r="AL605" s="10"/>
      <c r="AM605" s="10"/>
      <c r="AN605" s="10"/>
      <c r="AO605" s="10"/>
      <c r="AP605" s="10"/>
      <c r="AQ605" s="10"/>
      <c r="AR605" s="10"/>
      <c r="AS605" s="10"/>
      <c r="AT605" s="10"/>
      <c r="AU605" s="10"/>
    </row>
    <row r="606" spans="1:47"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50"/>
      <c r="AB606" s="10"/>
      <c r="AC606" s="10"/>
      <c r="AD606" s="10"/>
      <c r="AE606" s="10"/>
      <c r="AF606" s="10"/>
      <c r="AG606" s="10"/>
      <c r="AH606" s="10"/>
      <c r="AI606" s="10"/>
      <c r="AJ606" s="399"/>
      <c r="AK606" s="399"/>
      <c r="AL606" s="10"/>
      <c r="AM606" s="10"/>
      <c r="AN606" s="10"/>
      <c r="AO606" s="10"/>
      <c r="AP606" s="10"/>
      <c r="AQ606" s="10"/>
      <c r="AR606" s="10"/>
      <c r="AS606" s="10"/>
      <c r="AT606" s="10"/>
      <c r="AU606" s="10"/>
    </row>
    <row r="607" spans="1:47"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50"/>
      <c r="AB607" s="10"/>
      <c r="AC607" s="10"/>
      <c r="AD607" s="10"/>
      <c r="AE607" s="10"/>
      <c r="AF607" s="10"/>
      <c r="AG607" s="10"/>
      <c r="AH607" s="10"/>
      <c r="AI607" s="10"/>
      <c r="AJ607" s="399"/>
      <c r="AK607" s="399"/>
      <c r="AL607" s="10"/>
      <c r="AM607" s="10"/>
      <c r="AN607" s="10"/>
      <c r="AO607" s="10"/>
      <c r="AP607" s="10"/>
      <c r="AQ607" s="10"/>
      <c r="AR607" s="10"/>
      <c r="AS607" s="10"/>
      <c r="AT607" s="10"/>
      <c r="AU607" s="10"/>
    </row>
    <row r="608" spans="1:47"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50"/>
      <c r="AB608" s="10"/>
      <c r="AC608" s="10"/>
      <c r="AD608" s="10"/>
      <c r="AE608" s="10"/>
      <c r="AF608" s="10"/>
      <c r="AG608" s="10"/>
      <c r="AH608" s="10"/>
      <c r="AI608" s="10"/>
      <c r="AJ608" s="399"/>
      <c r="AK608" s="399"/>
      <c r="AL608" s="10"/>
      <c r="AM608" s="10"/>
      <c r="AN608" s="10"/>
      <c r="AO608" s="10"/>
      <c r="AP608" s="10"/>
      <c r="AQ608" s="10"/>
      <c r="AR608" s="10"/>
      <c r="AS608" s="10"/>
      <c r="AT608" s="10"/>
      <c r="AU608" s="10"/>
    </row>
    <row r="609" spans="1:47"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50"/>
      <c r="AB609" s="10"/>
      <c r="AC609" s="10"/>
      <c r="AD609" s="10"/>
      <c r="AE609" s="10"/>
      <c r="AF609" s="10"/>
      <c r="AG609" s="10"/>
      <c r="AH609" s="10"/>
      <c r="AI609" s="10"/>
      <c r="AJ609" s="399"/>
      <c r="AK609" s="399"/>
      <c r="AL609" s="10"/>
      <c r="AM609" s="10"/>
      <c r="AN609" s="10"/>
      <c r="AO609" s="10"/>
      <c r="AP609" s="10"/>
      <c r="AQ609" s="10"/>
      <c r="AR609" s="10"/>
      <c r="AS609" s="10"/>
      <c r="AT609" s="10"/>
      <c r="AU609" s="10"/>
    </row>
    <row r="610" spans="1:47"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50"/>
      <c r="AB610" s="10"/>
      <c r="AC610" s="10"/>
      <c r="AD610" s="10"/>
      <c r="AE610" s="10"/>
      <c r="AF610" s="10"/>
      <c r="AG610" s="10"/>
      <c r="AH610" s="10"/>
      <c r="AI610" s="10"/>
      <c r="AJ610" s="399"/>
      <c r="AK610" s="399"/>
      <c r="AL610" s="10"/>
      <c r="AM610" s="10"/>
      <c r="AN610" s="10"/>
      <c r="AO610" s="10"/>
      <c r="AP610" s="10"/>
      <c r="AQ610" s="10"/>
      <c r="AR610" s="10"/>
      <c r="AS610" s="10"/>
      <c r="AT610" s="10"/>
      <c r="AU610" s="10"/>
    </row>
    <row r="611" spans="1:47"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50"/>
      <c r="AB611" s="10"/>
      <c r="AC611" s="10"/>
      <c r="AD611" s="10"/>
      <c r="AE611" s="10"/>
      <c r="AF611" s="10"/>
      <c r="AG611" s="10"/>
      <c r="AH611" s="10"/>
      <c r="AI611" s="10"/>
      <c r="AJ611" s="399"/>
      <c r="AK611" s="399"/>
      <c r="AL611" s="10"/>
      <c r="AM611" s="10"/>
      <c r="AN611" s="10"/>
      <c r="AO611" s="10"/>
      <c r="AP611" s="10"/>
      <c r="AQ611" s="10"/>
      <c r="AR611" s="10"/>
      <c r="AS611" s="10"/>
      <c r="AT611" s="10"/>
      <c r="AU611" s="10"/>
    </row>
    <row r="612" spans="1:47"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50"/>
      <c r="AB612" s="10"/>
      <c r="AC612" s="10"/>
      <c r="AD612" s="10"/>
      <c r="AE612" s="10"/>
      <c r="AF612" s="10"/>
      <c r="AG612" s="10"/>
      <c r="AH612" s="10"/>
      <c r="AI612" s="10"/>
      <c r="AJ612" s="399"/>
      <c r="AK612" s="399"/>
      <c r="AL612" s="10"/>
      <c r="AM612" s="10"/>
      <c r="AN612" s="10"/>
      <c r="AO612" s="10"/>
      <c r="AP612" s="10"/>
      <c r="AQ612" s="10"/>
      <c r="AR612" s="10"/>
      <c r="AS612" s="10"/>
      <c r="AT612" s="10"/>
      <c r="AU612" s="10"/>
    </row>
    <row r="613" spans="1:47"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50"/>
      <c r="AB613" s="10"/>
      <c r="AC613" s="10"/>
      <c r="AD613" s="10"/>
      <c r="AE613" s="10"/>
      <c r="AF613" s="10"/>
      <c r="AG613" s="10"/>
      <c r="AH613" s="10"/>
      <c r="AI613" s="10"/>
      <c r="AJ613" s="399"/>
      <c r="AK613" s="399"/>
      <c r="AL613" s="10"/>
      <c r="AM613" s="10"/>
      <c r="AN613" s="10"/>
      <c r="AO613" s="10"/>
      <c r="AP613" s="10"/>
      <c r="AQ613" s="10"/>
      <c r="AR613" s="10"/>
      <c r="AS613" s="10"/>
      <c r="AT613" s="10"/>
      <c r="AU613" s="10"/>
    </row>
    <row r="614" spans="1:47"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50"/>
      <c r="AB614" s="10"/>
      <c r="AC614" s="10"/>
      <c r="AD614" s="10"/>
      <c r="AE614" s="10"/>
      <c r="AF614" s="10"/>
      <c r="AG614" s="10"/>
      <c r="AH614" s="10"/>
      <c r="AI614" s="10"/>
      <c r="AJ614" s="399"/>
      <c r="AK614" s="399"/>
      <c r="AL614" s="10"/>
      <c r="AM614" s="10"/>
      <c r="AN614" s="10"/>
      <c r="AO614" s="10"/>
      <c r="AP614" s="10"/>
      <c r="AQ614" s="10"/>
      <c r="AR614" s="10"/>
      <c r="AS614" s="10"/>
      <c r="AT614" s="10"/>
      <c r="AU614" s="10"/>
    </row>
    <row r="615" spans="1:47"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50"/>
      <c r="AB615" s="10"/>
      <c r="AC615" s="10"/>
      <c r="AD615" s="10"/>
      <c r="AE615" s="10"/>
      <c r="AF615" s="10"/>
      <c r="AG615" s="10"/>
      <c r="AH615" s="10"/>
      <c r="AI615" s="10"/>
      <c r="AJ615" s="399"/>
      <c r="AK615" s="399"/>
      <c r="AL615" s="10"/>
      <c r="AM615" s="10"/>
      <c r="AN615" s="10"/>
      <c r="AO615" s="10"/>
      <c r="AP615" s="10"/>
      <c r="AQ615" s="10"/>
      <c r="AR615" s="10"/>
      <c r="AS615" s="10"/>
      <c r="AT615" s="10"/>
      <c r="AU615" s="10"/>
    </row>
    <row r="616" spans="1:47"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50"/>
      <c r="AB616" s="10"/>
      <c r="AC616" s="10"/>
      <c r="AD616" s="10"/>
      <c r="AE616" s="10"/>
      <c r="AF616" s="10"/>
      <c r="AG616" s="10"/>
      <c r="AH616" s="10"/>
      <c r="AI616" s="10"/>
      <c r="AJ616" s="399"/>
      <c r="AK616" s="399"/>
      <c r="AL616" s="10"/>
      <c r="AM616" s="10"/>
      <c r="AN616" s="10"/>
      <c r="AO616" s="10"/>
      <c r="AP616" s="10"/>
      <c r="AQ616" s="10"/>
      <c r="AR616" s="10"/>
      <c r="AS616" s="10"/>
      <c r="AT616" s="10"/>
      <c r="AU616" s="10"/>
    </row>
    <row r="617" spans="1:47"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50"/>
      <c r="AB617" s="10"/>
      <c r="AC617" s="10"/>
      <c r="AD617" s="10"/>
      <c r="AE617" s="10"/>
      <c r="AF617" s="10"/>
      <c r="AG617" s="10"/>
      <c r="AH617" s="10"/>
      <c r="AI617" s="10"/>
      <c r="AJ617" s="399"/>
      <c r="AK617" s="399"/>
      <c r="AL617" s="10"/>
      <c r="AM617" s="10"/>
      <c r="AN617" s="10"/>
      <c r="AO617" s="10"/>
      <c r="AP617" s="10"/>
      <c r="AQ617" s="10"/>
      <c r="AR617" s="10"/>
      <c r="AS617" s="10"/>
      <c r="AT617" s="10"/>
      <c r="AU617" s="10"/>
    </row>
    <row r="618" spans="1:47"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50"/>
      <c r="AB618" s="10"/>
      <c r="AC618" s="10"/>
      <c r="AD618" s="10"/>
      <c r="AE618" s="10"/>
      <c r="AF618" s="10"/>
      <c r="AG618" s="10"/>
      <c r="AH618" s="10"/>
      <c r="AI618" s="10"/>
      <c r="AJ618" s="399"/>
      <c r="AK618" s="399"/>
      <c r="AL618" s="10"/>
      <c r="AM618" s="10"/>
      <c r="AN618" s="10"/>
      <c r="AO618" s="10"/>
      <c r="AP618" s="10"/>
      <c r="AQ618" s="10"/>
      <c r="AR618" s="10"/>
      <c r="AS618" s="10"/>
      <c r="AT618" s="10"/>
      <c r="AU618" s="10"/>
    </row>
    <row r="619" spans="1:47"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50"/>
      <c r="AB619" s="10"/>
      <c r="AC619" s="10"/>
      <c r="AD619" s="10"/>
      <c r="AE619" s="10"/>
      <c r="AF619" s="10"/>
      <c r="AG619" s="10"/>
      <c r="AH619" s="10"/>
      <c r="AI619" s="10"/>
      <c r="AJ619" s="399"/>
      <c r="AK619" s="399"/>
      <c r="AL619" s="10"/>
      <c r="AM619" s="10"/>
      <c r="AN619" s="10"/>
      <c r="AO619" s="10"/>
      <c r="AP619" s="10"/>
      <c r="AQ619" s="10"/>
      <c r="AR619" s="10"/>
      <c r="AS619" s="10"/>
      <c r="AT619" s="10"/>
      <c r="AU619" s="10"/>
    </row>
    <row r="620" spans="1:47"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50"/>
      <c r="AB620" s="10"/>
      <c r="AC620" s="10"/>
      <c r="AD620" s="10"/>
      <c r="AE620" s="10"/>
      <c r="AF620" s="10"/>
      <c r="AG620" s="10"/>
      <c r="AH620" s="10"/>
      <c r="AI620" s="10"/>
      <c r="AJ620" s="399"/>
      <c r="AK620" s="399"/>
      <c r="AL620" s="10"/>
      <c r="AM620" s="10"/>
      <c r="AN620" s="10"/>
      <c r="AO620" s="10"/>
      <c r="AP620" s="10"/>
      <c r="AQ620" s="10"/>
      <c r="AR620" s="10"/>
      <c r="AS620" s="10"/>
      <c r="AT620" s="10"/>
      <c r="AU620" s="10"/>
    </row>
    <row r="621" spans="1:47"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50"/>
      <c r="AB621" s="10"/>
      <c r="AC621" s="10"/>
      <c r="AD621" s="10"/>
      <c r="AE621" s="10"/>
      <c r="AF621" s="10"/>
      <c r="AG621" s="10"/>
      <c r="AH621" s="10"/>
      <c r="AI621" s="10"/>
      <c r="AJ621" s="399"/>
      <c r="AK621" s="399"/>
      <c r="AL621" s="10"/>
      <c r="AM621" s="10"/>
      <c r="AN621" s="10"/>
      <c r="AO621" s="10"/>
      <c r="AP621" s="10"/>
      <c r="AQ621" s="10"/>
      <c r="AR621" s="10"/>
      <c r="AS621" s="10"/>
      <c r="AT621" s="10"/>
      <c r="AU621" s="10"/>
    </row>
    <row r="622" spans="1:47"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50"/>
      <c r="AB622" s="10"/>
      <c r="AC622" s="10"/>
      <c r="AD622" s="10"/>
      <c r="AE622" s="10"/>
      <c r="AF622" s="10"/>
      <c r="AG622" s="10"/>
      <c r="AH622" s="10"/>
      <c r="AI622" s="10"/>
      <c r="AJ622" s="399"/>
      <c r="AK622" s="399"/>
      <c r="AL622" s="10"/>
      <c r="AM622" s="10"/>
      <c r="AN622" s="10"/>
      <c r="AO622" s="10"/>
      <c r="AP622" s="10"/>
      <c r="AQ622" s="10"/>
      <c r="AR622" s="10"/>
      <c r="AS622" s="10"/>
      <c r="AT622" s="10"/>
      <c r="AU622" s="10"/>
    </row>
    <row r="623" spans="1:47"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50"/>
      <c r="AB623" s="10"/>
      <c r="AC623" s="10"/>
      <c r="AD623" s="10"/>
      <c r="AE623" s="10"/>
      <c r="AF623" s="10"/>
      <c r="AG623" s="10"/>
      <c r="AH623" s="10"/>
      <c r="AI623" s="10"/>
      <c r="AJ623" s="399"/>
      <c r="AK623" s="399"/>
      <c r="AL623" s="10"/>
      <c r="AM623" s="10"/>
      <c r="AN623" s="10"/>
      <c r="AO623" s="10"/>
      <c r="AP623" s="10"/>
      <c r="AQ623" s="10"/>
      <c r="AR623" s="10"/>
      <c r="AS623" s="10"/>
      <c r="AT623" s="10"/>
      <c r="AU623" s="10"/>
    </row>
    <row r="624" spans="1:47"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50"/>
      <c r="AB624" s="10"/>
      <c r="AC624" s="10"/>
      <c r="AD624" s="10"/>
      <c r="AE624" s="10"/>
      <c r="AF624" s="10"/>
      <c r="AG624" s="10"/>
      <c r="AH624" s="10"/>
      <c r="AI624" s="10"/>
      <c r="AJ624" s="399"/>
      <c r="AK624" s="399"/>
      <c r="AL624" s="10"/>
      <c r="AM624" s="10"/>
      <c r="AN624" s="10"/>
      <c r="AO624" s="10"/>
      <c r="AP624" s="10"/>
      <c r="AQ624" s="10"/>
      <c r="AR624" s="10"/>
      <c r="AS624" s="10"/>
      <c r="AT624" s="10"/>
      <c r="AU624" s="10"/>
    </row>
    <row r="625" spans="1:47"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50"/>
      <c r="AB625" s="10"/>
      <c r="AC625" s="10"/>
      <c r="AD625" s="10"/>
      <c r="AE625" s="10"/>
      <c r="AF625" s="10"/>
      <c r="AG625" s="10"/>
      <c r="AH625" s="10"/>
      <c r="AI625" s="10"/>
      <c r="AJ625" s="399"/>
      <c r="AK625" s="399"/>
      <c r="AL625" s="10"/>
      <c r="AM625" s="10"/>
      <c r="AN625" s="10"/>
      <c r="AO625" s="10"/>
      <c r="AP625" s="10"/>
      <c r="AQ625" s="10"/>
      <c r="AR625" s="10"/>
      <c r="AS625" s="10"/>
      <c r="AT625" s="10"/>
      <c r="AU625" s="10"/>
    </row>
    <row r="626" spans="1:47"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50"/>
      <c r="AB626" s="10"/>
      <c r="AC626" s="10"/>
      <c r="AD626" s="10"/>
      <c r="AE626" s="10"/>
      <c r="AF626" s="10"/>
      <c r="AG626" s="10"/>
      <c r="AH626" s="10"/>
      <c r="AI626" s="10"/>
      <c r="AJ626" s="399"/>
      <c r="AK626" s="399"/>
      <c r="AL626" s="10"/>
      <c r="AM626" s="10"/>
      <c r="AN626" s="10"/>
      <c r="AO626" s="10"/>
      <c r="AP626" s="10"/>
      <c r="AQ626" s="10"/>
      <c r="AR626" s="10"/>
      <c r="AS626" s="10"/>
      <c r="AT626" s="10"/>
      <c r="AU626" s="10"/>
    </row>
    <row r="627" spans="1:47"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50"/>
      <c r="AB627" s="10"/>
      <c r="AC627" s="10"/>
      <c r="AD627" s="10"/>
      <c r="AE627" s="10"/>
      <c r="AF627" s="10"/>
      <c r="AG627" s="10"/>
      <c r="AH627" s="10"/>
      <c r="AI627" s="10"/>
      <c r="AJ627" s="399"/>
      <c r="AK627" s="399"/>
      <c r="AL627" s="10"/>
      <c r="AM627" s="10"/>
      <c r="AN627" s="10"/>
      <c r="AO627" s="10"/>
      <c r="AP627" s="10"/>
      <c r="AQ627" s="10"/>
      <c r="AR627" s="10"/>
      <c r="AS627" s="10"/>
      <c r="AT627" s="10"/>
      <c r="AU627" s="10"/>
    </row>
    <row r="628" spans="1:47"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50"/>
      <c r="AB628" s="10"/>
      <c r="AC628" s="10"/>
      <c r="AD628" s="10"/>
      <c r="AE628" s="10"/>
      <c r="AF628" s="10"/>
      <c r="AG628" s="10"/>
      <c r="AH628" s="10"/>
      <c r="AI628" s="10"/>
      <c r="AJ628" s="399"/>
      <c r="AK628" s="399"/>
      <c r="AL628" s="10"/>
      <c r="AM628" s="10"/>
      <c r="AN628" s="10"/>
      <c r="AO628" s="10"/>
      <c r="AP628" s="10"/>
      <c r="AQ628" s="10"/>
      <c r="AR628" s="10"/>
      <c r="AS628" s="10"/>
      <c r="AT628" s="10"/>
      <c r="AU628" s="10"/>
    </row>
    <row r="629" spans="1:47"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50"/>
      <c r="AB629" s="10"/>
      <c r="AC629" s="10"/>
      <c r="AD629" s="10"/>
      <c r="AE629" s="10"/>
      <c r="AF629" s="10"/>
      <c r="AG629" s="10"/>
      <c r="AH629" s="10"/>
      <c r="AI629" s="10"/>
      <c r="AJ629" s="399"/>
      <c r="AK629" s="399"/>
      <c r="AL629" s="10"/>
      <c r="AM629" s="10"/>
      <c r="AN629" s="10"/>
      <c r="AO629" s="10"/>
      <c r="AP629" s="10"/>
      <c r="AQ629" s="10"/>
      <c r="AR629" s="10"/>
      <c r="AS629" s="10"/>
      <c r="AT629" s="10"/>
      <c r="AU629" s="10"/>
    </row>
    <row r="630" spans="1:47"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50"/>
      <c r="AB630" s="10"/>
      <c r="AC630" s="10"/>
      <c r="AD630" s="10"/>
      <c r="AE630" s="10"/>
      <c r="AF630" s="10"/>
      <c r="AG630" s="10"/>
      <c r="AH630" s="10"/>
      <c r="AI630" s="10"/>
      <c r="AJ630" s="399"/>
      <c r="AK630" s="399"/>
      <c r="AL630" s="10"/>
      <c r="AM630" s="10"/>
      <c r="AN630" s="10"/>
      <c r="AO630" s="10"/>
      <c r="AP630" s="10"/>
      <c r="AQ630" s="10"/>
      <c r="AR630" s="10"/>
      <c r="AS630" s="10"/>
      <c r="AT630" s="10"/>
      <c r="AU630" s="10"/>
    </row>
    <row r="631" spans="1:47"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50"/>
      <c r="AB631" s="10"/>
      <c r="AC631" s="10"/>
      <c r="AD631" s="10"/>
      <c r="AE631" s="10"/>
      <c r="AF631" s="10"/>
      <c r="AG631" s="10"/>
      <c r="AH631" s="10"/>
      <c r="AI631" s="10"/>
      <c r="AJ631" s="399"/>
      <c r="AK631" s="399"/>
      <c r="AL631" s="10"/>
      <c r="AM631" s="10"/>
      <c r="AN631" s="10"/>
      <c r="AO631" s="10"/>
      <c r="AP631" s="10"/>
      <c r="AQ631" s="10"/>
      <c r="AR631" s="10"/>
      <c r="AS631" s="10"/>
      <c r="AT631" s="10"/>
      <c r="AU631" s="10"/>
    </row>
    <row r="632" spans="1:47"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50"/>
      <c r="AB632" s="10"/>
      <c r="AC632" s="10"/>
      <c r="AD632" s="10"/>
      <c r="AE632" s="10"/>
      <c r="AF632" s="10"/>
      <c r="AG632" s="10"/>
      <c r="AH632" s="10"/>
      <c r="AI632" s="10"/>
      <c r="AJ632" s="399"/>
      <c r="AK632" s="399"/>
      <c r="AL632" s="10"/>
      <c r="AM632" s="10"/>
      <c r="AN632" s="10"/>
      <c r="AO632" s="10"/>
      <c r="AP632" s="10"/>
      <c r="AQ632" s="10"/>
      <c r="AR632" s="10"/>
      <c r="AS632" s="10"/>
      <c r="AT632" s="10"/>
      <c r="AU632" s="10"/>
    </row>
    <row r="633" spans="1:47"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50"/>
      <c r="AB633" s="10"/>
      <c r="AC633" s="10"/>
      <c r="AD633" s="10"/>
      <c r="AE633" s="10"/>
      <c r="AF633" s="10"/>
      <c r="AG633" s="10"/>
      <c r="AH633" s="10"/>
      <c r="AI633" s="10"/>
      <c r="AJ633" s="399"/>
      <c r="AK633" s="399"/>
      <c r="AL633" s="10"/>
      <c r="AM633" s="10"/>
      <c r="AN633" s="10"/>
      <c r="AO633" s="10"/>
      <c r="AP633" s="10"/>
      <c r="AQ633" s="10"/>
      <c r="AR633" s="10"/>
      <c r="AS633" s="10"/>
      <c r="AT633" s="10"/>
      <c r="AU633" s="10"/>
    </row>
    <row r="634" spans="1:47"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50"/>
      <c r="AB634" s="10"/>
      <c r="AC634" s="10"/>
      <c r="AD634" s="10"/>
      <c r="AE634" s="10"/>
      <c r="AF634" s="10"/>
      <c r="AG634" s="10"/>
      <c r="AH634" s="10"/>
      <c r="AI634" s="10"/>
      <c r="AJ634" s="399"/>
      <c r="AK634" s="399"/>
      <c r="AL634" s="10"/>
      <c r="AM634" s="10"/>
      <c r="AN634" s="10"/>
      <c r="AO634" s="10"/>
      <c r="AP634" s="10"/>
      <c r="AQ634" s="10"/>
      <c r="AR634" s="10"/>
      <c r="AS634" s="10"/>
      <c r="AT634" s="10"/>
      <c r="AU634" s="10"/>
    </row>
    <row r="635" spans="1:47"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50"/>
      <c r="AB635" s="10"/>
      <c r="AC635" s="10"/>
      <c r="AD635" s="10"/>
      <c r="AE635" s="10"/>
      <c r="AF635" s="10"/>
      <c r="AG635" s="10"/>
      <c r="AH635" s="10"/>
      <c r="AI635" s="10"/>
      <c r="AJ635" s="399"/>
      <c r="AK635" s="399"/>
      <c r="AL635" s="10"/>
      <c r="AM635" s="10"/>
      <c r="AN635" s="10"/>
      <c r="AO635" s="10"/>
      <c r="AP635" s="10"/>
      <c r="AQ635" s="10"/>
      <c r="AR635" s="10"/>
      <c r="AS635" s="10"/>
      <c r="AT635" s="10"/>
      <c r="AU635" s="10"/>
    </row>
    <row r="636" spans="1:47"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50"/>
      <c r="AB636" s="10"/>
      <c r="AC636" s="10"/>
      <c r="AD636" s="10"/>
      <c r="AE636" s="10"/>
      <c r="AF636" s="10"/>
      <c r="AG636" s="10"/>
      <c r="AH636" s="10"/>
      <c r="AI636" s="10"/>
      <c r="AJ636" s="399"/>
      <c r="AK636" s="399"/>
      <c r="AL636" s="10"/>
      <c r="AM636" s="10"/>
      <c r="AN636" s="10"/>
      <c r="AO636" s="10"/>
      <c r="AP636" s="10"/>
      <c r="AQ636" s="10"/>
      <c r="AR636" s="10"/>
      <c r="AS636" s="10"/>
      <c r="AT636" s="10"/>
      <c r="AU636" s="10"/>
    </row>
    <row r="637" spans="1:47"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50"/>
      <c r="AB637" s="10"/>
      <c r="AC637" s="10"/>
      <c r="AD637" s="10"/>
      <c r="AE637" s="10"/>
      <c r="AF637" s="10"/>
      <c r="AG637" s="10"/>
      <c r="AH637" s="10"/>
      <c r="AI637" s="10"/>
      <c r="AJ637" s="399"/>
      <c r="AK637" s="399"/>
      <c r="AL637" s="10"/>
      <c r="AM637" s="10"/>
      <c r="AN637" s="10"/>
      <c r="AO637" s="10"/>
      <c r="AP637" s="10"/>
      <c r="AQ637" s="10"/>
      <c r="AR637" s="10"/>
      <c r="AS637" s="10"/>
      <c r="AT637" s="10"/>
      <c r="AU637" s="10"/>
    </row>
    <row r="638" spans="1:47"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50"/>
      <c r="AB638" s="10"/>
      <c r="AC638" s="10"/>
      <c r="AD638" s="10"/>
      <c r="AE638" s="10"/>
      <c r="AF638" s="10"/>
      <c r="AG638" s="10"/>
      <c r="AH638" s="10"/>
      <c r="AI638" s="10"/>
      <c r="AJ638" s="399"/>
      <c r="AK638" s="399"/>
      <c r="AL638" s="10"/>
      <c r="AM638" s="10"/>
      <c r="AN638" s="10"/>
      <c r="AO638" s="10"/>
      <c r="AP638" s="10"/>
      <c r="AQ638" s="10"/>
      <c r="AR638" s="10"/>
      <c r="AS638" s="10"/>
      <c r="AT638" s="10"/>
      <c r="AU638" s="10"/>
    </row>
    <row r="639" spans="1:47"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50"/>
      <c r="AB639" s="10"/>
      <c r="AC639" s="10"/>
      <c r="AD639" s="10"/>
      <c r="AE639" s="10"/>
      <c r="AF639" s="10"/>
      <c r="AG639" s="10"/>
      <c r="AH639" s="10"/>
      <c r="AI639" s="10"/>
      <c r="AJ639" s="399"/>
      <c r="AK639" s="399"/>
      <c r="AL639" s="10"/>
      <c r="AM639" s="10"/>
      <c r="AN639" s="10"/>
      <c r="AO639" s="10"/>
      <c r="AP639" s="10"/>
      <c r="AQ639" s="10"/>
      <c r="AR639" s="10"/>
      <c r="AS639" s="10"/>
      <c r="AT639" s="10"/>
      <c r="AU639" s="10"/>
    </row>
    <row r="640" spans="1:47"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50"/>
      <c r="AB640" s="10"/>
      <c r="AC640" s="10"/>
      <c r="AD640" s="10"/>
      <c r="AE640" s="10"/>
      <c r="AF640" s="10"/>
      <c r="AG640" s="10"/>
      <c r="AH640" s="10"/>
      <c r="AI640" s="10"/>
      <c r="AJ640" s="399"/>
      <c r="AK640" s="399"/>
      <c r="AL640" s="10"/>
      <c r="AM640" s="10"/>
      <c r="AN640" s="10"/>
      <c r="AO640" s="10"/>
      <c r="AP640" s="10"/>
      <c r="AQ640" s="10"/>
      <c r="AR640" s="10"/>
      <c r="AS640" s="10"/>
      <c r="AT640" s="10"/>
      <c r="AU640" s="10"/>
    </row>
    <row r="641" spans="1:47"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50"/>
      <c r="AB641" s="10"/>
      <c r="AC641" s="10"/>
      <c r="AD641" s="10"/>
      <c r="AE641" s="10"/>
      <c r="AF641" s="10"/>
      <c r="AG641" s="10"/>
      <c r="AH641" s="10"/>
      <c r="AI641" s="10"/>
      <c r="AJ641" s="399"/>
      <c r="AK641" s="399"/>
      <c r="AL641" s="10"/>
      <c r="AM641" s="10"/>
      <c r="AN641" s="10"/>
      <c r="AO641" s="10"/>
      <c r="AP641" s="10"/>
      <c r="AQ641" s="10"/>
      <c r="AR641" s="10"/>
      <c r="AS641" s="10"/>
      <c r="AT641" s="10"/>
      <c r="AU641" s="10"/>
    </row>
    <row r="642" spans="1:47"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50"/>
      <c r="AB642" s="10"/>
      <c r="AC642" s="10"/>
      <c r="AD642" s="10"/>
      <c r="AE642" s="10"/>
      <c r="AF642" s="10"/>
      <c r="AG642" s="10"/>
      <c r="AH642" s="10"/>
      <c r="AI642" s="10"/>
      <c r="AJ642" s="399"/>
      <c r="AK642" s="399"/>
      <c r="AL642" s="10"/>
      <c r="AM642" s="10"/>
      <c r="AN642" s="10"/>
      <c r="AO642" s="10"/>
      <c r="AP642" s="10"/>
      <c r="AQ642" s="10"/>
      <c r="AR642" s="10"/>
      <c r="AS642" s="10"/>
      <c r="AT642" s="10"/>
      <c r="AU642" s="10"/>
    </row>
    <row r="643" spans="1:47"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50"/>
      <c r="AB643" s="10"/>
      <c r="AC643" s="10"/>
      <c r="AD643" s="10"/>
      <c r="AE643" s="10"/>
      <c r="AF643" s="10"/>
      <c r="AG643" s="10"/>
      <c r="AH643" s="10"/>
      <c r="AI643" s="10"/>
      <c r="AJ643" s="399"/>
      <c r="AK643" s="399"/>
      <c r="AL643" s="10"/>
      <c r="AM643" s="10"/>
      <c r="AN643" s="10"/>
      <c r="AO643" s="10"/>
      <c r="AP643" s="10"/>
      <c r="AQ643" s="10"/>
      <c r="AR643" s="10"/>
      <c r="AS643" s="10"/>
      <c r="AT643" s="10"/>
      <c r="AU643" s="10"/>
    </row>
    <row r="644" spans="1:47"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50"/>
      <c r="AB644" s="10"/>
      <c r="AC644" s="10"/>
      <c r="AD644" s="10"/>
      <c r="AE644" s="10"/>
      <c r="AF644" s="10"/>
      <c r="AG644" s="10"/>
      <c r="AH644" s="10"/>
      <c r="AI644" s="10"/>
      <c r="AJ644" s="399"/>
      <c r="AK644" s="399"/>
      <c r="AL644" s="10"/>
      <c r="AM644" s="10"/>
      <c r="AN644" s="10"/>
      <c r="AO644" s="10"/>
      <c r="AP644" s="10"/>
      <c r="AQ644" s="10"/>
      <c r="AR644" s="10"/>
      <c r="AS644" s="10"/>
      <c r="AT644" s="10"/>
      <c r="AU644" s="10"/>
    </row>
    <row r="645" spans="1:47"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50"/>
      <c r="AB645" s="10"/>
      <c r="AC645" s="10"/>
      <c r="AD645" s="10"/>
      <c r="AE645" s="10"/>
      <c r="AF645" s="10"/>
      <c r="AG645" s="10"/>
      <c r="AH645" s="10"/>
      <c r="AI645" s="10"/>
      <c r="AJ645" s="399"/>
      <c r="AK645" s="399"/>
      <c r="AL645" s="10"/>
      <c r="AM645" s="10"/>
      <c r="AN645" s="10"/>
      <c r="AO645" s="10"/>
      <c r="AP645" s="10"/>
      <c r="AQ645" s="10"/>
      <c r="AR645" s="10"/>
      <c r="AS645" s="10"/>
      <c r="AT645" s="10"/>
      <c r="AU645" s="10"/>
    </row>
    <row r="646" spans="1:47"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50"/>
      <c r="AB646" s="10"/>
      <c r="AC646" s="10"/>
      <c r="AD646" s="10"/>
      <c r="AE646" s="10"/>
      <c r="AF646" s="10"/>
      <c r="AG646" s="10"/>
      <c r="AH646" s="10"/>
      <c r="AI646" s="10"/>
      <c r="AJ646" s="399"/>
      <c r="AK646" s="399"/>
      <c r="AL646" s="10"/>
      <c r="AM646" s="10"/>
      <c r="AN646" s="10"/>
      <c r="AO646" s="10"/>
      <c r="AP646" s="10"/>
      <c r="AQ646" s="10"/>
      <c r="AR646" s="10"/>
      <c r="AS646" s="10"/>
      <c r="AT646" s="10"/>
      <c r="AU646" s="10"/>
    </row>
    <row r="647" spans="1:47"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50"/>
      <c r="AB647" s="10"/>
      <c r="AC647" s="10"/>
      <c r="AD647" s="10"/>
      <c r="AE647" s="10"/>
      <c r="AF647" s="10"/>
      <c r="AG647" s="10"/>
      <c r="AH647" s="10"/>
      <c r="AI647" s="10"/>
      <c r="AJ647" s="399"/>
      <c r="AK647" s="399"/>
      <c r="AL647" s="10"/>
      <c r="AM647" s="10"/>
      <c r="AN647" s="10"/>
      <c r="AO647" s="10"/>
      <c r="AP647" s="10"/>
      <c r="AQ647" s="10"/>
      <c r="AR647" s="10"/>
      <c r="AS647" s="10"/>
      <c r="AT647" s="10"/>
      <c r="AU647" s="10"/>
    </row>
    <row r="648" spans="1:47"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50"/>
      <c r="AB648" s="10"/>
      <c r="AC648" s="10"/>
      <c r="AD648" s="10"/>
      <c r="AE648" s="10"/>
      <c r="AF648" s="10"/>
      <c r="AG648" s="10"/>
      <c r="AH648" s="10"/>
      <c r="AI648" s="10"/>
      <c r="AJ648" s="399"/>
      <c r="AK648" s="399"/>
      <c r="AL648" s="10"/>
      <c r="AM648" s="10"/>
      <c r="AN648" s="10"/>
      <c r="AO648" s="10"/>
      <c r="AP648" s="10"/>
      <c r="AQ648" s="10"/>
      <c r="AR648" s="10"/>
      <c r="AS648" s="10"/>
      <c r="AT648" s="10"/>
      <c r="AU648" s="10"/>
    </row>
    <row r="649" spans="1:47"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50"/>
      <c r="AB649" s="10"/>
      <c r="AC649" s="10"/>
      <c r="AD649" s="10"/>
      <c r="AE649" s="10"/>
      <c r="AF649" s="10"/>
      <c r="AG649" s="10"/>
      <c r="AH649" s="10"/>
      <c r="AI649" s="10"/>
      <c r="AJ649" s="399"/>
      <c r="AK649" s="399"/>
      <c r="AL649" s="10"/>
      <c r="AM649" s="10"/>
      <c r="AN649" s="10"/>
      <c r="AO649" s="10"/>
      <c r="AP649" s="10"/>
      <c r="AQ649" s="10"/>
      <c r="AR649" s="10"/>
      <c r="AS649" s="10"/>
      <c r="AT649" s="10"/>
      <c r="AU649" s="10"/>
    </row>
    <row r="650" spans="1:47"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50"/>
      <c r="AB650" s="10"/>
      <c r="AC650" s="10"/>
      <c r="AD650" s="10"/>
      <c r="AE650" s="10"/>
      <c r="AF650" s="10"/>
      <c r="AG650" s="10"/>
      <c r="AH650" s="10"/>
      <c r="AI650" s="10"/>
      <c r="AJ650" s="399"/>
      <c r="AK650" s="399"/>
      <c r="AL650" s="10"/>
      <c r="AM650" s="10"/>
      <c r="AN650" s="10"/>
      <c r="AO650" s="10"/>
      <c r="AP650" s="10"/>
      <c r="AQ650" s="10"/>
      <c r="AR650" s="10"/>
      <c r="AS650" s="10"/>
      <c r="AT650" s="10"/>
      <c r="AU650" s="10"/>
    </row>
    <row r="651" spans="1:47"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50"/>
      <c r="AB651" s="10"/>
      <c r="AC651" s="10"/>
      <c r="AD651" s="10"/>
      <c r="AE651" s="10"/>
      <c r="AF651" s="10"/>
      <c r="AG651" s="10"/>
      <c r="AH651" s="10"/>
      <c r="AI651" s="10"/>
      <c r="AJ651" s="399"/>
      <c r="AK651" s="399"/>
      <c r="AL651" s="10"/>
      <c r="AM651" s="10"/>
      <c r="AN651" s="10"/>
      <c r="AO651" s="10"/>
      <c r="AP651" s="10"/>
      <c r="AQ651" s="10"/>
      <c r="AR651" s="10"/>
      <c r="AS651" s="10"/>
      <c r="AT651" s="10"/>
      <c r="AU651" s="10"/>
    </row>
    <row r="652" spans="1:47"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50"/>
      <c r="AB652" s="10"/>
      <c r="AC652" s="10"/>
      <c r="AD652" s="10"/>
      <c r="AE652" s="10"/>
      <c r="AF652" s="10"/>
      <c r="AG652" s="10"/>
      <c r="AH652" s="10"/>
      <c r="AI652" s="10"/>
      <c r="AJ652" s="399"/>
      <c r="AK652" s="399"/>
      <c r="AL652" s="10"/>
      <c r="AM652" s="10"/>
      <c r="AN652" s="10"/>
      <c r="AO652" s="10"/>
      <c r="AP652" s="10"/>
      <c r="AQ652" s="10"/>
      <c r="AR652" s="10"/>
      <c r="AS652" s="10"/>
      <c r="AT652" s="10"/>
      <c r="AU652" s="10"/>
    </row>
    <row r="653" spans="1:47"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50"/>
      <c r="AB653" s="10"/>
      <c r="AC653" s="10"/>
      <c r="AD653" s="10"/>
      <c r="AE653" s="10"/>
      <c r="AF653" s="10"/>
      <c r="AG653" s="10"/>
      <c r="AH653" s="10"/>
      <c r="AI653" s="10"/>
      <c r="AJ653" s="399"/>
      <c r="AK653" s="399"/>
      <c r="AL653" s="10"/>
      <c r="AM653" s="10"/>
      <c r="AN653" s="10"/>
      <c r="AO653" s="10"/>
      <c r="AP653" s="10"/>
      <c r="AQ653" s="10"/>
      <c r="AR653" s="10"/>
      <c r="AS653" s="10"/>
      <c r="AT653" s="10"/>
      <c r="AU653" s="10"/>
    </row>
    <row r="654" spans="1:47"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50"/>
      <c r="AB654" s="10"/>
      <c r="AC654" s="10"/>
      <c r="AD654" s="10"/>
      <c r="AE654" s="10"/>
      <c r="AF654" s="10"/>
      <c r="AG654" s="10"/>
      <c r="AH654" s="10"/>
      <c r="AI654" s="10"/>
      <c r="AJ654" s="399"/>
      <c r="AK654" s="399"/>
      <c r="AL654" s="10"/>
      <c r="AM654" s="10"/>
      <c r="AN654" s="10"/>
      <c r="AO654" s="10"/>
      <c r="AP654" s="10"/>
      <c r="AQ654" s="10"/>
      <c r="AR654" s="10"/>
      <c r="AS654" s="10"/>
      <c r="AT654" s="10"/>
      <c r="AU654" s="10"/>
    </row>
    <row r="655" spans="1:47"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50"/>
      <c r="AB655" s="10"/>
      <c r="AC655" s="10"/>
      <c r="AD655" s="10"/>
      <c r="AE655" s="10"/>
      <c r="AF655" s="10"/>
      <c r="AG655" s="10"/>
      <c r="AH655" s="10"/>
      <c r="AI655" s="10"/>
      <c r="AJ655" s="399"/>
      <c r="AK655" s="399"/>
      <c r="AL655" s="10"/>
      <c r="AM655" s="10"/>
      <c r="AN655" s="10"/>
      <c r="AO655" s="10"/>
      <c r="AP655" s="10"/>
      <c r="AQ655" s="10"/>
      <c r="AR655" s="10"/>
      <c r="AS655" s="10"/>
      <c r="AT655" s="10"/>
      <c r="AU655" s="10"/>
    </row>
    <row r="656" spans="1:47"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50"/>
      <c r="AB656" s="10"/>
      <c r="AC656" s="10"/>
      <c r="AD656" s="10"/>
      <c r="AE656" s="10"/>
      <c r="AF656" s="10"/>
      <c r="AG656" s="10"/>
      <c r="AH656" s="10"/>
      <c r="AI656" s="10"/>
      <c r="AJ656" s="399"/>
      <c r="AK656" s="399"/>
      <c r="AL656" s="10"/>
      <c r="AM656" s="10"/>
      <c r="AN656" s="10"/>
      <c r="AO656" s="10"/>
      <c r="AP656" s="10"/>
      <c r="AQ656" s="10"/>
      <c r="AR656" s="10"/>
      <c r="AS656" s="10"/>
      <c r="AT656" s="10"/>
      <c r="AU656" s="10"/>
    </row>
    <row r="657" spans="1:47"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50"/>
      <c r="AB657" s="10"/>
      <c r="AC657" s="10"/>
      <c r="AD657" s="10"/>
      <c r="AE657" s="10"/>
      <c r="AF657" s="10"/>
      <c r="AG657" s="10"/>
      <c r="AH657" s="10"/>
      <c r="AI657" s="10"/>
      <c r="AJ657" s="399"/>
      <c r="AK657" s="399"/>
      <c r="AL657" s="10"/>
      <c r="AM657" s="10"/>
      <c r="AN657" s="10"/>
      <c r="AO657" s="10"/>
      <c r="AP657" s="10"/>
      <c r="AQ657" s="10"/>
      <c r="AR657" s="10"/>
      <c r="AS657" s="10"/>
      <c r="AT657" s="10"/>
      <c r="AU657" s="10"/>
    </row>
    <row r="658" spans="1:47"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50"/>
      <c r="AB658" s="10"/>
      <c r="AC658" s="10"/>
      <c r="AD658" s="10"/>
      <c r="AE658" s="10"/>
      <c r="AF658" s="10"/>
      <c r="AG658" s="10"/>
      <c r="AH658" s="10"/>
      <c r="AI658" s="10"/>
      <c r="AJ658" s="399"/>
      <c r="AK658" s="399"/>
      <c r="AL658" s="10"/>
      <c r="AM658" s="10"/>
      <c r="AN658" s="10"/>
      <c r="AO658" s="10"/>
      <c r="AP658" s="10"/>
      <c r="AQ658" s="10"/>
      <c r="AR658" s="10"/>
      <c r="AS658" s="10"/>
      <c r="AT658" s="10"/>
      <c r="AU658" s="10"/>
    </row>
    <row r="659" spans="1:47"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50"/>
      <c r="AB659" s="10"/>
      <c r="AC659" s="10"/>
      <c r="AD659" s="10"/>
      <c r="AE659" s="10"/>
      <c r="AF659" s="10"/>
      <c r="AG659" s="10"/>
      <c r="AH659" s="10"/>
      <c r="AI659" s="10"/>
      <c r="AJ659" s="399"/>
      <c r="AK659" s="399"/>
      <c r="AL659" s="10"/>
      <c r="AM659" s="10"/>
      <c r="AN659" s="10"/>
      <c r="AO659" s="10"/>
      <c r="AP659" s="10"/>
      <c r="AQ659" s="10"/>
      <c r="AR659" s="10"/>
      <c r="AS659" s="10"/>
      <c r="AT659" s="10"/>
      <c r="AU659" s="10"/>
    </row>
    <row r="660" spans="1:47"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50"/>
      <c r="AB660" s="10"/>
      <c r="AC660" s="10"/>
      <c r="AD660" s="10"/>
      <c r="AE660" s="10"/>
      <c r="AF660" s="10"/>
      <c r="AG660" s="10"/>
      <c r="AH660" s="10"/>
      <c r="AI660" s="10"/>
      <c r="AJ660" s="399"/>
      <c r="AK660" s="399"/>
      <c r="AL660" s="10"/>
      <c r="AM660" s="10"/>
      <c r="AN660" s="10"/>
      <c r="AO660" s="10"/>
      <c r="AP660" s="10"/>
      <c r="AQ660" s="10"/>
      <c r="AR660" s="10"/>
      <c r="AS660" s="10"/>
      <c r="AT660" s="10"/>
      <c r="AU660" s="10"/>
    </row>
    <row r="661" spans="1:47"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50"/>
      <c r="AB661" s="10"/>
      <c r="AC661" s="10"/>
      <c r="AD661" s="10"/>
      <c r="AE661" s="10"/>
      <c r="AF661" s="10"/>
      <c r="AG661" s="10"/>
      <c r="AH661" s="10"/>
      <c r="AI661" s="10"/>
      <c r="AJ661" s="399"/>
      <c r="AK661" s="399"/>
      <c r="AL661" s="10"/>
      <c r="AM661" s="10"/>
      <c r="AN661" s="10"/>
      <c r="AO661" s="10"/>
      <c r="AP661" s="10"/>
      <c r="AQ661" s="10"/>
      <c r="AR661" s="10"/>
      <c r="AS661" s="10"/>
      <c r="AT661" s="10"/>
      <c r="AU661" s="10"/>
    </row>
    <row r="662" spans="1:47"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50"/>
      <c r="AB662" s="10"/>
      <c r="AC662" s="10"/>
      <c r="AD662" s="10"/>
      <c r="AE662" s="10"/>
      <c r="AF662" s="10"/>
      <c r="AG662" s="10"/>
      <c r="AH662" s="10"/>
      <c r="AI662" s="10"/>
      <c r="AJ662" s="399"/>
      <c r="AK662" s="399"/>
      <c r="AL662" s="10"/>
      <c r="AM662" s="10"/>
      <c r="AN662" s="10"/>
      <c r="AO662" s="10"/>
      <c r="AP662" s="10"/>
      <c r="AQ662" s="10"/>
      <c r="AR662" s="10"/>
      <c r="AS662" s="10"/>
      <c r="AT662" s="10"/>
      <c r="AU662" s="10"/>
    </row>
    <row r="663" spans="1:47"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50"/>
      <c r="AB663" s="10"/>
      <c r="AC663" s="10"/>
      <c r="AD663" s="10"/>
      <c r="AE663" s="10"/>
      <c r="AF663" s="10"/>
      <c r="AG663" s="10"/>
      <c r="AH663" s="10"/>
      <c r="AI663" s="10"/>
      <c r="AJ663" s="399"/>
      <c r="AK663" s="399"/>
      <c r="AL663" s="10"/>
      <c r="AM663" s="10"/>
      <c r="AN663" s="10"/>
      <c r="AO663" s="10"/>
      <c r="AP663" s="10"/>
      <c r="AQ663" s="10"/>
      <c r="AR663" s="10"/>
      <c r="AS663" s="10"/>
      <c r="AT663" s="10"/>
      <c r="AU663" s="10"/>
    </row>
    <row r="664" spans="1:47"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50"/>
      <c r="AB664" s="10"/>
      <c r="AC664" s="10"/>
      <c r="AD664" s="10"/>
      <c r="AE664" s="10"/>
      <c r="AF664" s="10"/>
      <c r="AG664" s="10"/>
      <c r="AH664" s="10"/>
      <c r="AI664" s="10"/>
      <c r="AJ664" s="399"/>
      <c r="AK664" s="399"/>
      <c r="AL664" s="10"/>
      <c r="AM664" s="10"/>
      <c r="AN664" s="10"/>
      <c r="AO664" s="10"/>
      <c r="AP664" s="10"/>
      <c r="AQ664" s="10"/>
      <c r="AR664" s="10"/>
      <c r="AS664" s="10"/>
      <c r="AT664" s="10"/>
      <c r="AU664" s="10"/>
    </row>
    <row r="665" spans="1:47"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50"/>
      <c r="AB665" s="10"/>
      <c r="AC665" s="10"/>
      <c r="AD665" s="10"/>
      <c r="AE665" s="10"/>
      <c r="AF665" s="10"/>
      <c r="AG665" s="10"/>
      <c r="AH665" s="10"/>
      <c r="AI665" s="10"/>
      <c r="AJ665" s="399"/>
      <c r="AK665" s="399"/>
      <c r="AL665" s="10"/>
      <c r="AM665" s="10"/>
      <c r="AN665" s="10"/>
      <c r="AO665" s="10"/>
      <c r="AP665" s="10"/>
      <c r="AQ665" s="10"/>
      <c r="AR665" s="10"/>
      <c r="AS665" s="10"/>
      <c r="AT665" s="10"/>
      <c r="AU665" s="10"/>
    </row>
    <row r="666" spans="1:47"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50"/>
      <c r="AB666" s="10"/>
      <c r="AC666" s="10"/>
      <c r="AD666" s="10"/>
      <c r="AE666" s="10"/>
      <c r="AF666" s="10"/>
      <c r="AG666" s="10"/>
      <c r="AH666" s="10"/>
      <c r="AI666" s="10"/>
      <c r="AJ666" s="399"/>
      <c r="AK666" s="399"/>
      <c r="AL666" s="10"/>
      <c r="AM666" s="10"/>
      <c r="AN666" s="10"/>
      <c r="AO666" s="10"/>
      <c r="AP666" s="10"/>
      <c r="AQ666" s="10"/>
      <c r="AR666" s="10"/>
      <c r="AS666" s="10"/>
      <c r="AT666" s="10"/>
      <c r="AU666" s="10"/>
    </row>
    <row r="667" spans="1:47"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50"/>
      <c r="AB667" s="10"/>
      <c r="AC667" s="10"/>
      <c r="AD667" s="10"/>
      <c r="AE667" s="10"/>
      <c r="AF667" s="10"/>
      <c r="AG667" s="10"/>
      <c r="AH667" s="10"/>
      <c r="AI667" s="10"/>
      <c r="AJ667" s="399"/>
      <c r="AK667" s="399"/>
      <c r="AL667" s="10"/>
      <c r="AM667" s="10"/>
      <c r="AN667" s="10"/>
      <c r="AO667" s="10"/>
      <c r="AP667" s="10"/>
      <c r="AQ667" s="10"/>
      <c r="AR667" s="10"/>
      <c r="AS667" s="10"/>
      <c r="AT667" s="10"/>
      <c r="AU667" s="10"/>
    </row>
    <row r="668" spans="1:47"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50"/>
      <c r="AB668" s="10"/>
      <c r="AC668" s="10"/>
      <c r="AD668" s="10"/>
      <c r="AE668" s="10"/>
      <c r="AF668" s="10"/>
      <c r="AG668" s="10"/>
      <c r="AH668" s="10"/>
      <c r="AI668" s="10"/>
      <c r="AJ668" s="399"/>
      <c r="AK668" s="399"/>
      <c r="AL668" s="10"/>
      <c r="AM668" s="10"/>
      <c r="AN668" s="10"/>
      <c r="AO668" s="10"/>
      <c r="AP668" s="10"/>
      <c r="AQ668" s="10"/>
      <c r="AR668" s="10"/>
      <c r="AS668" s="10"/>
      <c r="AT668" s="10"/>
      <c r="AU668" s="10"/>
    </row>
    <row r="669" spans="1:47"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50"/>
      <c r="AB669" s="10"/>
      <c r="AC669" s="10"/>
      <c r="AD669" s="10"/>
      <c r="AE669" s="10"/>
      <c r="AF669" s="10"/>
      <c r="AG669" s="10"/>
      <c r="AH669" s="10"/>
      <c r="AI669" s="10"/>
      <c r="AJ669" s="399"/>
      <c r="AK669" s="399"/>
      <c r="AL669" s="10"/>
      <c r="AM669" s="10"/>
      <c r="AN669" s="10"/>
      <c r="AO669" s="10"/>
      <c r="AP669" s="10"/>
      <c r="AQ669" s="10"/>
      <c r="AR669" s="10"/>
      <c r="AS669" s="10"/>
      <c r="AT669" s="10"/>
      <c r="AU669" s="10"/>
    </row>
    <row r="670" spans="1:47"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50"/>
      <c r="AB670" s="10"/>
      <c r="AC670" s="10"/>
      <c r="AD670" s="10"/>
      <c r="AE670" s="10"/>
      <c r="AF670" s="10"/>
      <c r="AG670" s="10"/>
      <c r="AH670" s="10"/>
      <c r="AI670" s="10"/>
      <c r="AJ670" s="399"/>
      <c r="AK670" s="399"/>
      <c r="AL670" s="10"/>
      <c r="AM670" s="10"/>
      <c r="AN670" s="10"/>
      <c r="AO670" s="10"/>
      <c r="AP670" s="10"/>
      <c r="AQ670" s="10"/>
      <c r="AR670" s="10"/>
      <c r="AS670" s="10"/>
      <c r="AT670" s="10"/>
      <c r="AU670" s="10"/>
    </row>
    <row r="671" spans="1:47"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50"/>
      <c r="AB671" s="10"/>
      <c r="AC671" s="10"/>
      <c r="AD671" s="10"/>
      <c r="AE671" s="10"/>
      <c r="AF671" s="10"/>
      <c r="AG671" s="10"/>
      <c r="AH671" s="10"/>
      <c r="AI671" s="10"/>
      <c r="AJ671" s="399"/>
      <c r="AK671" s="399"/>
      <c r="AL671" s="10"/>
      <c r="AM671" s="10"/>
      <c r="AN671" s="10"/>
      <c r="AO671" s="10"/>
      <c r="AP671" s="10"/>
      <c r="AQ671" s="10"/>
      <c r="AR671" s="10"/>
      <c r="AS671" s="10"/>
      <c r="AT671" s="10"/>
      <c r="AU671" s="10"/>
    </row>
    <row r="672" spans="1:47"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50"/>
      <c r="AB672" s="10"/>
      <c r="AC672" s="10"/>
      <c r="AD672" s="10"/>
      <c r="AE672" s="10"/>
      <c r="AF672" s="10"/>
      <c r="AG672" s="10"/>
      <c r="AH672" s="10"/>
      <c r="AI672" s="10"/>
      <c r="AJ672" s="399"/>
      <c r="AK672" s="399"/>
      <c r="AL672" s="10"/>
      <c r="AM672" s="10"/>
      <c r="AN672" s="10"/>
      <c r="AO672" s="10"/>
      <c r="AP672" s="10"/>
      <c r="AQ672" s="10"/>
      <c r="AR672" s="10"/>
      <c r="AS672" s="10"/>
      <c r="AT672" s="10"/>
      <c r="AU672" s="10"/>
    </row>
    <row r="673" spans="1:47"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50"/>
      <c r="AB673" s="10"/>
      <c r="AC673" s="10"/>
      <c r="AD673" s="10"/>
      <c r="AE673" s="10"/>
      <c r="AF673" s="10"/>
      <c r="AG673" s="10"/>
      <c r="AH673" s="10"/>
      <c r="AI673" s="10"/>
      <c r="AJ673" s="399"/>
      <c r="AK673" s="399"/>
      <c r="AL673" s="10"/>
      <c r="AM673" s="10"/>
      <c r="AN673" s="10"/>
      <c r="AO673" s="10"/>
      <c r="AP673" s="10"/>
      <c r="AQ673" s="10"/>
      <c r="AR673" s="10"/>
      <c r="AS673" s="10"/>
      <c r="AT673" s="10"/>
      <c r="AU673" s="10"/>
    </row>
    <row r="674" spans="1:47"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50"/>
      <c r="AB674" s="10"/>
      <c r="AC674" s="10"/>
      <c r="AD674" s="10"/>
      <c r="AE674" s="10"/>
      <c r="AF674" s="10"/>
      <c r="AG674" s="10"/>
      <c r="AH674" s="10"/>
      <c r="AI674" s="10"/>
      <c r="AJ674" s="399"/>
      <c r="AK674" s="399"/>
      <c r="AL674" s="10"/>
      <c r="AM674" s="10"/>
      <c r="AN674" s="10"/>
      <c r="AO674" s="10"/>
      <c r="AP674" s="10"/>
      <c r="AQ674" s="10"/>
      <c r="AR674" s="10"/>
      <c r="AS674" s="10"/>
      <c r="AT674" s="10"/>
      <c r="AU674" s="10"/>
    </row>
    <row r="675" spans="1:47"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50"/>
      <c r="AB675" s="10"/>
      <c r="AC675" s="10"/>
      <c r="AD675" s="10"/>
      <c r="AE675" s="10"/>
      <c r="AF675" s="10"/>
      <c r="AG675" s="10"/>
      <c r="AH675" s="10"/>
      <c r="AI675" s="10"/>
      <c r="AJ675" s="399"/>
      <c r="AK675" s="399"/>
      <c r="AL675" s="10"/>
      <c r="AM675" s="10"/>
      <c r="AN675" s="10"/>
      <c r="AO675" s="10"/>
      <c r="AP675" s="10"/>
      <c r="AQ675" s="10"/>
      <c r="AR675" s="10"/>
      <c r="AS675" s="10"/>
      <c r="AT675" s="10"/>
      <c r="AU675" s="10"/>
    </row>
    <row r="676" spans="1:47"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50"/>
      <c r="AB676" s="10"/>
      <c r="AC676" s="10"/>
      <c r="AD676" s="10"/>
      <c r="AE676" s="10"/>
      <c r="AF676" s="10"/>
      <c r="AG676" s="10"/>
      <c r="AH676" s="10"/>
      <c r="AI676" s="10"/>
      <c r="AJ676" s="399"/>
      <c r="AK676" s="399"/>
      <c r="AL676" s="10"/>
      <c r="AM676" s="10"/>
      <c r="AN676" s="10"/>
      <c r="AO676" s="10"/>
      <c r="AP676" s="10"/>
      <c r="AQ676" s="10"/>
      <c r="AR676" s="10"/>
      <c r="AS676" s="10"/>
      <c r="AT676" s="10"/>
      <c r="AU676" s="10"/>
    </row>
    <row r="677" spans="1:47"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50"/>
      <c r="AB677" s="10"/>
      <c r="AC677" s="10"/>
      <c r="AD677" s="10"/>
      <c r="AE677" s="10"/>
      <c r="AF677" s="10"/>
      <c r="AG677" s="10"/>
      <c r="AH677" s="10"/>
      <c r="AI677" s="10"/>
      <c r="AJ677" s="399"/>
      <c r="AK677" s="399"/>
      <c r="AL677" s="10"/>
      <c r="AM677" s="10"/>
      <c r="AN677" s="10"/>
      <c r="AO677" s="10"/>
      <c r="AP677" s="10"/>
      <c r="AQ677" s="10"/>
      <c r="AR677" s="10"/>
      <c r="AS677" s="10"/>
      <c r="AT677" s="10"/>
      <c r="AU677" s="10"/>
    </row>
    <row r="678" spans="1:47"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50"/>
      <c r="AB678" s="10"/>
      <c r="AC678" s="10"/>
      <c r="AD678" s="10"/>
      <c r="AE678" s="10"/>
      <c r="AF678" s="10"/>
      <c r="AG678" s="10"/>
      <c r="AH678" s="10"/>
      <c r="AI678" s="10"/>
      <c r="AJ678" s="399"/>
      <c r="AK678" s="399"/>
      <c r="AL678" s="10"/>
      <c r="AM678" s="10"/>
      <c r="AN678" s="10"/>
      <c r="AO678" s="10"/>
      <c r="AP678" s="10"/>
      <c r="AQ678" s="10"/>
      <c r="AR678" s="10"/>
      <c r="AS678" s="10"/>
      <c r="AT678" s="10"/>
      <c r="AU678" s="10"/>
    </row>
    <row r="679" spans="1:47"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50"/>
      <c r="AB679" s="10"/>
      <c r="AC679" s="10"/>
      <c r="AD679" s="10"/>
      <c r="AE679" s="10"/>
      <c r="AF679" s="10"/>
      <c r="AG679" s="10"/>
      <c r="AH679" s="10"/>
      <c r="AI679" s="10"/>
      <c r="AJ679" s="399"/>
      <c r="AK679" s="399"/>
      <c r="AL679" s="10"/>
      <c r="AM679" s="10"/>
      <c r="AN679" s="10"/>
      <c r="AO679" s="10"/>
      <c r="AP679" s="10"/>
      <c r="AQ679" s="10"/>
      <c r="AR679" s="10"/>
      <c r="AS679" s="10"/>
      <c r="AT679" s="10"/>
      <c r="AU679" s="10"/>
    </row>
    <row r="680" spans="1:47"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50"/>
      <c r="AB680" s="10"/>
      <c r="AC680" s="10"/>
      <c r="AD680" s="10"/>
      <c r="AE680" s="10"/>
      <c r="AF680" s="10"/>
      <c r="AG680" s="10"/>
      <c r="AH680" s="10"/>
      <c r="AI680" s="10"/>
      <c r="AJ680" s="399"/>
      <c r="AK680" s="399"/>
      <c r="AL680" s="10"/>
      <c r="AM680" s="10"/>
      <c r="AN680" s="10"/>
      <c r="AO680" s="10"/>
      <c r="AP680" s="10"/>
      <c r="AQ680" s="10"/>
      <c r="AR680" s="10"/>
      <c r="AS680" s="10"/>
      <c r="AT680" s="10"/>
      <c r="AU680" s="10"/>
    </row>
    <row r="681" spans="1:47"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50"/>
      <c r="AB681" s="10"/>
      <c r="AC681" s="10"/>
      <c r="AD681" s="10"/>
      <c r="AE681" s="10"/>
      <c r="AF681" s="10"/>
      <c r="AG681" s="10"/>
      <c r="AH681" s="10"/>
      <c r="AI681" s="10"/>
      <c r="AJ681" s="399"/>
      <c r="AK681" s="399"/>
      <c r="AL681" s="10"/>
      <c r="AM681" s="10"/>
      <c r="AN681" s="10"/>
      <c r="AO681" s="10"/>
      <c r="AP681" s="10"/>
      <c r="AQ681" s="10"/>
      <c r="AR681" s="10"/>
      <c r="AS681" s="10"/>
      <c r="AT681" s="10"/>
      <c r="AU681" s="10"/>
    </row>
    <row r="682" spans="1:47"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50"/>
      <c r="AB682" s="10"/>
      <c r="AC682" s="10"/>
      <c r="AD682" s="10"/>
      <c r="AE682" s="10"/>
      <c r="AF682" s="10"/>
      <c r="AG682" s="10"/>
      <c r="AH682" s="10"/>
      <c r="AI682" s="10"/>
      <c r="AJ682" s="399"/>
      <c r="AK682" s="399"/>
      <c r="AL682" s="10"/>
      <c r="AM682" s="10"/>
      <c r="AN682" s="10"/>
      <c r="AO682" s="10"/>
      <c r="AP682" s="10"/>
      <c r="AQ682" s="10"/>
      <c r="AR682" s="10"/>
      <c r="AS682" s="10"/>
      <c r="AT682" s="10"/>
      <c r="AU682" s="10"/>
    </row>
    <row r="683" spans="1:47"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50"/>
      <c r="AB683" s="10"/>
      <c r="AC683" s="10"/>
      <c r="AD683" s="10"/>
      <c r="AE683" s="10"/>
      <c r="AF683" s="10"/>
      <c r="AG683" s="10"/>
      <c r="AH683" s="10"/>
      <c r="AI683" s="10"/>
      <c r="AJ683" s="399"/>
      <c r="AK683" s="399"/>
      <c r="AL683" s="10"/>
      <c r="AM683" s="10"/>
      <c r="AN683" s="10"/>
      <c r="AO683" s="10"/>
      <c r="AP683" s="10"/>
      <c r="AQ683" s="10"/>
      <c r="AR683" s="10"/>
      <c r="AS683" s="10"/>
      <c r="AT683" s="10"/>
      <c r="AU683" s="10"/>
    </row>
    <row r="684" spans="1:47"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50"/>
      <c r="AB684" s="10"/>
      <c r="AC684" s="10"/>
      <c r="AD684" s="10"/>
      <c r="AE684" s="10"/>
      <c r="AF684" s="10"/>
      <c r="AG684" s="10"/>
      <c r="AH684" s="10"/>
      <c r="AI684" s="10"/>
      <c r="AJ684" s="399"/>
      <c r="AK684" s="399"/>
      <c r="AL684" s="10"/>
      <c r="AM684" s="10"/>
      <c r="AN684" s="10"/>
      <c r="AO684" s="10"/>
      <c r="AP684" s="10"/>
      <c r="AQ684" s="10"/>
      <c r="AR684" s="10"/>
      <c r="AS684" s="10"/>
      <c r="AT684" s="10"/>
      <c r="AU684" s="10"/>
    </row>
    <row r="685" spans="1:47"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50"/>
      <c r="AB685" s="10"/>
      <c r="AC685" s="10"/>
      <c r="AD685" s="10"/>
      <c r="AE685" s="10"/>
      <c r="AF685" s="10"/>
      <c r="AG685" s="10"/>
      <c r="AH685" s="10"/>
      <c r="AI685" s="10"/>
      <c r="AJ685" s="399"/>
      <c r="AK685" s="399"/>
      <c r="AL685" s="10"/>
      <c r="AM685" s="10"/>
      <c r="AN685" s="10"/>
      <c r="AO685" s="10"/>
      <c r="AP685" s="10"/>
      <c r="AQ685" s="10"/>
      <c r="AR685" s="10"/>
      <c r="AS685" s="10"/>
      <c r="AT685" s="10"/>
      <c r="AU685" s="10"/>
    </row>
    <row r="686" spans="1:47"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50"/>
      <c r="AB686" s="10"/>
      <c r="AC686" s="10"/>
      <c r="AD686" s="10"/>
      <c r="AE686" s="10"/>
      <c r="AF686" s="10"/>
      <c r="AG686" s="10"/>
      <c r="AH686" s="10"/>
      <c r="AI686" s="10"/>
      <c r="AJ686" s="399"/>
      <c r="AK686" s="399"/>
      <c r="AL686" s="10"/>
      <c r="AM686" s="10"/>
      <c r="AN686" s="10"/>
      <c r="AO686" s="10"/>
      <c r="AP686" s="10"/>
      <c r="AQ686" s="10"/>
      <c r="AR686" s="10"/>
      <c r="AS686" s="10"/>
      <c r="AT686" s="10"/>
      <c r="AU686" s="10"/>
    </row>
    <row r="687" spans="1:47"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50"/>
      <c r="AB687" s="10"/>
      <c r="AC687" s="10"/>
      <c r="AD687" s="10"/>
      <c r="AE687" s="10"/>
      <c r="AF687" s="10"/>
      <c r="AG687" s="10"/>
      <c r="AH687" s="10"/>
      <c r="AI687" s="10"/>
      <c r="AJ687" s="399"/>
      <c r="AK687" s="399"/>
      <c r="AL687" s="10"/>
      <c r="AM687" s="10"/>
      <c r="AN687" s="10"/>
      <c r="AO687" s="10"/>
      <c r="AP687" s="10"/>
      <c r="AQ687" s="10"/>
      <c r="AR687" s="10"/>
      <c r="AS687" s="10"/>
      <c r="AT687" s="10"/>
      <c r="AU687" s="10"/>
    </row>
    <row r="688" spans="1:47"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50"/>
      <c r="AB688" s="10"/>
      <c r="AC688" s="10"/>
      <c r="AD688" s="10"/>
      <c r="AE688" s="10"/>
      <c r="AF688" s="10"/>
      <c r="AG688" s="10"/>
      <c r="AH688" s="10"/>
      <c r="AI688" s="10"/>
      <c r="AJ688" s="399"/>
      <c r="AK688" s="399"/>
      <c r="AL688" s="10"/>
      <c r="AM688" s="10"/>
      <c r="AN688" s="10"/>
      <c r="AO688" s="10"/>
      <c r="AP688" s="10"/>
      <c r="AQ688" s="10"/>
      <c r="AR688" s="10"/>
      <c r="AS688" s="10"/>
      <c r="AT688" s="10"/>
      <c r="AU688" s="10"/>
    </row>
    <row r="689" spans="1:47"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50"/>
      <c r="AB689" s="10"/>
      <c r="AC689" s="10"/>
      <c r="AD689" s="10"/>
      <c r="AE689" s="10"/>
      <c r="AF689" s="10"/>
      <c r="AG689" s="10"/>
      <c r="AH689" s="10"/>
      <c r="AI689" s="10"/>
      <c r="AJ689" s="399"/>
      <c r="AK689" s="399"/>
      <c r="AL689" s="10"/>
      <c r="AM689" s="10"/>
      <c r="AN689" s="10"/>
      <c r="AO689" s="10"/>
      <c r="AP689" s="10"/>
      <c r="AQ689" s="10"/>
      <c r="AR689" s="10"/>
      <c r="AS689" s="10"/>
      <c r="AT689" s="10"/>
      <c r="AU689" s="10"/>
    </row>
    <row r="690" spans="1:47"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50"/>
      <c r="AB690" s="10"/>
      <c r="AC690" s="10"/>
      <c r="AD690" s="10"/>
      <c r="AE690" s="10"/>
      <c r="AF690" s="10"/>
      <c r="AG690" s="10"/>
      <c r="AH690" s="10"/>
      <c r="AI690" s="10"/>
      <c r="AJ690" s="399"/>
      <c r="AK690" s="399"/>
      <c r="AL690" s="10"/>
      <c r="AM690" s="10"/>
      <c r="AN690" s="10"/>
      <c r="AO690" s="10"/>
      <c r="AP690" s="10"/>
      <c r="AQ690" s="10"/>
      <c r="AR690" s="10"/>
      <c r="AS690" s="10"/>
      <c r="AT690" s="10"/>
      <c r="AU690" s="10"/>
    </row>
    <row r="691" spans="1:47"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50"/>
      <c r="AB691" s="10"/>
      <c r="AC691" s="10"/>
      <c r="AD691" s="10"/>
      <c r="AE691" s="10"/>
      <c r="AF691" s="10"/>
      <c r="AG691" s="10"/>
      <c r="AH691" s="10"/>
      <c r="AI691" s="10"/>
      <c r="AJ691" s="399"/>
      <c r="AK691" s="399"/>
      <c r="AL691" s="10"/>
      <c r="AM691" s="10"/>
      <c r="AN691" s="10"/>
      <c r="AO691" s="10"/>
      <c r="AP691" s="10"/>
      <c r="AQ691" s="10"/>
      <c r="AR691" s="10"/>
      <c r="AS691" s="10"/>
      <c r="AT691" s="10"/>
      <c r="AU691" s="10"/>
    </row>
    <row r="692" spans="1:47"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50"/>
      <c r="AB692" s="10"/>
      <c r="AC692" s="10"/>
      <c r="AD692" s="10"/>
      <c r="AE692" s="10"/>
      <c r="AF692" s="10"/>
      <c r="AG692" s="10"/>
      <c r="AH692" s="10"/>
      <c r="AI692" s="10"/>
      <c r="AJ692" s="399"/>
      <c r="AK692" s="399"/>
      <c r="AL692" s="10"/>
      <c r="AM692" s="10"/>
      <c r="AN692" s="10"/>
      <c r="AO692" s="10"/>
      <c r="AP692" s="10"/>
      <c r="AQ692" s="10"/>
      <c r="AR692" s="10"/>
      <c r="AS692" s="10"/>
      <c r="AT692" s="10"/>
      <c r="AU692" s="10"/>
    </row>
    <row r="693" spans="1:47"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50"/>
      <c r="AB693" s="10"/>
      <c r="AC693" s="10"/>
      <c r="AD693" s="10"/>
      <c r="AE693" s="10"/>
      <c r="AF693" s="10"/>
      <c r="AG693" s="10"/>
      <c r="AH693" s="10"/>
      <c r="AI693" s="10"/>
      <c r="AJ693" s="399"/>
      <c r="AK693" s="399"/>
      <c r="AL693" s="10"/>
      <c r="AM693" s="10"/>
      <c r="AN693" s="10"/>
      <c r="AO693" s="10"/>
      <c r="AP693" s="10"/>
      <c r="AQ693" s="10"/>
      <c r="AR693" s="10"/>
      <c r="AS693" s="10"/>
      <c r="AT693" s="10"/>
      <c r="AU693" s="10"/>
    </row>
    <row r="694" spans="1:47"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50"/>
      <c r="AB694" s="10"/>
      <c r="AC694" s="10"/>
      <c r="AD694" s="10"/>
      <c r="AE694" s="10"/>
      <c r="AF694" s="10"/>
      <c r="AG694" s="10"/>
      <c r="AH694" s="10"/>
      <c r="AI694" s="10"/>
      <c r="AJ694" s="399"/>
      <c r="AK694" s="399"/>
      <c r="AL694" s="10"/>
      <c r="AM694" s="10"/>
      <c r="AN694" s="10"/>
      <c r="AO694" s="10"/>
      <c r="AP694" s="10"/>
      <c r="AQ694" s="10"/>
      <c r="AR694" s="10"/>
      <c r="AS694" s="10"/>
      <c r="AT694" s="10"/>
      <c r="AU694" s="10"/>
    </row>
    <row r="695" spans="1:47"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50"/>
      <c r="AB695" s="10"/>
      <c r="AC695" s="10"/>
      <c r="AD695" s="10"/>
      <c r="AE695" s="10"/>
      <c r="AF695" s="10"/>
      <c r="AG695" s="10"/>
      <c r="AH695" s="10"/>
      <c r="AI695" s="10"/>
      <c r="AJ695" s="399"/>
      <c r="AK695" s="399"/>
      <c r="AL695" s="10"/>
      <c r="AM695" s="10"/>
      <c r="AN695" s="10"/>
      <c r="AO695" s="10"/>
      <c r="AP695" s="10"/>
      <c r="AQ695" s="10"/>
      <c r="AR695" s="10"/>
      <c r="AS695" s="10"/>
      <c r="AT695" s="10"/>
      <c r="AU695" s="10"/>
    </row>
    <row r="696" spans="1:47"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50"/>
      <c r="AB696" s="10"/>
      <c r="AC696" s="10"/>
      <c r="AD696" s="10"/>
      <c r="AE696" s="10"/>
      <c r="AF696" s="10"/>
      <c r="AG696" s="10"/>
      <c r="AH696" s="10"/>
      <c r="AI696" s="10"/>
      <c r="AJ696" s="399"/>
      <c r="AK696" s="399"/>
      <c r="AL696" s="10"/>
      <c r="AM696" s="10"/>
      <c r="AN696" s="10"/>
      <c r="AO696" s="10"/>
      <c r="AP696" s="10"/>
      <c r="AQ696" s="10"/>
      <c r="AR696" s="10"/>
      <c r="AS696" s="10"/>
      <c r="AT696" s="10"/>
      <c r="AU696" s="10"/>
    </row>
    <row r="697" spans="1:47"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50"/>
      <c r="AB697" s="10"/>
      <c r="AC697" s="10"/>
      <c r="AD697" s="10"/>
      <c r="AE697" s="10"/>
      <c r="AF697" s="10"/>
      <c r="AG697" s="10"/>
      <c r="AH697" s="10"/>
      <c r="AI697" s="10"/>
      <c r="AJ697" s="399"/>
      <c r="AK697" s="399"/>
      <c r="AL697" s="10"/>
      <c r="AM697" s="10"/>
      <c r="AN697" s="10"/>
      <c r="AO697" s="10"/>
      <c r="AP697" s="10"/>
      <c r="AQ697" s="10"/>
      <c r="AR697" s="10"/>
      <c r="AS697" s="10"/>
      <c r="AT697" s="10"/>
      <c r="AU697" s="10"/>
    </row>
    <row r="698" spans="1:47"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50"/>
      <c r="AB698" s="10"/>
      <c r="AC698" s="10"/>
      <c r="AD698" s="10"/>
      <c r="AE698" s="10"/>
      <c r="AF698" s="10"/>
      <c r="AG698" s="10"/>
      <c r="AH698" s="10"/>
      <c r="AI698" s="10"/>
      <c r="AJ698" s="399"/>
      <c r="AK698" s="399"/>
      <c r="AL698" s="10"/>
      <c r="AM698" s="10"/>
      <c r="AN698" s="10"/>
      <c r="AO698" s="10"/>
      <c r="AP698" s="10"/>
      <c r="AQ698" s="10"/>
      <c r="AR698" s="10"/>
      <c r="AS698" s="10"/>
      <c r="AT698" s="10"/>
      <c r="AU698" s="10"/>
    </row>
    <row r="699" spans="1:47"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50"/>
      <c r="AB699" s="10"/>
      <c r="AC699" s="10"/>
      <c r="AD699" s="10"/>
      <c r="AE699" s="10"/>
      <c r="AF699" s="10"/>
      <c r="AG699" s="10"/>
      <c r="AH699" s="10"/>
      <c r="AI699" s="10"/>
      <c r="AJ699" s="399"/>
      <c r="AK699" s="399"/>
      <c r="AL699" s="10"/>
      <c r="AM699" s="10"/>
      <c r="AN699" s="10"/>
      <c r="AO699" s="10"/>
      <c r="AP699" s="10"/>
      <c r="AQ699" s="10"/>
      <c r="AR699" s="10"/>
      <c r="AS699" s="10"/>
      <c r="AT699" s="10"/>
      <c r="AU699" s="10"/>
    </row>
    <row r="700" spans="1:47"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50"/>
      <c r="AB700" s="10"/>
      <c r="AC700" s="10"/>
      <c r="AD700" s="10"/>
      <c r="AE700" s="10"/>
      <c r="AF700" s="10"/>
      <c r="AG700" s="10"/>
      <c r="AH700" s="10"/>
      <c r="AI700" s="10"/>
      <c r="AJ700" s="399"/>
      <c r="AK700" s="399"/>
      <c r="AL700" s="10"/>
      <c r="AM700" s="10"/>
      <c r="AN700" s="10"/>
      <c r="AO700" s="10"/>
      <c r="AP700" s="10"/>
      <c r="AQ700" s="10"/>
      <c r="AR700" s="10"/>
      <c r="AS700" s="10"/>
      <c r="AT700" s="10"/>
      <c r="AU700" s="10"/>
    </row>
    <row r="701" spans="1:47"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50"/>
      <c r="AB701" s="10"/>
      <c r="AC701" s="10"/>
      <c r="AD701" s="10"/>
      <c r="AE701" s="10"/>
      <c r="AF701" s="10"/>
      <c r="AG701" s="10"/>
      <c r="AH701" s="10"/>
      <c r="AI701" s="10"/>
      <c r="AJ701" s="399"/>
      <c r="AK701" s="399"/>
      <c r="AL701" s="10"/>
      <c r="AM701" s="10"/>
      <c r="AN701" s="10"/>
      <c r="AO701" s="10"/>
      <c r="AP701" s="10"/>
      <c r="AQ701" s="10"/>
      <c r="AR701" s="10"/>
      <c r="AS701" s="10"/>
      <c r="AT701" s="10"/>
      <c r="AU701" s="10"/>
    </row>
    <row r="702" spans="1:47"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50"/>
      <c r="AB702" s="10"/>
      <c r="AC702" s="10"/>
      <c r="AD702" s="10"/>
      <c r="AE702" s="10"/>
      <c r="AF702" s="10"/>
      <c r="AG702" s="10"/>
      <c r="AH702" s="10"/>
      <c r="AI702" s="10"/>
      <c r="AJ702" s="399"/>
      <c r="AK702" s="399"/>
      <c r="AL702" s="10"/>
      <c r="AM702" s="10"/>
      <c r="AN702" s="10"/>
      <c r="AO702" s="10"/>
      <c r="AP702" s="10"/>
      <c r="AQ702" s="10"/>
      <c r="AR702" s="10"/>
      <c r="AS702" s="10"/>
      <c r="AT702" s="10"/>
      <c r="AU702" s="10"/>
    </row>
    <row r="703" spans="1:47"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50"/>
      <c r="AB703" s="10"/>
      <c r="AC703" s="10"/>
      <c r="AD703" s="10"/>
      <c r="AE703" s="10"/>
      <c r="AF703" s="10"/>
      <c r="AG703" s="10"/>
      <c r="AH703" s="10"/>
      <c r="AI703" s="10"/>
      <c r="AJ703" s="399"/>
      <c r="AK703" s="399"/>
      <c r="AL703" s="10"/>
      <c r="AM703" s="10"/>
      <c r="AN703" s="10"/>
      <c r="AO703" s="10"/>
      <c r="AP703" s="10"/>
      <c r="AQ703" s="10"/>
      <c r="AR703" s="10"/>
      <c r="AS703" s="10"/>
      <c r="AT703" s="10"/>
      <c r="AU703" s="10"/>
    </row>
    <row r="704" spans="1:47"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50"/>
      <c r="AB704" s="10"/>
      <c r="AC704" s="10"/>
      <c r="AD704" s="10"/>
      <c r="AE704" s="10"/>
      <c r="AF704" s="10"/>
      <c r="AG704" s="10"/>
      <c r="AH704" s="10"/>
      <c r="AI704" s="10"/>
      <c r="AJ704" s="399"/>
      <c r="AK704" s="399"/>
      <c r="AL704" s="10"/>
      <c r="AM704" s="10"/>
      <c r="AN704" s="10"/>
      <c r="AO704" s="10"/>
      <c r="AP704" s="10"/>
      <c r="AQ704" s="10"/>
      <c r="AR704" s="10"/>
      <c r="AS704" s="10"/>
      <c r="AT704" s="10"/>
      <c r="AU704" s="10"/>
    </row>
    <row r="705" spans="1:47"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50"/>
      <c r="AB705" s="10"/>
      <c r="AC705" s="10"/>
      <c r="AD705" s="10"/>
      <c r="AE705" s="10"/>
      <c r="AF705" s="10"/>
      <c r="AG705" s="10"/>
      <c r="AH705" s="10"/>
      <c r="AI705" s="10"/>
      <c r="AJ705" s="399"/>
      <c r="AK705" s="399"/>
      <c r="AL705" s="10"/>
      <c r="AM705" s="10"/>
      <c r="AN705" s="10"/>
      <c r="AO705" s="10"/>
      <c r="AP705" s="10"/>
      <c r="AQ705" s="10"/>
      <c r="AR705" s="10"/>
      <c r="AS705" s="10"/>
      <c r="AT705" s="10"/>
      <c r="AU705" s="10"/>
    </row>
    <row r="706" spans="1:47"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50"/>
      <c r="AB706" s="10"/>
      <c r="AC706" s="10"/>
      <c r="AD706" s="10"/>
      <c r="AE706" s="10"/>
      <c r="AF706" s="10"/>
      <c r="AG706" s="10"/>
      <c r="AH706" s="10"/>
      <c r="AI706" s="10"/>
      <c r="AJ706" s="399"/>
      <c r="AK706" s="399"/>
      <c r="AL706" s="10"/>
      <c r="AM706" s="10"/>
      <c r="AN706" s="10"/>
      <c r="AO706" s="10"/>
      <c r="AP706" s="10"/>
      <c r="AQ706" s="10"/>
      <c r="AR706" s="10"/>
      <c r="AS706" s="10"/>
      <c r="AT706" s="10"/>
      <c r="AU706" s="10"/>
    </row>
    <row r="707" spans="1:47"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50"/>
      <c r="AB707" s="10"/>
      <c r="AC707" s="10"/>
      <c r="AD707" s="10"/>
      <c r="AE707" s="10"/>
      <c r="AF707" s="10"/>
      <c r="AG707" s="10"/>
      <c r="AH707" s="10"/>
      <c r="AI707" s="10"/>
      <c r="AJ707" s="399"/>
      <c r="AK707" s="399"/>
      <c r="AL707" s="10"/>
      <c r="AM707" s="10"/>
      <c r="AN707" s="10"/>
      <c r="AO707" s="10"/>
      <c r="AP707" s="10"/>
      <c r="AQ707" s="10"/>
      <c r="AR707" s="10"/>
      <c r="AS707" s="10"/>
      <c r="AT707" s="10"/>
      <c r="AU707" s="10"/>
    </row>
    <row r="708" spans="1:47"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50"/>
      <c r="AB708" s="10"/>
      <c r="AC708" s="10"/>
      <c r="AD708" s="10"/>
      <c r="AE708" s="10"/>
      <c r="AF708" s="10"/>
      <c r="AG708" s="10"/>
      <c r="AH708" s="10"/>
      <c r="AI708" s="10"/>
      <c r="AJ708" s="399"/>
      <c r="AK708" s="399"/>
      <c r="AL708" s="10"/>
      <c r="AM708" s="10"/>
      <c r="AN708" s="10"/>
      <c r="AO708" s="10"/>
      <c r="AP708" s="10"/>
      <c r="AQ708" s="10"/>
      <c r="AR708" s="10"/>
      <c r="AS708" s="10"/>
      <c r="AT708" s="10"/>
      <c r="AU708" s="10"/>
    </row>
    <row r="709" spans="1:47"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50"/>
      <c r="AB709" s="10"/>
      <c r="AC709" s="10"/>
      <c r="AD709" s="10"/>
      <c r="AE709" s="10"/>
      <c r="AF709" s="10"/>
      <c r="AG709" s="10"/>
      <c r="AH709" s="10"/>
      <c r="AI709" s="10"/>
      <c r="AJ709" s="399"/>
      <c r="AK709" s="399"/>
      <c r="AL709" s="10"/>
      <c r="AM709" s="10"/>
      <c r="AN709" s="10"/>
      <c r="AO709" s="10"/>
      <c r="AP709" s="10"/>
      <c r="AQ709" s="10"/>
      <c r="AR709" s="10"/>
      <c r="AS709" s="10"/>
      <c r="AT709" s="10"/>
      <c r="AU709" s="10"/>
    </row>
    <row r="710" spans="1:47"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50"/>
      <c r="AB710" s="10"/>
      <c r="AC710" s="10"/>
      <c r="AD710" s="10"/>
      <c r="AE710" s="10"/>
      <c r="AF710" s="10"/>
      <c r="AG710" s="10"/>
      <c r="AH710" s="10"/>
      <c r="AI710" s="10"/>
      <c r="AJ710" s="399"/>
      <c r="AK710" s="399"/>
      <c r="AL710" s="10"/>
      <c r="AM710" s="10"/>
      <c r="AN710" s="10"/>
      <c r="AO710" s="10"/>
      <c r="AP710" s="10"/>
      <c r="AQ710" s="10"/>
      <c r="AR710" s="10"/>
      <c r="AS710" s="10"/>
      <c r="AT710" s="10"/>
      <c r="AU710" s="10"/>
    </row>
    <row r="711" spans="1:47"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50"/>
      <c r="AB711" s="10"/>
      <c r="AC711" s="10"/>
      <c r="AD711" s="10"/>
      <c r="AE711" s="10"/>
      <c r="AF711" s="10"/>
      <c r="AG711" s="10"/>
      <c r="AH711" s="10"/>
      <c r="AI711" s="10"/>
      <c r="AJ711" s="399"/>
      <c r="AK711" s="399"/>
      <c r="AL711" s="10"/>
      <c r="AM711" s="10"/>
      <c r="AN711" s="10"/>
      <c r="AO711" s="10"/>
      <c r="AP711" s="10"/>
      <c r="AQ711" s="10"/>
      <c r="AR711" s="10"/>
      <c r="AS711" s="10"/>
      <c r="AT711" s="10"/>
      <c r="AU711" s="10"/>
    </row>
    <row r="712" spans="1:47"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50"/>
      <c r="AB712" s="10"/>
      <c r="AC712" s="10"/>
      <c r="AD712" s="10"/>
      <c r="AE712" s="10"/>
      <c r="AF712" s="10"/>
      <c r="AG712" s="10"/>
      <c r="AH712" s="10"/>
      <c r="AI712" s="10"/>
      <c r="AJ712" s="399"/>
      <c r="AK712" s="399"/>
      <c r="AL712" s="10"/>
      <c r="AM712" s="10"/>
      <c r="AN712" s="10"/>
      <c r="AO712" s="10"/>
      <c r="AP712" s="10"/>
      <c r="AQ712" s="10"/>
      <c r="AR712" s="10"/>
      <c r="AS712" s="10"/>
      <c r="AT712" s="10"/>
      <c r="AU712" s="10"/>
    </row>
    <row r="713" spans="1:47"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50"/>
      <c r="AB713" s="10"/>
      <c r="AC713" s="10"/>
      <c r="AD713" s="10"/>
      <c r="AE713" s="10"/>
      <c r="AF713" s="10"/>
      <c r="AG713" s="10"/>
      <c r="AH713" s="10"/>
      <c r="AI713" s="10"/>
      <c r="AJ713" s="399"/>
      <c r="AK713" s="399"/>
      <c r="AL713" s="10"/>
      <c r="AM713" s="10"/>
      <c r="AN713" s="10"/>
      <c r="AO713" s="10"/>
      <c r="AP713" s="10"/>
      <c r="AQ713" s="10"/>
      <c r="AR713" s="10"/>
      <c r="AS713" s="10"/>
      <c r="AT713" s="10"/>
      <c r="AU713" s="10"/>
    </row>
    <row r="714" spans="1:47"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50"/>
      <c r="AB714" s="10"/>
      <c r="AC714" s="10"/>
      <c r="AD714" s="10"/>
      <c r="AE714" s="10"/>
      <c r="AF714" s="10"/>
      <c r="AG714" s="10"/>
      <c r="AH714" s="10"/>
      <c r="AI714" s="10"/>
      <c r="AJ714" s="399"/>
      <c r="AK714" s="399"/>
      <c r="AL714" s="10"/>
      <c r="AM714" s="10"/>
      <c r="AN714" s="10"/>
      <c r="AO714" s="10"/>
      <c r="AP714" s="10"/>
      <c r="AQ714" s="10"/>
      <c r="AR714" s="10"/>
      <c r="AS714" s="10"/>
      <c r="AT714" s="10"/>
      <c r="AU714" s="10"/>
    </row>
    <row r="715" spans="1:47"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50"/>
      <c r="AB715" s="10"/>
      <c r="AC715" s="10"/>
      <c r="AD715" s="10"/>
      <c r="AE715" s="10"/>
      <c r="AF715" s="10"/>
      <c r="AG715" s="10"/>
      <c r="AH715" s="10"/>
      <c r="AI715" s="10"/>
      <c r="AJ715" s="399"/>
      <c r="AK715" s="399"/>
      <c r="AL715" s="10"/>
      <c r="AM715" s="10"/>
      <c r="AN715" s="10"/>
      <c r="AO715" s="10"/>
      <c r="AP715" s="10"/>
      <c r="AQ715" s="10"/>
      <c r="AR715" s="10"/>
      <c r="AS715" s="10"/>
      <c r="AT715" s="10"/>
      <c r="AU715" s="10"/>
    </row>
    <row r="716" spans="1:47"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50"/>
      <c r="AB716" s="10"/>
      <c r="AC716" s="10"/>
      <c r="AD716" s="10"/>
      <c r="AE716" s="10"/>
      <c r="AF716" s="10"/>
      <c r="AG716" s="10"/>
      <c r="AH716" s="10"/>
      <c r="AI716" s="10"/>
      <c r="AJ716" s="399"/>
      <c r="AK716" s="399"/>
      <c r="AL716" s="10"/>
      <c r="AM716" s="10"/>
      <c r="AN716" s="10"/>
      <c r="AO716" s="10"/>
      <c r="AP716" s="10"/>
      <c r="AQ716" s="10"/>
      <c r="AR716" s="10"/>
      <c r="AS716" s="10"/>
      <c r="AT716" s="10"/>
      <c r="AU716" s="10"/>
    </row>
    <row r="717" spans="1:47"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50"/>
      <c r="AB717" s="10"/>
      <c r="AC717" s="10"/>
      <c r="AD717" s="10"/>
      <c r="AE717" s="10"/>
      <c r="AF717" s="10"/>
      <c r="AG717" s="10"/>
      <c r="AH717" s="10"/>
      <c r="AI717" s="10"/>
      <c r="AJ717" s="399"/>
      <c r="AK717" s="399"/>
      <c r="AL717" s="10"/>
      <c r="AM717" s="10"/>
      <c r="AN717" s="10"/>
      <c r="AO717" s="10"/>
      <c r="AP717" s="10"/>
      <c r="AQ717" s="10"/>
      <c r="AR717" s="10"/>
      <c r="AS717" s="10"/>
      <c r="AT717" s="10"/>
      <c r="AU717" s="10"/>
    </row>
    <row r="718" spans="1:47"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50"/>
      <c r="AB718" s="10"/>
      <c r="AC718" s="10"/>
      <c r="AD718" s="10"/>
      <c r="AE718" s="10"/>
      <c r="AF718" s="10"/>
      <c r="AG718" s="10"/>
      <c r="AH718" s="10"/>
      <c r="AI718" s="10"/>
      <c r="AJ718" s="399"/>
      <c r="AK718" s="399"/>
      <c r="AL718" s="10"/>
      <c r="AM718" s="10"/>
      <c r="AN718" s="10"/>
      <c r="AO718" s="10"/>
      <c r="AP718" s="10"/>
      <c r="AQ718" s="10"/>
      <c r="AR718" s="10"/>
      <c r="AS718" s="10"/>
      <c r="AT718" s="10"/>
      <c r="AU718" s="10"/>
    </row>
    <row r="719" spans="1:47"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50"/>
      <c r="AB719" s="10"/>
      <c r="AC719" s="10"/>
      <c r="AD719" s="10"/>
      <c r="AE719" s="10"/>
      <c r="AF719" s="10"/>
      <c r="AG719" s="10"/>
      <c r="AH719" s="10"/>
      <c r="AI719" s="10"/>
      <c r="AJ719" s="399"/>
      <c r="AK719" s="399"/>
      <c r="AL719" s="10"/>
      <c r="AM719" s="10"/>
      <c r="AN719" s="10"/>
      <c r="AO719" s="10"/>
      <c r="AP719" s="10"/>
      <c r="AQ719" s="10"/>
      <c r="AR719" s="10"/>
      <c r="AS719" s="10"/>
      <c r="AT719" s="10"/>
      <c r="AU719" s="10"/>
    </row>
    <row r="720" spans="1:47"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50"/>
      <c r="AB720" s="10"/>
      <c r="AC720" s="10"/>
      <c r="AD720" s="10"/>
      <c r="AE720" s="10"/>
      <c r="AF720" s="10"/>
      <c r="AG720" s="10"/>
      <c r="AH720" s="10"/>
      <c r="AI720" s="10"/>
      <c r="AJ720" s="399"/>
      <c r="AK720" s="399"/>
      <c r="AL720" s="10"/>
      <c r="AM720" s="10"/>
      <c r="AN720" s="10"/>
      <c r="AO720" s="10"/>
      <c r="AP720" s="10"/>
      <c r="AQ720" s="10"/>
      <c r="AR720" s="10"/>
      <c r="AS720" s="10"/>
      <c r="AT720" s="10"/>
      <c r="AU720" s="10"/>
    </row>
    <row r="721" spans="1:47"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50"/>
      <c r="AB721" s="10"/>
      <c r="AC721" s="10"/>
      <c r="AD721" s="10"/>
      <c r="AE721" s="10"/>
      <c r="AF721" s="10"/>
      <c r="AG721" s="10"/>
      <c r="AH721" s="10"/>
      <c r="AI721" s="10"/>
      <c r="AJ721" s="399"/>
      <c r="AK721" s="399"/>
      <c r="AL721" s="10"/>
      <c r="AM721" s="10"/>
      <c r="AN721" s="10"/>
      <c r="AO721" s="10"/>
      <c r="AP721" s="10"/>
      <c r="AQ721" s="10"/>
      <c r="AR721" s="10"/>
      <c r="AS721" s="10"/>
      <c r="AT721" s="10"/>
      <c r="AU721" s="10"/>
    </row>
    <row r="722" spans="1:47"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50"/>
      <c r="AB722" s="10"/>
      <c r="AC722" s="10"/>
      <c r="AD722" s="10"/>
      <c r="AE722" s="10"/>
      <c r="AF722" s="10"/>
      <c r="AG722" s="10"/>
      <c r="AH722" s="10"/>
      <c r="AI722" s="10"/>
      <c r="AJ722" s="399"/>
      <c r="AK722" s="399"/>
      <c r="AL722" s="10"/>
      <c r="AM722" s="10"/>
      <c r="AN722" s="10"/>
      <c r="AO722" s="10"/>
      <c r="AP722" s="10"/>
      <c r="AQ722" s="10"/>
      <c r="AR722" s="10"/>
      <c r="AS722" s="10"/>
      <c r="AT722" s="10"/>
      <c r="AU722" s="10"/>
    </row>
    <row r="723" spans="1:47"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50"/>
      <c r="AB723" s="10"/>
      <c r="AC723" s="10"/>
      <c r="AD723" s="10"/>
      <c r="AE723" s="10"/>
      <c r="AF723" s="10"/>
      <c r="AG723" s="10"/>
      <c r="AH723" s="10"/>
      <c r="AI723" s="10"/>
      <c r="AJ723" s="399"/>
      <c r="AK723" s="399"/>
      <c r="AL723" s="10"/>
      <c r="AM723" s="10"/>
      <c r="AN723" s="10"/>
      <c r="AO723" s="10"/>
      <c r="AP723" s="10"/>
      <c r="AQ723" s="10"/>
      <c r="AR723" s="10"/>
      <c r="AS723" s="10"/>
      <c r="AT723" s="10"/>
      <c r="AU723" s="10"/>
    </row>
    <row r="724" spans="1:47"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50"/>
      <c r="AB724" s="10"/>
      <c r="AC724" s="10"/>
      <c r="AD724" s="10"/>
      <c r="AE724" s="10"/>
      <c r="AF724" s="10"/>
      <c r="AG724" s="10"/>
      <c r="AH724" s="10"/>
      <c r="AI724" s="10"/>
      <c r="AJ724" s="399"/>
      <c r="AK724" s="399"/>
      <c r="AL724" s="10"/>
      <c r="AM724" s="10"/>
      <c r="AN724" s="10"/>
      <c r="AO724" s="10"/>
      <c r="AP724" s="10"/>
      <c r="AQ724" s="10"/>
      <c r="AR724" s="10"/>
      <c r="AS724" s="10"/>
      <c r="AT724" s="10"/>
      <c r="AU724" s="10"/>
    </row>
    <row r="725" spans="1:47"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50"/>
      <c r="AB725" s="10"/>
      <c r="AC725" s="10"/>
      <c r="AD725" s="10"/>
      <c r="AE725" s="10"/>
      <c r="AF725" s="10"/>
      <c r="AG725" s="10"/>
      <c r="AH725" s="10"/>
      <c r="AI725" s="10"/>
      <c r="AJ725" s="399"/>
      <c r="AK725" s="399"/>
      <c r="AL725" s="10"/>
      <c r="AM725" s="10"/>
      <c r="AN725" s="10"/>
      <c r="AO725" s="10"/>
      <c r="AP725" s="10"/>
      <c r="AQ725" s="10"/>
      <c r="AR725" s="10"/>
      <c r="AS725" s="10"/>
      <c r="AT725" s="10"/>
      <c r="AU725" s="10"/>
    </row>
    <row r="726" spans="1:47"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50"/>
      <c r="AB726" s="10"/>
      <c r="AC726" s="10"/>
      <c r="AD726" s="10"/>
      <c r="AE726" s="10"/>
      <c r="AF726" s="10"/>
      <c r="AG726" s="10"/>
      <c r="AH726" s="10"/>
      <c r="AI726" s="10"/>
      <c r="AJ726" s="399"/>
      <c r="AK726" s="399"/>
      <c r="AL726" s="10"/>
      <c r="AM726" s="10"/>
      <c r="AN726" s="10"/>
      <c r="AO726" s="10"/>
      <c r="AP726" s="10"/>
      <c r="AQ726" s="10"/>
      <c r="AR726" s="10"/>
      <c r="AS726" s="10"/>
      <c r="AT726" s="10"/>
      <c r="AU726" s="10"/>
    </row>
    <row r="727" spans="1:47"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50"/>
      <c r="AB727" s="10"/>
      <c r="AC727" s="10"/>
      <c r="AD727" s="10"/>
      <c r="AE727" s="10"/>
      <c r="AF727" s="10"/>
      <c r="AG727" s="10"/>
      <c r="AH727" s="10"/>
      <c r="AI727" s="10"/>
      <c r="AJ727" s="399"/>
      <c r="AK727" s="399"/>
      <c r="AL727" s="10"/>
      <c r="AM727" s="10"/>
      <c r="AN727" s="10"/>
      <c r="AO727" s="10"/>
      <c r="AP727" s="10"/>
      <c r="AQ727" s="10"/>
      <c r="AR727" s="10"/>
      <c r="AS727" s="10"/>
      <c r="AT727" s="10"/>
      <c r="AU727" s="10"/>
    </row>
    <row r="728" spans="1:47"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50"/>
      <c r="AB728" s="10"/>
      <c r="AC728" s="10"/>
      <c r="AD728" s="10"/>
      <c r="AE728" s="10"/>
      <c r="AF728" s="10"/>
      <c r="AG728" s="10"/>
      <c r="AH728" s="10"/>
      <c r="AI728" s="10"/>
      <c r="AJ728" s="399"/>
      <c r="AK728" s="399"/>
      <c r="AL728" s="10"/>
      <c r="AM728" s="10"/>
      <c r="AN728" s="10"/>
      <c r="AO728" s="10"/>
      <c r="AP728" s="10"/>
      <c r="AQ728" s="10"/>
      <c r="AR728" s="10"/>
      <c r="AS728" s="10"/>
      <c r="AT728" s="10"/>
      <c r="AU728" s="10"/>
    </row>
    <row r="729" spans="1:47"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50"/>
      <c r="AB729" s="10"/>
      <c r="AC729" s="10"/>
      <c r="AD729" s="10"/>
      <c r="AE729" s="10"/>
      <c r="AF729" s="10"/>
      <c r="AG729" s="10"/>
      <c r="AH729" s="10"/>
      <c r="AI729" s="10"/>
      <c r="AJ729" s="399"/>
      <c r="AK729" s="399"/>
      <c r="AL729" s="10"/>
      <c r="AM729" s="10"/>
      <c r="AN729" s="10"/>
      <c r="AO729" s="10"/>
      <c r="AP729" s="10"/>
      <c r="AQ729" s="10"/>
      <c r="AR729" s="10"/>
      <c r="AS729" s="10"/>
      <c r="AT729" s="10"/>
      <c r="AU729" s="10"/>
    </row>
    <row r="730" spans="1:47"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50"/>
      <c r="AB730" s="10"/>
      <c r="AC730" s="10"/>
      <c r="AD730" s="10"/>
      <c r="AE730" s="10"/>
      <c r="AF730" s="10"/>
      <c r="AG730" s="10"/>
      <c r="AH730" s="10"/>
      <c r="AI730" s="10"/>
      <c r="AJ730" s="399"/>
      <c r="AK730" s="399"/>
      <c r="AL730" s="10"/>
      <c r="AM730" s="10"/>
      <c r="AN730" s="10"/>
      <c r="AO730" s="10"/>
      <c r="AP730" s="10"/>
      <c r="AQ730" s="10"/>
      <c r="AR730" s="10"/>
      <c r="AS730" s="10"/>
      <c r="AT730" s="10"/>
      <c r="AU730" s="10"/>
    </row>
    <row r="731" spans="1:47"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50"/>
      <c r="AB731" s="10"/>
      <c r="AC731" s="10"/>
      <c r="AD731" s="10"/>
      <c r="AE731" s="10"/>
      <c r="AF731" s="10"/>
      <c r="AG731" s="10"/>
      <c r="AH731" s="10"/>
      <c r="AI731" s="10"/>
      <c r="AJ731" s="399"/>
      <c r="AK731" s="399"/>
      <c r="AL731" s="10"/>
      <c r="AM731" s="10"/>
      <c r="AN731" s="10"/>
      <c r="AO731" s="10"/>
      <c r="AP731" s="10"/>
      <c r="AQ731" s="10"/>
      <c r="AR731" s="10"/>
      <c r="AS731" s="10"/>
      <c r="AT731" s="10"/>
      <c r="AU731" s="10"/>
    </row>
    <row r="732" spans="1:47"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50"/>
      <c r="AB732" s="10"/>
      <c r="AC732" s="10"/>
      <c r="AD732" s="10"/>
      <c r="AE732" s="10"/>
      <c r="AF732" s="10"/>
      <c r="AG732" s="10"/>
      <c r="AH732" s="10"/>
      <c r="AI732" s="10"/>
      <c r="AJ732" s="399"/>
      <c r="AK732" s="399"/>
      <c r="AL732" s="10"/>
      <c r="AM732" s="10"/>
      <c r="AN732" s="10"/>
      <c r="AO732" s="10"/>
      <c r="AP732" s="10"/>
      <c r="AQ732" s="10"/>
      <c r="AR732" s="10"/>
      <c r="AS732" s="10"/>
      <c r="AT732" s="10"/>
      <c r="AU732" s="10"/>
    </row>
    <row r="733" spans="1:47"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50"/>
      <c r="AB733" s="10"/>
      <c r="AC733" s="10"/>
      <c r="AD733" s="10"/>
      <c r="AE733" s="10"/>
      <c r="AF733" s="10"/>
      <c r="AG733" s="10"/>
      <c r="AH733" s="10"/>
      <c r="AI733" s="10"/>
      <c r="AJ733" s="399"/>
      <c r="AK733" s="399"/>
      <c r="AL733" s="10"/>
      <c r="AM733" s="10"/>
      <c r="AN733" s="10"/>
      <c r="AO733" s="10"/>
      <c r="AP733" s="10"/>
      <c r="AQ733" s="10"/>
      <c r="AR733" s="10"/>
      <c r="AS733" s="10"/>
      <c r="AT733" s="10"/>
      <c r="AU733" s="10"/>
    </row>
    <row r="734" spans="1:47"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50"/>
      <c r="AB734" s="10"/>
      <c r="AC734" s="10"/>
      <c r="AD734" s="10"/>
      <c r="AE734" s="10"/>
      <c r="AF734" s="10"/>
      <c r="AG734" s="10"/>
      <c r="AH734" s="10"/>
      <c r="AI734" s="10"/>
      <c r="AJ734" s="399"/>
      <c r="AK734" s="399"/>
      <c r="AL734" s="10"/>
      <c r="AM734" s="10"/>
      <c r="AN734" s="10"/>
      <c r="AO734" s="10"/>
      <c r="AP734" s="10"/>
      <c r="AQ734" s="10"/>
      <c r="AR734" s="10"/>
      <c r="AS734" s="10"/>
      <c r="AT734" s="10"/>
      <c r="AU734" s="10"/>
    </row>
    <row r="735" spans="1:47"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50"/>
      <c r="AB735" s="10"/>
      <c r="AC735" s="10"/>
      <c r="AD735" s="10"/>
      <c r="AE735" s="10"/>
      <c r="AF735" s="10"/>
      <c r="AG735" s="10"/>
      <c r="AH735" s="10"/>
      <c r="AI735" s="10"/>
      <c r="AJ735" s="399"/>
      <c r="AK735" s="399"/>
      <c r="AL735" s="10"/>
      <c r="AM735" s="10"/>
      <c r="AN735" s="10"/>
      <c r="AO735" s="10"/>
      <c r="AP735" s="10"/>
      <c r="AQ735" s="10"/>
      <c r="AR735" s="10"/>
      <c r="AS735" s="10"/>
      <c r="AT735" s="10"/>
      <c r="AU735" s="10"/>
    </row>
    <row r="736" spans="1:47"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50"/>
      <c r="AB736" s="10"/>
      <c r="AC736" s="10"/>
      <c r="AD736" s="10"/>
      <c r="AE736" s="10"/>
      <c r="AF736" s="10"/>
      <c r="AG736" s="10"/>
      <c r="AH736" s="10"/>
      <c r="AI736" s="10"/>
      <c r="AJ736" s="399"/>
      <c r="AK736" s="399"/>
      <c r="AL736" s="10"/>
      <c r="AM736" s="10"/>
      <c r="AN736" s="10"/>
      <c r="AO736" s="10"/>
      <c r="AP736" s="10"/>
      <c r="AQ736" s="10"/>
      <c r="AR736" s="10"/>
      <c r="AS736" s="10"/>
      <c r="AT736" s="10"/>
      <c r="AU736" s="10"/>
    </row>
    <row r="737" spans="1:47"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50"/>
      <c r="AB737" s="10"/>
      <c r="AC737" s="10"/>
      <c r="AD737" s="10"/>
      <c r="AE737" s="10"/>
      <c r="AF737" s="10"/>
      <c r="AG737" s="10"/>
      <c r="AH737" s="10"/>
      <c r="AI737" s="10"/>
      <c r="AJ737" s="399"/>
      <c r="AK737" s="399"/>
      <c r="AL737" s="10"/>
      <c r="AM737" s="10"/>
      <c r="AN737" s="10"/>
      <c r="AO737" s="10"/>
      <c r="AP737" s="10"/>
      <c r="AQ737" s="10"/>
      <c r="AR737" s="10"/>
      <c r="AS737" s="10"/>
      <c r="AT737" s="10"/>
      <c r="AU737" s="10"/>
    </row>
    <row r="738" spans="1:47"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50"/>
      <c r="AB738" s="10"/>
      <c r="AC738" s="10"/>
      <c r="AD738" s="10"/>
      <c r="AE738" s="10"/>
      <c r="AF738" s="10"/>
      <c r="AG738" s="10"/>
      <c r="AH738" s="10"/>
      <c r="AI738" s="10"/>
      <c r="AJ738" s="399"/>
      <c r="AK738" s="399"/>
      <c r="AL738" s="10"/>
      <c r="AM738" s="10"/>
      <c r="AN738" s="10"/>
      <c r="AO738" s="10"/>
      <c r="AP738" s="10"/>
      <c r="AQ738" s="10"/>
      <c r="AR738" s="10"/>
      <c r="AS738" s="10"/>
      <c r="AT738" s="10"/>
      <c r="AU738" s="10"/>
    </row>
    <row r="739" spans="1:47"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50"/>
      <c r="AB739" s="10"/>
      <c r="AC739" s="10"/>
      <c r="AD739" s="10"/>
      <c r="AE739" s="10"/>
      <c r="AF739" s="10"/>
      <c r="AG739" s="10"/>
      <c r="AH739" s="10"/>
      <c r="AI739" s="10"/>
      <c r="AJ739" s="399"/>
      <c r="AK739" s="399"/>
      <c r="AL739" s="10"/>
      <c r="AM739" s="10"/>
      <c r="AN739" s="10"/>
      <c r="AO739" s="10"/>
      <c r="AP739" s="10"/>
      <c r="AQ739" s="10"/>
      <c r="AR739" s="10"/>
      <c r="AS739" s="10"/>
      <c r="AT739" s="10"/>
      <c r="AU739" s="10"/>
    </row>
    <row r="740" spans="1:47"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50"/>
      <c r="AB740" s="10"/>
      <c r="AC740" s="10"/>
      <c r="AD740" s="10"/>
      <c r="AE740" s="10"/>
      <c r="AF740" s="10"/>
      <c r="AG740" s="10"/>
      <c r="AH740" s="10"/>
      <c r="AI740" s="10"/>
      <c r="AJ740" s="399"/>
      <c r="AK740" s="399"/>
      <c r="AL740" s="10"/>
      <c r="AM740" s="10"/>
      <c r="AN740" s="10"/>
      <c r="AO740" s="10"/>
      <c r="AP740" s="10"/>
      <c r="AQ740" s="10"/>
      <c r="AR740" s="10"/>
      <c r="AS740" s="10"/>
      <c r="AT740" s="10"/>
      <c r="AU740" s="10"/>
    </row>
    <row r="741" spans="1:47"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50"/>
      <c r="AB741" s="10"/>
      <c r="AC741" s="10"/>
      <c r="AD741" s="10"/>
      <c r="AE741" s="10"/>
      <c r="AF741" s="10"/>
      <c r="AG741" s="10"/>
      <c r="AH741" s="10"/>
      <c r="AI741" s="10"/>
      <c r="AJ741" s="399"/>
      <c r="AK741" s="399"/>
      <c r="AL741" s="10"/>
      <c r="AM741" s="10"/>
      <c r="AN741" s="10"/>
      <c r="AO741" s="10"/>
      <c r="AP741" s="10"/>
      <c r="AQ741" s="10"/>
      <c r="AR741" s="10"/>
      <c r="AS741" s="10"/>
      <c r="AT741" s="10"/>
      <c r="AU741" s="10"/>
    </row>
    <row r="742" spans="1:47"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50"/>
      <c r="AB742" s="10"/>
      <c r="AC742" s="10"/>
      <c r="AD742" s="10"/>
      <c r="AE742" s="10"/>
      <c r="AF742" s="10"/>
      <c r="AG742" s="10"/>
      <c r="AH742" s="10"/>
      <c r="AI742" s="10"/>
      <c r="AJ742" s="399"/>
      <c r="AK742" s="399"/>
      <c r="AL742" s="10"/>
      <c r="AM742" s="10"/>
      <c r="AN742" s="10"/>
      <c r="AO742" s="10"/>
      <c r="AP742" s="10"/>
      <c r="AQ742" s="10"/>
      <c r="AR742" s="10"/>
      <c r="AS742" s="10"/>
      <c r="AT742" s="10"/>
      <c r="AU742" s="10"/>
    </row>
    <row r="743" spans="1:47"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50"/>
      <c r="AB743" s="10"/>
      <c r="AC743" s="10"/>
      <c r="AD743" s="10"/>
      <c r="AE743" s="10"/>
      <c r="AF743" s="10"/>
      <c r="AG743" s="10"/>
      <c r="AH743" s="10"/>
      <c r="AI743" s="10"/>
      <c r="AJ743" s="399"/>
      <c r="AK743" s="399"/>
      <c r="AL743" s="10"/>
      <c r="AM743" s="10"/>
      <c r="AN743" s="10"/>
      <c r="AO743" s="10"/>
      <c r="AP743" s="10"/>
      <c r="AQ743" s="10"/>
      <c r="AR743" s="10"/>
      <c r="AS743" s="10"/>
      <c r="AT743" s="10"/>
      <c r="AU743" s="10"/>
    </row>
    <row r="744" spans="1:47"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50"/>
      <c r="AB744" s="10"/>
      <c r="AC744" s="10"/>
      <c r="AD744" s="10"/>
      <c r="AE744" s="10"/>
      <c r="AF744" s="10"/>
      <c r="AG744" s="10"/>
      <c r="AH744" s="10"/>
      <c r="AI744" s="10"/>
      <c r="AJ744" s="399"/>
      <c r="AK744" s="399"/>
      <c r="AL744" s="10"/>
      <c r="AM744" s="10"/>
      <c r="AN744" s="10"/>
      <c r="AO744" s="10"/>
      <c r="AP744" s="10"/>
      <c r="AQ744" s="10"/>
      <c r="AR744" s="10"/>
      <c r="AS744" s="10"/>
      <c r="AT744" s="10"/>
      <c r="AU744" s="10"/>
    </row>
    <row r="745" spans="1:47"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50"/>
      <c r="AB745" s="10"/>
      <c r="AC745" s="10"/>
      <c r="AD745" s="10"/>
      <c r="AE745" s="10"/>
      <c r="AF745" s="10"/>
      <c r="AG745" s="10"/>
      <c r="AH745" s="10"/>
      <c r="AI745" s="10"/>
      <c r="AJ745" s="399"/>
      <c r="AK745" s="399"/>
      <c r="AL745" s="10"/>
      <c r="AM745" s="10"/>
      <c r="AN745" s="10"/>
      <c r="AO745" s="10"/>
      <c r="AP745" s="10"/>
      <c r="AQ745" s="10"/>
      <c r="AR745" s="10"/>
      <c r="AS745" s="10"/>
      <c r="AT745" s="10"/>
      <c r="AU745" s="10"/>
    </row>
    <row r="746" spans="1:47"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50"/>
      <c r="AB746" s="10"/>
      <c r="AC746" s="10"/>
      <c r="AD746" s="10"/>
      <c r="AE746" s="10"/>
      <c r="AF746" s="10"/>
      <c r="AG746" s="10"/>
      <c r="AH746" s="10"/>
      <c r="AI746" s="10"/>
      <c r="AJ746" s="399"/>
      <c r="AK746" s="399"/>
      <c r="AL746" s="10"/>
      <c r="AM746" s="10"/>
      <c r="AN746" s="10"/>
      <c r="AO746" s="10"/>
      <c r="AP746" s="10"/>
      <c r="AQ746" s="10"/>
      <c r="AR746" s="10"/>
      <c r="AS746" s="10"/>
      <c r="AT746" s="10"/>
      <c r="AU746" s="10"/>
    </row>
    <row r="747" spans="1:47"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50"/>
      <c r="AB747" s="10"/>
      <c r="AC747" s="10"/>
      <c r="AD747" s="10"/>
      <c r="AE747" s="10"/>
      <c r="AF747" s="10"/>
      <c r="AG747" s="10"/>
      <c r="AH747" s="10"/>
      <c r="AI747" s="10"/>
      <c r="AJ747" s="399"/>
      <c r="AK747" s="399"/>
      <c r="AL747" s="10"/>
      <c r="AM747" s="10"/>
      <c r="AN747" s="10"/>
      <c r="AO747" s="10"/>
      <c r="AP747" s="10"/>
      <c r="AQ747" s="10"/>
      <c r="AR747" s="10"/>
      <c r="AS747" s="10"/>
      <c r="AT747" s="10"/>
      <c r="AU747" s="10"/>
    </row>
    <row r="748" spans="1:47"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50"/>
      <c r="AB748" s="10"/>
      <c r="AC748" s="10"/>
      <c r="AD748" s="10"/>
      <c r="AE748" s="10"/>
      <c r="AF748" s="10"/>
      <c r="AG748" s="10"/>
      <c r="AH748" s="10"/>
      <c r="AI748" s="10"/>
      <c r="AJ748" s="399"/>
      <c r="AK748" s="399"/>
      <c r="AL748" s="10"/>
      <c r="AM748" s="10"/>
      <c r="AN748" s="10"/>
      <c r="AO748" s="10"/>
      <c r="AP748" s="10"/>
      <c r="AQ748" s="10"/>
      <c r="AR748" s="10"/>
      <c r="AS748" s="10"/>
      <c r="AT748" s="10"/>
      <c r="AU748" s="10"/>
    </row>
    <row r="749" spans="1:47"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50"/>
      <c r="AB749" s="10"/>
      <c r="AC749" s="10"/>
      <c r="AD749" s="10"/>
      <c r="AE749" s="10"/>
      <c r="AF749" s="10"/>
      <c r="AG749" s="10"/>
      <c r="AH749" s="10"/>
      <c r="AI749" s="10"/>
      <c r="AJ749" s="399"/>
      <c r="AK749" s="399"/>
      <c r="AL749" s="10"/>
      <c r="AM749" s="10"/>
      <c r="AN749" s="10"/>
      <c r="AO749" s="10"/>
      <c r="AP749" s="10"/>
      <c r="AQ749" s="10"/>
      <c r="AR749" s="10"/>
      <c r="AS749" s="10"/>
      <c r="AT749" s="10"/>
      <c r="AU749" s="10"/>
    </row>
    <row r="750" spans="1:47"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50"/>
      <c r="AB750" s="10"/>
      <c r="AC750" s="10"/>
      <c r="AD750" s="10"/>
      <c r="AE750" s="10"/>
      <c r="AF750" s="10"/>
      <c r="AG750" s="10"/>
      <c r="AH750" s="10"/>
      <c r="AI750" s="10"/>
      <c r="AJ750" s="399"/>
      <c r="AK750" s="399"/>
      <c r="AL750" s="10"/>
      <c r="AM750" s="10"/>
      <c r="AN750" s="10"/>
      <c r="AO750" s="10"/>
      <c r="AP750" s="10"/>
      <c r="AQ750" s="10"/>
      <c r="AR750" s="10"/>
      <c r="AS750" s="10"/>
      <c r="AT750" s="10"/>
      <c r="AU750" s="10"/>
    </row>
    <row r="751" spans="1:47"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50"/>
      <c r="AB751" s="10"/>
      <c r="AC751" s="10"/>
      <c r="AD751" s="10"/>
      <c r="AE751" s="10"/>
      <c r="AF751" s="10"/>
      <c r="AG751" s="10"/>
      <c r="AH751" s="10"/>
      <c r="AI751" s="10"/>
      <c r="AJ751" s="399"/>
      <c r="AK751" s="399"/>
      <c r="AL751" s="10"/>
      <c r="AM751" s="10"/>
      <c r="AN751" s="10"/>
      <c r="AO751" s="10"/>
      <c r="AP751" s="10"/>
      <c r="AQ751" s="10"/>
      <c r="AR751" s="10"/>
      <c r="AS751" s="10"/>
      <c r="AT751" s="10"/>
      <c r="AU751" s="10"/>
    </row>
    <row r="752" spans="1:47"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50"/>
      <c r="AB752" s="10"/>
      <c r="AC752" s="10"/>
      <c r="AD752" s="10"/>
      <c r="AE752" s="10"/>
      <c r="AF752" s="10"/>
      <c r="AG752" s="10"/>
      <c r="AH752" s="10"/>
      <c r="AI752" s="10"/>
      <c r="AJ752" s="399"/>
      <c r="AK752" s="399"/>
      <c r="AL752" s="10"/>
      <c r="AM752" s="10"/>
      <c r="AN752" s="10"/>
      <c r="AO752" s="10"/>
      <c r="AP752" s="10"/>
      <c r="AQ752" s="10"/>
      <c r="AR752" s="10"/>
      <c r="AS752" s="10"/>
      <c r="AT752" s="10"/>
      <c r="AU752" s="10"/>
    </row>
    <row r="753" spans="1:47"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50"/>
      <c r="AB753" s="10"/>
      <c r="AC753" s="10"/>
      <c r="AD753" s="10"/>
      <c r="AE753" s="10"/>
      <c r="AF753" s="10"/>
      <c r="AG753" s="10"/>
      <c r="AH753" s="10"/>
      <c r="AI753" s="10"/>
      <c r="AJ753" s="399"/>
      <c r="AK753" s="399"/>
      <c r="AL753" s="10"/>
      <c r="AM753" s="10"/>
      <c r="AN753" s="10"/>
      <c r="AO753" s="10"/>
      <c r="AP753" s="10"/>
      <c r="AQ753" s="10"/>
      <c r="AR753" s="10"/>
      <c r="AS753" s="10"/>
      <c r="AT753" s="10"/>
      <c r="AU753" s="10"/>
    </row>
    <row r="754" spans="1:47"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50"/>
      <c r="AB754" s="10"/>
      <c r="AC754" s="10"/>
      <c r="AD754" s="10"/>
      <c r="AE754" s="10"/>
      <c r="AF754" s="10"/>
      <c r="AG754" s="10"/>
      <c r="AH754" s="10"/>
      <c r="AI754" s="10"/>
      <c r="AJ754" s="399"/>
      <c r="AK754" s="399"/>
      <c r="AL754" s="10"/>
      <c r="AM754" s="10"/>
      <c r="AN754" s="10"/>
      <c r="AO754" s="10"/>
      <c r="AP754" s="10"/>
      <c r="AQ754" s="10"/>
      <c r="AR754" s="10"/>
      <c r="AS754" s="10"/>
      <c r="AT754" s="10"/>
      <c r="AU754" s="10"/>
    </row>
    <row r="755" spans="1:47"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50"/>
      <c r="AB755" s="10"/>
      <c r="AC755" s="10"/>
      <c r="AD755" s="10"/>
      <c r="AE755" s="10"/>
      <c r="AF755" s="10"/>
      <c r="AG755" s="10"/>
      <c r="AH755" s="10"/>
      <c r="AI755" s="10"/>
      <c r="AJ755" s="399"/>
      <c r="AK755" s="399"/>
      <c r="AL755" s="10"/>
      <c r="AM755" s="10"/>
      <c r="AN755" s="10"/>
      <c r="AO755" s="10"/>
      <c r="AP755" s="10"/>
      <c r="AQ755" s="10"/>
      <c r="AR755" s="10"/>
      <c r="AS755" s="10"/>
      <c r="AT755" s="10"/>
      <c r="AU755" s="10"/>
    </row>
    <row r="756" spans="1:47"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50"/>
      <c r="AB756" s="10"/>
      <c r="AC756" s="10"/>
      <c r="AD756" s="10"/>
      <c r="AE756" s="10"/>
      <c r="AF756" s="10"/>
      <c r="AG756" s="10"/>
      <c r="AH756" s="10"/>
      <c r="AI756" s="10"/>
      <c r="AJ756" s="399"/>
      <c r="AK756" s="399"/>
      <c r="AL756" s="10"/>
      <c r="AM756" s="10"/>
      <c r="AN756" s="10"/>
      <c r="AO756" s="10"/>
      <c r="AP756" s="10"/>
      <c r="AQ756" s="10"/>
      <c r="AR756" s="10"/>
      <c r="AS756" s="10"/>
      <c r="AT756" s="10"/>
      <c r="AU756" s="10"/>
    </row>
    <row r="757" spans="1:47"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50"/>
      <c r="AB757" s="10"/>
      <c r="AC757" s="10"/>
      <c r="AD757" s="10"/>
      <c r="AE757" s="10"/>
      <c r="AF757" s="10"/>
      <c r="AG757" s="10"/>
      <c r="AH757" s="10"/>
      <c r="AI757" s="10"/>
      <c r="AJ757" s="399"/>
      <c r="AK757" s="399"/>
      <c r="AL757" s="10"/>
      <c r="AM757" s="10"/>
      <c r="AN757" s="10"/>
      <c r="AO757" s="10"/>
      <c r="AP757" s="10"/>
      <c r="AQ757" s="10"/>
      <c r="AR757" s="10"/>
      <c r="AS757" s="10"/>
      <c r="AT757" s="10"/>
      <c r="AU757" s="10"/>
    </row>
    <row r="758" spans="1:47"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50"/>
      <c r="AB758" s="10"/>
      <c r="AC758" s="10"/>
      <c r="AD758" s="10"/>
      <c r="AE758" s="10"/>
      <c r="AF758" s="10"/>
      <c r="AG758" s="10"/>
      <c r="AH758" s="10"/>
      <c r="AI758" s="10"/>
      <c r="AJ758" s="399"/>
      <c r="AK758" s="399"/>
      <c r="AL758" s="10"/>
      <c r="AM758" s="10"/>
      <c r="AN758" s="10"/>
      <c r="AO758" s="10"/>
      <c r="AP758" s="10"/>
      <c r="AQ758" s="10"/>
      <c r="AR758" s="10"/>
      <c r="AS758" s="10"/>
      <c r="AT758" s="10"/>
      <c r="AU758" s="10"/>
    </row>
    <row r="759" spans="1:47"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50"/>
      <c r="AB759" s="10"/>
      <c r="AC759" s="10"/>
      <c r="AD759" s="10"/>
      <c r="AE759" s="10"/>
      <c r="AF759" s="10"/>
      <c r="AG759" s="10"/>
      <c r="AH759" s="10"/>
      <c r="AI759" s="10"/>
      <c r="AJ759" s="399"/>
      <c r="AK759" s="399"/>
      <c r="AL759" s="10"/>
      <c r="AM759" s="10"/>
      <c r="AN759" s="10"/>
      <c r="AO759" s="10"/>
      <c r="AP759" s="10"/>
      <c r="AQ759" s="10"/>
      <c r="AR759" s="10"/>
      <c r="AS759" s="10"/>
      <c r="AT759" s="10"/>
      <c r="AU759" s="10"/>
    </row>
    <row r="760" spans="1:47"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50"/>
      <c r="AB760" s="10"/>
      <c r="AC760" s="10"/>
      <c r="AD760" s="10"/>
      <c r="AE760" s="10"/>
      <c r="AF760" s="10"/>
      <c r="AG760" s="10"/>
      <c r="AH760" s="10"/>
      <c r="AI760" s="10"/>
      <c r="AJ760" s="399"/>
      <c r="AK760" s="399"/>
      <c r="AL760" s="10"/>
      <c r="AM760" s="10"/>
      <c r="AN760" s="10"/>
      <c r="AO760" s="10"/>
      <c r="AP760" s="10"/>
      <c r="AQ760" s="10"/>
      <c r="AR760" s="10"/>
      <c r="AS760" s="10"/>
      <c r="AT760" s="10"/>
      <c r="AU760" s="10"/>
    </row>
    <row r="761" spans="1:47"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50"/>
      <c r="AB761" s="10"/>
      <c r="AC761" s="10"/>
      <c r="AD761" s="10"/>
      <c r="AE761" s="10"/>
      <c r="AF761" s="10"/>
      <c r="AG761" s="10"/>
      <c r="AH761" s="10"/>
      <c r="AI761" s="10"/>
      <c r="AJ761" s="399"/>
      <c r="AK761" s="399"/>
      <c r="AL761" s="10"/>
      <c r="AM761" s="10"/>
      <c r="AN761" s="10"/>
      <c r="AO761" s="10"/>
      <c r="AP761" s="10"/>
      <c r="AQ761" s="10"/>
      <c r="AR761" s="10"/>
      <c r="AS761" s="10"/>
      <c r="AT761" s="10"/>
      <c r="AU761" s="10"/>
    </row>
    <row r="762" spans="1:47"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50"/>
      <c r="AB762" s="10"/>
      <c r="AC762" s="10"/>
      <c r="AD762" s="10"/>
      <c r="AE762" s="10"/>
      <c r="AF762" s="10"/>
      <c r="AG762" s="10"/>
      <c r="AH762" s="10"/>
      <c r="AI762" s="10"/>
      <c r="AJ762" s="399"/>
      <c r="AK762" s="399"/>
      <c r="AL762" s="10"/>
      <c r="AM762" s="10"/>
      <c r="AN762" s="10"/>
      <c r="AO762" s="10"/>
      <c r="AP762" s="10"/>
      <c r="AQ762" s="10"/>
      <c r="AR762" s="10"/>
      <c r="AS762" s="10"/>
      <c r="AT762" s="10"/>
      <c r="AU762" s="10"/>
    </row>
    <row r="763" spans="1:47"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50"/>
      <c r="AB763" s="10"/>
      <c r="AC763" s="10"/>
      <c r="AD763" s="10"/>
      <c r="AE763" s="10"/>
      <c r="AF763" s="10"/>
      <c r="AG763" s="10"/>
      <c r="AH763" s="10"/>
      <c r="AI763" s="10"/>
      <c r="AJ763" s="399"/>
      <c r="AK763" s="399"/>
      <c r="AL763" s="10"/>
      <c r="AM763" s="10"/>
      <c r="AN763" s="10"/>
      <c r="AO763" s="10"/>
      <c r="AP763" s="10"/>
      <c r="AQ763" s="10"/>
      <c r="AR763" s="10"/>
      <c r="AS763" s="10"/>
      <c r="AT763" s="10"/>
      <c r="AU763" s="10"/>
    </row>
    <row r="764" spans="1:47"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50"/>
      <c r="AB764" s="10"/>
      <c r="AC764" s="10"/>
      <c r="AD764" s="10"/>
      <c r="AE764" s="10"/>
      <c r="AF764" s="10"/>
      <c r="AG764" s="10"/>
      <c r="AH764" s="10"/>
      <c r="AI764" s="10"/>
      <c r="AJ764" s="399"/>
      <c r="AK764" s="399"/>
      <c r="AL764" s="10"/>
      <c r="AM764" s="10"/>
      <c r="AN764" s="10"/>
      <c r="AO764" s="10"/>
      <c r="AP764" s="10"/>
      <c r="AQ764" s="10"/>
      <c r="AR764" s="10"/>
      <c r="AS764" s="10"/>
      <c r="AT764" s="10"/>
      <c r="AU764" s="10"/>
    </row>
    <row r="765" spans="1:47"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50"/>
      <c r="AB765" s="10"/>
      <c r="AC765" s="10"/>
      <c r="AD765" s="10"/>
      <c r="AE765" s="10"/>
      <c r="AF765" s="10"/>
      <c r="AG765" s="10"/>
      <c r="AH765" s="10"/>
      <c r="AI765" s="10"/>
      <c r="AJ765" s="399"/>
      <c r="AK765" s="399"/>
      <c r="AL765" s="10"/>
      <c r="AM765" s="10"/>
      <c r="AN765" s="10"/>
      <c r="AO765" s="10"/>
      <c r="AP765" s="10"/>
      <c r="AQ765" s="10"/>
      <c r="AR765" s="10"/>
      <c r="AS765" s="10"/>
      <c r="AT765" s="10"/>
      <c r="AU765" s="10"/>
    </row>
    <row r="766" spans="1:47"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50"/>
      <c r="AB766" s="10"/>
      <c r="AC766" s="10"/>
      <c r="AD766" s="10"/>
      <c r="AE766" s="10"/>
      <c r="AF766" s="10"/>
      <c r="AG766" s="10"/>
      <c r="AH766" s="10"/>
      <c r="AI766" s="10"/>
      <c r="AJ766" s="399"/>
      <c r="AK766" s="399"/>
      <c r="AL766" s="10"/>
      <c r="AM766" s="10"/>
      <c r="AN766" s="10"/>
      <c r="AO766" s="10"/>
      <c r="AP766" s="10"/>
      <c r="AQ766" s="10"/>
      <c r="AR766" s="10"/>
      <c r="AS766" s="10"/>
      <c r="AT766" s="10"/>
      <c r="AU766" s="10"/>
    </row>
    <row r="767" spans="1:47"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50"/>
      <c r="AB767" s="10"/>
      <c r="AC767" s="10"/>
      <c r="AD767" s="10"/>
      <c r="AE767" s="10"/>
      <c r="AF767" s="10"/>
      <c r="AG767" s="10"/>
      <c r="AH767" s="10"/>
      <c r="AI767" s="10"/>
      <c r="AJ767" s="399"/>
      <c r="AK767" s="399"/>
      <c r="AL767" s="10"/>
      <c r="AM767" s="10"/>
      <c r="AN767" s="10"/>
      <c r="AO767" s="10"/>
      <c r="AP767" s="10"/>
      <c r="AQ767" s="10"/>
      <c r="AR767" s="10"/>
      <c r="AS767" s="10"/>
      <c r="AT767" s="10"/>
      <c r="AU767" s="10"/>
    </row>
    <row r="768" spans="1:47"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50"/>
      <c r="AB768" s="10"/>
      <c r="AC768" s="10"/>
      <c r="AD768" s="10"/>
      <c r="AE768" s="10"/>
      <c r="AF768" s="10"/>
      <c r="AG768" s="10"/>
      <c r="AH768" s="10"/>
      <c r="AI768" s="10"/>
      <c r="AJ768" s="399"/>
      <c r="AK768" s="399"/>
      <c r="AL768" s="10"/>
      <c r="AM768" s="10"/>
      <c r="AN768" s="10"/>
      <c r="AO768" s="10"/>
      <c r="AP768" s="10"/>
      <c r="AQ768" s="10"/>
      <c r="AR768" s="10"/>
      <c r="AS768" s="10"/>
      <c r="AT768" s="10"/>
      <c r="AU768" s="10"/>
    </row>
    <row r="769" spans="1:47"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50"/>
      <c r="AB769" s="10"/>
      <c r="AC769" s="10"/>
      <c r="AD769" s="10"/>
      <c r="AE769" s="10"/>
      <c r="AF769" s="10"/>
      <c r="AG769" s="10"/>
      <c r="AH769" s="10"/>
      <c r="AI769" s="10"/>
      <c r="AJ769" s="399"/>
      <c r="AK769" s="399"/>
      <c r="AL769" s="10"/>
      <c r="AM769" s="10"/>
      <c r="AN769" s="10"/>
      <c r="AO769" s="10"/>
      <c r="AP769" s="10"/>
      <c r="AQ769" s="10"/>
      <c r="AR769" s="10"/>
      <c r="AS769" s="10"/>
      <c r="AT769" s="10"/>
      <c r="AU769" s="10"/>
    </row>
    <row r="770" spans="1:47"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50"/>
      <c r="AB770" s="10"/>
      <c r="AC770" s="10"/>
      <c r="AD770" s="10"/>
      <c r="AE770" s="10"/>
      <c r="AF770" s="10"/>
      <c r="AG770" s="10"/>
      <c r="AH770" s="10"/>
      <c r="AI770" s="10"/>
      <c r="AJ770" s="399"/>
      <c r="AK770" s="399"/>
      <c r="AL770" s="10"/>
      <c r="AM770" s="10"/>
      <c r="AN770" s="10"/>
      <c r="AO770" s="10"/>
      <c r="AP770" s="10"/>
      <c r="AQ770" s="10"/>
      <c r="AR770" s="10"/>
      <c r="AS770" s="10"/>
      <c r="AT770" s="10"/>
      <c r="AU770" s="10"/>
    </row>
    <row r="771" spans="1:47"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50"/>
      <c r="AB771" s="10"/>
      <c r="AC771" s="10"/>
      <c r="AD771" s="10"/>
      <c r="AE771" s="10"/>
      <c r="AF771" s="10"/>
      <c r="AG771" s="10"/>
      <c r="AH771" s="10"/>
      <c r="AI771" s="10"/>
      <c r="AJ771" s="399"/>
      <c r="AK771" s="399"/>
      <c r="AL771" s="10"/>
      <c r="AM771" s="10"/>
      <c r="AN771" s="10"/>
      <c r="AO771" s="10"/>
      <c r="AP771" s="10"/>
      <c r="AQ771" s="10"/>
      <c r="AR771" s="10"/>
      <c r="AS771" s="10"/>
      <c r="AT771" s="10"/>
      <c r="AU771" s="10"/>
    </row>
    <row r="772" spans="1:47"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50"/>
      <c r="AB772" s="10"/>
      <c r="AC772" s="10"/>
      <c r="AD772" s="10"/>
      <c r="AE772" s="10"/>
      <c r="AF772" s="10"/>
      <c r="AG772" s="10"/>
      <c r="AH772" s="10"/>
      <c r="AI772" s="10"/>
      <c r="AJ772" s="399"/>
      <c r="AK772" s="399"/>
      <c r="AL772" s="10"/>
      <c r="AM772" s="10"/>
      <c r="AN772" s="10"/>
      <c r="AO772" s="10"/>
      <c r="AP772" s="10"/>
      <c r="AQ772" s="10"/>
      <c r="AR772" s="10"/>
      <c r="AS772" s="10"/>
      <c r="AT772" s="10"/>
      <c r="AU772" s="10"/>
    </row>
    <row r="773" spans="1:47"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50"/>
      <c r="AB773" s="10"/>
      <c r="AC773" s="10"/>
      <c r="AD773" s="10"/>
      <c r="AE773" s="10"/>
      <c r="AF773" s="10"/>
      <c r="AG773" s="10"/>
      <c r="AH773" s="10"/>
      <c r="AI773" s="10"/>
      <c r="AJ773" s="399"/>
      <c r="AK773" s="399"/>
      <c r="AL773" s="10"/>
      <c r="AM773" s="10"/>
      <c r="AN773" s="10"/>
      <c r="AO773" s="10"/>
      <c r="AP773" s="10"/>
      <c r="AQ773" s="10"/>
      <c r="AR773" s="10"/>
      <c r="AS773" s="10"/>
      <c r="AT773" s="10"/>
      <c r="AU773" s="10"/>
    </row>
    <row r="774" spans="1:47"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50"/>
      <c r="AB774" s="10"/>
      <c r="AC774" s="10"/>
      <c r="AD774" s="10"/>
      <c r="AE774" s="10"/>
      <c r="AF774" s="10"/>
      <c r="AG774" s="10"/>
      <c r="AH774" s="10"/>
      <c r="AI774" s="10"/>
      <c r="AJ774" s="399"/>
      <c r="AK774" s="399"/>
      <c r="AL774" s="10"/>
      <c r="AM774" s="10"/>
      <c r="AN774" s="10"/>
      <c r="AO774" s="10"/>
      <c r="AP774" s="10"/>
      <c r="AQ774" s="10"/>
      <c r="AR774" s="10"/>
      <c r="AS774" s="10"/>
      <c r="AT774" s="10"/>
      <c r="AU774" s="10"/>
    </row>
    <row r="775" spans="1:47"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50"/>
      <c r="AB775" s="10"/>
      <c r="AC775" s="10"/>
      <c r="AD775" s="10"/>
      <c r="AE775" s="10"/>
      <c r="AF775" s="10"/>
      <c r="AG775" s="10"/>
      <c r="AH775" s="10"/>
      <c r="AI775" s="10"/>
      <c r="AJ775" s="399"/>
      <c r="AK775" s="399"/>
      <c r="AL775" s="10"/>
      <c r="AM775" s="10"/>
      <c r="AN775" s="10"/>
      <c r="AO775" s="10"/>
      <c r="AP775" s="10"/>
      <c r="AQ775" s="10"/>
      <c r="AR775" s="10"/>
      <c r="AS775" s="10"/>
      <c r="AT775" s="10"/>
      <c r="AU775" s="10"/>
    </row>
    <row r="776" spans="1:47"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50"/>
      <c r="AB776" s="10"/>
      <c r="AC776" s="10"/>
      <c r="AD776" s="10"/>
      <c r="AE776" s="10"/>
      <c r="AF776" s="10"/>
      <c r="AG776" s="10"/>
      <c r="AH776" s="10"/>
      <c r="AI776" s="10"/>
      <c r="AJ776" s="399"/>
      <c r="AK776" s="399"/>
      <c r="AL776" s="10"/>
      <c r="AM776" s="10"/>
      <c r="AN776" s="10"/>
      <c r="AO776" s="10"/>
      <c r="AP776" s="10"/>
      <c r="AQ776" s="10"/>
      <c r="AR776" s="10"/>
      <c r="AS776" s="10"/>
      <c r="AT776" s="10"/>
      <c r="AU776" s="10"/>
    </row>
    <row r="777" spans="1:47"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50"/>
      <c r="AB777" s="10"/>
      <c r="AC777" s="10"/>
      <c r="AD777" s="10"/>
      <c r="AE777" s="10"/>
      <c r="AF777" s="10"/>
      <c r="AG777" s="10"/>
      <c r="AH777" s="10"/>
      <c r="AI777" s="10"/>
      <c r="AJ777" s="399"/>
      <c r="AK777" s="399"/>
      <c r="AL777" s="10"/>
      <c r="AM777" s="10"/>
      <c r="AN777" s="10"/>
      <c r="AO777" s="10"/>
      <c r="AP777" s="10"/>
      <c r="AQ777" s="10"/>
      <c r="AR777" s="10"/>
      <c r="AS777" s="10"/>
      <c r="AT777" s="10"/>
      <c r="AU777" s="10"/>
    </row>
    <row r="778" spans="1:47"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50"/>
      <c r="AB778" s="10"/>
      <c r="AC778" s="10"/>
      <c r="AD778" s="10"/>
      <c r="AE778" s="10"/>
      <c r="AF778" s="10"/>
      <c r="AG778" s="10"/>
      <c r="AH778" s="10"/>
      <c r="AI778" s="10"/>
      <c r="AJ778" s="399"/>
      <c r="AK778" s="399"/>
      <c r="AL778" s="10"/>
      <c r="AM778" s="10"/>
      <c r="AN778" s="10"/>
      <c r="AO778" s="10"/>
      <c r="AP778" s="10"/>
      <c r="AQ778" s="10"/>
      <c r="AR778" s="10"/>
      <c r="AS778" s="10"/>
      <c r="AT778" s="10"/>
      <c r="AU778" s="10"/>
    </row>
    <row r="779" spans="1:47"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50"/>
      <c r="AB779" s="10"/>
      <c r="AC779" s="10"/>
      <c r="AD779" s="10"/>
      <c r="AE779" s="10"/>
      <c r="AF779" s="10"/>
      <c r="AG779" s="10"/>
      <c r="AH779" s="10"/>
      <c r="AI779" s="10"/>
      <c r="AJ779" s="399"/>
      <c r="AK779" s="399"/>
      <c r="AL779" s="10"/>
      <c r="AM779" s="10"/>
      <c r="AN779" s="10"/>
      <c r="AO779" s="10"/>
      <c r="AP779" s="10"/>
      <c r="AQ779" s="10"/>
      <c r="AR779" s="10"/>
      <c r="AS779" s="10"/>
      <c r="AT779" s="10"/>
      <c r="AU779" s="10"/>
    </row>
    <row r="780" spans="1:47"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50"/>
      <c r="AB780" s="10"/>
      <c r="AC780" s="10"/>
      <c r="AD780" s="10"/>
      <c r="AE780" s="10"/>
      <c r="AF780" s="10"/>
      <c r="AG780" s="10"/>
      <c r="AH780" s="10"/>
      <c r="AI780" s="10"/>
      <c r="AJ780" s="399"/>
      <c r="AK780" s="399"/>
      <c r="AL780" s="10"/>
      <c r="AM780" s="10"/>
      <c r="AN780" s="10"/>
      <c r="AO780" s="10"/>
      <c r="AP780" s="10"/>
      <c r="AQ780" s="10"/>
      <c r="AR780" s="10"/>
      <c r="AS780" s="10"/>
      <c r="AT780" s="10"/>
      <c r="AU780" s="10"/>
    </row>
    <row r="781" spans="1:47"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50"/>
      <c r="AB781" s="10"/>
      <c r="AC781" s="10"/>
      <c r="AD781" s="10"/>
      <c r="AE781" s="10"/>
      <c r="AF781" s="10"/>
      <c r="AG781" s="10"/>
      <c r="AH781" s="10"/>
      <c r="AI781" s="10"/>
      <c r="AJ781" s="399"/>
      <c r="AK781" s="399"/>
      <c r="AL781" s="10"/>
      <c r="AM781" s="10"/>
      <c r="AN781" s="10"/>
      <c r="AO781" s="10"/>
      <c r="AP781" s="10"/>
      <c r="AQ781" s="10"/>
      <c r="AR781" s="10"/>
      <c r="AS781" s="10"/>
      <c r="AT781" s="10"/>
      <c r="AU781" s="10"/>
    </row>
    <row r="782" spans="1:47"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50"/>
      <c r="AB782" s="10"/>
      <c r="AC782" s="10"/>
      <c r="AD782" s="10"/>
      <c r="AE782" s="10"/>
      <c r="AF782" s="10"/>
      <c r="AG782" s="10"/>
      <c r="AH782" s="10"/>
      <c r="AI782" s="10"/>
      <c r="AJ782" s="399"/>
      <c r="AK782" s="399"/>
      <c r="AL782" s="10"/>
      <c r="AM782" s="10"/>
      <c r="AN782" s="10"/>
      <c r="AO782" s="10"/>
      <c r="AP782" s="10"/>
      <c r="AQ782" s="10"/>
      <c r="AR782" s="10"/>
      <c r="AS782" s="10"/>
      <c r="AT782" s="10"/>
      <c r="AU782" s="10"/>
    </row>
    <row r="783" spans="1:47"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50"/>
      <c r="AB783" s="10"/>
      <c r="AC783" s="10"/>
      <c r="AD783" s="10"/>
      <c r="AE783" s="10"/>
      <c r="AF783" s="10"/>
      <c r="AG783" s="10"/>
      <c r="AH783" s="10"/>
      <c r="AI783" s="10"/>
      <c r="AJ783" s="399"/>
      <c r="AK783" s="399"/>
      <c r="AL783" s="10"/>
      <c r="AM783" s="10"/>
      <c r="AN783" s="10"/>
      <c r="AO783" s="10"/>
      <c r="AP783" s="10"/>
      <c r="AQ783" s="10"/>
      <c r="AR783" s="10"/>
      <c r="AS783" s="10"/>
      <c r="AT783" s="10"/>
      <c r="AU783" s="10"/>
    </row>
    <row r="784" spans="1:47"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50"/>
      <c r="AB784" s="10"/>
      <c r="AC784" s="10"/>
      <c r="AD784" s="10"/>
      <c r="AE784" s="10"/>
      <c r="AF784" s="10"/>
      <c r="AG784" s="10"/>
      <c r="AH784" s="10"/>
      <c r="AI784" s="10"/>
      <c r="AJ784" s="399"/>
      <c r="AK784" s="399"/>
      <c r="AL784" s="10"/>
      <c r="AM784" s="10"/>
      <c r="AN784" s="10"/>
      <c r="AO784" s="10"/>
      <c r="AP784" s="10"/>
      <c r="AQ784" s="10"/>
      <c r="AR784" s="10"/>
      <c r="AS784" s="10"/>
      <c r="AT784" s="10"/>
      <c r="AU784" s="10"/>
    </row>
    <row r="785" spans="1:47"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50"/>
      <c r="AB785" s="10"/>
      <c r="AC785" s="10"/>
      <c r="AD785" s="10"/>
      <c r="AE785" s="10"/>
      <c r="AF785" s="10"/>
      <c r="AG785" s="10"/>
      <c r="AH785" s="10"/>
      <c r="AI785" s="10"/>
      <c r="AJ785" s="399"/>
      <c r="AK785" s="399"/>
      <c r="AL785" s="10"/>
      <c r="AM785" s="10"/>
      <c r="AN785" s="10"/>
      <c r="AO785" s="10"/>
      <c r="AP785" s="10"/>
      <c r="AQ785" s="10"/>
      <c r="AR785" s="10"/>
      <c r="AS785" s="10"/>
      <c r="AT785" s="10"/>
      <c r="AU785" s="10"/>
    </row>
    <row r="786" spans="1:47"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50"/>
      <c r="AB786" s="10"/>
      <c r="AC786" s="10"/>
      <c r="AD786" s="10"/>
      <c r="AE786" s="10"/>
      <c r="AF786" s="10"/>
      <c r="AG786" s="10"/>
      <c r="AH786" s="10"/>
      <c r="AI786" s="10"/>
      <c r="AJ786" s="399"/>
      <c r="AK786" s="399"/>
      <c r="AL786" s="10"/>
      <c r="AM786" s="10"/>
      <c r="AN786" s="10"/>
      <c r="AO786" s="10"/>
      <c r="AP786" s="10"/>
      <c r="AQ786" s="10"/>
      <c r="AR786" s="10"/>
      <c r="AS786" s="10"/>
      <c r="AT786" s="10"/>
      <c r="AU786" s="10"/>
    </row>
    <row r="787" spans="1:47"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50"/>
      <c r="AB787" s="10"/>
      <c r="AC787" s="10"/>
      <c r="AD787" s="10"/>
      <c r="AE787" s="10"/>
      <c r="AF787" s="10"/>
      <c r="AG787" s="10"/>
      <c r="AH787" s="10"/>
      <c r="AI787" s="10"/>
      <c r="AJ787" s="399"/>
      <c r="AK787" s="399"/>
      <c r="AL787" s="10"/>
      <c r="AM787" s="10"/>
      <c r="AN787" s="10"/>
      <c r="AO787" s="10"/>
      <c r="AP787" s="10"/>
      <c r="AQ787" s="10"/>
      <c r="AR787" s="10"/>
      <c r="AS787" s="10"/>
      <c r="AT787" s="10"/>
      <c r="AU787" s="10"/>
    </row>
    <row r="788" spans="1:47"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50"/>
      <c r="AB788" s="10"/>
      <c r="AC788" s="10"/>
      <c r="AD788" s="10"/>
      <c r="AE788" s="10"/>
      <c r="AF788" s="10"/>
      <c r="AG788" s="10"/>
      <c r="AH788" s="10"/>
      <c r="AI788" s="10"/>
      <c r="AJ788" s="399"/>
      <c r="AK788" s="399"/>
      <c r="AL788" s="10"/>
      <c r="AM788" s="10"/>
      <c r="AN788" s="10"/>
      <c r="AO788" s="10"/>
      <c r="AP788" s="10"/>
      <c r="AQ788" s="10"/>
      <c r="AR788" s="10"/>
      <c r="AS788" s="10"/>
      <c r="AT788" s="10"/>
      <c r="AU788" s="10"/>
    </row>
    <row r="789" spans="1:47"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50"/>
      <c r="AB789" s="10"/>
      <c r="AC789" s="10"/>
      <c r="AD789" s="10"/>
      <c r="AE789" s="10"/>
      <c r="AF789" s="10"/>
      <c r="AG789" s="10"/>
      <c r="AH789" s="10"/>
      <c r="AI789" s="10"/>
      <c r="AJ789" s="399"/>
      <c r="AK789" s="399"/>
      <c r="AL789" s="10"/>
      <c r="AM789" s="10"/>
      <c r="AN789" s="10"/>
      <c r="AO789" s="10"/>
      <c r="AP789" s="10"/>
      <c r="AQ789" s="10"/>
      <c r="AR789" s="10"/>
      <c r="AS789" s="10"/>
      <c r="AT789" s="10"/>
      <c r="AU789" s="10"/>
    </row>
    <row r="790" spans="1:47"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50"/>
      <c r="AB790" s="10"/>
      <c r="AC790" s="10"/>
      <c r="AD790" s="10"/>
      <c r="AE790" s="10"/>
      <c r="AF790" s="10"/>
      <c r="AG790" s="10"/>
      <c r="AH790" s="10"/>
      <c r="AI790" s="10"/>
      <c r="AJ790" s="399"/>
      <c r="AK790" s="399"/>
      <c r="AL790" s="10"/>
      <c r="AM790" s="10"/>
      <c r="AN790" s="10"/>
      <c r="AO790" s="10"/>
      <c r="AP790" s="10"/>
      <c r="AQ790" s="10"/>
      <c r="AR790" s="10"/>
      <c r="AS790" s="10"/>
      <c r="AT790" s="10"/>
      <c r="AU790" s="10"/>
    </row>
    <row r="791" spans="1:47"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50"/>
      <c r="AB791" s="10"/>
      <c r="AC791" s="10"/>
      <c r="AD791" s="10"/>
      <c r="AE791" s="10"/>
      <c r="AF791" s="10"/>
      <c r="AG791" s="10"/>
      <c r="AH791" s="10"/>
      <c r="AI791" s="10"/>
      <c r="AJ791" s="399"/>
      <c r="AK791" s="399"/>
      <c r="AL791" s="10"/>
      <c r="AM791" s="10"/>
      <c r="AN791" s="10"/>
      <c r="AO791" s="10"/>
      <c r="AP791" s="10"/>
      <c r="AQ791" s="10"/>
      <c r="AR791" s="10"/>
      <c r="AS791" s="10"/>
      <c r="AT791" s="10"/>
      <c r="AU791" s="10"/>
    </row>
    <row r="792" spans="1:47"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50"/>
      <c r="AB792" s="10"/>
      <c r="AC792" s="10"/>
      <c r="AD792" s="10"/>
      <c r="AE792" s="10"/>
      <c r="AF792" s="10"/>
      <c r="AG792" s="10"/>
      <c r="AH792" s="10"/>
      <c r="AI792" s="10"/>
      <c r="AJ792" s="399"/>
      <c r="AK792" s="399"/>
      <c r="AL792" s="10"/>
      <c r="AM792" s="10"/>
      <c r="AN792" s="10"/>
      <c r="AO792" s="10"/>
      <c r="AP792" s="10"/>
      <c r="AQ792" s="10"/>
      <c r="AR792" s="10"/>
      <c r="AS792" s="10"/>
      <c r="AT792" s="10"/>
      <c r="AU792" s="10"/>
    </row>
    <row r="793" spans="1:47"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50"/>
      <c r="AB793" s="10"/>
      <c r="AC793" s="10"/>
      <c r="AD793" s="10"/>
      <c r="AE793" s="10"/>
      <c r="AF793" s="10"/>
      <c r="AG793" s="10"/>
      <c r="AH793" s="10"/>
      <c r="AI793" s="10"/>
      <c r="AJ793" s="399"/>
      <c r="AK793" s="399"/>
      <c r="AL793" s="10"/>
      <c r="AM793" s="10"/>
      <c r="AN793" s="10"/>
      <c r="AO793" s="10"/>
      <c r="AP793" s="10"/>
      <c r="AQ793" s="10"/>
      <c r="AR793" s="10"/>
      <c r="AS793" s="10"/>
      <c r="AT793" s="10"/>
      <c r="AU793" s="10"/>
    </row>
    <row r="794" spans="1:47"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50"/>
      <c r="AB794" s="10"/>
      <c r="AC794" s="10"/>
      <c r="AD794" s="10"/>
      <c r="AE794" s="10"/>
      <c r="AF794" s="10"/>
      <c r="AG794" s="10"/>
      <c r="AH794" s="10"/>
      <c r="AI794" s="10"/>
      <c r="AJ794" s="399"/>
      <c r="AK794" s="399"/>
      <c r="AL794" s="10"/>
      <c r="AM794" s="10"/>
      <c r="AN794" s="10"/>
      <c r="AO794" s="10"/>
      <c r="AP794" s="10"/>
      <c r="AQ794" s="10"/>
      <c r="AR794" s="10"/>
      <c r="AS794" s="10"/>
      <c r="AT794" s="10"/>
      <c r="AU794" s="10"/>
    </row>
    <row r="795" spans="1:47"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50"/>
      <c r="AB795" s="10"/>
      <c r="AC795" s="10"/>
      <c r="AD795" s="10"/>
      <c r="AE795" s="10"/>
      <c r="AF795" s="10"/>
      <c r="AG795" s="10"/>
      <c r="AH795" s="10"/>
      <c r="AI795" s="10"/>
      <c r="AJ795" s="399"/>
      <c r="AK795" s="399"/>
      <c r="AL795" s="10"/>
      <c r="AM795" s="10"/>
      <c r="AN795" s="10"/>
      <c r="AO795" s="10"/>
      <c r="AP795" s="10"/>
      <c r="AQ795" s="10"/>
      <c r="AR795" s="10"/>
      <c r="AS795" s="10"/>
      <c r="AT795" s="10"/>
      <c r="AU795" s="10"/>
    </row>
    <row r="796" spans="1:47"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50"/>
      <c r="AB796" s="10"/>
      <c r="AC796" s="10"/>
      <c r="AD796" s="10"/>
      <c r="AE796" s="10"/>
      <c r="AF796" s="10"/>
      <c r="AG796" s="10"/>
      <c r="AH796" s="10"/>
      <c r="AI796" s="10"/>
      <c r="AJ796" s="399"/>
      <c r="AK796" s="399"/>
      <c r="AL796" s="10"/>
      <c r="AM796" s="10"/>
      <c r="AN796" s="10"/>
      <c r="AO796" s="10"/>
      <c r="AP796" s="10"/>
      <c r="AQ796" s="10"/>
      <c r="AR796" s="10"/>
      <c r="AS796" s="10"/>
      <c r="AT796" s="10"/>
      <c r="AU796" s="10"/>
    </row>
    <row r="797" spans="1:47"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50"/>
      <c r="AB797" s="10"/>
      <c r="AC797" s="10"/>
      <c r="AD797" s="10"/>
      <c r="AE797" s="10"/>
      <c r="AF797" s="10"/>
      <c r="AG797" s="10"/>
      <c r="AH797" s="10"/>
      <c r="AI797" s="10"/>
      <c r="AJ797" s="399"/>
      <c r="AK797" s="399"/>
      <c r="AL797" s="10"/>
      <c r="AM797" s="10"/>
      <c r="AN797" s="10"/>
      <c r="AO797" s="10"/>
      <c r="AP797" s="10"/>
      <c r="AQ797" s="10"/>
      <c r="AR797" s="10"/>
      <c r="AS797" s="10"/>
      <c r="AT797" s="10"/>
      <c r="AU797" s="10"/>
    </row>
    <row r="798" spans="1:47"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50"/>
      <c r="AB798" s="10"/>
      <c r="AC798" s="10"/>
      <c r="AD798" s="10"/>
      <c r="AE798" s="10"/>
      <c r="AF798" s="10"/>
      <c r="AG798" s="10"/>
      <c r="AH798" s="10"/>
      <c r="AI798" s="10"/>
      <c r="AJ798" s="399"/>
      <c r="AK798" s="399"/>
      <c r="AL798" s="10"/>
      <c r="AM798" s="10"/>
      <c r="AN798" s="10"/>
      <c r="AO798" s="10"/>
      <c r="AP798" s="10"/>
      <c r="AQ798" s="10"/>
      <c r="AR798" s="10"/>
      <c r="AS798" s="10"/>
      <c r="AT798" s="10"/>
      <c r="AU798" s="10"/>
    </row>
    <row r="799" spans="1:47"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50"/>
      <c r="AB799" s="10"/>
      <c r="AC799" s="10"/>
      <c r="AD799" s="10"/>
      <c r="AE799" s="10"/>
      <c r="AF799" s="10"/>
      <c r="AG799" s="10"/>
      <c r="AH799" s="10"/>
      <c r="AI799" s="10"/>
      <c r="AJ799" s="399"/>
      <c r="AK799" s="399"/>
      <c r="AL799" s="10"/>
      <c r="AM799" s="10"/>
      <c r="AN799" s="10"/>
      <c r="AO799" s="10"/>
      <c r="AP799" s="10"/>
      <c r="AQ799" s="10"/>
      <c r="AR799" s="10"/>
      <c r="AS799" s="10"/>
      <c r="AT799" s="10"/>
      <c r="AU799" s="10"/>
    </row>
    <row r="800" spans="1:47"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50"/>
      <c r="AB800" s="10"/>
      <c r="AC800" s="10"/>
      <c r="AD800" s="10"/>
      <c r="AE800" s="10"/>
      <c r="AF800" s="10"/>
      <c r="AG800" s="10"/>
      <c r="AH800" s="10"/>
      <c r="AI800" s="10"/>
      <c r="AJ800" s="399"/>
      <c r="AK800" s="399"/>
      <c r="AL800" s="10"/>
      <c r="AM800" s="10"/>
      <c r="AN800" s="10"/>
      <c r="AO800" s="10"/>
      <c r="AP800" s="10"/>
      <c r="AQ800" s="10"/>
      <c r="AR800" s="10"/>
      <c r="AS800" s="10"/>
      <c r="AT800" s="10"/>
      <c r="AU800" s="10"/>
    </row>
    <row r="801" spans="1:47"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50"/>
      <c r="AB801" s="10"/>
      <c r="AC801" s="10"/>
      <c r="AD801" s="10"/>
      <c r="AE801" s="10"/>
      <c r="AF801" s="10"/>
      <c r="AG801" s="10"/>
      <c r="AH801" s="10"/>
      <c r="AI801" s="10"/>
      <c r="AJ801" s="399"/>
      <c r="AK801" s="399"/>
      <c r="AL801" s="10"/>
      <c r="AM801" s="10"/>
      <c r="AN801" s="10"/>
      <c r="AO801" s="10"/>
      <c r="AP801" s="10"/>
      <c r="AQ801" s="10"/>
      <c r="AR801" s="10"/>
      <c r="AS801" s="10"/>
      <c r="AT801" s="10"/>
      <c r="AU801" s="10"/>
    </row>
    <row r="802" spans="1:47"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50"/>
      <c r="AB802" s="10"/>
      <c r="AC802" s="10"/>
      <c r="AD802" s="10"/>
      <c r="AE802" s="10"/>
      <c r="AF802" s="10"/>
      <c r="AG802" s="10"/>
      <c r="AH802" s="10"/>
      <c r="AI802" s="10"/>
      <c r="AJ802" s="399"/>
      <c r="AK802" s="399"/>
      <c r="AL802" s="10"/>
      <c r="AM802" s="10"/>
      <c r="AN802" s="10"/>
      <c r="AO802" s="10"/>
      <c r="AP802" s="10"/>
      <c r="AQ802" s="10"/>
      <c r="AR802" s="10"/>
      <c r="AS802" s="10"/>
      <c r="AT802" s="10"/>
      <c r="AU802" s="10"/>
    </row>
    <row r="803" spans="1:47"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50"/>
      <c r="AB803" s="10"/>
      <c r="AC803" s="10"/>
      <c r="AD803" s="10"/>
      <c r="AE803" s="10"/>
      <c r="AF803" s="10"/>
      <c r="AG803" s="10"/>
      <c r="AH803" s="10"/>
      <c r="AI803" s="10"/>
      <c r="AJ803" s="399"/>
      <c r="AK803" s="399"/>
      <c r="AL803" s="10"/>
      <c r="AM803" s="10"/>
      <c r="AN803" s="10"/>
      <c r="AO803" s="10"/>
      <c r="AP803" s="10"/>
      <c r="AQ803" s="10"/>
      <c r="AR803" s="10"/>
      <c r="AS803" s="10"/>
      <c r="AT803" s="10"/>
      <c r="AU803" s="10"/>
    </row>
    <row r="804" spans="1:47"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50"/>
      <c r="AB804" s="10"/>
      <c r="AC804" s="10"/>
      <c r="AD804" s="10"/>
      <c r="AE804" s="10"/>
      <c r="AF804" s="10"/>
      <c r="AG804" s="10"/>
      <c r="AH804" s="10"/>
      <c r="AI804" s="10"/>
      <c r="AJ804" s="399"/>
      <c r="AK804" s="399"/>
      <c r="AL804" s="10"/>
      <c r="AM804" s="10"/>
      <c r="AN804" s="10"/>
      <c r="AO804" s="10"/>
      <c r="AP804" s="10"/>
      <c r="AQ804" s="10"/>
      <c r="AR804" s="10"/>
      <c r="AS804" s="10"/>
      <c r="AT804" s="10"/>
      <c r="AU804" s="10"/>
    </row>
    <row r="805" spans="1:47"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50"/>
      <c r="AB805" s="10"/>
      <c r="AC805" s="10"/>
      <c r="AD805" s="10"/>
      <c r="AE805" s="10"/>
      <c r="AF805" s="10"/>
      <c r="AG805" s="10"/>
      <c r="AH805" s="10"/>
      <c r="AI805" s="10"/>
      <c r="AJ805" s="399"/>
      <c r="AK805" s="399"/>
      <c r="AL805" s="10"/>
      <c r="AM805" s="10"/>
      <c r="AN805" s="10"/>
      <c r="AO805" s="10"/>
      <c r="AP805" s="10"/>
      <c r="AQ805" s="10"/>
      <c r="AR805" s="10"/>
      <c r="AS805" s="10"/>
      <c r="AT805" s="10"/>
      <c r="AU805" s="10"/>
    </row>
    <row r="806" spans="1:47"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50"/>
      <c r="AB806" s="10"/>
      <c r="AC806" s="10"/>
      <c r="AD806" s="10"/>
      <c r="AE806" s="10"/>
      <c r="AF806" s="10"/>
      <c r="AG806" s="10"/>
      <c r="AH806" s="10"/>
      <c r="AI806" s="10"/>
      <c r="AJ806" s="399"/>
      <c r="AK806" s="399"/>
      <c r="AL806" s="10"/>
      <c r="AM806" s="10"/>
      <c r="AN806" s="10"/>
      <c r="AO806" s="10"/>
      <c r="AP806" s="10"/>
      <c r="AQ806" s="10"/>
      <c r="AR806" s="10"/>
      <c r="AS806" s="10"/>
      <c r="AT806" s="10"/>
      <c r="AU806" s="10"/>
    </row>
    <row r="807" spans="1:47"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50"/>
      <c r="AB807" s="10"/>
      <c r="AC807" s="10"/>
      <c r="AD807" s="10"/>
      <c r="AE807" s="10"/>
      <c r="AF807" s="10"/>
      <c r="AG807" s="10"/>
      <c r="AH807" s="10"/>
      <c r="AI807" s="10"/>
      <c r="AJ807" s="399"/>
      <c r="AK807" s="399"/>
      <c r="AL807" s="10"/>
      <c r="AM807" s="10"/>
      <c r="AN807" s="10"/>
      <c r="AO807" s="10"/>
      <c r="AP807" s="10"/>
      <c r="AQ807" s="10"/>
      <c r="AR807" s="10"/>
      <c r="AS807" s="10"/>
      <c r="AT807" s="10"/>
      <c r="AU807" s="10"/>
    </row>
    <row r="808" spans="1:47"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50"/>
      <c r="AB808" s="10"/>
      <c r="AC808" s="10"/>
      <c r="AD808" s="10"/>
      <c r="AE808" s="10"/>
      <c r="AF808" s="10"/>
      <c r="AG808" s="10"/>
      <c r="AH808" s="10"/>
      <c r="AI808" s="10"/>
      <c r="AJ808" s="399"/>
      <c r="AK808" s="399"/>
      <c r="AL808" s="10"/>
      <c r="AM808" s="10"/>
      <c r="AN808" s="10"/>
      <c r="AO808" s="10"/>
      <c r="AP808" s="10"/>
      <c r="AQ808" s="10"/>
      <c r="AR808" s="10"/>
      <c r="AS808" s="10"/>
      <c r="AT808" s="10"/>
      <c r="AU808" s="10"/>
    </row>
    <row r="809" spans="1:47"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50"/>
      <c r="AB809" s="10"/>
      <c r="AC809" s="10"/>
      <c r="AD809" s="10"/>
      <c r="AE809" s="10"/>
      <c r="AF809" s="10"/>
      <c r="AG809" s="10"/>
      <c r="AH809" s="10"/>
      <c r="AI809" s="10"/>
      <c r="AJ809" s="399"/>
      <c r="AK809" s="399"/>
      <c r="AL809" s="10"/>
      <c r="AM809" s="10"/>
      <c r="AN809" s="10"/>
      <c r="AO809" s="10"/>
      <c r="AP809" s="10"/>
      <c r="AQ809" s="10"/>
      <c r="AR809" s="10"/>
      <c r="AS809" s="10"/>
      <c r="AT809" s="10"/>
      <c r="AU809" s="10"/>
    </row>
    <row r="810" spans="1:47"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50"/>
      <c r="AB810" s="10"/>
      <c r="AC810" s="10"/>
      <c r="AD810" s="10"/>
      <c r="AE810" s="10"/>
      <c r="AF810" s="10"/>
      <c r="AG810" s="10"/>
      <c r="AH810" s="10"/>
      <c r="AI810" s="10"/>
      <c r="AJ810" s="399"/>
      <c r="AK810" s="399"/>
      <c r="AL810" s="10"/>
      <c r="AM810" s="10"/>
      <c r="AN810" s="10"/>
      <c r="AO810" s="10"/>
      <c r="AP810" s="10"/>
      <c r="AQ810" s="10"/>
      <c r="AR810" s="10"/>
      <c r="AS810" s="10"/>
      <c r="AT810" s="10"/>
      <c r="AU810" s="10"/>
    </row>
    <row r="811" spans="1:47"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50"/>
      <c r="AB811" s="10"/>
      <c r="AC811" s="10"/>
      <c r="AD811" s="10"/>
      <c r="AE811" s="10"/>
      <c r="AF811" s="10"/>
      <c r="AG811" s="10"/>
      <c r="AH811" s="10"/>
      <c r="AI811" s="10"/>
      <c r="AJ811" s="399"/>
      <c r="AK811" s="399"/>
      <c r="AL811" s="10"/>
      <c r="AM811" s="10"/>
      <c r="AN811" s="10"/>
      <c r="AO811" s="10"/>
      <c r="AP811" s="10"/>
      <c r="AQ811" s="10"/>
      <c r="AR811" s="10"/>
      <c r="AS811" s="10"/>
      <c r="AT811" s="10"/>
      <c r="AU811" s="10"/>
    </row>
    <row r="812" spans="1:47"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50"/>
      <c r="AB812" s="10"/>
      <c r="AC812" s="10"/>
      <c r="AD812" s="10"/>
      <c r="AE812" s="10"/>
      <c r="AF812" s="10"/>
      <c r="AG812" s="10"/>
      <c r="AH812" s="10"/>
      <c r="AI812" s="10"/>
      <c r="AJ812" s="399"/>
      <c r="AK812" s="399"/>
      <c r="AL812" s="10"/>
      <c r="AM812" s="10"/>
      <c r="AN812" s="10"/>
      <c r="AO812" s="10"/>
      <c r="AP812" s="10"/>
      <c r="AQ812" s="10"/>
      <c r="AR812" s="10"/>
      <c r="AS812" s="10"/>
      <c r="AT812" s="10"/>
      <c r="AU812" s="10"/>
    </row>
    <row r="813" spans="1:47"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50"/>
      <c r="AB813" s="10"/>
      <c r="AC813" s="10"/>
      <c r="AD813" s="10"/>
      <c r="AE813" s="10"/>
      <c r="AF813" s="10"/>
      <c r="AG813" s="10"/>
      <c r="AH813" s="10"/>
      <c r="AI813" s="10"/>
      <c r="AJ813" s="399"/>
      <c r="AK813" s="399"/>
      <c r="AL813" s="10"/>
      <c r="AM813" s="10"/>
      <c r="AN813" s="10"/>
      <c r="AO813" s="10"/>
      <c r="AP813" s="10"/>
      <c r="AQ813" s="10"/>
      <c r="AR813" s="10"/>
      <c r="AS813" s="10"/>
      <c r="AT813" s="10"/>
      <c r="AU813" s="10"/>
    </row>
    <row r="814" spans="1:47"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50"/>
      <c r="AB814" s="10"/>
      <c r="AC814" s="10"/>
      <c r="AD814" s="10"/>
      <c r="AE814" s="10"/>
      <c r="AF814" s="10"/>
      <c r="AG814" s="10"/>
      <c r="AH814" s="10"/>
      <c r="AI814" s="10"/>
      <c r="AJ814" s="399"/>
      <c r="AK814" s="399"/>
      <c r="AL814" s="10"/>
      <c r="AM814" s="10"/>
      <c r="AN814" s="10"/>
      <c r="AO814" s="10"/>
      <c r="AP814" s="10"/>
      <c r="AQ814" s="10"/>
      <c r="AR814" s="10"/>
      <c r="AS814" s="10"/>
      <c r="AT814" s="10"/>
      <c r="AU814" s="10"/>
    </row>
    <row r="815" spans="1:47"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50"/>
      <c r="AB815" s="10"/>
      <c r="AC815" s="10"/>
      <c r="AD815" s="10"/>
      <c r="AE815" s="10"/>
      <c r="AF815" s="10"/>
      <c r="AG815" s="10"/>
      <c r="AH815" s="10"/>
      <c r="AI815" s="10"/>
      <c r="AJ815" s="399"/>
      <c r="AK815" s="399"/>
      <c r="AL815" s="10"/>
      <c r="AM815" s="10"/>
      <c r="AN815" s="10"/>
      <c r="AO815" s="10"/>
      <c r="AP815" s="10"/>
      <c r="AQ815" s="10"/>
      <c r="AR815" s="10"/>
      <c r="AS815" s="10"/>
      <c r="AT815" s="10"/>
      <c r="AU815" s="10"/>
    </row>
    <row r="816" spans="1:47"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50"/>
      <c r="AB816" s="10"/>
      <c r="AC816" s="10"/>
      <c r="AD816" s="10"/>
      <c r="AE816" s="10"/>
      <c r="AF816" s="10"/>
      <c r="AG816" s="10"/>
      <c r="AH816" s="10"/>
      <c r="AI816" s="10"/>
      <c r="AJ816" s="399"/>
      <c r="AK816" s="399"/>
      <c r="AL816" s="10"/>
      <c r="AM816" s="10"/>
      <c r="AN816" s="10"/>
      <c r="AO816" s="10"/>
      <c r="AP816" s="10"/>
      <c r="AQ816" s="10"/>
      <c r="AR816" s="10"/>
      <c r="AS816" s="10"/>
      <c r="AT816" s="10"/>
      <c r="AU816" s="10"/>
    </row>
    <row r="817" spans="1:47"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50"/>
      <c r="AB817" s="10"/>
      <c r="AC817" s="10"/>
      <c r="AD817" s="10"/>
      <c r="AE817" s="10"/>
      <c r="AF817" s="10"/>
      <c r="AG817" s="10"/>
      <c r="AH817" s="10"/>
      <c r="AI817" s="10"/>
      <c r="AJ817" s="399"/>
      <c r="AK817" s="399"/>
      <c r="AL817" s="10"/>
      <c r="AM817" s="10"/>
      <c r="AN817" s="10"/>
      <c r="AO817" s="10"/>
      <c r="AP817" s="10"/>
      <c r="AQ817" s="10"/>
      <c r="AR817" s="10"/>
      <c r="AS817" s="10"/>
      <c r="AT817" s="10"/>
      <c r="AU817" s="10"/>
    </row>
    <row r="818" spans="1:47"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50"/>
      <c r="AB818" s="10"/>
      <c r="AC818" s="10"/>
      <c r="AD818" s="10"/>
      <c r="AE818" s="10"/>
      <c r="AF818" s="10"/>
      <c r="AG818" s="10"/>
      <c r="AH818" s="10"/>
      <c r="AI818" s="10"/>
      <c r="AJ818" s="399"/>
      <c r="AK818" s="399"/>
      <c r="AL818" s="10"/>
      <c r="AM818" s="10"/>
      <c r="AN818" s="10"/>
      <c r="AO818" s="10"/>
      <c r="AP818" s="10"/>
      <c r="AQ818" s="10"/>
      <c r="AR818" s="10"/>
      <c r="AS818" s="10"/>
      <c r="AT818" s="10"/>
      <c r="AU818" s="10"/>
    </row>
    <row r="819" spans="1:47"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50"/>
      <c r="AB819" s="10"/>
      <c r="AC819" s="10"/>
      <c r="AD819" s="10"/>
      <c r="AE819" s="10"/>
      <c r="AF819" s="10"/>
      <c r="AG819" s="10"/>
      <c r="AH819" s="10"/>
      <c r="AI819" s="10"/>
      <c r="AJ819" s="399"/>
      <c r="AK819" s="399"/>
      <c r="AL819" s="10"/>
      <c r="AM819" s="10"/>
      <c r="AN819" s="10"/>
      <c r="AO819" s="10"/>
      <c r="AP819" s="10"/>
      <c r="AQ819" s="10"/>
      <c r="AR819" s="10"/>
      <c r="AS819" s="10"/>
      <c r="AT819" s="10"/>
      <c r="AU819" s="10"/>
    </row>
    <row r="820" spans="1:47"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50"/>
      <c r="AB820" s="10"/>
      <c r="AC820" s="10"/>
      <c r="AD820" s="10"/>
      <c r="AE820" s="10"/>
      <c r="AF820" s="10"/>
      <c r="AG820" s="10"/>
      <c r="AH820" s="10"/>
      <c r="AI820" s="10"/>
      <c r="AJ820" s="399"/>
      <c r="AK820" s="399"/>
      <c r="AL820" s="10"/>
      <c r="AM820" s="10"/>
      <c r="AN820" s="10"/>
      <c r="AO820" s="10"/>
      <c r="AP820" s="10"/>
      <c r="AQ820" s="10"/>
      <c r="AR820" s="10"/>
      <c r="AS820" s="10"/>
      <c r="AT820" s="10"/>
      <c r="AU820" s="10"/>
    </row>
    <row r="821" spans="1:47"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50"/>
      <c r="AB821" s="10"/>
      <c r="AC821" s="10"/>
      <c r="AD821" s="10"/>
      <c r="AE821" s="10"/>
      <c r="AF821" s="10"/>
      <c r="AG821" s="10"/>
      <c r="AH821" s="10"/>
      <c r="AI821" s="10"/>
      <c r="AJ821" s="399"/>
      <c r="AK821" s="399"/>
      <c r="AL821" s="10"/>
      <c r="AM821" s="10"/>
      <c r="AN821" s="10"/>
      <c r="AO821" s="10"/>
      <c r="AP821" s="10"/>
      <c r="AQ821" s="10"/>
      <c r="AR821" s="10"/>
      <c r="AS821" s="10"/>
      <c r="AT821" s="10"/>
      <c r="AU821" s="10"/>
    </row>
    <row r="822" spans="1:47"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50"/>
      <c r="AB822" s="10"/>
      <c r="AC822" s="10"/>
      <c r="AD822" s="10"/>
      <c r="AE822" s="10"/>
      <c r="AF822" s="10"/>
      <c r="AG822" s="10"/>
      <c r="AH822" s="10"/>
      <c r="AI822" s="10"/>
      <c r="AJ822" s="399"/>
      <c r="AK822" s="399"/>
      <c r="AL822" s="10"/>
      <c r="AM822" s="10"/>
      <c r="AN822" s="10"/>
      <c r="AO822" s="10"/>
      <c r="AP822" s="10"/>
      <c r="AQ822" s="10"/>
      <c r="AR822" s="10"/>
      <c r="AS822" s="10"/>
      <c r="AT822" s="10"/>
      <c r="AU822" s="10"/>
    </row>
    <row r="823" spans="1:47"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50"/>
      <c r="AB823" s="10"/>
      <c r="AC823" s="10"/>
      <c r="AD823" s="10"/>
      <c r="AE823" s="10"/>
      <c r="AF823" s="10"/>
      <c r="AG823" s="10"/>
      <c r="AH823" s="10"/>
      <c r="AI823" s="10"/>
      <c r="AJ823" s="399"/>
      <c r="AK823" s="399"/>
      <c r="AL823" s="10"/>
      <c r="AM823" s="10"/>
      <c r="AN823" s="10"/>
      <c r="AO823" s="10"/>
      <c r="AP823" s="10"/>
      <c r="AQ823" s="10"/>
      <c r="AR823" s="10"/>
      <c r="AS823" s="10"/>
      <c r="AT823" s="10"/>
      <c r="AU823" s="10"/>
    </row>
    <row r="824" spans="1:47"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50"/>
      <c r="AB824" s="10"/>
      <c r="AC824" s="10"/>
      <c r="AD824" s="10"/>
      <c r="AE824" s="10"/>
      <c r="AF824" s="10"/>
      <c r="AG824" s="10"/>
      <c r="AH824" s="10"/>
      <c r="AI824" s="10"/>
      <c r="AJ824" s="399"/>
      <c r="AK824" s="399"/>
      <c r="AL824" s="10"/>
      <c r="AM824" s="10"/>
      <c r="AN824" s="10"/>
      <c r="AO824" s="10"/>
      <c r="AP824" s="10"/>
      <c r="AQ824" s="10"/>
      <c r="AR824" s="10"/>
      <c r="AS824" s="10"/>
      <c r="AT824" s="10"/>
      <c r="AU824" s="10"/>
    </row>
    <row r="825" spans="1:47"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50"/>
      <c r="AB825" s="10"/>
      <c r="AC825" s="10"/>
      <c r="AD825" s="10"/>
      <c r="AE825" s="10"/>
      <c r="AF825" s="10"/>
      <c r="AG825" s="10"/>
      <c r="AH825" s="10"/>
      <c r="AI825" s="10"/>
      <c r="AJ825" s="399"/>
      <c r="AK825" s="399"/>
      <c r="AL825" s="10"/>
      <c r="AM825" s="10"/>
      <c r="AN825" s="10"/>
      <c r="AO825" s="10"/>
      <c r="AP825" s="10"/>
      <c r="AQ825" s="10"/>
      <c r="AR825" s="10"/>
      <c r="AS825" s="10"/>
      <c r="AT825" s="10"/>
      <c r="AU825" s="10"/>
    </row>
    <row r="826" spans="1:47"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50"/>
      <c r="AB826" s="10"/>
      <c r="AC826" s="10"/>
      <c r="AD826" s="10"/>
      <c r="AE826" s="10"/>
      <c r="AF826" s="10"/>
      <c r="AG826" s="10"/>
      <c r="AH826" s="10"/>
      <c r="AI826" s="10"/>
      <c r="AJ826" s="399"/>
      <c r="AK826" s="399"/>
      <c r="AL826" s="10"/>
      <c r="AM826" s="10"/>
      <c r="AN826" s="10"/>
      <c r="AO826" s="10"/>
      <c r="AP826" s="10"/>
      <c r="AQ826" s="10"/>
      <c r="AR826" s="10"/>
      <c r="AS826" s="10"/>
      <c r="AT826" s="10"/>
      <c r="AU826" s="10"/>
    </row>
    <row r="827" spans="1:47"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50"/>
      <c r="AB827" s="10"/>
      <c r="AC827" s="10"/>
      <c r="AD827" s="10"/>
      <c r="AE827" s="10"/>
      <c r="AF827" s="10"/>
      <c r="AG827" s="10"/>
      <c r="AH827" s="10"/>
      <c r="AI827" s="10"/>
      <c r="AJ827" s="399"/>
      <c r="AK827" s="399"/>
      <c r="AL827" s="10"/>
      <c r="AM827" s="10"/>
      <c r="AN827" s="10"/>
      <c r="AO827" s="10"/>
      <c r="AP827" s="10"/>
      <c r="AQ827" s="10"/>
      <c r="AR827" s="10"/>
      <c r="AS827" s="10"/>
      <c r="AT827" s="10"/>
      <c r="AU827" s="10"/>
    </row>
    <row r="828" spans="1:47"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50"/>
      <c r="AB828" s="10"/>
      <c r="AC828" s="10"/>
      <c r="AD828" s="10"/>
      <c r="AE828" s="10"/>
      <c r="AF828" s="10"/>
      <c r="AG828" s="10"/>
      <c r="AH828" s="10"/>
      <c r="AI828" s="10"/>
      <c r="AJ828" s="399"/>
      <c r="AK828" s="399"/>
      <c r="AL828" s="10"/>
      <c r="AM828" s="10"/>
      <c r="AN828" s="10"/>
      <c r="AO828" s="10"/>
      <c r="AP828" s="10"/>
      <c r="AQ828" s="10"/>
      <c r="AR828" s="10"/>
      <c r="AS828" s="10"/>
      <c r="AT828" s="10"/>
      <c r="AU828" s="10"/>
    </row>
    <row r="829" spans="1:47"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50"/>
      <c r="AB829" s="10"/>
      <c r="AC829" s="10"/>
      <c r="AD829" s="10"/>
      <c r="AE829" s="10"/>
      <c r="AF829" s="10"/>
      <c r="AG829" s="10"/>
      <c r="AH829" s="10"/>
      <c r="AI829" s="10"/>
      <c r="AJ829" s="399"/>
      <c r="AK829" s="399"/>
      <c r="AL829" s="10"/>
      <c r="AM829" s="10"/>
      <c r="AN829" s="10"/>
      <c r="AO829" s="10"/>
      <c r="AP829" s="10"/>
      <c r="AQ829" s="10"/>
      <c r="AR829" s="10"/>
      <c r="AS829" s="10"/>
      <c r="AT829" s="10"/>
      <c r="AU829" s="10"/>
    </row>
    <row r="830" spans="1:47"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50"/>
      <c r="AB830" s="10"/>
      <c r="AC830" s="10"/>
      <c r="AD830" s="10"/>
      <c r="AE830" s="10"/>
      <c r="AF830" s="10"/>
      <c r="AG830" s="10"/>
      <c r="AH830" s="10"/>
      <c r="AI830" s="10"/>
      <c r="AJ830" s="399"/>
      <c r="AK830" s="399"/>
      <c r="AL830" s="10"/>
      <c r="AM830" s="10"/>
      <c r="AN830" s="10"/>
      <c r="AO830" s="10"/>
      <c r="AP830" s="10"/>
      <c r="AQ830" s="10"/>
      <c r="AR830" s="10"/>
      <c r="AS830" s="10"/>
      <c r="AT830" s="10"/>
      <c r="AU830" s="10"/>
    </row>
    <row r="831" spans="1:47"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50"/>
      <c r="AB831" s="10"/>
      <c r="AC831" s="10"/>
      <c r="AD831" s="10"/>
      <c r="AE831" s="10"/>
      <c r="AF831" s="10"/>
      <c r="AG831" s="10"/>
      <c r="AH831" s="10"/>
      <c r="AI831" s="10"/>
      <c r="AJ831" s="399"/>
      <c r="AK831" s="399"/>
      <c r="AL831" s="10"/>
      <c r="AM831" s="10"/>
      <c r="AN831" s="10"/>
      <c r="AO831" s="10"/>
      <c r="AP831" s="10"/>
      <c r="AQ831" s="10"/>
      <c r="AR831" s="10"/>
      <c r="AS831" s="10"/>
      <c r="AT831" s="10"/>
      <c r="AU831" s="10"/>
    </row>
    <row r="832" spans="1:47"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50"/>
      <c r="AB832" s="10"/>
      <c r="AC832" s="10"/>
      <c r="AD832" s="10"/>
      <c r="AE832" s="10"/>
      <c r="AF832" s="10"/>
      <c r="AG832" s="10"/>
      <c r="AH832" s="10"/>
      <c r="AI832" s="10"/>
      <c r="AJ832" s="399"/>
      <c r="AK832" s="399"/>
      <c r="AL832" s="10"/>
      <c r="AM832" s="10"/>
      <c r="AN832" s="10"/>
      <c r="AO832" s="10"/>
      <c r="AP832" s="10"/>
      <c r="AQ832" s="10"/>
      <c r="AR832" s="10"/>
      <c r="AS832" s="10"/>
      <c r="AT832" s="10"/>
      <c r="AU832" s="10"/>
    </row>
    <row r="833" spans="1:47"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50"/>
      <c r="AB833" s="10"/>
      <c r="AC833" s="10"/>
      <c r="AD833" s="10"/>
      <c r="AE833" s="10"/>
      <c r="AF833" s="10"/>
      <c r="AG833" s="10"/>
      <c r="AH833" s="10"/>
      <c r="AI833" s="10"/>
      <c r="AJ833" s="399"/>
      <c r="AK833" s="399"/>
      <c r="AL833" s="10"/>
      <c r="AM833" s="10"/>
      <c r="AN833" s="10"/>
      <c r="AO833" s="10"/>
      <c r="AP833" s="10"/>
      <c r="AQ833" s="10"/>
      <c r="AR833" s="10"/>
      <c r="AS833" s="10"/>
      <c r="AT833" s="10"/>
      <c r="AU833" s="10"/>
    </row>
    <row r="834" spans="1:47"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50"/>
      <c r="AB834" s="10"/>
      <c r="AC834" s="10"/>
      <c r="AD834" s="10"/>
      <c r="AE834" s="10"/>
      <c r="AF834" s="10"/>
      <c r="AG834" s="10"/>
      <c r="AH834" s="10"/>
      <c r="AI834" s="10"/>
      <c r="AJ834" s="399"/>
      <c r="AK834" s="399"/>
      <c r="AL834" s="10"/>
      <c r="AM834" s="10"/>
      <c r="AN834" s="10"/>
      <c r="AO834" s="10"/>
      <c r="AP834" s="10"/>
      <c r="AQ834" s="10"/>
      <c r="AR834" s="10"/>
      <c r="AS834" s="10"/>
      <c r="AT834" s="10"/>
      <c r="AU834" s="10"/>
    </row>
    <row r="835" spans="1:47"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50"/>
      <c r="AB835" s="10"/>
      <c r="AC835" s="10"/>
      <c r="AD835" s="10"/>
      <c r="AE835" s="10"/>
      <c r="AF835" s="10"/>
      <c r="AG835" s="10"/>
      <c r="AH835" s="10"/>
      <c r="AI835" s="10"/>
      <c r="AJ835" s="399"/>
      <c r="AK835" s="399"/>
      <c r="AL835" s="10"/>
      <c r="AM835" s="10"/>
      <c r="AN835" s="10"/>
      <c r="AO835" s="10"/>
      <c r="AP835" s="10"/>
      <c r="AQ835" s="10"/>
      <c r="AR835" s="10"/>
      <c r="AS835" s="10"/>
      <c r="AT835" s="10"/>
      <c r="AU835" s="10"/>
    </row>
    <row r="836" spans="1:47"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50"/>
      <c r="AB836" s="10"/>
      <c r="AC836" s="10"/>
      <c r="AD836" s="10"/>
      <c r="AE836" s="10"/>
      <c r="AF836" s="10"/>
      <c r="AG836" s="10"/>
      <c r="AH836" s="10"/>
      <c r="AI836" s="10"/>
      <c r="AJ836" s="399"/>
      <c r="AK836" s="399"/>
      <c r="AL836" s="10"/>
      <c r="AM836" s="10"/>
      <c r="AN836" s="10"/>
      <c r="AO836" s="10"/>
      <c r="AP836" s="10"/>
      <c r="AQ836" s="10"/>
      <c r="AR836" s="10"/>
      <c r="AS836" s="10"/>
      <c r="AT836" s="10"/>
      <c r="AU836" s="10"/>
    </row>
    <row r="837" spans="1:47"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50"/>
      <c r="AB837" s="10"/>
      <c r="AC837" s="10"/>
      <c r="AD837" s="10"/>
      <c r="AE837" s="10"/>
      <c r="AF837" s="10"/>
      <c r="AG837" s="10"/>
      <c r="AH837" s="10"/>
      <c r="AI837" s="10"/>
      <c r="AJ837" s="399"/>
      <c r="AK837" s="399"/>
      <c r="AL837" s="10"/>
      <c r="AM837" s="10"/>
      <c r="AN837" s="10"/>
      <c r="AO837" s="10"/>
      <c r="AP837" s="10"/>
      <c r="AQ837" s="10"/>
      <c r="AR837" s="10"/>
      <c r="AS837" s="10"/>
      <c r="AT837" s="10"/>
      <c r="AU837" s="10"/>
    </row>
    <row r="838" spans="1:47"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50"/>
      <c r="AB838" s="10"/>
      <c r="AC838" s="10"/>
      <c r="AD838" s="10"/>
      <c r="AE838" s="10"/>
      <c r="AF838" s="10"/>
      <c r="AG838" s="10"/>
      <c r="AH838" s="10"/>
      <c r="AI838" s="10"/>
      <c r="AJ838" s="399"/>
      <c r="AK838" s="399"/>
      <c r="AL838" s="10"/>
      <c r="AM838" s="10"/>
      <c r="AN838" s="10"/>
      <c r="AO838" s="10"/>
      <c r="AP838" s="10"/>
      <c r="AQ838" s="10"/>
      <c r="AR838" s="10"/>
      <c r="AS838" s="10"/>
      <c r="AT838" s="10"/>
      <c r="AU838" s="10"/>
    </row>
    <row r="839" spans="1:47"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50"/>
      <c r="AB839" s="10"/>
      <c r="AC839" s="10"/>
      <c r="AD839" s="10"/>
      <c r="AE839" s="10"/>
      <c r="AF839" s="10"/>
      <c r="AG839" s="10"/>
      <c r="AH839" s="10"/>
      <c r="AI839" s="10"/>
      <c r="AJ839" s="399"/>
      <c r="AK839" s="399"/>
      <c r="AL839" s="10"/>
      <c r="AM839" s="10"/>
      <c r="AN839" s="10"/>
      <c r="AO839" s="10"/>
      <c r="AP839" s="10"/>
      <c r="AQ839" s="10"/>
      <c r="AR839" s="10"/>
      <c r="AS839" s="10"/>
      <c r="AT839" s="10"/>
      <c r="AU839" s="10"/>
    </row>
    <row r="840" spans="1:47"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50"/>
      <c r="AB840" s="10"/>
      <c r="AC840" s="10"/>
      <c r="AD840" s="10"/>
      <c r="AE840" s="10"/>
      <c r="AF840" s="10"/>
      <c r="AG840" s="10"/>
      <c r="AH840" s="10"/>
      <c r="AI840" s="10"/>
      <c r="AJ840" s="399"/>
      <c r="AK840" s="399"/>
      <c r="AL840" s="10"/>
      <c r="AM840" s="10"/>
      <c r="AN840" s="10"/>
      <c r="AO840" s="10"/>
      <c r="AP840" s="10"/>
      <c r="AQ840" s="10"/>
      <c r="AR840" s="10"/>
      <c r="AS840" s="10"/>
      <c r="AT840" s="10"/>
      <c r="AU840" s="10"/>
    </row>
    <row r="841" spans="1:47"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50"/>
      <c r="AB841" s="10"/>
      <c r="AC841" s="10"/>
      <c r="AD841" s="10"/>
      <c r="AE841" s="10"/>
      <c r="AF841" s="10"/>
      <c r="AG841" s="10"/>
      <c r="AH841" s="10"/>
      <c r="AI841" s="10"/>
      <c r="AJ841" s="399"/>
      <c r="AK841" s="399"/>
      <c r="AL841" s="10"/>
      <c r="AM841" s="10"/>
      <c r="AN841" s="10"/>
      <c r="AO841" s="10"/>
      <c r="AP841" s="10"/>
      <c r="AQ841" s="10"/>
      <c r="AR841" s="10"/>
      <c r="AS841" s="10"/>
      <c r="AT841" s="10"/>
      <c r="AU841" s="10"/>
    </row>
    <row r="842" spans="1:47"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50"/>
      <c r="AB842" s="10"/>
      <c r="AC842" s="10"/>
      <c r="AD842" s="10"/>
      <c r="AE842" s="10"/>
      <c r="AF842" s="10"/>
      <c r="AG842" s="10"/>
      <c r="AH842" s="10"/>
      <c r="AI842" s="10"/>
      <c r="AJ842" s="399"/>
      <c r="AK842" s="399"/>
      <c r="AL842" s="10"/>
      <c r="AM842" s="10"/>
      <c r="AN842" s="10"/>
      <c r="AO842" s="10"/>
      <c r="AP842" s="10"/>
      <c r="AQ842" s="10"/>
      <c r="AR842" s="10"/>
      <c r="AS842" s="10"/>
      <c r="AT842" s="10"/>
      <c r="AU842" s="10"/>
    </row>
    <row r="843" spans="1:47"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50"/>
      <c r="AB843" s="10"/>
      <c r="AC843" s="10"/>
      <c r="AD843" s="10"/>
      <c r="AE843" s="10"/>
      <c r="AF843" s="10"/>
      <c r="AG843" s="10"/>
      <c r="AH843" s="10"/>
      <c r="AI843" s="10"/>
      <c r="AJ843" s="399"/>
      <c r="AK843" s="399"/>
      <c r="AL843" s="10"/>
      <c r="AM843" s="10"/>
      <c r="AN843" s="10"/>
      <c r="AO843" s="10"/>
      <c r="AP843" s="10"/>
      <c r="AQ843" s="10"/>
      <c r="AR843" s="10"/>
      <c r="AS843" s="10"/>
      <c r="AT843" s="10"/>
      <c r="AU843" s="10"/>
    </row>
    <row r="844" spans="1:47"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50"/>
      <c r="AB844" s="10"/>
      <c r="AC844" s="10"/>
      <c r="AD844" s="10"/>
      <c r="AE844" s="10"/>
      <c r="AF844" s="10"/>
      <c r="AG844" s="10"/>
      <c r="AH844" s="10"/>
      <c r="AI844" s="10"/>
      <c r="AJ844" s="399"/>
      <c r="AK844" s="399"/>
      <c r="AL844" s="10"/>
      <c r="AM844" s="10"/>
      <c r="AN844" s="10"/>
      <c r="AO844" s="10"/>
      <c r="AP844" s="10"/>
      <c r="AQ844" s="10"/>
      <c r="AR844" s="10"/>
      <c r="AS844" s="10"/>
      <c r="AT844" s="10"/>
      <c r="AU844" s="10"/>
    </row>
    <row r="845" spans="1:47"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50"/>
      <c r="AB845" s="10"/>
      <c r="AC845" s="10"/>
      <c r="AD845" s="10"/>
      <c r="AE845" s="10"/>
      <c r="AF845" s="10"/>
      <c r="AG845" s="10"/>
      <c r="AH845" s="10"/>
      <c r="AI845" s="10"/>
      <c r="AJ845" s="399"/>
      <c r="AK845" s="399"/>
      <c r="AL845" s="10"/>
      <c r="AM845" s="10"/>
      <c r="AN845" s="10"/>
      <c r="AO845" s="10"/>
      <c r="AP845" s="10"/>
      <c r="AQ845" s="10"/>
      <c r="AR845" s="10"/>
      <c r="AS845" s="10"/>
      <c r="AT845" s="10"/>
      <c r="AU845" s="10"/>
    </row>
    <row r="846" spans="1:47"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50"/>
      <c r="AB846" s="10"/>
      <c r="AC846" s="10"/>
      <c r="AD846" s="10"/>
      <c r="AE846" s="10"/>
      <c r="AF846" s="10"/>
      <c r="AG846" s="10"/>
      <c r="AH846" s="10"/>
      <c r="AI846" s="10"/>
      <c r="AJ846" s="399"/>
      <c r="AK846" s="399"/>
      <c r="AL846" s="10"/>
      <c r="AM846" s="10"/>
      <c r="AN846" s="10"/>
      <c r="AO846" s="10"/>
      <c r="AP846" s="10"/>
      <c r="AQ846" s="10"/>
      <c r="AR846" s="10"/>
      <c r="AS846" s="10"/>
      <c r="AT846" s="10"/>
      <c r="AU846" s="10"/>
    </row>
    <row r="847" spans="1:47"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50"/>
      <c r="AB847" s="10"/>
      <c r="AC847" s="10"/>
      <c r="AD847" s="10"/>
      <c r="AE847" s="10"/>
      <c r="AF847" s="10"/>
      <c r="AG847" s="10"/>
      <c r="AH847" s="10"/>
      <c r="AI847" s="10"/>
      <c r="AJ847" s="399"/>
      <c r="AK847" s="399"/>
      <c r="AL847" s="10"/>
      <c r="AM847" s="10"/>
      <c r="AN847" s="10"/>
      <c r="AO847" s="10"/>
      <c r="AP847" s="10"/>
      <c r="AQ847" s="10"/>
      <c r="AR847" s="10"/>
      <c r="AS847" s="10"/>
      <c r="AT847" s="10"/>
      <c r="AU847" s="10"/>
    </row>
    <row r="848" spans="1:47"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50"/>
      <c r="AB848" s="10"/>
      <c r="AC848" s="10"/>
      <c r="AD848" s="10"/>
      <c r="AE848" s="10"/>
      <c r="AF848" s="10"/>
      <c r="AG848" s="10"/>
      <c r="AH848" s="10"/>
      <c r="AI848" s="10"/>
      <c r="AJ848" s="399"/>
      <c r="AK848" s="399"/>
      <c r="AL848" s="10"/>
      <c r="AM848" s="10"/>
      <c r="AN848" s="10"/>
      <c r="AO848" s="10"/>
      <c r="AP848" s="10"/>
      <c r="AQ848" s="10"/>
      <c r="AR848" s="10"/>
      <c r="AS848" s="10"/>
      <c r="AT848" s="10"/>
      <c r="AU848" s="10"/>
    </row>
    <row r="849" spans="1:47"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50"/>
      <c r="AB849" s="10"/>
      <c r="AC849" s="10"/>
      <c r="AD849" s="10"/>
      <c r="AE849" s="10"/>
      <c r="AF849" s="10"/>
      <c r="AG849" s="10"/>
      <c r="AH849" s="10"/>
      <c r="AI849" s="10"/>
      <c r="AJ849" s="399"/>
      <c r="AK849" s="399"/>
      <c r="AL849" s="10"/>
      <c r="AM849" s="10"/>
      <c r="AN849" s="10"/>
      <c r="AO849" s="10"/>
      <c r="AP849" s="10"/>
      <c r="AQ849" s="10"/>
      <c r="AR849" s="10"/>
      <c r="AS849" s="10"/>
      <c r="AT849" s="10"/>
      <c r="AU849" s="10"/>
    </row>
    <row r="850" spans="1:47"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50"/>
      <c r="AB850" s="10"/>
      <c r="AC850" s="10"/>
      <c r="AD850" s="10"/>
      <c r="AE850" s="10"/>
      <c r="AF850" s="10"/>
      <c r="AG850" s="10"/>
      <c r="AH850" s="10"/>
      <c r="AI850" s="10"/>
      <c r="AJ850" s="399"/>
      <c r="AK850" s="399"/>
      <c r="AL850" s="10"/>
      <c r="AM850" s="10"/>
      <c r="AN850" s="10"/>
      <c r="AO850" s="10"/>
      <c r="AP850" s="10"/>
      <c r="AQ850" s="10"/>
      <c r="AR850" s="10"/>
      <c r="AS850" s="10"/>
      <c r="AT850" s="10"/>
      <c r="AU850" s="10"/>
    </row>
    <row r="851" spans="1:47"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50"/>
      <c r="AB851" s="10"/>
      <c r="AC851" s="10"/>
      <c r="AD851" s="10"/>
      <c r="AE851" s="10"/>
      <c r="AF851" s="10"/>
      <c r="AG851" s="10"/>
      <c r="AH851" s="10"/>
      <c r="AI851" s="10"/>
      <c r="AJ851" s="399"/>
      <c r="AK851" s="399"/>
      <c r="AL851" s="10"/>
      <c r="AM851" s="10"/>
      <c r="AN851" s="10"/>
      <c r="AO851" s="10"/>
      <c r="AP851" s="10"/>
      <c r="AQ851" s="10"/>
      <c r="AR851" s="10"/>
      <c r="AS851" s="10"/>
      <c r="AT851" s="10"/>
      <c r="AU851" s="10"/>
    </row>
    <row r="852" spans="1:47"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50"/>
      <c r="AB852" s="10"/>
      <c r="AC852" s="10"/>
      <c r="AD852" s="10"/>
      <c r="AE852" s="10"/>
      <c r="AF852" s="10"/>
      <c r="AG852" s="10"/>
      <c r="AH852" s="10"/>
      <c r="AI852" s="10"/>
      <c r="AJ852" s="399"/>
      <c r="AK852" s="399"/>
      <c r="AL852" s="10"/>
      <c r="AM852" s="10"/>
      <c r="AN852" s="10"/>
      <c r="AO852" s="10"/>
      <c r="AP852" s="10"/>
      <c r="AQ852" s="10"/>
      <c r="AR852" s="10"/>
      <c r="AS852" s="10"/>
      <c r="AT852" s="10"/>
      <c r="AU852" s="10"/>
    </row>
    <row r="853" spans="1:47"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50"/>
      <c r="AB853" s="10"/>
      <c r="AC853" s="10"/>
      <c r="AD853" s="10"/>
      <c r="AE853" s="10"/>
      <c r="AF853" s="10"/>
      <c r="AG853" s="10"/>
      <c r="AH853" s="10"/>
      <c r="AI853" s="10"/>
      <c r="AJ853" s="399"/>
      <c r="AK853" s="399"/>
      <c r="AL853" s="10"/>
      <c r="AM853" s="10"/>
      <c r="AN853" s="10"/>
      <c r="AO853" s="10"/>
      <c r="AP853" s="10"/>
      <c r="AQ853" s="10"/>
      <c r="AR853" s="10"/>
      <c r="AS853" s="10"/>
      <c r="AT853" s="10"/>
      <c r="AU853" s="10"/>
    </row>
    <row r="854" spans="1:47"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50"/>
      <c r="AB854" s="10"/>
      <c r="AC854" s="10"/>
      <c r="AD854" s="10"/>
      <c r="AE854" s="10"/>
      <c r="AF854" s="10"/>
      <c r="AG854" s="10"/>
      <c r="AH854" s="10"/>
      <c r="AI854" s="10"/>
      <c r="AJ854" s="399"/>
      <c r="AK854" s="399"/>
      <c r="AL854" s="10"/>
      <c r="AM854" s="10"/>
      <c r="AN854" s="10"/>
      <c r="AO854" s="10"/>
      <c r="AP854" s="10"/>
      <c r="AQ854" s="10"/>
      <c r="AR854" s="10"/>
      <c r="AS854" s="10"/>
      <c r="AT854" s="10"/>
      <c r="AU854" s="10"/>
    </row>
    <row r="855" spans="1:47"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50"/>
      <c r="AB855" s="10"/>
      <c r="AC855" s="10"/>
      <c r="AD855" s="10"/>
      <c r="AE855" s="10"/>
      <c r="AF855" s="10"/>
      <c r="AG855" s="10"/>
      <c r="AH855" s="10"/>
      <c r="AI855" s="10"/>
      <c r="AJ855" s="399"/>
      <c r="AK855" s="399"/>
      <c r="AL855" s="10"/>
      <c r="AM855" s="10"/>
      <c r="AN855" s="10"/>
      <c r="AO855" s="10"/>
      <c r="AP855" s="10"/>
      <c r="AQ855" s="10"/>
      <c r="AR855" s="10"/>
      <c r="AS855" s="10"/>
      <c r="AT855" s="10"/>
      <c r="AU855" s="10"/>
    </row>
    <row r="856" spans="1:47"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50"/>
      <c r="AB856" s="10"/>
      <c r="AC856" s="10"/>
      <c r="AD856" s="10"/>
      <c r="AE856" s="10"/>
      <c r="AF856" s="10"/>
      <c r="AG856" s="10"/>
      <c r="AH856" s="10"/>
      <c r="AI856" s="10"/>
      <c r="AJ856" s="399"/>
      <c r="AK856" s="399"/>
      <c r="AL856" s="10"/>
      <c r="AM856" s="10"/>
      <c r="AN856" s="10"/>
      <c r="AO856" s="10"/>
      <c r="AP856" s="10"/>
      <c r="AQ856" s="10"/>
      <c r="AR856" s="10"/>
      <c r="AS856" s="10"/>
      <c r="AT856" s="10"/>
      <c r="AU856" s="10"/>
    </row>
    <row r="857" spans="1:47"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50"/>
      <c r="AB857" s="10"/>
      <c r="AC857" s="10"/>
      <c r="AD857" s="10"/>
      <c r="AE857" s="10"/>
      <c r="AF857" s="10"/>
      <c r="AG857" s="10"/>
      <c r="AH857" s="10"/>
      <c r="AI857" s="10"/>
      <c r="AJ857" s="399"/>
      <c r="AK857" s="399"/>
      <c r="AL857" s="10"/>
      <c r="AM857" s="10"/>
      <c r="AN857" s="10"/>
      <c r="AO857" s="10"/>
      <c r="AP857" s="10"/>
      <c r="AQ857" s="10"/>
      <c r="AR857" s="10"/>
      <c r="AS857" s="10"/>
      <c r="AT857" s="10"/>
      <c r="AU857" s="10"/>
    </row>
    <row r="858" spans="1:47"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50"/>
      <c r="AB858" s="10"/>
      <c r="AC858" s="10"/>
      <c r="AD858" s="10"/>
      <c r="AE858" s="10"/>
      <c r="AF858" s="10"/>
      <c r="AG858" s="10"/>
      <c r="AH858" s="10"/>
      <c r="AI858" s="10"/>
      <c r="AJ858" s="399"/>
      <c r="AK858" s="399"/>
      <c r="AL858" s="10"/>
      <c r="AM858" s="10"/>
      <c r="AN858" s="10"/>
      <c r="AO858" s="10"/>
      <c r="AP858" s="10"/>
      <c r="AQ858" s="10"/>
      <c r="AR858" s="10"/>
      <c r="AS858" s="10"/>
      <c r="AT858" s="10"/>
      <c r="AU858" s="10"/>
    </row>
    <row r="859" spans="1:47"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50"/>
      <c r="AB859" s="10"/>
      <c r="AC859" s="10"/>
      <c r="AD859" s="10"/>
      <c r="AE859" s="10"/>
      <c r="AF859" s="10"/>
      <c r="AG859" s="10"/>
      <c r="AH859" s="10"/>
      <c r="AI859" s="10"/>
      <c r="AJ859" s="399"/>
      <c r="AK859" s="399"/>
      <c r="AL859" s="10"/>
      <c r="AM859" s="10"/>
      <c r="AN859" s="10"/>
      <c r="AO859" s="10"/>
      <c r="AP859" s="10"/>
      <c r="AQ859" s="10"/>
      <c r="AR859" s="10"/>
      <c r="AS859" s="10"/>
      <c r="AT859" s="10"/>
      <c r="AU859" s="10"/>
    </row>
    <row r="860" spans="1:47"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50"/>
      <c r="AB860" s="10"/>
      <c r="AC860" s="10"/>
      <c r="AD860" s="10"/>
      <c r="AE860" s="10"/>
      <c r="AF860" s="10"/>
      <c r="AG860" s="10"/>
      <c r="AH860" s="10"/>
      <c r="AI860" s="10"/>
      <c r="AJ860" s="399"/>
      <c r="AK860" s="399"/>
      <c r="AL860" s="10"/>
      <c r="AM860" s="10"/>
      <c r="AN860" s="10"/>
      <c r="AO860" s="10"/>
      <c r="AP860" s="10"/>
      <c r="AQ860" s="10"/>
      <c r="AR860" s="10"/>
      <c r="AS860" s="10"/>
      <c r="AT860" s="10"/>
      <c r="AU860" s="10"/>
    </row>
    <row r="861" spans="1:47"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50"/>
      <c r="AB861" s="10"/>
      <c r="AC861" s="10"/>
      <c r="AD861" s="10"/>
      <c r="AE861" s="10"/>
      <c r="AF861" s="10"/>
      <c r="AG861" s="10"/>
      <c r="AH861" s="10"/>
      <c r="AI861" s="10"/>
      <c r="AJ861" s="399"/>
      <c r="AK861" s="399"/>
      <c r="AL861" s="10"/>
      <c r="AM861" s="10"/>
      <c r="AN861" s="10"/>
      <c r="AO861" s="10"/>
      <c r="AP861" s="10"/>
      <c r="AQ861" s="10"/>
      <c r="AR861" s="10"/>
      <c r="AS861" s="10"/>
      <c r="AT861" s="10"/>
      <c r="AU861" s="10"/>
    </row>
    <row r="862" spans="1:47"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50"/>
      <c r="AB862" s="10"/>
      <c r="AC862" s="10"/>
      <c r="AD862" s="10"/>
      <c r="AE862" s="10"/>
      <c r="AF862" s="10"/>
      <c r="AG862" s="10"/>
      <c r="AH862" s="10"/>
      <c r="AI862" s="10"/>
      <c r="AJ862" s="399"/>
      <c r="AK862" s="399"/>
      <c r="AL862" s="10"/>
      <c r="AM862" s="10"/>
      <c r="AN862" s="10"/>
      <c r="AO862" s="10"/>
      <c r="AP862" s="10"/>
      <c r="AQ862" s="10"/>
      <c r="AR862" s="10"/>
      <c r="AS862" s="10"/>
      <c r="AT862" s="10"/>
      <c r="AU862" s="10"/>
    </row>
    <row r="863" spans="1:47"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50"/>
      <c r="AB863" s="10"/>
      <c r="AC863" s="10"/>
      <c r="AD863" s="10"/>
      <c r="AE863" s="10"/>
      <c r="AF863" s="10"/>
      <c r="AG863" s="10"/>
      <c r="AH863" s="10"/>
      <c r="AI863" s="10"/>
      <c r="AJ863" s="399"/>
      <c r="AK863" s="399"/>
      <c r="AL863" s="10"/>
      <c r="AM863" s="10"/>
      <c r="AN863" s="10"/>
      <c r="AO863" s="10"/>
      <c r="AP863" s="10"/>
      <c r="AQ863" s="10"/>
      <c r="AR863" s="10"/>
      <c r="AS863" s="10"/>
      <c r="AT863" s="10"/>
      <c r="AU863" s="10"/>
    </row>
    <row r="864" spans="1:47"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50"/>
      <c r="AB864" s="10"/>
      <c r="AC864" s="10"/>
      <c r="AD864" s="10"/>
      <c r="AE864" s="10"/>
      <c r="AF864" s="10"/>
      <c r="AG864" s="10"/>
      <c r="AH864" s="10"/>
      <c r="AI864" s="10"/>
      <c r="AJ864" s="399"/>
      <c r="AK864" s="399"/>
      <c r="AL864" s="10"/>
      <c r="AM864" s="10"/>
      <c r="AN864" s="10"/>
      <c r="AO864" s="10"/>
      <c r="AP864" s="10"/>
      <c r="AQ864" s="10"/>
      <c r="AR864" s="10"/>
      <c r="AS864" s="10"/>
      <c r="AT864" s="10"/>
      <c r="AU864" s="10"/>
    </row>
    <row r="865" spans="1:47"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50"/>
      <c r="AB865" s="10"/>
      <c r="AC865" s="10"/>
      <c r="AD865" s="10"/>
      <c r="AE865" s="10"/>
      <c r="AF865" s="10"/>
      <c r="AG865" s="10"/>
      <c r="AH865" s="10"/>
      <c r="AI865" s="10"/>
      <c r="AJ865" s="399"/>
      <c r="AK865" s="399"/>
      <c r="AL865" s="10"/>
      <c r="AM865" s="10"/>
      <c r="AN865" s="10"/>
      <c r="AO865" s="10"/>
      <c r="AP865" s="10"/>
      <c r="AQ865" s="10"/>
      <c r="AR865" s="10"/>
      <c r="AS865" s="10"/>
      <c r="AT865" s="10"/>
      <c r="AU865" s="10"/>
    </row>
    <row r="866" spans="1:47"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50"/>
      <c r="AB866" s="10"/>
      <c r="AC866" s="10"/>
      <c r="AD866" s="10"/>
      <c r="AE866" s="10"/>
      <c r="AF866" s="10"/>
      <c r="AG866" s="10"/>
      <c r="AH866" s="10"/>
      <c r="AI866" s="10"/>
      <c r="AJ866" s="399"/>
      <c r="AK866" s="399"/>
      <c r="AL866" s="10"/>
      <c r="AM866" s="10"/>
      <c r="AN866" s="10"/>
      <c r="AO866" s="10"/>
      <c r="AP866" s="10"/>
      <c r="AQ866" s="10"/>
      <c r="AR866" s="10"/>
      <c r="AS866" s="10"/>
      <c r="AT866" s="10"/>
      <c r="AU866" s="10"/>
    </row>
    <row r="867" spans="1:47"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50"/>
      <c r="AB867" s="10"/>
      <c r="AC867" s="10"/>
      <c r="AD867" s="10"/>
      <c r="AE867" s="10"/>
      <c r="AF867" s="10"/>
      <c r="AG867" s="10"/>
      <c r="AH867" s="10"/>
      <c r="AI867" s="10"/>
      <c r="AJ867" s="399"/>
      <c r="AK867" s="399"/>
      <c r="AL867" s="10"/>
      <c r="AM867" s="10"/>
      <c r="AN867" s="10"/>
      <c r="AO867" s="10"/>
      <c r="AP867" s="10"/>
      <c r="AQ867" s="10"/>
      <c r="AR867" s="10"/>
      <c r="AS867" s="10"/>
      <c r="AT867" s="10"/>
      <c r="AU867" s="10"/>
    </row>
    <row r="868" spans="1:47"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50"/>
      <c r="AB868" s="10"/>
      <c r="AC868" s="10"/>
      <c r="AD868" s="10"/>
      <c r="AE868" s="10"/>
      <c r="AF868" s="10"/>
      <c r="AG868" s="10"/>
      <c r="AH868" s="10"/>
      <c r="AI868" s="10"/>
      <c r="AJ868" s="399"/>
      <c r="AK868" s="399"/>
      <c r="AL868" s="10"/>
      <c r="AM868" s="10"/>
      <c r="AN868" s="10"/>
      <c r="AO868" s="10"/>
      <c r="AP868" s="10"/>
      <c r="AQ868" s="10"/>
      <c r="AR868" s="10"/>
      <c r="AS868" s="10"/>
      <c r="AT868" s="10"/>
      <c r="AU868" s="10"/>
    </row>
    <row r="869" spans="1:47"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50"/>
      <c r="AB869" s="10"/>
      <c r="AC869" s="10"/>
      <c r="AD869" s="10"/>
      <c r="AE869" s="10"/>
      <c r="AF869" s="10"/>
      <c r="AG869" s="10"/>
      <c r="AH869" s="10"/>
      <c r="AI869" s="10"/>
      <c r="AJ869" s="399"/>
      <c r="AK869" s="399"/>
      <c r="AL869" s="10"/>
      <c r="AM869" s="10"/>
      <c r="AN869" s="10"/>
      <c r="AO869" s="10"/>
      <c r="AP869" s="10"/>
      <c r="AQ869" s="10"/>
      <c r="AR869" s="10"/>
      <c r="AS869" s="10"/>
      <c r="AT869" s="10"/>
      <c r="AU869" s="10"/>
    </row>
    <row r="870" spans="1:47"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50"/>
      <c r="AB870" s="10"/>
      <c r="AC870" s="10"/>
      <c r="AD870" s="10"/>
      <c r="AE870" s="10"/>
      <c r="AF870" s="10"/>
      <c r="AG870" s="10"/>
      <c r="AH870" s="10"/>
      <c r="AI870" s="10"/>
      <c r="AJ870" s="399"/>
      <c r="AK870" s="399"/>
      <c r="AL870" s="10"/>
      <c r="AM870" s="10"/>
      <c r="AN870" s="10"/>
      <c r="AO870" s="10"/>
      <c r="AP870" s="10"/>
      <c r="AQ870" s="10"/>
      <c r="AR870" s="10"/>
      <c r="AS870" s="10"/>
      <c r="AT870" s="10"/>
      <c r="AU870" s="10"/>
    </row>
    <row r="871" spans="1:47"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50"/>
      <c r="AB871" s="10"/>
      <c r="AC871" s="10"/>
      <c r="AD871" s="10"/>
      <c r="AE871" s="10"/>
      <c r="AF871" s="10"/>
      <c r="AG871" s="10"/>
      <c r="AH871" s="10"/>
      <c r="AI871" s="10"/>
      <c r="AJ871" s="399"/>
      <c r="AK871" s="399"/>
      <c r="AL871" s="10"/>
      <c r="AM871" s="10"/>
      <c r="AN871" s="10"/>
      <c r="AO871" s="10"/>
      <c r="AP871" s="10"/>
      <c r="AQ871" s="10"/>
      <c r="AR871" s="10"/>
      <c r="AS871" s="10"/>
      <c r="AT871" s="10"/>
      <c r="AU871" s="10"/>
    </row>
    <row r="872" spans="1:47"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50"/>
      <c r="AB872" s="10"/>
      <c r="AC872" s="10"/>
      <c r="AD872" s="10"/>
      <c r="AE872" s="10"/>
      <c r="AF872" s="10"/>
      <c r="AG872" s="10"/>
      <c r="AH872" s="10"/>
      <c r="AI872" s="10"/>
      <c r="AJ872" s="399"/>
      <c r="AK872" s="399"/>
      <c r="AL872" s="10"/>
      <c r="AM872" s="10"/>
      <c r="AN872" s="10"/>
      <c r="AO872" s="10"/>
      <c r="AP872" s="10"/>
      <c r="AQ872" s="10"/>
      <c r="AR872" s="10"/>
      <c r="AS872" s="10"/>
      <c r="AT872" s="10"/>
      <c r="AU872" s="10"/>
    </row>
    <row r="873" spans="1:47"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50"/>
      <c r="AB873" s="10"/>
      <c r="AC873" s="10"/>
      <c r="AD873" s="10"/>
      <c r="AE873" s="10"/>
      <c r="AF873" s="10"/>
      <c r="AG873" s="10"/>
      <c r="AH873" s="10"/>
      <c r="AI873" s="10"/>
      <c r="AJ873" s="399"/>
      <c r="AK873" s="399"/>
      <c r="AL873" s="10"/>
      <c r="AM873" s="10"/>
      <c r="AN873" s="10"/>
      <c r="AO873" s="10"/>
      <c r="AP873" s="10"/>
      <c r="AQ873" s="10"/>
      <c r="AR873" s="10"/>
      <c r="AS873" s="10"/>
      <c r="AT873" s="10"/>
      <c r="AU873" s="10"/>
    </row>
    <row r="874" spans="1:47"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50"/>
      <c r="AB874" s="10"/>
      <c r="AC874" s="10"/>
      <c r="AD874" s="10"/>
      <c r="AE874" s="10"/>
      <c r="AF874" s="10"/>
      <c r="AG874" s="10"/>
      <c r="AH874" s="10"/>
      <c r="AI874" s="10"/>
      <c r="AJ874" s="399"/>
      <c r="AK874" s="399"/>
      <c r="AL874" s="10"/>
      <c r="AM874" s="10"/>
      <c r="AN874" s="10"/>
      <c r="AO874" s="10"/>
      <c r="AP874" s="10"/>
      <c r="AQ874" s="10"/>
      <c r="AR874" s="10"/>
      <c r="AS874" s="10"/>
      <c r="AT874" s="10"/>
      <c r="AU874" s="10"/>
    </row>
    <row r="875" spans="1:47"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50"/>
      <c r="AB875" s="10"/>
      <c r="AC875" s="10"/>
      <c r="AD875" s="10"/>
      <c r="AE875" s="10"/>
      <c r="AF875" s="10"/>
      <c r="AG875" s="10"/>
      <c r="AH875" s="10"/>
      <c r="AI875" s="10"/>
      <c r="AJ875" s="399"/>
      <c r="AK875" s="399"/>
      <c r="AL875" s="10"/>
      <c r="AM875" s="10"/>
      <c r="AN875" s="10"/>
      <c r="AO875" s="10"/>
      <c r="AP875" s="10"/>
      <c r="AQ875" s="10"/>
      <c r="AR875" s="10"/>
      <c r="AS875" s="10"/>
      <c r="AT875" s="10"/>
      <c r="AU875" s="10"/>
    </row>
    <row r="876" spans="1:47"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50"/>
      <c r="AB876" s="10"/>
      <c r="AC876" s="10"/>
      <c r="AD876" s="10"/>
      <c r="AE876" s="10"/>
      <c r="AF876" s="10"/>
      <c r="AG876" s="10"/>
      <c r="AH876" s="10"/>
      <c r="AI876" s="10"/>
      <c r="AJ876" s="399"/>
      <c r="AK876" s="399"/>
      <c r="AL876" s="10"/>
      <c r="AM876" s="10"/>
      <c r="AN876" s="10"/>
      <c r="AO876" s="10"/>
      <c r="AP876" s="10"/>
      <c r="AQ876" s="10"/>
      <c r="AR876" s="10"/>
      <c r="AS876" s="10"/>
      <c r="AT876" s="10"/>
      <c r="AU876" s="10"/>
    </row>
    <row r="877" spans="1:47"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50"/>
      <c r="AB877" s="10"/>
      <c r="AC877" s="10"/>
      <c r="AD877" s="10"/>
      <c r="AE877" s="10"/>
      <c r="AF877" s="10"/>
      <c r="AG877" s="10"/>
      <c r="AH877" s="10"/>
      <c r="AI877" s="10"/>
      <c r="AJ877" s="399"/>
      <c r="AK877" s="399"/>
      <c r="AL877" s="10"/>
      <c r="AM877" s="10"/>
      <c r="AN877" s="10"/>
      <c r="AO877" s="10"/>
      <c r="AP877" s="10"/>
      <c r="AQ877" s="10"/>
      <c r="AR877" s="10"/>
      <c r="AS877" s="10"/>
      <c r="AT877" s="10"/>
      <c r="AU877" s="10"/>
    </row>
    <row r="878" spans="1:47"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50"/>
      <c r="AB878" s="10"/>
      <c r="AC878" s="10"/>
      <c r="AD878" s="10"/>
      <c r="AE878" s="10"/>
      <c r="AF878" s="10"/>
      <c r="AG878" s="10"/>
      <c r="AH878" s="10"/>
      <c r="AI878" s="10"/>
      <c r="AJ878" s="399"/>
      <c r="AK878" s="399"/>
      <c r="AL878" s="10"/>
      <c r="AM878" s="10"/>
      <c r="AN878" s="10"/>
      <c r="AO878" s="10"/>
      <c r="AP878" s="10"/>
      <c r="AQ878" s="10"/>
      <c r="AR878" s="10"/>
      <c r="AS878" s="10"/>
      <c r="AT878" s="10"/>
      <c r="AU878" s="10"/>
    </row>
    <row r="879" spans="1:47"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50"/>
      <c r="AB879" s="10"/>
      <c r="AC879" s="10"/>
      <c r="AD879" s="10"/>
      <c r="AE879" s="10"/>
      <c r="AF879" s="10"/>
      <c r="AG879" s="10"/>
      <c r="AH879" s="10"/>
      <c r="AI879" s="10"/>
      <c r="AJ879" s="399"/>
      <c r="AK879" s="399"/>
      <c r="AL879" s="10"/>
      <c r="AM879" s="10"/>
      <c r="AN879" s="10"/>
      <c r="AO879" s="10"/>
      <c r="AP879" s="10"/>
      <c r="AQ879" s="10"/>
      <c r="AR879" s="10"/>
      <c r="AS879" s="10"/>
      <c r="AT879" s="10"/>
      <c r="AU879" s="10"/>
    </row>
    <row r="880" spans="1:47"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50"/>
      <c r="AB880" s="10"/>
      <c r="AC880" s="10"/>
      <c r="AD880" s="10"/>
      <c r="AE880" s="10"/>
      <c r="AF880" s="10"/>
      <c r="AG880" s="10"/>
      <c r="AH880" s="10"/>
      <c r="AI880" s="10"/>
      <c r="AJ880" s="399"/>
      <c r="AK880" s="399"/>
      <c r="AL880" s="10"/>
      <c r="AM880" s="10"/>
      <c r="AN880" s="10"/>
      <c r="AO880" s="10"/>
      <c r="AP880" s="10"/>
      <c r="AQ880" s="10"/>
      <c r="AR880" s="10"/>
      <c r="AS880" s="10"/>
      <c r="AT880" s="10"/>
      <c r="AU880" s="10"/>
    </row>
    <row r="881" spans="1:47"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50"/>
      <c r="AB881" s="10"/>
      <c r="AC881" s="10"/>
      <c r="AD881" s="10"/>
      <c r="AE881" s="10"/>
      <c r="AF881" s="10"/>
      <c r="AG881" s="10"/>
      <c r="AH881" s="10"/>
      <c r="AI881" s="10"/>
      <c r="AJ881" s="399"/>
      <c r="AK881" s="399"/>
      <c r="AL881" s="10"/>
      <c r="AM881" s="10"/>
      <c r="AN881" s="10"/>
      <c r="AO881" s="10"/>
      <c r="AP881" s="10"/>
      <c r="AQ881" s="10"/>
      <c r="AR881" s="10"/>
      <c r="AS881" s="10"/>
      <c r="AT881" s="10"/>
      <c r="AU881" s="10"/>
    </row>
    <row r="882" spans="1:47"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50"/>
      <c r="AB882" s="10"/>
      <c r="AC882" s="10"/>
      <c r="AD882" s="10"/>
      <c r="AE882" s="10"/>
      <c r="AF882" s="10"/>
      <c r="AG882" s="10"/>
      <c r="AH882" s="10"/>
      <c r="AI882" s="10"/>
      <c r="AJ882" s="399"/>
      <c r="AK882" s="399"/>
      <c r="AL882" s="10"/>
      <c r="AM882" s="10"/>
      <c r="AN882" s="10"/>
      <c r="AO882" s="10"/>
      <c r="AP882" s="10"/>
      <c r="AQ882" s="10"/>
      <c r="AR882" s="10"/>
      <c r="AS882" s="10"/>
      <c r="AT882" s="10"/>
      <c r="AU882" s="10"/>
    </row>
    <row r="883" spans="1:47"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50"/>
      <c r="AB883" s="10"/>
      <c r="AC883" s="10"/>
      <c r="AD883" s="10"/>
      <c r="AE883" s="10"/>
      <c r="AF883" s="10"/>
      <c r="AG883" s="10"/>
      <c r="AH883" s="10"/>
      <c r="AI883" s="10"/>
      <c r="AJ883" s="399"/>
      <c r="AK883" s="399"/>
      <c r="AL883" s="10"/>
      <c r="AM883" s="10"/>
      <c r="AN883" s="10"/>
      <c r="AO883" s="10"/>
      <c r="AP883" s="10"/>
      <c r="AQ883" s="10"/>
      <c r="AR883" s="10"/>
      <c r="AS883" s="10"/>
      <c r="AT883" s="10"/>
      <c r="AU883" s="10"/>
    </row>
    <row r="884" spans="1:47"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50"/>
      <c r="AB884" s="10"/>
      <c r="AC884" s="10"/>
      <c r="AD884" s="10"/>
      <c r="AE884" s="10"/>
      <c r="AF884" s="10"/>
      <c r="AG884" s="10"/>
      <c r="AH884" s="10"/>
      <c r="AI884" s="10"/>
      <c r="AJ884" s="399"/>
      <c r="AK884" s="399"/>
      <c r="AL884" s="10"/>
      <c r="AM884" s="10"/>
      <c r="AN884" s="10"/>
      <c r="AO884" s="10"/>
      <c r="AP884" s="10"/>
      <c r="AQ884" s="10"/>
      <c r="AR884" s="10"/>
      <c r="AS884" s="10"/>
      <c r="AT884" s="10"/>
      <c r="AU884" s="10"/>
    </row>
    <row r="885" spans="1:47"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50"/>
      <c r="AB885" s="10"/>
      <c r="AC885" s="10"/>
      <c r="AD885" s="10"/>
      <c r="AE885" s="10"/>
      <c r="AF885" s="10"/>
      <c r="AG885" s="10"/>
      <c r="AH885" s="10"/>
      <c r="AI885" s="10"/>
      <c r="AJ885" s="399"/>
      <c r="AK885" s="399"/>
      <c r="AL885" s="10"/>
      <c r="AM885" s="10"/>
      <c r="AN885" s="10"/>
      <c r="AO885" s="10"/>
      <c r="AP885" s="10"/>
      <c r="AQ885" s="10"/>
      <c r="AR885" s="10"/>
      <c r="AS885" s="10"/>
      <c r="AT885" s="10"/>
      <c r="AU885" s="10"/>
    </row>
    <row r="886" spans="1:47"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50"/>
      <c r="AB886" s="10"/>
      <c r="AC886" s="10"/>
      <c r="AD886" s="10"/>
      <c r="AE886" s="10"/>
      <c r="AF886" s="10"/>
      <c r="AG886" s="10"/>
      <c r="AH886" s="10"/>
      <c r="AI886" s="10"/>
      <c r="AJ886" s="399"/>
      <c r="AK886" s="399"/>
      <c r="AL886" s="10"/>
      <c r="AM886" s="10"/>
      <c r="AN886" s="10"/>
      <c r="AO886" s="10"/>
      <c r="AP886" s="10"/>
      <c r="AQ886" s="10"/>
      <c r="AR886" s="10"/>
      <c r="AS886" s="10"/>
      <c r="AT886" s="10"/>
      <c r="AU886" s="10"/>
    </row>
    <row r="887" spans="1:47"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50"/>
      <c r="AB887" s="10"/>
      <c r="AC887" s="10"/>
      <c r="AD887" s="10"/>
      <c r="AE887" s="10"/>
      <c r="AF887" s="10"/>
      <c r="AG887" s="10"/>
      <c r="AH887" s="10"/>
      <c r="AI887" s="10"/>
      <c r="AJ887" s="399"/>
      <c r="AK887" s="399"/>
      <c r="AL887" s="10"/>
      <c r="AM887" s="10"/>
      <c r="AN887" s="10"/>
      <c r="AO887" s="10"/>
      <c r="AP887" s="10"/>
      <c r="AQ887" s="10"/>
      <c r="AR887" s="10"/>
      <c r="AS887" s="10"/>
      <c r="AT887" s="10"/>
      <c r="AU887" s="10"/>
    </row>
    <row r="888" spans="1:47"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50"/>
      <c r="AB888" s="10"/>
      <c r="AC888" s="10"/>
      <c r="AD888" s="10"/>
      <c r="AE888" s="10"/>
      <c r="AF888" s="10"/>
      <c r="AG888" s="10"/>
      <c r="AH888" s="10"/>
      <c r="AI888" s="10"/>
      <c r="AJ888" s="399"/>
      <c r="AK888" s="399"/>
      <c r="AL888" s="10"/>
      <c r="AM888" s="10"/>
      <c r="AN888" s="10"/>
      <c r="AO888" s="10"/>
      <c r="AP888" s="10"/>
      <c r="AQ888" s="10"/>
      <c r="AR888" s="10"/>
      <c r="AS888" s="10"/>
      <c r="AT888" s="10"/>
      <c r="AU888" s="10"/>
    </row>
    <row r="889" spans="1:47"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50"/>
      <c r="AB889" s="10"/>
      <c r="AC889" s="10"/>
      <c r="AD889" s="10"/>
      <c r="AE889" s="10"/>
      <c r="AF889" s="10"/>
      <c r="AG889" s="10"/>
      <c r="AH889" s="10"/>
      <c r="AI889" s="10"/>
      <c r="AJ889" s="399"/>
      <c r="AK889" s="399"/>
      <c r="AL889" s="10"/>
      <c r="AM889" s="10"/>
      <c r="AN889" s="10"/>
      <c r="AO889" s="10"/>
      <c r="AP889" s="10"/>
      <c r="AQ889" s="10"/>
      <c r="AR889" s="10"/>
      <c r="AS889" s="10"/>
      <c r="AT889" s="10"/>
      <c r="AU889" s="10"/>
    </row>
    <row r="890" spans="1:47"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50"/>
      <c r="AB890" s="10"/>
      <c r="AC890" s="10"/>
      <c r="AD890" s="10"/>
      <c r="AE890" s="10"/>
      <c r="AF890" s="10"/>
      <c r="AG890" s="10"/>
      <c r="AH890" s="10"/>
      <c r="AI890" s="10"/>
      <c r="AJ890" s="399"/>
      <c r="AK890" s="399"/>
      <c r="AL890" s="10"/>
      <c r="AM890" s="10"/>
      <c r="AN890" s="10"/>
      <c r="AO890" s="10"/>
      <c r="AP890" s="10"/>
      <c r="AQ890" s="10"/>
      <c r="AR890" s="10"/>
      <c r="AS890" s="10"/>
      <c r="AT890" s="10"/>
      <c r="AU890" s="10"/>
    </row>
    <row r="891" spans="1:47"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50"/>
      <c r="AB891" s="10"/>
      <c r="AC891" s="10"/>
      <c r="AD891" s="10"/>
      <c r="AE891" s="10"/>
      <c r="AF891" s="10"/>
      <c r="AG891" s="10"/>
      <c r="AH891" s="10"/>
      <c r="AI891" s="10"/>
      <c r="AJ891" s="399"/>
      <c r="AK891" s="399"/>
      <c r="AL891" s="10"/>
      <c r="AM891" s="10"/>
      <c r="AN891" s="10"/>
      <c r="AO891" s="10"/>
      <c r="AP891" s="10"/>
      <c r="AQ891" s="10"/>
      <c r="AR891" s="10"/>
      <c r="AS891" s="10"/>
      <c r="AT891" s="10"/>
      <c r="AU891" s="10"/>
    </row>
    <row r="892" spans="1:47"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50"/>
      <c r="AB892" s="10"/>
      <c r="AC892" s="10"/>
      <c r="AD892" s="10"/>
      <c r="AE892" s="10"/>
      <c r="AF892" s="10"/>
      <c r="AG892" s="10"/>
      <c r="AH892" s="10"/>
      <c r="AI892" s="10"/>
      <c r="AJ892" s="399"/>
      <c r="AK892" s="399"/>
      <c r="AL892" s="10"/>
      <c r="AM892" s="10"/>
      <c r="AN892" s="10"/>
      <c r="AO892" s="10"/>
      <c r="AP892" s="10"/>
      <c r="AQ892" s="10"/>
      <c r="AR892" s="10"/>
      <c r="AS892" s="10"/>
      <c r="AT892" s="10"/>
      <c r="AU892" s="10"/>
    </row>
    <row r="893" spans="1:47"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50"/>
      <c r="AB893" s="10"/>
      <c r="AC893" s="10"/>
      <c r="AD893" s="10"/>
      <c r="AE893" s="10"/>
      <c r="AF893" s="10"/>
      <c r="AG893" s="10"/>
      <c r="AH893" s="10"/>
      <c r="AI893" s="10"/>
      <c r="AJ893" s="399"/>
      <c r="AK893" s="399"/>
      <c r="AL893" s="10"/>
      <c r="AM893" s="10"/>
      <c r="AN893" s="10"/>
      <c r="AO893" s="10"/>
      <c r="AP893" s="10"/>
      <c r="AQ893" s="10"/>
      <c r="AR893" s="10"/>
      <c r="AS893" s="10"/>
      <c r="AT893" s="10"/>
      <c r="AU893" s="10"/>
    </row>
    <row r="894" spans="1:47"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50"/>
      <c r="AB894" s="10"/>
      <c r="AC894" s="10"/>
      <c r="AD894" s="10"/>
      <c r="AE894" s="10"/>
      <c r="AF894" s="10"/>
      <c r="AG894" s="10"/>
      <c r="AH894" s="10"/>
      <c r="AI894" s="10"/>
      <c r="AJ894" s="399"/>
      <c r="AK894" s="399"/>
      <c r="AL894" s="10"/>
      <c r="AM894" s="10"/>
      <c r="AN894" s="10"/>
      <c r="AO894" s="10"/>
      <c r="AP894" s="10"/>
      <c r="AQ894" s="10"/>
      <c r="AR894" s="10"/>
      <c r="AS894" s="10"/>
      <c r="AT894" s="10"/>
      <c r="AU894" s="10"/>
    </row>
    <row r="895" spans="1:47"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50"/>
      <c r="AB895" s="10"/>
      <c r="AC895" s="10"/>
      <c r="AD895" s="10"/>
      <c r="AE895" s="10"/>
      <c r="AF895" s="10"/>
      <c r="AG895" s="10"/>
      <c r="AH895" s="10"/>
      <c r="AI895" s="10"/>
      <c r="AJ895" s="399"/>
      <c r="AK895" s="399"/>
      <c r="AL895" s="10"/>
      <c r="AM895" s="10"/>
      <c r="AN895" s="10"/>
      <c r="AO895" s="10"/>
      <c r="AP895" s="10"/>
      <c r="AQ895" s="10"/>
      <c r="AR895" s="10"/>
      <c r="AS895" s="10"/>
      <c r="AT895" s="10"/>
      <c r="AU895" s="10"/>
    </row>
    <row r="896" spans="1:47"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50"/>
      <c r="AB896" s="10"/>
      <c r="AC896" s="10"/>
      <c r="AD896" s="10"/>
      <c r="AE896" s="10"/>
      <c r="AF896" s="10"/>
      <c r="AG896" s="10"/>
      <c r="AH896" s="10"/>
      <c r="AI896" s="10"/>
      <c r="AJ896" s="399"/>
      <c r="AK896" s="399"/>
      <c r="AL896" s="10"/>
      <c r="AM896" s="10"/>
      <c r="AN896" s="10"/>
      <c r="AO896" s="10"/>
      <c r="AP896" s="10"/>
      <c r="AQ896" s="10"/>
      <c r="AR896" s="10"/>
      <c r="AS896" s="10"/>
      <c r="AT896" s="10"/>
      <c r="AU896" s="10"/>
    </row>
    <row r="897" spans="1:47"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50"/>
      <c r="AB897" s="10"/>
      <c r="AC897" s="10"/>
      <c r="AD897" s="10"/>
      <c r="AE897" s="10"/>
      <c r="AF897" s="10"/>
      <c r="AG897" s="10"/>
      <c r="AH897" s="10"/>
      <c r="AI897" s="10"/>
      <c r="AJ897" s="399"/>
      <c r="AK897" s="399"/>
      <c r="AL897" s="10"/>
      <c r="AM897" s="10"/>
      <c r="AN897" s="10"/>
      <c r="AO897" s="10"/>
      <c r="AP897" s="10"/>
      <c r="AQ897" s="10"/>
      <c r="AR897" s="10"/>
      <c r="AS897" s="10"/>
      <c r="AT897" s="10"/>
      <c r="AU897" s="10"/>
    </row>
    <row r="898" spans="1:47"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50"/>
      <c r="AB898" s="10"/>
      <c r="AC898" s="10"/>
      <c r="AD898" s="10"/>
      <c r="AE898" s="10"/>
      <c r="AF898" s="10"/>
      <c r="AG898" s="10"/>
      <c r="AH898" s="10"/>
      <c r="AI898" s="10"/>
      <c r="AJ898" s="399"/>
      <c r="AK898" s="399"/>
      <c r="AL898" s="10"/>
      <c r="AM898" s="10"/>
      <c r="AN898" s="10"/>
      <c r="AO898" s="10"/>
      <c r="AP898" s="10"/>
      <c r="AQ898" s="10"/>
      <c r="AR898" s="10"/>
      <c r="AS898" s="10"/>
      <c r="AT898" s="10"/>
      <c r="AU898" s="10"/>
    </row>
    <row r="899" spans="1:47"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50"/>
      <c r="AB899" s="10"/>
      <c r="AC899" s="10"/>
      <c r="AD899" s="10"/>
      <c r="AE899" s="10"/>
      <c r="AF899" s="10"/>
      <c r="AG899" s="10"/>
      <c r="AH899" s="10"/>
      <c r="AI899" s="10"/>
      <c r="AJ899" s="399"/>
      <c r="AK899" s="399"/>
      <c r="AL899" s="10"/>
      <c r="AM899" s="10"/>
      <c r="AN899" s="10"/>
      <c r="AO899" s="10"/>
      <c r="AP899" s="10"/>
      <c r="AQ899" s="10"/>
      <c r="AR899" s="10"/>
      <c r="AS899" s="10"/>
      <c r="AT899" s="10"/>
      <c r="AU899" s="10"/>
    </row>
    <row r="900" spans="1:47"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50"/>
      <c r="AB900" s="10"/>
      <c r="AC900" s="10"/>
      <c r="AD900" s="10"/>
      <c r="AE900" s="10"/>
      <c r="AF900" s="10"/>
      <c r="AG900" s="10"/>
      <c r="AH900" s="10"/>
      <c r="AI900" s="10"/>
      <c r="AJ900" s="399"/>
      <c r="AK900" s="399"/>
      <c r="AL900" s="10"/>
      <c r="AM900" s="10"/>
      <c r="AN900" s="10"/>
      <c r="AO900" s="10"/>
      <c r="AP900" s="10"/>
      <c r="AQ900" s="10"/>
      <c r="AR900" s="10"/>
      <c r="AS900" s="10"/>
      <c r="AT900" s="10"/>
      <c r="AU900" s="10"/>
    </row>
    <row r="901" spans="1:47"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50"/>
      <c r="AB901" s="10"/>
      <c r="AC901" s="10"/>
      <c r="AD901" s="10"/>
      <c r="AE901" s="10"/>
      <c r="AF901" s="10"/>
      <c r="AG901" s="10"/>
      <c r="AH901" s="10"/>
      <c r="AI901" s="10"/>
      <c r="AJ901" s="399"/>
      <c r="AK901" s="399"/>
      <c r="AL901" s="10"/>
      <c r="AM901" s="10"/>
      <c r="AN901" s="10"/>
      <c r="AO901" s="10"/>
      <c r="AP901" s="10"/>
      <c r="AQ901" s="10"/>
      <c r="AR901" s="10"/>
      <c r="AS901" s="10"/>
      <c r="AT901" s="10"/>
      <c r="AU901" s="10"/>
    </row>
    <row r="902" spans="1:47"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50"/>
      <c r="AB902" s="10"/>
      <c r="AC902" s="10"/>
      <c r="AD902" s="10"/>
      <c r="AE902" s="10"/>
      <c r="AF902" s="10"/>
      <c r="AG902" s="10"/>
      <c r="AH902" s="10"/>
      <c r="AI902" s="10"/>
      <c r="AJ902" s="399"/>
      <c r="AK902" s="399"/>
      <c r="AL902" s="10"/>
      <c r="AM902" s="10"/>
      <c r="AN902" s="10"/>
      <c r="AO902" s="10"/>
      <c r="AP902" s="10"/>
      <c r="AQ902" s="10"/>
      <c r="AR902" s="10"/>
      <c r="AS902" s="10"/>
      <c r="AT902" s="10"/>
      <c r="AU902" s="10"/>
    </row>
    <row r="903" spans="1:47"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50"/>
      <c r="AB903" s="10"/>
      <c r="AC903" s="10"/>
      <c r="AD903" s="10"/>
      <c r="AE903" s="10"/>
      <c r="AF903" s="10"/>
      <c r="AG903" s="10"/>
      <c r="AH903" s="10"/>
      <c r="AI903" s="10"/>
      <c r="AJ903" s="399"/>
      <c r="AK903" s="399"/>
      <c r="AL903" s="10"/>
      <c r="AM903" s="10"/>
      <c r="AN903" s="10"/>
      <c r="AO903" s="10"/>
      <c r="AP903" s="10"/>
      <c r="AQ903" s="10"/>
      <c r="AR903" s="10"/>
      <c r="AS903" s="10"/>
      <c r="AT903" s="10"/>
      <c r="AU903" s="10"/>
    </row>
    <row r="904" spans="1:47"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50"/>
      <c r="AB904" s="10"/>
      <c r="AC904" s="10"/>
      <c r="AD904" s="10"/>
      <c r="AE904" s="10"/>
      <c r="AF904" s="10"/>
      <c r="AG904" s="10"/>
      <c r="AH904" s="10"/>
      <c r="AI904" s="10"/>
      <c r="AJ904" s="399"/>
      <c r="AK904" s="399"/>
      <c r="AL904" s="10"/>
      <c r="AM904" s="10"/>
      <c r="AN904" s="10"/>
      <c r="AO904" s="10"/>
      <c r="AP904" s="10"/>
      <c r="AQ904" s="10"/>
      <c r="AR904" s="10"/>
      <c r="AS904" s="10"/>
      <c r="AT904" s="10"/>
      <c r="AU904" s="10"/>
    </row>
    <row r="905" spans="1:47"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50"/>
      <c r="AB905" s="10"/>
      <c r="AC905" s="10"/>
      <c r="AD905" s="10"/>
      <c r="AE905" s="10"/>
      <c r="AF905" s="10"/>
      <c r="AG905" s="10"/>
      <c r="AH905" s="10"/>
      <c r="AI905" s="10"/>
      <c r="AJ905" s="399"/>
      <c r="AK905" s="399"/>
      <c r="AL905" s="10"/>
      <c r="AM905" s="10"/>
      <c r="AN905" s="10"/>
      <c r="AO905" s="10"/>
      <c r="AP905" s="10"/>
      <c r="AQ905" s="10"/>
      <c r="AR905" s="10"/>
      <c r="AS905" s="10"/>
      <c r="AT905" s="10"/>
      <c r="AU905" s="10"/>
    </row>
    <row r="906" spans="1:47"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50"/>
      <c r="AB906" s="10"/>
      <c r="AC906" s="10"/>
      <c r="AD906" s="10"/>
      <c r="AE906" s="10"/>
      <c r="AF906" s="10"/>
      <c r="AG906" s="10"/>
      <c r="AH906" s="10"/>
      <c r="AI906" s="10"/>
      <c r="AJ906" s="399"/>
      <c r="AK906" s="399"/>
      <c r="AL906" s="10"/>
      <c r="AM906" s="10"/>
      <c r="AN906" s="10"/>
      <c r="AO906" s="10"/>
      <c r="AP906" s="10"/>
      <c r="AQ906" s="10"/>
      <c r="AR906" s="10"/>
      <c r="AS906" s="10"/>
      <c r="AT906" s="10"/>
      <c r="AU906" s="10"/>
    </row>
    <row r="907" spans="1:47"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50"/>
      <c r="AB907" s="10"/>
      <c r="AC907" s="10"/>
      <c r="AD907" s="10"/>
      <c r="AE907" s="10"/>
      <c r="AF907" s="10"/>
      <c r="AG907" s="10"/>
      <c r="AH907" s="10"/>
      <c r="AI907" s="10"/>
      <c r="AJ907" s="399"/>
      <c r="AK907" s="399"/>
      <c r="AL907" s="10"/>
      <c r="AM907" s="10"/>
      <c r="AN907" s="10"/>
      <c r="AO907" s="10"/>
      <c r="AP907" s="10"/>
      <c r="AQ907" s="10"/>
      <c r="AR907" s="10"/>
      <c r="AS907" s="10"/>
      <c r="AT907" s="10"/>
      <c r="AU907" s="10"/>
    </row>
    <row r="908" spans="1:47"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50"/>
      <c r="AB908" s="10"/>
      <c r="AC908" s="10"/>
      <c r="AD908" s="10"/>
      <c r="AE908" s="10"/>
      <c r="AF908" s="10"/>
      <c r="AG908" s="10"/>
      <c r="AH908" s="10"/>
      <c r="AI908" s="10"/>
      <c r="AJ908" s="399"/>
      <c r="AK908" s="399"/>
      <c r="AL908" s="10"/>
      <c r="AM908" s="10"/>
      <c r="AN908" s="10"/>
      <c r="AO908" s="10"/>
      <c r="AP908" s="10"/>
      <c r="AQ908" s="10"/>
      <c r="AR908" s="10"/>
      <c r="AS908" s="10"/>
      <c r="AT908" s="10"/>
      <c r="AU908" s="10"/>
    </row>
    <row r="909" spans="1:47"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50"/>
      <c r="AB909" s="10"/>
      <c r="AC909" s="10"/>
      <c r="AD909" s="10"/>
      <c r="AE909" s="10"/>
      <c r="AF909" s="10"/>
      <c r="AG909" s="10"/>
      <c r="AH909" s="10"/>
      <c r="AI909" s="10"/>
      <c r="AJ909" s="399"/>
      <c r="AK909" s="399"/>
      <c r="AL909" s="10"/>
      <c r="AM909" s="10"/>
      <c r="AN909" s="10"/>
      <c r="AO909" s="10"/>
      <c r="AP909" s="10"/>
      <c r="AQ909" s="10"/>
      <c r="AR909" s="10"/>
      <c r="AS909" s="10"/>
      <c r="AT909" s="10"/>
      <c r="AU909" s="10"/>
    </row>
    <row r="910" spans="1:47"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50"/>
      <c r="AB910" s="10"/>
      <c r="AC910" s="10"/>
      <c r="AD910" s="10"/>
      <c r="AE910" s="10"/>
      <c r="AF910" s="10"/>
      <c r="AG910" s="10"/>
      <c r="AH910" s="10"/>
      <c r="AI910" s="10"/>
      <c r="AJ910" s="399"/>
      <c r="AK910" s="399"/>
      <c r="AL910" s="10"/>
      <c r="AM910" s="10"/>
      <c r="AN910" s="10"/>
      <c r="AO910" s="10"/>
      <c r="AP910" s="10"/>
      <c r="AQ910" s="10"/>
      <c r="AR910" s="10"/>
      <c r="AS910" s="10"/>
      <c r="AT910" s="10"/>
      <c r="AU910" s="10"/>
    </row>
    <row r="911" spans="1:47"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50"/>
      <c r="AB911" s="10"/>
      <c r="AC911" s="10"/>
      <c r="AD911" s="10"/>
      <c r="AE911" s="10"/>
      <c r="AF911" s="10"/>
      <c r="AG911" s="10"/>
      <c r="AH911" s="10"/>
      <c r="AI911" s="10"/>
      <c r="AJ911" s="399"/>
      <c r="AK911" s="399"/>
      <c r="AL911" s="10"/>
      <c r="AM911" s="10"/>
      <c r="AN911" s="10"/>
      <c r="AO911" s="10"/>
      <c r="AP911" s="10"/>
      <c r="AQ911" s="10"/>
      <c r="AR911" s="10"/>
      <c r="AS911" s="10"/>
      <c r="AT911" s="10"/>
      <c r="AU911" s="10"/>
    </row>
    <row r="912" spans="1:47"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50"/>
      <c r="AB912" s="10"/>
      <c r="AC912" s="10"/>
      <c r="AD912" s="10"/>
      <c r="AE912" s="10"/>
      <c r="AF912" s="10"/>
      <c r="AG912" s="10"/>
      <c r="AH912" s="10"/>
      <c r="AI912" s="10"/>
      <c r="AJ912" s="399"/>
      <c r="AK912" s="399"/>
      <c r="AL912" s="10"/>
      <c r="AM912" s="10"/>
      <c r="AN912" s="10"/>
      <c r="AO912" s="10"/>
      <c r="AP912" s="10"/>
      <c r="AQ912" s="10"/>
      <c r="AR912" s="10"/>
      <c r="AS912" s="10"/>
      <c r="AT912" s="10"/>
      <c r="AU912" s="10"/>
    </row>
    <row r="913" spans="1:47"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50"/>
      <c r="AB913" s="10"/>
      <c r="AC913" s="10"/>
      <c r="AD913" s="10"/>
      <c r="AE913" s="10"/>
      <c r="AF913" s="10"/>
      <c r="AG913" s="10"/>
      <c r="AH913" s="10"/>
      <c r="AI913" s="10"/>
      <c r="AJ913" s="399"/>
      <c r="AK913" s="399"/>
      <c r="AL913" s="10"/>
      <c r="AM913" s="10"/>
      <c r="AN913" s="10"/>
      <c r="AO913" s="10"/>
      <c r="AP913" s="10"/>
      <c r="AQ913" s="10"/>
      <c r="AR913" s="10"/>
      <c r="AS913" s="10"/>
      <c r="AT913" s="10"/>
      <c r="AU913" s="10"/>
    </row>
    <row r="914" spans="1:47"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50"/>
      <c r="AB914" s="10"/>
      <c r="AC914" s="10"/>
      <c r="AD914" s="10"/>
      <c r="AE914" s="10"/>
      <c r="AF914" s="10"/>
      <c r="AG914" s="10"/>
      <c r="AH914" s="10"/>
      <c r="AI914" s="10"/>
      <c r="AJ914" s="399"/>
      <c r="AK914" s="399"/>
      <c r="AL914" s="10"/>
      <c r="AM914" s="10"/>
      <c r="AN914" s="10"/>
      <c r="AO914" s="10"/>
      <c r="AP914" s="10"/>
      <c r="AQ914" s="10"/>
      <c r="AR914" s="10"/>
      <c r="AS914" s="10"/>
      <c r="AT914" s="10"/>
      <c r="AU914" s="10"/>
    </row>
    <row r="915" spans="1:47"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50"/>
      <c r="AB915" s="10"/>
      <c r="AC915" s="10"/>
      <c r="AD915" s="10"/>
      <c r="AE915" s="10"/>
      <c r="AF915" s="10"/>
      <c r="AG915" s="10"/>
      <c r="AH915" s="10"/>
      <c r="AI915" s="10"/>
      <c r="AJ915" s="399"/>
      <c r="AK915" s="399"/>
      <c r="AL915" s="10"/>
      <c r="AM915" s="10"/>
      <c r="AN915" s="10"/>
      <c r="AO915" s="10"/>
      <c r="AP915" s="10"/>
      <c r="AQ915" s="10"/>
      <c r="AR915" s="10"/>
      <c r="AS915" s="10"/>
      <c r="AT915" s="10"/>
      <c r="AU915" s="10"/>
    </row>
    <row r="916" spans="1:47"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50"/>
      <c r="AB916" s="10"/>
      <c r="AC916" s="10"/>
      <c r="AD916" s="10"/>
      <c r="AE916" s="10"/>
      <c r="AF916" s="10"/>
      <c r="AG916" s="10"/>
      <c r="AH916" s="10"/>
      <c r="AI916" s="10"/>
      <c r="AJ916" s="399"/>
      <c r="AK916" s="399"/>
      <c r="AL916" s="10"/>
      <c r="AM916" s="10"/>
      <c r="AN916" s="10"/>
      <c r="AO916" s="10"/>
      <c r="AP916" s="10"/>
      <c r="AQ916" s="10"/>
      <c r="AR916" s="10"/>
      <c r="AS916" s="10"/>
      <c r="AT916" s="10"/>
      <c r="AU916" s="10"/>
    </row>
    <row r="917" spans="1:47"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50"/>
      <c r="AB917" s="10"/>
      <c r="AC917" s="10"/>
      <c r="AD917" s="10"/>
      <c r="AE917" s="10"/>
      <c r="AF917" s="10"/>
      <c r="AG917" s="10"/>
      <c r="AH917" s="10"/>
      <c r="AI917" s="10"/>
      <c r="AJ917" s="399"/>
      <c r="AK917" s="399"/>
      <c r="AL917" s="10"/>
      <c r="AM917" s="10"/>
      <c r="AN917" s="10"/>
      <c r="AO917" s="10"/>
      <c r="AP917" s="10"/>
      <c r="AQ917" s="10"/>
      <c r="AR917" s="10"/>
      <c r="AS917" s="10"/>
      <c r="AT917" s="10"/>
      <c r="AU917" s="10"/>
    </row>
    <row r="918" spans="1:47"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50"/>
      <c r="AB918" s="10"/>
      <c r="AC918" s="10"/>
      <c r="AD918" s="10"/>
      <c r="AE918" s="10"/>
      <c r="AF918" s="10"/>
      <c r="AG918" s="10"/>
      <c r="AH918" s="10"/>
      <c r="AI918" s="10"/>
      <c r="AJ918" s="399"/>
      <c r="AK918" s="399"/>
      <c r="AL918" s="10"/>
      <c r="AM918" s="10"/>
      <c r="AN918" s="10"/>
      <c r="AO918" s="10"/>
      <c r="AP918" s="10"/>
      <c r="AQ918" s="10"/>
      <c r="AR918" s="10"/>
      <c r="AS918" s="10"/>
      <c r="AT918" s="10"/>
      <c r="AU918" s="10"/>
    </row>
    <row r="919" spans="1:47"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50"/>
      <c r="AB919" s="10"/>
      <c r="AC919" s="10"/>
      <c r="AD919" s="10"/>
      <c r="AE919" s="10"/>
      <c r="AF919" s="10"/>
      <c r="AG919" s="10"/>
      <c r="AH919" s="10"/>
      <c r="AI919" s="10"/>
      <c r="AJ919" s="399"/>
      <c r="AK919" s="399"/>
      <c r="AL919" s="10"/>
      <c r="AM919" s="10"/>
      <c r="AN919" s="10"/>
      <c r="AO919" s="10"/>
      <c r="AP919" s="10"/>
      <c r="AQ919" s="10"/>
      <c r="AR919" s="10"/>
      <c r="AS919" s="10"/>
      <c r="AT919" s="10"/>
      <c r="AU919" s="10"/>
    </row>
    <row r="920" spans="1:47"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50"/>
      <c r="AB920" s="10"/>
      <c r="AC920" s="10"/>
      <c r="AD920" s="10"/>
      <c r="AE920" s="10"/>
      <c r="AF920" s="10"/>
      <c r="AG920" s="10"/>
      <c r="AH920" s="10"/>
      <c r="AI920" s="10"/>
      <c r="AJ920" s="399"/>
      <c r="AK920" s="399"/>
      <c r="AL920" s="10"/>
      <c r="AM920" s="10"/>
      <c r="AN920" s="10"/>
      <c r="AO920" s="10"/>
      <c r="AP920" s="10"/>
      <c r="AQ920" s="10"/>
      <c r="AR920" s="10"/>
      <c r="AS920" s="10"/>
      <c r="AT920" s="10"/>
      <c r="AU920" s="10"/>
    </row>
    <row r="921" spans="1:47"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50"/>
      <c r="AB921" s="10"/>
      <c r="AC921" s="10"/>
      <c r="AD921" s="10"/>
      <c r="AE921" s="10"/>
      <c r="AF921" s="10"/>
      <c r="AG921" s="10"/>
      <c r="AH921" s="10"/>
      <c r="AI921" s="10"/>
      <c r="AJ921" s="399"/>
      <c r="AK921" s="399"/>
      <c r="AL921" s="10"/>
      <c r="AM921" s="10"/>
      <c r="AN921" s="10"/>
      <c r="AO921" s="10"/>
      <c r="AP921" s="10"/>
      <c r="AQ921" s="10"/>
      <c r="AR921" s="10"/>
      <c r="AS921" s="10"/>
      <c r="AT921" s="10"/>
      <c r="AU921" s="10"/>
    </row>
    <row r="922" spans="1:47"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50"/>
      <c r="AB922" s="10"/>
      <c r="AC922" s="10"/>
      <c r="AD922" s="10"/>
      <c r="AE922" s="10"/>
      <c r="AF922" s="10"/>
      <c r="AG922" s="10"/>
      <c r="AH922" s="10"/>
      <c r="AI922" s="10"/>
      <c r="AJ922" s="399"/>
      <c r="AK922" s="399"/>
      <c r="AL922" s="10"/>
      <c r="AM922" s="10"/>
      <c r="AN922" s="10"/>
      <c r="AO922" s="10"/>
      <c r="AP922" s="10"/>
      <c r="AQ922" s="10"/>
      <c r="AR922" s="10"/>
      <c r="AS922" s="10"/>
      <c r="AT922" s="10"/>
      <c r="AU922" s="10"/>
    </row>
    <row r="923" spans="1:47"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50"/>
      <c r="AB923" s="10"/>
      <c r="AC923" s="10"/>
      <c r="AD923" s="10"/>
      <c r="AE923" s="10"/>
      <c r="AF923" s="10"/>
      <c r="AG923" s="10"/>
      <c r="AH923" s="10"/>
      <c r="AI923" s="10"/>
      <c r="AJ923" s="399"/>
      <c r="AK923" s="399"/>
      <c r="AL923" s="10"/>
      <c r="AM923" s="10"/>
      <c r="AN923" s="10"/>
      <c r="AO923" s="10"/>
      <c r="AP923" s="10"/>
      <c r="AQ923" s="10"/>
      <c r="AR923" s="10"/>
      <c r="AS923" s="10"/>
      <c r="AT923" s="10"/>
      <c r="AU923" s="10"/>
    </row>
    <row r="924" spans="1:47"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50"/>
      <c r="AB924" s="10"/>
      <c r="AC924" s="10"/>
      <c r="AD924" s="10"/>
      <c r="AE924" s="10"/>
      <c r="AF924" s="10"/>
      <c r="AG924" s="10"/>
      <c r="AH924" s="10"/>
      <c r="AI924" s="10"/>
      <c r="AJ924" s="399"/>
      <c r="AK924" s="399"/>
      <c r="AL924" s="10"/>
      <c r="AM924" s="10"/>
      <c r="AN924" s="10"/>
      <c r="AO924" s="10"/>
      <c r="AP924" s="10"/>
      <c r="AQ924" s="10"/>
      <c r="AR924" s="10"/>
      <c r="AS924" s="10"/>
      <c r="AT924" s="10"/>
      <c r="AU924" s="10"/>
    </row>
    <row r="925" spans="1:47"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50"/>
      <c r="AB925" s="10"/>
      <c r="AC925" s="10"/>
      <c r="AD925" s="10"/>
      <c r="AE925" s="10"/>
      <c r="AF925" s="10"/>
      <c r="AG925" s="10"/>
      <c r="AH925" s="10"/>
      <c r="AI925" s="10"/>
      <c r="AJ925" s="399"/>
      <c r="AK925" s="399"/>
      <c r="AL925" s="10"/>
      <c r="AM925" s="10"/>
      <c r="AN925" s="10"/>
      <c r="AO925" s="10"/>
      <c r="AP925" s="10"/>
      <c r="AQ925" s="10"/>
      <c r="AR925" s="10"/>
      <c r="AS925" s="10"/>
      <c r="AT925" s="10"/>
      <c r="AU925" s="10"/>
    </row>
    <row r="926" spans="1:47"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50"/>
      <c r="AB926" s="10"/>
      <c r="AC926" s="10"/>
      <c r="AD926" s="10"/>
      <c r="AE926" s="10"/>
      <c r="AF926" s="10"/>
      <c r="AG926" s="10"/>
      <c r="AH926" s="10"/>
      <c r="AI926" s="10"/>
      <c r="AJ926" s="399"/>
      <c r="AK926" s="399"/>
      <c r="AL926" s="10"/>
      <c r="AM926" s="10"/>
      <c r="AN926" s="10"/>
      <c r="AO926" s="10"/>
      <c r="AP926" s="10"/>
      <c r="AQ926" s="10"/>
      <c r="AR926" s="10"/>
      <c r="AS926" s="10"/>
      <c r="AT926" s="10"/>
      <c r="AU926" s="10"/>
    </row>
    <row r="927" spans="1:47"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50"/>
      <c r="AB927" s="10"/>
      <c r="AC927" s="10"/>
      <c r="AD927" s="10"/>
      <c r="AE927" s="10"/>
      <c r="AF927" s="10"/>
      <c r="AG927" s="10"/>
      <c r="AH927" s="10"/>
      <c r="AI927" s="10"/>
      <c r="AJ927" s="399"/>
      <c r="AK927" s="399"/>
      <c r="AL927" s="10"/>
      <c r="AM927" s="10"/>
      <c r="AN927" s="10"/>
      <c r="AO927" s="10"/>
      <c r="AP927" s="10"/>
      <c r="AQ927" s="10"/>
      <c r="AR927" s="10"/>
      <c r="AS927" s="10"/>
      <c r="AT927" s="10"/>
      <c r="AU927" s="10"/>
    </row>
    <row r="928" spans="1:47"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50"/>
      <c r="AB928" s="10"/>
      <c r="AC928" s="10"/>
      <c r="AD928" s="10"/>
      <c r="AE928" s="10"/>
      <c r="AF928" s="10"/>
      <c r="AG928" s="10"/>
      <c r="AH928" s="10"/>
      <c r="AI928" s="10"/>
      <c r="AJ928" s="399"/>
      <c r="AK928" s="399"/>
      <c r="AL928" s="10"/>
      <c r="AM928" s="10"/>
      <c r="AN928" s="10"/>
      <c r="AO928" s="10"/>
      <c r="AP928" s="10"/>
      <c r="AQ928" s="10"/>
      <c r="AR928" s="10"/>
      <c r="AS928" s="10"/>
      <c r="AT928" s="10"/>
      <c r="AU928" s="10"/>
    </row>
    <row r="929" spans="1:47"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50"/>
      <c r="AB929" s="10"/>
      <c r="AC929" s="10"/>
      <c r="AD929" s="10"/>
      <c r="AE929" s="10"/>
      <c r="AF929" s="10"/>
      <c r="AG929" s="10"/>
      <c r="AH929" s="10"/>
      <c r="AI929" s="10"/>
      <c r="AJ929" s="399"/>
      <c r="AK929" s="399"/>
      <c r="AL929" s="10"/>
      <c r="AM929" s="10"/>
      <c r="AN929" s="10"/>
      <c r="AO929" s="10"/>
      <c r="AP929" s="10"/>
      <c r="AQ929" s="10"/>
      <c r="AR929" s="10"/>
      <c r="AS929" s="10"/>
      <c r="AT929" s="10"/>
      <c r="AU929" s="10"/>
    </row>
    <row r="930" spans="1:47"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50"/>
      <c r="AB930" s="10"/>
      <c r="AC930" s="10"/>
      <c r="AD930" s="10"/>
      <c r="AE930" s="10"/>
      <c r="AF930" s="10"/>
      <c r="AG930" s="10"/>
      <c r="AH930" s="10"/>
      <c r="AI930" s="10"/>
      <c r="AJ930" s="399"/>
      <c r="AK930" s="399"/>
      <c r="AL930" s="10"/>
      <c r="AM930" s="10"/>
      <c r="AN930" s="10"/>
      <c r="AO930" s="10"/>
      <c r="AP930" s="10"/>
      <c r="AQ930" s="10"/>
      <c r="AR930" s="10"/>
      <c r="AS930" s="10"/>
      <c r="AT930" s="10"/>
      <c r="AU930" s="10"/>
    </row>
    <row r="931" spans="1:47"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50"/>
      <c r="AB931" s="10"/>
      <c r="AC931" s="10"/>
      <c r="AD931" s="10"/>
      <c r="AE931" s="10"/>
      <c r="AF931" s="10"/>
      <c r="AG931" s="10"/>
      <c r="AH931" s="10"/>
      <c r="AI931" s="10"/>
      <c r="AJ931" s="399"/>
      <c r="AK931" s="399"/>
      <c r="AL931" s="10"/>
      <c r="AM931" s="10"/>
      <c r="AN931" s="10"/>
      <c r="AO931" s="10"/>
      <c r="AP931" s="10"/>
      <c r="AQ931" s="10"/>
      <c r="AR931" s="10"/>
      <c r="AS931" s="10"/>
      <c r="AT931" s="10"/>
      <c r="AU931" s="10"/>
    </row>
    <row r="932" spans="1:47"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50"/>
      <c r="AB932" s="10"/>
      <c r="AC932" s="10"/>
      <c r="AD932" s="10"/>
      <c r="AE932" s="10"/>
      <c r="AF932" s="10"/>
      <c r="AG932" s="10"/>
      <c r="AH932" s="10"/>
      <c r="AI932" s="10"/>
      <c r="AJ932" s="399"/>
      <c r="AK932" s="399"/>
      <c r="AL932" s="10"/>
      <c r="AM932" s="10"/>
      <c r="AN932" s="10"/>
      <c r="AO932" s="10"/>
      <c r="AP932" s="10"/>
      <c r="AQ932" s="10"/>
      <c r="AR932" s="10"/>
      <c r="AS932" s="10"/>
      <c r="AT932" s="10"/>
      <c r="AU932" s="10"/>
    </row>
    <row r="933" spans="1:47"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50"/>
      <c r="AB933" s="10"/>
      <c r="AC933" s="10"/>
      <c r="AD933" s="10"/>
      <c r="AE933" s="10"/>
      <c r="AF933" s="10"/>
      <c r="AG933" s="10"/>
      <c r="AH933" s="10"/>
      <c r="AI933" s="10"/>
      <c r="AJ933" s="399"/>
      <c r="AK933" s="399"/>
      <c r="AL933" s="10"/>
      <c r="AM933" s="10"/>
      <c r="AN933" s="10"/>
      <c r="AO933" s="10"/>
      <c r="AP933" s="10"/>
      <c r="AQ933" s="10"/>
      <c r="AR933" s="10"/>
      <c r="AS933" s="10"/>
      <c r="AT933" s="10"/>
      <c r="AU933" s="10"/>
    </row>
    <row r="934" spans="1:47"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50"/>
      <c r="AB934" s="10"/>
      <c r="AC934" s="10"/>
      <c r="AD934" s="10"/>
      <c r="AE934" s="10"/>
      <c r="AF934" s="10"/>
      <c r="AG934" s="10"/>
      <c r="AH934" s="10"/>
      <c r="AI934" s="10"/>
      <c r="AJ934" s="399"/>
      <c r="AK934" s="399"/>
      <c r="AL934" s="10"/>
      <c r="AM934" s="10"/>
      <c r="AN934" s="10"/>
      <c r="AO934" s="10"/>
      <c r="AP934" s="10"/>
      <c r="AQ934" s="10"/>
      <c r="AR934" s="10"/>
      <c r="AS934" s="10"/>
      <c r="AT934" s="10"/>
      <c r="AU934" s="10"/>
    </row>
    <row r="935" spans="1:47"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50"/>
      <c r="AB935" s="10"/>
      <c r="AC935" s="10"/>
      <c r="AD935" s="10"/>
      <c r="AE935" s="10"/>
      <c r="AF935" s="10"/>
      <c r="AG935" s="10"/>
      <c r="AH935" s="10"/>
      <c r="AI935" s="10"/>
      <c r="AJ935" s="399"/>
      <c r="AK935" s="399"/>
      <c r="AL935" s="10"/>
      <c r="AM935" s="10"/>
      <c r="AN935" s="10"/>
      <c r="AO935" s="10"/>
      <c r="AP935" s="10"/>
      <c r="AQ935" s="10"/>
      <c r="AR935" s="10"/>
      <c r="AS935" s="10"/>
      <c r="AT935" s="10"/>
      <c r="AU935" s="10"/>
    </row>
    <row r="936" spans="1:47"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50"/>
      <c r="AB936" s="10"/>
      <c r="AC936" s="10"/>
      <c r="AD936" s="10"/>
      <c r="AE936" s="10"/>
      <c r="AF936" s="10"/>
      <c r="AG936" s="10"/>
      <c r="AH936" s="10"/>
      <c r="AI936" s="10"/>
      <c r="AJ936" s="399"/>
      <c r="AK936" s="399"/>
      <c r="AL936" s="10"/>
      <c r="AM936" s="10"/>
      <c r="AN936" s="10"/>
      <c r="AO936" s="10"/>
      <c r="AP936" s="10"/>
      <c r="AQ936" s="10"/>
      <c r="AR936" s="10"/>
      <c r="AS936" s="10"/>
      <c r="AT936" s="10"/>
      <c r="AU936" s="10"/>
    </row>
    <row r="937" spans="1:47"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50"/>
      <c r="AB937" s="10"/>
      <c r="AC937" s="10"/>
      <c r="AD937" s="10"/>
      <c r="AE937" s="10"/>
      <c r="AF937" s="10"/>
      <c r="AG937" s="10"/>
      <c r="AH937" s="10"/>
      <c r="AI937" s="10"/>
      <c r="AJ937" s="399"/>
      <c r="AK937" s="399"/>
      <c r="AL937" s="10"/>
      <c r="AM937" s="10"/>
      <c r="AN937" s="10"/>
      <c r="AO937" s="10"/>
      <c r="AP937" s="10"/>
      <c r="AQ937" s="10"/>
      <c r="AR937" s="10"/>
      <c r="AS937" s="10"/>
      <c r="AT937" s="10"/>
      <c r="AU937" s="10"/>
    </row>
    <row r="938" spans="1:47"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50"/>
      <c r="AB938" s="10"/>
      <c r="AC938" s="10"/>
      <c r="AD938" s="10"/>
      <c r="AE938" s="10"/>
      <c r="AF938" s="10"/>
      <c r="AG938" s="10"/>
      <c r="AH938" s="10"/>
      <c r="AI938" s="10"/>
      <c r="AJ938" s="399"/>
      <c r="AK938" s="399"/>
      <c r="AL938" s="10"/>
      <c r="AM938" s="10"/>
      <c r="AN938" s="10"/>
      <c r="AO938" s="10"/>
      <c r="AP938" s="10"/>
      <c r="AQ938" s="10"/>
      <c r="AR938" s="10"/>
      <c r="AS938" s="10"/>
      <c r="AT938" s="10"/>
      <c r="AU938" s="10"/>
    </row>
    <row r="939" spans="1:47"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50"/>
      <c r="AB939" s="10"/>
      <c r="AC939" s="10"/>
      <c r="AD939" s="10"/>
      <c r="AE939" s="10"/>
      <c r="AF939" s="10"/>
      <c r="AG939" s="10"/>
      <c r="AH939" s="10"/>
      <c r="AI939" s="10"/>
      <c r="AJ939" s="399"/>
      <c r="AK939" s="399"/>
      <c r="AL939" s="10"/>
      <c r="AM939" s="10"/>
      <c r="AN939" s="10"/>
      <c r="AO939" s="10"/>
      <c r="AP939" s="10"/>
      <c r="AQ939" s="10"/>
      <c r="AR939" s="10"/>
      <c r="AS939" s="10"/>
      <c r="AT939" s="10"/>
      <c r="AU939" s="10"/>
    </row>
    <row r="940" spans="1:47"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50"/>
      <c r="AB940" s="10"/>
      <c r="AC940" s="10"/>
      <c r="AD940" s="10"/>
      <c r="AE940" s="10"/>
      <c r="AF940" s="10"/>
      <c r="AG940" s="10"/>
      <c r="AH940" s="10"/>
      <c r="AI940" s="10"/>
      <c r="AJ940" s="399"/>
      <c r="AK940" s="399"/>
      <c r="AL940" s="10"/>
      <c r="AM940" s="10"/>
      <c r="AN940" s="10"/>
      <c r="AO940" s="10"/>
      <c r="AP940" s="10"/>
      <c r="AQ940" s="10"/>
      <c r="AR940" s="10"/>
      <c r="AS940" s="10"/>
      <c r="AT940" s="10"/>
      <c r="AU940" s="10"/>
    </row>
    <row r="941" spans="1:47"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50"/>
      <c r="AB941" s="10"/>
      <c r="AC941" s="10"/>
      <c r="AD941" s="10"/>
      <c r="AE941" s="10"/>
      <c r="AF941" s="10"/>
      <c r="AG941" s="10"/>
      <c r="AH941" s="10"/>
      <c r="AI941" s="10"/>
      <c r="AJ941" s="399"/>
      <c r="AK941" s="399"/>
      <c r="AL941" s="10"/>
      <c r="AM941" s="10"/>
      <c r="AN941" s="10"/>
      <c r="AO941" s="10"/>
      <c r="AP941" s="10"/>
      <c r="AQ941" s="10"/>
      <c r="AR941" s="10"/>
      <c r="AS941" s="10"/>
      <c r="AT941" s="10"/>
      <c r="AU941" s="10"/>
    </row>
    <row r="942" spans="1:47"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50"/>
      <c r="AB942" s="10"/>
      <c r="AC942" s="10"/>
      <c r="AD942" s="10"/>
      <c r="AE942" s="10"/>
      <c r="AF942" s="10"/>
      <c r="AG942" s="10"/>
      <c r="AH942" s="10"/>
      <c r="AI942" s="10"/>
      <c r="AJ942" s="399"/>
      <c r="AK942" s="399"/>
      <c r="AL942" s="10"/>
      <c r="AM942" s="10"/>
      <c r="AN942" s="10"/>
      <c r="AO942" s="10"/>
      <c r="AP942" s="10"/>
      <c r="AQ942" s="10"/>
      <c r="AR942" s="10"/>
      <c r="AS942" s="10"/>
      <c r="AT942" s="10"/>
      <c r="AU942" s="10"/>
    </row>
    <row r="943" spans="1:47"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50"/>
      <c r="AB943" s="10"/>
      <c r="AC943" s="10"/>
      <c r="AD943" s="10"/>
      <c r="AE943" s="10"/>
      <c r="AF943" s="10"/>
      <c r="AG943" s="10"/>
      <c r="AH943" s="10"/>
      <c r="AI943" s="10"/>
      <c r="AJ943" s="399"/>
      <c r="AK943" s="399"/>
      <c r="AL943" s="10"/>
      <c r="AM943" s="10"/>
      <c r="AN943" s="10"/>
      <c r="AO943" s="10"/>
      <c r="AP943" s="10"/>
      <c r="AQ943" s="10"/>
      <c r="AR943" s="10"/>
      <c r="AS943" s="10"/>
      <c r="AT943" s="10"/>
      <c r="AU943" s="10"/>
    </row>
    <row r="944" spans="1:47"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50"/>
      <c r="AB944" s="10"/>
      <c r="AC944" s="10"/>
      <c r="AD944" s="10"/>
      <c r="AE944" s="10"/>
      <c r="AF944" s="10"/>
      <c r="AG944" s="10"/>
      <c r="AH944" s="10"/>
      <c r="AI944" s="10"/>
      <c r="AJ944" s="399"/>
      <c r="AK944" s="399"/>
      <c r="AL944" s="10"/>
      <c r="AM944" s="10"/>
      <c r="AN944" s="10"/>
      <c r="AO944" s="10"/>
      <c r="AP944" s="10"/>
      <c r="AQ944" s="10"/>
      <c r="AR944" s="10"/>
      <c r="AS944" s="10"/>
      <c r="AT944" s="10"/>
      <c r="AU944" s="10"/>
    </row>
    <row r="945" spans="1:47"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50"/>
      <c r="AB945" s="10"/>
      <c r="AC945" s="10"/>
      <c r="AD945" s="10"/>
      <c r="AE945" s="10"/>
      <c r="AF945" s="10"/>
      <c r="AG945" s="10"/>
      <c r="AH945" s="10"/>
      <c r="AI945" s="10"/>
      <c r="AJ945" s="399"/>
      <c r="AK945" s="399"/>
      <c r="AL945" s="10"/>
      <c r="AM945" s="10"/>
      <c r="AN945" s="10"/>
      <c r="AO945" s="10"/>
      <c r="AP945" s="10"/>
      <c r="AQ945" s="10"/>
      <c r="AR945" s="10"/>
      <c r="AS945" s="10"/>
      <c r="AT945" s="10"/>
      <c r="AU945" s="10"/>
    </row>
    <row r="946" spans="1:47"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50"/>
      <c r="AB946" s="10"/>
      <c r="AC946" s="10"/>
      <c r="AD946" s="10"/>
      <c r="AE946" s="10"/>
      <c r="AF946" s="10"/>
      <c r="AG946" s="10"/>
      <c r="AH946" s="10"/>
      <c r="AI946" s="10"/>
      <c r="AJ946" s="399"/>
      <c r="AK946" s="399"/>
      <c r="AL946" s="10"/>
      <c r="AM946" s="10"/>
      <c r="AN946" s="10"/>
      <c r="AO946" s="10"/>
      <c r="AP946" s="10"/>
      <c r="AQ946" s="10"/>
      <c r="AR946" s="10"/>
      <c r="AS946" s="10"/>
      <c r="AT946" s="10"/>
      <c r="AU946" s="10"/>
    </row>
    <row r="947" spans="1:47"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50"/>
      <c r="AB947" s="10"/>
      <c r="AC947" s="10"/>
      <c r="AD947" s="10"/>
      <c r="AE947" s="10"/>
      <c r="AF947" s="10"/>
      <c r="AG947" s="10"/>
      <c r="AH947" s="10"/>
      <c r="AI947" s="10"/>
      <c r="AJ947" s="399"/>
      <c r="AK947" s="399"/>
      <c r="AL947" s="10"/>
      <c r="AM947" s="10"/>
      <c r="AN947" s="10"/>
      <c r="AO947" s="10"/>
      <c r="AP947" s="10"/>
      <c r="AQ947" s="10"/>
      <c r="AR947" s="10"/>
      <c r="AS947" s="10"/>
      <c r="AT947" s="10"/>
      <c r="AU947" s="10"/>
    </row>
    <row r="948" spans="1:47"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50"/>
      <c r="AB948" s="10"/>
      <c r="AC948" s="10"/>
      <c r="AD948" s="10"/>
      <c r="AE948" s="10"/>
      <c r="AF948" s="10"/>
      <c r="AG948" s="10"/>
      <c r="AH948" s="10"/>
      <c r="AI948" s="10"/>
      <c r="AJ948" s="399"/>
      <c r="AK948" s="399"/>
      <c r="AL948" s="10"/>
      <c r="AM948" s="10"/>
      <c r="AN948" s="10"/>
      <c r="AO948" s="10"/>
      <c r="AP948" s="10"/>
      <c r="AQ948" s="10"/>
      <c r="AR948" s="10"/>
      <c r="AS948" s="10"/>
      <c r="AT948" s="10"/>
      <c r="AU948" s="10"/>
    </row>
    <row r="949" spans="1:47"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50"/>
      <c r="AB949" s="10"/>
      <c r="AC949" s="10"/>
      <c r="AD949" s="10"/>
      <c r="AE949" s="10"/>
      <c r="AF949" s="10"/>
      <c r="AG949" s="10"/>
      <c r="AH949" s="10"/>
      <c r="AI949" s="10"/>
      <c r="AJ949" s="399"/>
      <c r="AK949" s="399"/>
      <c r="AL949" s="10"/>
      <c r="AM949" s="10"/>
      <c r="AN949" s="10"/>
      <c r="AO949" s="10"/>
      <c r="AP949" s="10"/>
      <c r="AQ949" s="10"/>
      <c r="AR949" s="10"/>
      <c r="AS949" s="10"/>
      <c r="AT949" s="10"/>
      <c r="AU949" s="10"/>
    </row>
    <row r="950" spans="1:47"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50"/>
      <c r="AB950" s="10"/>
      <c r="AC950" s="10"/>
      <c r="AD950" s="10"/>
      <c r="AE950" s="10"/>
      <c r="AF950" s="10"/>
      <c r="AG950" s="10"/>
      <c r="AH950" s="10"/>
      <c r="AI950" s="10"/>
      <c r="AJ950" s="399"/>
      <c r="AK950" s="399"/>
      <c r="AL950" s="10"/>
      <c r="AM950" s="10"/>
      <c r="AN950" s="10"/>
      <c r="AO950" s="10"/>
      <c r="AP950" s="10"/>
      <c r="AQ950" s="10"/>
      <c r="AR950" s="10"/>
      <c r="AS950" s="10"/>
      <c r="AT950" s="10"/>
      <c r="AU950" s="10"/>
    </row>
    <row r="951" spans="1:47"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50"/>
      <c r="AB951" s="10"/>
      <c r="AC951" s="10"/>
      <c r="AD951" s="10"/>
      <c r="AE951" s="10"/>
      <c r="AF951" s="10"/>
      <c r="AG951" s="10"/>
      <c r="AH951" s="10"/>
      <c r="AI951" s="10"/>
      <c r="AJ951" s="399"/>
      <c r="AK951" s="399"/>
      <c r="AL951" s="10"/>
      <c r="AM951" s="10"/>
      <c r="AN951" s="10"/>
      <c r="AO951" s="10"/>
      <c r="AP951" s="10"/>
      <c r="AQ951" s="10"/>
      <c r="AR951" s="10"/>
      <c r="AS951" s="10"/>
      <c r="AT951" s="10"/>
      <c r="AU951" s="10"/>
    </row>
    <row r="952" spans="1:47"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50"/>
      <c r="AB952" s="10"/>
      <c r="AC952" s="10"/>
      <c r="AD952" s="10"/>
      <c r="AE952" s="10"/>
      <c r="AF952" s="10"/>
      <c r="AG952" s="10"/>
      <c r="AH952" s="10"/>
      <c r="AI952" s="10"/>
      <c r="AJ952" s="399"/>
      <c r="AK952" s="399"/>
      <c r="AL952" s="10"/>
      <c r="AM952" s="10"/>
      <c r="AN952" s="10"/>
      <c r="AO952" s="10"/>
      <c r="AP952" s="10"/>
      <c r="AQ952" s="10"/>
      <c r="AR952" s="10"/>
      <c r="AS952" s="10"/>
      <c r="AT952" s="10"/>
      <c r="AU952" s="10"/>
    </row>
    <row r="953" spans="1:47"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50"/>
      <c r="AB953" s="10"/>
      <c r="AC953" s="10"/>
      <c r="AD953" s="10"/>
      <c r="AE953" s="10"/>
      <c r="AF953" s="10"/>
      <c r="AG953" s="10"/>
      <c r="AH953" s="10"/>
      <c r="AI953" s="10"/>
      <c r="AJ953" s="399"/>
      <c r="AK953" s="399"/>
      <c r="AL953" s="10"/>
      <c r="AM953" s="10"/>
      <c r="AN953" s="10"/>
      <c r="AO953" s="10"/>
      <c r="AP953" s="10"/>
      <c r="AQ953" s="10"/>
      <c r="AR953" s="10"/>
      <c r="AS953" s="10"/>
      <c r="AT953" s="10"/>
      <c r="AU953" s="10"/>
    </row>
    <row r="954" spans="1:47"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50"/>
      <c r="AB954" s="10"/>
      <c r="AC954" s="10"/>
      <c r="AD954" s="10"/>
      <c r="AE954" s="10"/>
      <c r="AF954" s="10"/>
      <c r="AG954" s="10"/>
      <c r="AH954" s="10"/>
      <c r="AI954" s="10"/>
      <c r="AJ954" s="399"/>
      <c r="AK954" s="399"/>
      <c r="AL954" s="10"/>
      <c r="AM954" s="10"/>
      <c r="AN954" s="10"/>
      <c r="AO954" s="10"/>
      <c r="AP954" s="10"/>
      <c r="AQ954" s="10"/>
      <c r="AR954" s="10"/>
      <c r="AS954" s="10"/>
      <c r="AT954" s="10"/>
      <c r="AU954" s="10"/>
    </row>
    <row r="955" spans="1:47"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50"/>
      <c r="AB955" s="10"/>
      <c r="AC955" s="10"/>
      <c r="AD955" s="10"/>
      <c r="AE955" s="10"/>
      <c r="AF955" s="10"/>
      <c r="AG955" s="10"/>
      <c r="AH955" s="10"/>
      <c r="AI955" s="10"/>
      <c r="AJ955" s="399"/>
      <c r="AK955" s="399"/>
      <c r="AL955" s="10"/>
      <c r="AM955" s="10"/>
      <c r="AN955" s="10"/>
      <c r="AO955" s="10"/>
      <c r="AP955" s="10"/>
      <c r="AQ955" s="10"/>
      <c r="AR955" s="10"/>
      <c r="AS955" s="10"/>
      <c r="AT955" s="10"/>
      <c r="AU955" s="10"/>
    </row>
    <row r="956" spans="1:47"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50"/>
      <c r="AB956" s="10"/>
      <c r="AC956" s="10"/>
      <c r="AD956" s="10"/>
      <c r="AE956" s="10"/>
      <c r="AF956" s="10"/>
      <c r="AG956" s="10"/>
      <c r="AH956" s="10"/>
      <c r="AI956" s="10"/>
      <c r="AJ956" s="399"/>
      <c r="AK956" s="399"/>
      <c r="AL956" s="10"/>
      <c r="AM956" s="10"/>
      <c r="AN956" s="10"/>
      <c r="AO956" s="10"/>
      <c r="AP956" s="10"/>
      <c r="AQ956" s="10"/>
      <c r="AR956" s="10"/>
      <c r="AS956" s="10"/>
      <c r="AT956" s="10"/>
      <c r="AU956" s="10"/>
    </row>
    <row r="957" spans="1:47"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50"/>
      <c r="AB957" s="10"/>
      <c r="AC957" s="10"/>
      <c r="AD957" s="10"/>
      <c r="AE957" s="10"/>
      <c r="AF957" s="10"/>
      <c r="AG957" s="10"/>
      <c r="AH957" s="10"/>
      <c r="AI957" s="10"/>
      <c r="AJ957" s="399"/>
      <c r="AK957" s="399"/>
      <c r="AL957" s="10"/>
      <c r="AM957" s="10"/>
      <c r="AN957" s="10"/>
      <c r="AO957" s="10"/>
      <c r="AP957" s="10"/>
      <c r="AQ957" s="10"/>
      <c r="AR957" s="10"/>
      <c r="AS957" s="10"/>
      <c r="AT957" s="10"/>
      <c r="AU957" s="10"/>
    </row>
    <row r="958" spans="1:47"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50"/>
      <c r="AB958" s="10"/>
      <c r="AC958" s="10"/>
      <c r="AD958" s="10"/>
      <c r="AE958" s="10"/>
      <c r="AF958" s="10"/>
      <c r="AG958" s="10"/>
      <c r="AH958" s="10"/>
      <c r="AI958" s="10"/>
      <c r="AJ958" s="399"/>
      <c r="AK958" s="399"/>
      <c r="AL958" s="10"/>
      <c r="AM958" s="10"/>
      <c r="AN958" s="10"/>
      <c r="AO958" s="10"/>
      <c r="AP958" s="10"/>
      <c r="AQ958" s="10"/>
      <c r="AR958" s="10"/>
      <c r="AS958" s="10"/>
      <c r="AT958" s="10"/>
      <c r="AU958" s="10"/>
    </row>
    <row r="959" spans="1:47"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50"/>
      <c r="AB959" s="10"/>
      <c r="AC959" s="10"/>
      <c r="AD959" s="10"/>
      <c r="AE959" s="10"/>
      <c r="AF959" s="10"/>
      <c r="AG959" s="10"/>
      <c r="AH959" s="10"/>
      <c r="AI959" s="10"/>
      <c r="AJ959" s="399"/>
      <c r="AK959" s="399"/>
      <c r="AL959" s="10"/>
      <c r="AM959" s="10"/>
      <c r="AN959" s="10"/>
      <c r="AO959" s="10"/>
      <c r="AP959" s="10"/>
      <c r="AQ959" s="10"/>
      <c r="AR959" s="10"/>
      <c r="AS959" s="10"/>
      <c r="AT959" s="10"/>
      <c r="AU959" s="10"/>
    </row>
    <row r="960" spans="1:47"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50"/>
      <c r="AB960" s="10"/>
      <c r="AC960" s="10"/>
      <c r="AD960" s="10"/>
      <c r="AE960" s="10"/>
      <c r="AF960" s="10"/>
      <c r="AG960" s="10"/>
      <c r="AH960" s="10"/>
      <c r="AI960" s="10"/>
      <c r="AJ960" s="399"/>
      <c r="AK960" s="399"/>
      <c r="AL960" s="10"/>
      <c r="AM960" s="10"/>
      <c r="AN960" s="10"/>
      <c r="AO960" s="10"/>
      <c r="AP960" s="10"/>
      <c r="AQ960" s="10"/>
      <c r="AR960" s="10"/>
      <c r="AS960" s="10"/>
      <c r="AT960" s="10"/>
      <c r="AU960" s="10"/>
    </row>
    <row r="961" spans="1:47"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50"/>
      <c r="AB961" s="10"/>
      <c r="AC961" s="10"/>
      <c r="AD961" s="10"/>
      <c r="AE961" s="10"/>
      <c r="AF961" s="10"/>
      <c r="AG961" s="10"/>
      <c r="AH961" s="10"/>
      <c r="AI961" s="10"/>
      <c r="AJ961" s="399"/>
      <c r="AK961" s="399"/>
      <c r="AL961" s="10"/>
      <c r="AM961" s="10"/>
      <c r="AN961" s="10"/>
      <c r="AO961" s="10"/>
      <c r="AP961" s="10"/>
      <c r="AQ961" s="10"/>
      <c r="AR961" s="10"/>
      <c r="AS961" s="10"/>
      <c r="AT961" s="10"/>
      <c r="AU961" s="10"/>
    </row>
    <row r="962" spans="1:47"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50"/>
      <c r="AB962" s="10"/>
      <c r="AC962" s="10"/>
      <c r="AD962" s="10"/>
      <c r="AE962" s="10"/>
      <c r="AF962" s="10"/>
      <c r="AG962" s="10"/>
      <c r="AH962" s="10"/>
      <c r="AI962" s="10"/>
      <c r="AJ962" s="399"/>
      <c r="AK962" s="399"/>
      <c r="AL962" s="10"/>
      <c r="AM962" s="10"/>
      <c r="AN962" s="10"/>
      <c r="AO962" s="10"/>
      <c r="AP962" s="10"/>
      <c r="AQ962" s="10"/>
      <c r="AR962" s="10"/>
      <c r="AS962" s="10"/>
      <c r="AT962" s="10"/>
      <c r="AU962" s="10"/>
    </row>
    <row r="963" spans="1:47"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50"/>
      <c r="AB963" s="10"/>
      <c r="AC963" s="10"/>
      <c r="AD963" s="10"/>
      <c r="AE963" s="10"/>
      <c r="AF963" s="10"/>
      <c r="AG963" s="10"/>
      <c r="AH963" s="10"/>
      <c r="AI963" s="10"/>
      <c r="AJ963" s="399"/>
      <c r="AK963" s="399"/>
      <c r="AL963" s="10"/>
      <c r="AM963" s="10"/>
      <c r="AN963" s="10"/>
      <c r="AO963" s="10"/>
      <c r="AP963" s="10"/>
      <c r="AQ963" s="10"/>
      <c r="AR963" s="10"/>
      <c r="AS963" s="10"/>
      <c r="AT963" s="10"/>
      <c r="AU963" s="10"/>
    </row>
    <row r="964" spans="1:47"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50"/>
      <c r="AB964" s="10"/>
      <c r="AC964" s="10"/>
      <c r="AD964" s="10"/>
      <c r="AE964" s="10"/>
      <c r="AF964" s="10"/>
      <c r="AG964" s="10"/>
      <c r="AH964" s="10"/>
      <c r="AI964" s="10"/>
      <c r="AJ964" s="399"/>
      <c r="AK964" s="399"/>
      <c r="AL964" s="10"/>
      <c r="AM964" s="10"/>
      <c r="AN964" s="10"/>
      <c r="AO964" s="10"/>
      <c r="AP964" s="10"/>
      <c r="AQ964" s="10"/>
      <c r="AR964" s="10"/>
      <c r="AS964" s="10"/>
      <c r="AT964" s="10"/>
      <c r="AU964" s="10"/>
    </row>
    <row r="965" spans="1:47"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50"/>
      <c r="AB965" s="10"/>
      <c r="AC965" s="10"/>
      <c r="AD965" s="10"/>
      <c r="AE965" s="10"/>
      <c r="AF965" s="10"/>
      <c r="AG965" s="10"/>
      <c r="AH965" s="10"/>
      <c r="AI965" s="10"/>
      <c r="AJ965" s="399"/>
      <c r="AK965" s="399"/>
      <c r="AL965" s="10"/>
      <c r="AM965" s="10"/>
      <c r="AN965" s="10"/>
      <c r="AO965" s="10"/>
      <c r="AP965" s="10"/>
      <c r="AQ965" s="10"/>
      <c r="AR965" s="10"/>
      <c r="AS965" s="10"/>
      <c r="AT965" s="10"/>
      <c r="AU965" s="10"/>
    </row>
    <row r="966" spans="1:47"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50"/>
      <c r="AB966" s="10"/>
      <c r="AC966" s="10"/>
      <c r="AD966" s="10"/>
      <c r="AE966" s="10"/>
      <c r="AF966" s="10"/>
      <c r="AG966" s="10"/>
      <c r="AH966" s="10"/>
      <c r="AI966" s="10"/>
      <c r="AJ966" s="399"/>
      <c r="AK966" s="399"/>
      <c r="AL966" s="10"/>
      <c r="AM966" s="10"/>
      <c r="AN966" s="10"/>
      <c r="AO966" s="10"/>
      <c r="AP966" s="10"/>
      <c r="AQ966" s="10"/>
      <c r="AR966" s="10"/>
      <c r="AS966" s="10"/>
      <c r="AT966" s="10"/>
      <c r="AU966" s="10"/>
    </row>
    <row r="967" spans="1:47"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50"/>
      <c r="AB967" s="10"/>
      <c r="AC967" s="10"/>
      <c r="AD967" s="10"/>
      <c r="AE967" s="10"/>
      <c r="AF967" s="10"/>
      <c r="AG967" s="10"/>
      <c r="AH967" s="10"/>
      <c r="AI967" s="10"/>
      <c r="AJ967" s="399"/>
      <c r="AK967" s="399"/>
      <c r="AL967" s="10"/>
      <c r="AM967" s="10"/>
      <c r="AN967" s="10"/>
      <c r="AO967" s="10"/>
      <c r="AP967" s="10"/>
      <c r="AQ967" s="10"/>
      <c r="AR967" s="10"/>
      <c r="AS967" s="10"/>
      <c r="AT967" s="10"/>
      <c r="AU967" s="10"/>
    </row>
    <row r="968" spans="1:47"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50"/>
      <c r="AB968" s="10"/>
      <c r="AC968" s="10"/>
      <c r="AD968" s="10"/>
      <c r="AE968" s="10"/>
      <c r="AF968" s="10"/>
      <c r="AG968" s="10"/>
      <c r="AH968" s="10"/>
      <c r="AI968" s="10"/>
      <c r="AJ968" s="399"/>
      <c r="AK968" s="399"/>
      <c r="AL968" s="10"/>
      <c r="AM968" s="10"/>
      <c r="AN968" s="10"/>
      <c r="AO968" s="10"/>
      <c r="AP968" s="10"/>
      <c r="AQ968" s="10"/>
      <c r="AR968" s="10"/>
      <c r="AS968" s="10"/>
      <c r="AT968" s="10"/>
      <c r="AU968" s="10"/>
    </row>
    <row r="969" spans="1:47"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50"/>
      <c r="AB969" s="10"/>
      <c r="AC969" s="10"/>
      <c r="AD969" s="10"/>
      <c r="AE969" s="10"/>
      <c r="AF969" s="10"/>
      <c r="AG969" s="10"/>
      <c r="AH969" s="10"/>
      <c r="AI969" s="10"/>
      <c r="AJ969" s="399"/>
      <c r="AK969" s="399"/>
      <c r="AL969" s="10"/>
      <c r="AM969" s="10"/>
      <c r="AN969" s="10"/>
      <c r="AO969" s="10"/>
      <c r="AP969" s="10"/>
      <c r="AQ969" s="10"/>
      <c r="AR969" s="10"/>
      <c r="AS969" s="10"/>
      <c r="AT969" s="10"/>
      <c r="AU969" s="10"/>
    </row>
    <row r="970" spans="1:47"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50"/>
      <c r="AB970" s="10"/>
      <c r="AC970" s="10"/>
      <c r="AD970" s="10"/>
      <c r="AE970" s="10"/>
      <c r="AF970" s="10"/>
      <c r="AG970" s="10"/>
      <c r="AH970" s="10"/>
      <c r="AI970" s="10"/>
      <c r="AJ970" s="399"/>
      <c r="AK970" s="399"/>
      <c r="AL970" s="10"/>
      <c r="AM970" s="10"/>
      <c r="AN970" s="10"/>
      <c r="AO970" s="10"/>
      <c r="AP970" s="10"/>
      <c r="AQ970" s="10"/>
      <c r="AR970" s="10"/>
      <c r="AS970" s="10"/>
      <c r="AT970" s="10"/>
      <c r="AU970" s="10"/>
    </row>
    <row r="971" spans="1:47"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50"/>
      <c r="AB971" s="10"/>
      <c r="AC971" s="10"/>
      <c r="AD971" s="10"/>
      <c r="AE971" s="10"/>
      <c r="AF971" s="10"/>
      <c r="AG971" s="10"/>
      <c r="AH971" s="10"/>
      <c r="AI971" s="10"/>
      <c r="AJ971" s="399"/>
      <c r="AK971" s="399"/>
      <c r="AL971" s="10"/>
      <c r="AM971" s="10"/>
      <c r="AN971" s="10"/>
      <c r="AO971" s="10"/>
      <c r="AP971" s="10"/>
      <c r="AQ971" s="10"/>
      <c r="AR971" s="10"/>
      <c r="AS971" s="10"/>
      <c r="AT971" s="10"/>
      <c r="AU971" s="10"/>
    </row>
    <row r="972" spans="1:47"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50"/>
      <c r="AB972" s="10"/>
      <c r="AC972" s="10"/>
      <c r="AD972" s="10"/>
      <c r="AE972" s="10"/>
      <c r="AF972" s="10"/>
      <c r="AG972" s="10"/>
      <c r="AH972" s="10"/>
      <c r="AI972" s="10"/>
      <c r="AJ972" s="399"/>
      <c r="AK972" s="399"/>
      <c r="AL972" s="10"/>
      <c r="AM972" s="10"/>
      <c r="AN972" s="10"/>
      <c r="AO972" s="10"/>
      <c r="AP972" s="10"/>
      <c r="AQ972" s="10"/>
      <c r="AR972" s="10"/>
      <c r="AS972" s="10"/>
      <c r="AT972" s="10"/>
      <c r="AU972" s="10"/>
    </row>
    <row r="973" spans="1:47"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50"/>
      <c r="AB973" s="10"/>
      <c r="AC973" s="10"/>
      <c r="AD973" s="10"/>
      <c r="AE973" s="10"/>
      <c r="AF973" s="10"/>
      <c r="AG973" s="10"/>
      <c r="AH973" s="10"/>
      <c r="AI973" s="10"/>
      <c r="AJ973" s="399"/>
      <c r="AK973" s="399"/>
      <c r="AL973" s="10"/>
      <c r="AM973" s="10"/>
      <c r="AN973" s="10"/>
      <c r="AO973" s="10"/>
      <c r="AP973" s="10"/>
      <c r="AQ973" s="10"/>
      <c r="AR973" s="10"/>
      <c r="AS973" s="10"/>
      <c r="AT973" s="10"/>
      <c r="AU973" s="10"/>
    </row>
    <row r="974" spans="1:47"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50"/>
      <c r="AB974" s="10"/>
      <c r="AC974" s="10"/>
      <c r="AD974" s="10"/>
      <c r="AE974" s="10"/>
      <c r="AF974" s="10"/>
      <c r="AG974" s="10"/>
      <c r="AH974" s="10"/>
      <c r="AI974" s="10"/>
      <c r="AJ974" s="399"/>
      <c r="AK974" s="399"/>
      <c r="AL974" s="10"/>
      <c r="AM974" s="10"/>
      <c r="AN974" s="10"/>
      <c r="AO974" s="10"/>
      <c r="AP974" s="10"/>
      <c r="AQ974" s="10"/>
      <c r="AR974" s="10"/>
      <c r="AS974" s="10"/>
      <c r="AT974" s="10"/>
      <c r="AU974" s="10"/>
    </row>
    <row r="975" spans="1:47"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50"/>
      <c r="AB975" s="10"/>
      <c r="AC975" s="10"/>
      <c r="AD975" s="10"/>
      <c r="AE975" s="10"/>
      <c r="AF975" s="10"/>
      <c r="AG975" s="10"/>
      <c r="AH975" s="10"/>
      <c r="AI975" s="10"/>
      <c r="AJ975" s="399"/>
      <c r="AK975" s="399"/>
      <c r="AL975" s="10"/>
      <c r="AM975" s="10"/>
      <c r="AN975" s="10"/>
      <c r="AO975" s="10"/>
      <c r="AP975" s="10"/>
      <c r="AQ975" s="10"/>
      <c r="AR975" s="10"/>
      <c r="AS975" s="10"/>
      <c r="AT975" s="10"/>
      <c r="AU975" s="10"/>
    </row>
    <row r="976" spans="1:47"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50"/>
      <c r="AB976" s="10"/>
      <c r="AC976" s="10"/>
      <c r="AD976" s="10"/>
      <c r="AE976" s="10"/>
      <c r="AF976" s="10"/>
      <c r="AG976" s="10"/>
      <c r="AH976" s="10"/>
      <c r="AI976" s="10"/>
      <c r="AJ976" s="399"/>
      <c r="AK976" s="399"/>
      <c r="AL976" s="10"/>
      <c r="AM976" s="10"/>
      <c r="AN976" s="10"/>
      <c r="AO976" s="10"/>
      <c r="AP976" s="10"/>
      <c r="AQ976" s="10"/>
      <c r="AR976" s="10"/>
      <c r="AS976" s="10"/>
      <c r="AT976" s="10"/>
      <c r="AU976" s="10"/>
    </row>
    <row r="977" spans="1:47"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50"/>
      <c r="AB977" s="10"/>
      <c r="AC977" s="10"/>
      <c r="AD977" s="10"/>
      <c r="AE977" s="10"/>
      <c r="AF977" s="10"/>
      <c r="AG977" s="10"/>
      <c r="AH977" s="10"/>
      <c r="AI977" s="10"/>
      <c r="AJ977" s="399"/>
      <c r="AK977" s="399"/>
      <c r="AL977" s="10"/>
      <c r="AM977" s="10"/>
      <c r="AN977" s="10"/>
      <c r="AO977" s="10"/>
      <c r="AP977" s="10"/>
      <c r="AQ977" s="10"/>
      <c r="AR977" s="10"/>
      <c r="AS977" s="10"/>
      <c r="AT977" s="10"/>
      <c r="AU977" s="10"/>
    </row>
    <row r="978" spans="1:47"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50"/>
      <c r="AB978" s="10"/>
      <c r="AC978" s="10"/>
      <c r="AD978" s="10"/>
      <c r="AE978" s="10"/>
      <c r="AF978" s="10"/>
      <c r="AG978" s="10"/>
      <c r="AH978" s="10"/>
      <c r="AI978" s="10"/>
      <c r="AJ978" s="399"/>
      <c r="AK978" s="399"/>
      <c r="AL978" s="10"/>
      <c r="AM978" s="10"/>
      <c r="AN978" s="10"/>
      <c r="AO978" s="10"/>
      <c r="AP978" s="10"/>
      <c r="AQ978" s="10"/>
      <c r="AR978" s="10"/>
      <c r="AS978" s="10"/>
      <c r="AT978" s="10"/>
      <c r="AU978" s="10"/>
    </row>
    <row r="979" spans="1:47"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50"/>
      <c r="AB979" s="10"/>
      <c r="AC979" s="10"/>
      <c r="AD979" s="10"/>
      <c r="AE979" s="10"/>
      <c r="AF979" s="10"/>
      <c r="AG979" s="10"/>
      <c r="AH979" s="10"/>
      <c r="AI979" s="10"/>
      <c r="AJ979" s="399"/>
      <c r="AK979" s="399"/>
      <c r="AL979" s="10"/>
      <c r="AM979" s="10"/>
      <c r="AN979" s="10"/>
      <c r="AO979" s="10"/>
      <c r="AP979" s="10"/>
      <c r="AQ979" s="10"/>
      <c r="AR979" s="10"/>
      <c r="AS979" s="10"/>
      <c r="AT979" s="10"/>
      <c r="AU979" s="10"/>
    </row>
    <row r="980" spans="1:47"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50"/>
      <c r="AB980" s="10"/>
      <c r="AC980" s="10"/>
      <c r="AD980" s="10"/>
      <c r="AE980" s="10"/>
      <c r="AF980" s="10"/>
      <c r="AG980" s="10"/>
      <c r="AH980" s="10"/>
      <c r="AI980" s="10"/>
      <c r="AJ980" s="399"/>
      <c r="AK980" s="399"/>
      <c r="AL980" s="10"/>
      <c r="AM980" s="10"/>
      <c r="AN980" s="10"/>
      <c r="AO980" s="10"/>
      <c r="AP980" s="10"/>
      <c r="AQ980" s="10"/>
      <c r="AR980" s="10"/>
      <c r="AS980" s="10"/>
      <c r="AT980" s="10"/>
      <c r="AU980" s="10"/>
    </row>
    <row r="981" spans="1:47"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50"/>
      <c r="AB981" s="10"/>
      <c r="AC981" s="10"/>
      <c r="AD981" s="10"/>
      <c r="AE981" s="10"/>
      <c r="AF981" s="10"/>
      <c r="AG981" s="10"/>
      <c r="AH981" s="10"/>
      <c r="AI981" s="10"/>
      <c r="AJ981" s="399"/>
      <c r="AK981" s="399"/>
      <c r="AL981" s="10"/>
      <c r="AM981" s="10"/>
      <c r="AN981" s="10"/>
      <c r="AO981" s="10"/>
      <c r="AP981" s="10"/>
      <c r="AQ981" s="10"/>
      <c r="AR981" s="10"/>
      <c r="AS981" s="10"/>
      <c r="AT981" s="10"/>
      <c r="AU981" s="10"/>
    </row>
    <row r="982" spans="1:47"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50"/>
      <c r="AB982" s="10"/>
      <c r="AC982" s="10"/>
      <c r="AD982" s="10"/>
      <c r="AE982" s="10"/>
      <c r="AF982" s="10"/>
      <c r="AG982" s="10"/>
      <c r="AH982" s="10"/>
      <c r="AI982" s="10"/>
      <c r="AJ982" s="399"/>
      <c r="AK982" s="399"/>
      <c r="AL982" s="10"/>
      <c r="AM982" s="10"/>
      <c r="AN982" s="10"/>
      <c r="AO982" s="10"/>
      <c r="AP982" s="10"/>
      <c r="AQ982" s="10"/>
      <c r="AR982" s="10"/>
      <c r="AS982" s="10"/>
      <c r="AT982" s="10"/>
      <c r="AU982" s="10"/>
    </row>
    <row r="983" spans="1:47"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50"/>
      <c r="AB983" s="10"/>
      <c r="AC983" s="10"/>
      <c r="AD983" s="10"/>
      <c r="AE983" s="10"/>
      <c r="AF983" s="10"/>
      <c r="AG983" s="10"/>
      <c r="AH983" s="10"/>
      <c r="AI983" s="10"/>
      <c r="AJ983" s="399"/>
      <c r="AK983" s="399"/>
      <c r="AL983" s="10"/>
      <c r="AM983" s="10"/>
      <c r="AN983" s="10"/>
      <c r="AO983" s="10"/>
      <c r="AP983" s="10"/>
      <c r="AQ983" s="10"/>
      <c r="AR983" s="10"/>
      <c r="AS983" s="10"/>
      <c r="AT983" s="10"/>
      <c r="AU983" s="10"/>
    </row>
    <row r="984" spans="1:47"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50"/>
      <c r="AB984" s="10"/>
      <c r="AC984" s="10"/>
      <c r="AD984" s="10"/>
      <c r="AE984" s="10"/>
      <c r="AF984" s="10"/>
      <c r="AG984" s="10"/>
      <c r="AH984" s="10"/>
      <c r="AI984" s="10"/>
      <c r="AJ984" s="399"/>
      <c r="AK984" s="399"/>
      <c r="AL984" s="10"/>
      <c r="AM984" s="10"/>
      <c r="AN984" s="10"/>
      <c r="AO984" s="10"/>
      <c r="AP984" s="10"/>
      <c r="AQ984" s="10"/>
      <c r="AR984" s="10"/>
      <c r="AS984" s="10"/>
      <c r="AT984" s="10"/>
      <c r="AU984" s="10"/>
    </row>
    <row r="985" spans="1:47"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50"/>
      <c r="AB985" s="10"/>
      <c r="AC985" s="10"/>
      <c r="AD985" s="10"/>
      <c r="AE985" s="10"/>
      <c r="AF985" s="10"/>
      <c r="AG985" s="10"/>
      <c r="AH985" s="10"/>
      <c r="AI985" s="10"/>
      <c r="AJ985" s="399"/>
      <c r="AK985" s="399"/>
      <c r="AL985" s="10"/>
      <c r="AM985" s="10"/>
      <c r="AN985" s="10"/>
      <c r="AO985" s="10"/>
      <c r="AP985" s="10"/>
      <c r="AQ985" s="10"/>
      <c r="AR985" s="10"/>
      <c r="AS985" s="10"/>
      <c r="AT985" s="10"/>
      <c r="AU985" s="10"/>
    </row>
    <row r="986" spans="1:47"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50"/>
      <c r="AB986" s="10"/>
      <c r="AC986" s="10"/>
      <c r="AD986" s="10"/>
      <c r="AE986" s="10"/>
      <c r="AF986" s="10"/>
      <c r="AG986" s="10"/>
      <c r="AH986" s="10"/>
      <c r="AI986" s="10"/>
      <c r="AJ986" s="399"/>
      <c r="AK986" s="399"/>
      <c r="AL986" s="10"/>
      <c r="AM986" s="10"/>
      <c r="AN986" s="10"/>
      <c r="AO986" s="10"/>
      <c r="AP986" s="10"/>
      <c r="AQ986" s="10"/>
      <c r="AR986" s="10"/>
      <c r="AS986" s="10"/>
      <c r="AT986" s="10"/>
      <c r="AU986" s="10"/>
    </row>
    <row r="987" spans="1:47"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50"/>
      <c r="AB987" s="10"/>
      <c r="AC987" s="10"/>
      <c r="AD987" s="10"/>
      <c r="AE987" s="10"/>
      <c r="AF987" s="10"/>
      <c r="AG987" s="10"/>
      <c r="AH987" s="10"/>
      <c r="AI987" s="10"/>
      <c r="AJ987" s="399"/>
      <c r="AK987" s="399"/>
      <c r="AL987" s="10"/>
      <c r="AM987" s="10"/>
      <c r="AN987" s="10"/>
      <c r="AO987" s="10"/>
      <c r="AP987" s="10"/>
      <c r="AQ987" s="10"/>
      <c r="AR987" s="10"/>
      <c r="AS987" s="10"/>
      <c r="AT987" s="10"/>
      <c r="AU987" s="10"/>
    </row>
    <row r="988" spans="1:47"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50"/>
      <c r="AB988" s="10"/>
      <c r="AC988" s="10"/>
      <c r="AD988" s="10"/>
      <c r="AE988" s="10"/>
      <c r="AF988" s="10"/>
      <c r="AG988" s="10"/>
      <c r="AH988" s="10"/>
      <c r="AI988" s="10"/>
      <c r="AJ988" s="399"/>
      <c r="AK988" s="399"/>
      <c r="AL988" s="10"/>
      <c r="AM988" s="10"/>
      <c r="AN988" s="10"/>
      <c r="AO988" s="10"/>
      <c r="AP988" s="10"/>
      <c r="AQ988" s="10"/>
      <c r="AR988" s="10"/>
      <c r="AS988" s="10"/>
      <c r="AT988" s="10"/>
      <c r="AU988" s="10"/>
    </row>
    <row r="989" spans="1:47"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50"/>
      <c r="AB989" s="10"/>
      <c r="AC989" s="10"/>
      <c r="AD989" s="10"/>
      <c r="AE989" s="10"/>
      <c r="AF989" s="10"/>
      <c r="AG989" s="10"/>
      <c r="AH989" s="10"/>
      <c r="AI989" s="10"/>
      <c r="AJ989" s="399"/>
      <c r="AK989" s="399"/>
      <c r="AL989" s="10"/>
      <c r="AM989" s="10"/>
      <c r="AN989" s="10"/>
      <c r="AO989" s="10"/>
      <c r="AP989" s="10"/>
      <c r="AQ989" s="10"/>
      <c r="AR989" s="10"/>
      <c r="AS989" s="10"/>
      <c r="AT989" s="10"/>
      <c r="AU989" s="10"/>
    </row>
  </sheetData>
  <sheetProtection autoFilter="0" pivotTables="0"/>
  <autoFilter ref="A7:BK568">
    <filterColumn colId="19">
      <filters>
        <filter val="Activo"/>
      </filters>
    </filterColumn>
    <filterColumn colId="40">
      <filters>
        <filter val="Activo"/>
      </filters>
    </filterColumn>
  </autoFilter>
  <sortState ref="A8:AV579">
    <sortCondition ref="B8:B579"/>
  </sortState>
  <mergeCells count="15">
    <mergeCell ref="H1:N1"/>
    <mergeCell ref="H2:N2"/>
    <mergeCell ref="H3:N3"/>
    <mergeCell ref="X6:Z6"/>
    <mergeCell ref="U6:W6"/>
    <mergeCell ref="M5:AC5"/>
    <mergeCell ref="BJ6:BK6"/>
    <mergeCell ref="AZ6:BC6"/>
    <mergeCell ref="AA6:AC6"/>
    <mergeCell ref="AV6:AY6"/>
    <mergeCell ref="AG5:AY5"/>
    <mergeCell ref="AS6:AU6"/>
    <mergeCell ref="AP6:AR6"/>
    <mergeCell ref="AD6:AF6"/>
    <mergeCell ref="BG6:BI6"/>
  </mergeCells>
  <dataValidations xWindow="1112" yWindow="384" count="13">
    <dataValidation type="decimal" allowBlank="1" showInputMessage="1" showErrorMessage="1" prompt="Error - El valor a registrar en esta celda no debe contener decimales ni puede ser superior a 100" sqref="O8 AL8 O10:O15 AL10:AL15 O17:O32 AL17:AL32 O34:O38 AL34:AL38 O41:O46 AL41:AL46 O49:O66 AL49:AL66 O68:O74 AL68:AL74 O118:O119 AL76:AL141 AL467:AL476 AL228:AL247 AL254:AL261 AL264:AL265 O268:O273 AL268:AL273 O280:O281 AL275:AL276 AL499:AL547 AL278:AL281 AL283:AL285 AL287:AL350 AL357:AL360 AL367:AL368 O213:O265 O446:O448 O450:O452 AL450:AL452 O475 O352:O444 O480 O484:O494 AL480:AL494 O496 AL496 AL454:AL464 O467:O471 AL213:AL221 O283:O350 O499:O519 AL375:AL448 O454:O465 O127:O152 O155:O182 AL146:AL180 AL182">
      <formula1>1</formula1>
      <formula2>100</formula2>
    </dataValidation>
    <dataValidation type="date" allowBlank="1" showInputMessage="1" showErrorMessage="1" prompt="Fecha Inicio - Registre en formato dia-mes-año la fecha en que se tiene previsto iniciara la actividad." sqref="AJ6:AJ7">
      <formula1>42370</formula1>
      <formula2>42735</formula2>
    </dataValidation>
    <dataValidation type="list" allowBlank="1" showErrorMessage="1" sqref="S8:T8 AN8:AO8 S17:S32 AN17:AN32 S34:S38 AN34:AN38 S41:S46 AN41:AN46 S49:S66 AN49:AN66 S68:S74 AN68:AN74 U228:W233 AG228:AG233 S268:S273 S275:S276 AN275:AN276 S278:S281 AN278:AN281 S283:S285 AN283:AN285 AN268:AN273 AO560:AO568 S480:T480 AN450:AN452 S484:S494 S496:T496 S450:S452 T308:T479 AG512:AG546 S213:S265 AO548:AO558 AG499:AG510 S499:S510 AN76:AN180 AN496 T481:T495 AN467:AN476 AN480:AN494 T9:T81 AO10:AO180 S10:S15 AN411:AN448 AN10:AN15 AN213:AN265 AN287:AN407 S287:S448 S466:S476 S454:S464 AN454:AN464 S512:S546 S82:T180 S182:T182 AO213:AO407 AN499:AO547 T497:T568 AO410:AO498">
      <formula1>Responsabilidades</formula1>
    </dataValidation>
    <dataValidation type="date" allowBlank="1" showInputMessage="1" showErrorMessage="1" prompt="Error - Seleccione en formato dia, mes, año, valide que se encuentre dentro del rando del 01/01/2106 y el 31/12/2016" sqref="AJ8:AK8 AK16 AJ19:AJ20 AK362:AK363 AJ34 AJ21:AK32 AJ17:AK18 AJ454:AK464 AK39:AK75 AK277:AK282 AJ142 AK145 AK216:AK221 AJ217:AJ218 AL248:AL253 AK227:AK257 AJ258:AK261 AK223:AK225 AJ264:AK265 AJ275:AK276 AJ268:AK273 AK286 AJ283:AK285 AJ294:AJ311 AJ278:AJ282 AJ313:AJ314 AK168:AK190 AJ316:AK316 AJ322:AK327 AJ287:AK289 AK333 AJ334:AK340 AJ329:AK332 AJ341:AJ350 AK342:AK350 AJ450:AK452 AJ367:AK368 AJ467:AK476 AJ496:AK496 AK466 AK128 AJ146:AK166 AJ200 AJ202:AJ203 AJ215 AK317:AK321 AJ10:AK15 AJ41:AJ46 AJ49:AJ66 AJ68:AJ74 AJ129:AK141 AJ121:AJ128 AK123:AK126 AK192:AK197 AK201 AJ231:AJ238 AJ242:AJ247 AK262:AL263 AK274 AK293:AK315 AJ357:AJ360 AK356:AK360 AJ480:AK494 AK495 AJ167:AJ180 AJ37:AK38 AJ375:AJ448 AK374:AK448 AJ35:AK35 AJ76:AK120 AJ499:AJ547 AK498:AK568">
      <formula1>42370</formula1>
      <formula2>42735</formula2>
    </dataValidation>
    <dataValidation type="list" allowBlank="1" showErrorMessage="1" sqref="Q546">
      <formula1>"Número,Porcentaje"</formula1>
    </dataValidation>
    <dataValidation type="decimal" allowBlank="1" showInputMessage="1" showErrorMessage="1" prompt="Avance Actividad - Esta columna solo permite el ingreso de información numerica, el avance en el cumplimiento de la actividad se debe registrar en una escala de 1% a 100%." sqref="AH1:AH4">
      <formula1>1</formula1>
      <formula2>100</formula2>
    </dataValidation>
    <dataValidation type="whole" operator="greaterThanOrEqual" allowBlank="1" showInputMessage="1" showErrorMessage="1" errorTitle="Porcentaje de Avance" error="Tenga encuenta lo siguiente:              1. El valor ingresado es inferior al registrado en el periodo anterior.         2. El valor ingresado no es un numero entero." sqref="AV313:AV316 AV556 AV309:AV310 AV154 AV158:AV159 AV162:AV167 AV170:AV171 AV389:AV392 AV174:AV175 AV379:AV381 AV420 AV564:AV566 AV459 AV464:AV465 AV46:AV52 AV152 AV8:AV11 AV17 AV19 AV22 AV24 AV26:AV30 AV34:AV37 AV471:AV472 AV531:AV534 AV537:AV538 AV209:AV210 AV212:AV218 AV221:AV225 AV231 AV233:AV237 AV241 AV243:AV245 AV62 AV190 AV195 AV540:AV542 AV548:AV550 AV553:AV554 AV177 AV179:AV180 AV256:AV258 AV518 AV182:AV183 AV67:AV73 AV260:AV266 AV276:AV278 AV282:AV284 AV289:AV291 AV294:AV296 AV562 AV559:AV560 AV319:AV320 AV323:AV326 AV329 AV331:AV335 AV409:AV414 AV366 AV371 AV404 AV386:AV387 AV568 AV396:AV397 AV399:AV400 AV402 AV186 AV75 AV77 AV79:AV83 AV88:AV91 AV93:AV94 AV96:AV97 AV102:AV103 AV108:AV122 AV124:AV125 AV130 AV136:AV139 AV141 AV143 AV146 AV149 AV475:AV476 AV478 AV480:AV482 AV485 AV487:AV489 AV500:AV501 AV504:AV508 AV513:AV516 AV251:AV252 AV254 AV286 AV522:AV526">
      <formula1>AS8</formula1>
    </dataValidation>
    <dataValidation type="whole" operator="lessThanOrEqual" allowBlank="1" showInputMessage="1" showErrorMessage="1" errorTitle="Porcentaje de avance" error="Tenga encuenta lo siguiente:_x000a_1. El valor ingresado NO puede superar la meta del producto._x000a_2. El valor ingresado debe ser un numero entero." sqref="AA350:AA353 AA182:AA272 AA388:AA411 AA348 AA70:AA146 AA174:AA180 AA339:AA345 AA480:AA482 AA381:AA385 AA358:AA379 AA415:AA431 AA433:AA478 AA484:AA489 AA494:AA501 AA504:AA508 AA297:AA332 AA148:AA171 AA274:AA286 AA512:AA568">
      <formula1>P70</formula1>
    </dataValidation>
    <dataValidation type="decimal" operator="greaterThanOrEqual" allowBlank="1" showInputMessage="1" showErrorMessage="1" prompt="Porcentaje de Avance - Tenga encuenta lo siguiente:_x000a_1. El valor ingresado es inferior al registrado en el periodo anterior._x000a_2. El valor ingresado no es un numero entero." sqref="AV350:AV352 AV300:AV301 AV311:AV312">
      <formula1>AS300</formula1>
    </dataValidation>
    <dataValidation type="whole" operator="greaterThanOrEqual" allowBlank="1" showInputMessage="1" showErrorMessage="1" errorTitle="Porcentaje de Avance" error="Tenga encuenta lo siguiente:_x000a_1. El valor ingresado es inferior al registrado en el periodo anterior._x000a_2. El valor ingresado no es un numero entero." sqref="AV189 AV191 AV193:AV194 AV196:AV200 AV202:AV207">
      <formula1>AS189</formula1>
    </dataValidation>
    <dataValidation operator="greaterThanOrEqual" allowBlank="1" showInputMessage="1" showErrorMessage="1" errorTitle="Porcentaje de Avance" error="Tenga encuenta lo siguiente:              1. El valor ingresado es inferior al registrado en el periodo anterior.         2. El valor ingresado no es un numero entero." sqref="AV253"/>
    <dataValidation type="whole" operator="greaterThanOrEqual" allowBlank="1" showInputMessage="1" showErrorMessage="1" errorTitle="Porcentaje de Avance" error="Tenga encuenta lo siguiente:              1. El valor ingresado es inferior al registrado en el periodo anterior.         2. El valor ingresado no es un numero entero." sqref="AH36">
      <formula1>AB36</formula1>
    </dataValidation>
    <dataValidation allowBlank="1" showInputMessage="1" showErrorMessage="1" prompt="Error - El valor a registrar en esta celda no debe contener decimales ni puede ser superior a 100" sqref="O520:O568"/>
  </dataValidations>
  <hyperlinks>
    <hyperlink ref="AR365" r:id="rId1" display="http://www.inpec.gov.co/portal/page/portal/Inpec/Institucion/PlanesInstitucionales/Plan_Accion_2014/Plan de Acci%F3n"/>
    <hyperlink ref="AU365" r:id="rId2"/>
    <hyperlink ref="AR372" r:id="rId3"/>
    <hyperlink ref="AU372" r:id="rId4"/>
    <hyperlink ref="AR374" r:id="rId5" display="http://www.inpec.gov.co/portal/page/portal/Inpec/Institucion/PlanesInstitucionales/Plan_Accion_2014/Plan de Acci%F3n"/>
    <hyperlink ref="AU374" r:id="rId6"/>
    <hyperlink ref="AR466" r:id="rId7"/>
    <hyperlink ref="AU466" r:id="rId8"/>
    <hyperlink ref="AU467" r:id="rId9"/>
    <hyperlink ref="AR468" r:id="rId10"/>
    <hyperlink ref="AU468" r:id="rId11"/>
    <hyperlink ref="AU470" r:id="rId12"/>
    <hyperlink ref="AU413" r:id="rId13"/>
    <hyperlink ref="AR417" r:id="rId14"/>
    <hyperlink ref="AU417" r:id="rId15"/>
    <hyperlink ref="AR418" r:id="rId16"/>
    <hyperlink ref="AU418" r:id="rId17"/>
    <hyperlink ref="AR419" r:id="rId18"/>
    <hyperlink ref="AU419" r:id="rId19"/>
    <hyperlink ref="Z246" r:id="rId20"/>
    <hyperlink ref="AU248" r:id="rId21"/>
    <hyperlink ref="AU250" r:id="rId22"/>
    <hyperlink ref="Z274" r:id="rId23"/>
    <hyperlink ref="AU256" r:id="rId24"/>
    <hyperlink ref="AU187" r:id="rId25"/>
    <hyperlink ref="AU192" r:id="rId26"/>
    <hyperlink ref="AY358" r:id="rId27" location="IndicadorProgEntE/26/1174/4416/132"/>
  </hyperlinks>
  <pageMargins left="0.7" right="0.7" top="0.75" bottom="0.75" header="0.3" footer="0.3"/>
  <pageSetup orientation="portrait" horizontalDpi="4294967294" r:id="rId28"/>
  <ignoredErrors>
    <ignoredError sqref="BA70 AD8:AD70 AE8:AF69 BA8:BA69 AZ8:AZ69 BB8:BC69 AE181:AF181 AE172:AF173 AE147:AF147 AE70:AF146 AE148:AF158 AE174:AF180 AE182:AF186 AZ70 BB70:BC70 BA71:BA186 AZ71:AZ186 BB71:BC186 AD273 AE273:AF273 AD208:AF252 BA208:BA252 AZ208:AZ252 BB208:BC252 AD253:AF259 BA253:BA260 AZ253:AZ259 BB253:BC259 AD260:AF272 BA273:BA274 AZ261:BC272 AZ260 BB260:BC260 AE291:AF291 AD291 AD274:AF285 AD292:AF296 AZ274 BB274:BC274 BA275:BA285 AZ275:AZ285 BB275:BC285 AD297:AF326 BA297:BA326 AZ297:AZ326 BB297:BC326 AD327:AF332 BA327:BA332 AZ327:AZ332 BB327:BC332 AD333:AF338 BA333:BA338 AZ333:AZ338 BB333:BC338 AD339:AF355 BA339:BA355 AZ339:AZ355 BB339:BC355 AE412:AF414 AD412:AD414 AE386:AF387 AD386:AD387 AE380:AF380 AD380 AE357:AF357 AD357 AD356:AF356 AD358:AF379 AD381:AF385 AD388:AF411 AD415:AF420 AD466:AF474 BA356:BA420 AZ356:AZ378 BB356:BC378 AD432 AE432:AF432 AD421:AF431 AD433:AF441 AZ466:AZ474 BB466:BC474 BA466:BA474 BB432:BC432 AZ432 BA421:BA441 AZ421:AZ431 BB421:BC431 AZ433:AZ441 BB433:BC441 AD442:AF456 BA442:BA456 AZ442:AZ456 BB442:BC456 AD457:AF465 BA457:BA465 AZ457:AZ465 BB457:BC465 AE509:AF511 AD509:AD511 AE502:AF503 AD502:AD503 AE490:AF493 AD490:AD493 AE483:AF483 AD483 AE479:AF479 AD479 AD475:AF475 BA475:BA519 AZ475:AZ519 BB475:BC519 AD520:AF523 BA520:BA523 AZ520:AZ522 BB520:BC522 AD286:AF290 BA286:BA296 AZ286:AZ296 BB286:BC296 AD524:AF568 BA524:BA568 AZ525:AZ568 BB525:BC568 AZ380:AZ420 BB380:BC420 AD187:AF207 BA187:BA207 AZ187:AZ207 BB187:BC203 BB206:BC207 BB204:BB205 AE160:AF171 AE159:AF159 AD159 AD181 AD172:AD173 AD147 AD71:AD146 AD148:AD158 AD174:AD180 AD182:AD186 AD160:AD171" unlockedFormula="1"/>
    <ignoredError sqref="BC204:BC205" evalError="1" unlockedFormula="1"/>
  </ignoredErrors>
  <drawing r:id="rId29"/>
  <legacy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topLeftCell="B1" workbookViewId="0">
      <selection activeCell="B4" sqref="B4"/>
    </sheetView>
  </sheetViews>
  <sheetFormatPr baseColWidth="10" defaultRowHeight="15" x14ac:dyDescent="0.25"/>
  <cols>
    <col min="1" max="1" width="38.85546875" bestFit="1" customWidth="1"/>
    <col min="2" max="2" width="30.7109375" bestFit="1" customWidth="1"/>
    <col min="3" max="3" width="15.7109375" style="64" bestFit="1" customWidth="1"/>
    <col min="4" max="4" width="188" customWidth="1"/>
    <col min="5" max="5" width="22" bestFit="1" customWidth="1"/>
  </cols>
  <sheetData>
    <row r="1" spans="1:5" x14ac:dyDescent="0.25">
      <c r="A1" s="63" t="s">
        <v>3155</v>
      </c>
      <c r="B1" s="1" t="s">
        <v>3147</v>
      </c>
    </row>
    <row r="3" spans="1:5" x14ac:dyDescent="0.25">
      <c r="A3" s="63" t="s">
        <v>3</v>
      </c>
      <c r="B3" s="63" t="s">
        <v>8</v>
      </c>
      <c r="C3" s="63" t="s">
        <v>14</v>
      </c>
      <c r="D3" s="410" t="s">
        <v>15</v>
      </c>
      <c r="E3" t="s">
        <v>3161</v>
      </c>
    </row>
    <row r="4" spans="1:5" x14ac:dyDescent="0.25">
      <c r="A4" s="1" t="s">
        <v>534</v>
      </c>
      <c r="B4" s="64" t="s">
        <v>569</v>
      </c>
      <c r="C4" s="64" t="s">
        <v>573</v>
      </c>
      <c r="D4" s="64" t="s">
        <v>574</v>
      </c>
      <c r="E4" s="395">
        <v>0</v>
      </c>
    </row>
    <row r="5" spans="1:5" x14ac:dyDescent="0.25">
      <c r="A5" s="1" t="s">
        <v>397</v>
      </c>
      <c r="B5" s="64" t="s">
        <v>387</v>
      </c>
      <c r="C5" s="64" t="s">
        <v>393</v>
      </c>
      <c r="D5" s="64" t="s">
        <v>394</v>
      </c>
      <c r="E5" s="395">
        <v>0</v>
      </c>
    </row>
    <row r="6" spans="1:5" x14ac:dyDescent="0.25">
      <c r="A6" s="1" t="s">
        <v>389</v>
      </c>
      <c r="B6" s="64" t="s">
        <v>680</v>
      </c>
      <c r="C6" s="64" t="s">
        <v>695</v>
      </c>
      <c r="D6" s="64" t="s">
        <v>696</v>
      </c>
      <c r="E6" s="395">
        <v>0.41666666666666669</v>
      </c>
    </row>
    <row r="7" spans="1:5" x14ac:dyDescent="0.25">
      <c r="A7" s="1" t="s">
        <v>656</v>
      </c>
      <c r="B7" s="64" t="s">
        <v>741</v>
      </c>
      <c r="C7" s="64" t="s">
        <v>752</v>
      </c>
      <c r="D7" s="64" t="s">
        <v>753</v>
      </c>
      <c r="E7" s="395">
        <v>0</v>
      </c>
    </row>
    <row r="8" spans="1:5" x14ac:dyDescent="0.25">
      <c r="B8" s="64"/>
      <c r="C8" s="64" t="s">
        <v>746</v>
      </c>
      <c r="D8" s="64" t="s">
        <v>747</v>
      </c>
      <c r="E8" s="395">
        <v>0</v>
      </c>
    </row>
    <row r="9" spans="1:5" x14ac:dyDescent="0.25">
      <c r="B9" s="64" t="s">
        <v>791</v>
      </c>
      <c r="C9" s="64" t="s">
        <v>797</v>
      </c>
      <c r="D9" s="64" t="s">
        <v>798</v>
      </c>
      <c r="E9" s="395">
        <v>0</v>
      </c>
    </row>
    <row r="10" spans="1:5" x14ac:dyDescent="0.25">
      <c r="A10" s="1" t="s">
        <v>584</v>
      </c>
      <c r="B10" s="64" t="s">
        <v>591</v>
      </c>
      <c r="C10" s="64" t="s">
        <v>603</v>
      </c>
      <c r="D10" s="64" t="s">
        <v>604</v>
      </c>
      <c r="E10" s="395">
        <v>0.21</v>
      </c>
    </row>
    <row r="11" spans="1:5" x14ac:dyDescent="0.25">
      <c r="C11"/>
    </row>
    <row r="12" spans="1:5" x14ac:dyDescent="0.25">
      <c r="C12"/>
    </row>
    <row r="13" spans="1:5" x14ac:dyDescent="0.25">
      <c r="C13"/>
    </row>
    <row r="14" spans="1:5" x14ac:dyDescent="0.25">
      <c r="C14"/>
    </row>
    <row r="15" spans="1:5" x14ac:dyDescent="0.25">
      <c r="C15"/>
    </row>
    <row r="16" spans="1:5"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6"/>
  <sheetViews>
    <sheetView showGridLines="0" topLeftCell="C160" workbookViewId="0"/>
  </sheetViews>
  <sheetFormatPr baseColWidth="10" defaultRowHeight="15" x14ac:dyDescent="0.25"/>
  <cols>
    <col min="1" max="1" width="22.85546875" style="1" bestFit="1" customWidth="1"/>
    <col min="2" max="2" width="11.42578125" style="1"/>
    <col min="4" max="4" width="55.5703125" style="64" customWidth="1"/>
    <col min="5" max="5" width="25" bestFit="1" customWidth="1"/>
    <col min="6" max="6" width="14.5703125" bestFit="1" customWidth="1"/>
    <col min="7" max="7" width="21.85546875" bestFit="1" customWidth="1"/>
    <col min="10" max="10" width="18.28515625" bestFit="1" customWidth="1"/>
    <col min="11" max="11" width="9.5703125" bestFit="1" customWidth="1"/>
  </cols>
  <sheetData>
    <row r="1" spans="1:11" x14ac:dyDescent="0.25">
      <c r="A1" s="408" t="s">
        <v>3</v>
      </c>
      <c r="B1" s="408" t="s">
        <v>8</v>
      </c>
      <c r="C1" s="408" t="s">
        <v>14</v>
      </c>
      <c r="D1" s="409" t="s">
        <v>15</v>
      </c>
      <c r="E1" s="408" t="s">
        <v>16</v>
      </c>
      <c r="F1" s="408" t="s">
        <v>17</v>
      </c>
      <c r="G1" s="408" t="s">
        <v>13</v>
      </c>
      <c r="H1" s="408" t="s">
        <v>2442</v>
      </c>
      <c r="I1" s="408" t="s">
        <v>3111</v>
      </c>
      <c r="J1" s="408" t="s">
        <v>3096</v>
      </c>
      <c r="K1" s="408" t="s">
        <v>3155</v>
      </c>
    </row>
    <row r="2" spans="1:11" x14ac:dyDescent="0.25">
      <c r="A2" s="1" t="s">
        <v>2548</v>
      </c>
      <c r="B2" s="1" t="s">
        <v>523</v>
      </c>
      <c r="C2" t="s">
        <v>525</v>
      </c>
      <c r="D2" t="s">
        <v>526</v>
      </c>
      <c r="E2">
        <v>15</v>
      </c>
      <c r="F2">
        <v>1</v>
      </c>
      <c r="G2" t="s">
        <v>41</v>
      </c>
      <c r="H2" t="s">
        <v>2439</v>
      </c>
      <c r="I2">
        <v>1</v>
      </c>
      <c r="J2" s="387">
        <f>+I2/F2</f>
        <v>1</v>
      </c>
      <c r="K2" s="387">
        <f>+IF(J2&gt;1,1,J2)</f>
        <v>1</v>
      </c>
    </row>
    <row r="3" spans="1:11" x14ac:dyDescent="0.25">
      <c r="A3" s="1" t="s">
        <v>2548</v>
      </c>
      <c r="B3" s="1" t="s">
        <v>523</v>
      </c>
      <c r="C3" t="s">
        <v>527</v>
      </c>
      <c r="D3" t="s">
        <v>2141</v>
      </c>
      <c r="E3">
        <v>10</v>
      </c>
      <c r="F3">
        <v>2</v>
      </c>
      <c r="G3" t="s">
        <v>41</v>
      </c>
      <c r="H3" t="s">
        <v>2439</v>
      </c>
      <c r="I3">
        <v>1</v>
      </c>
      <c r="J3" s="387">
        <f t="shared" ref="J3:J66" si="0">+I3/F3</f>
        <v>0.5</v>
      </c>
      <c r="K3" s="387">
        <f t="shared" ref="K3:K66" si="1">+IF(J3&gt;1,1,J3)</f>
        <v>0.5</v>
      </c>
    </row>
    <row r="4" spans="1:11" ht="30" x14ac:dyDescent="0.25">
      <c r="A4" s="1" t="s">
        <v>2548</v>
      </c>
      <c r="B4" s="1" t="s">
        <v>523</v>
      </c>
      <c r="C4" t="s">
        <v>528</v>
      </c>
      <c r="D4" s="64" t="s">
        <v>529</v>
      </c>
      <c r="E4">
        <v>5</v>
      </c>
      <c r="F4">
        <v>1</v>
      </c>
      <c r="G4" t="s">
        <v>41</v>
      </c>
      <c r="H4" t="s">
        <v>2439</v>
      </c>
      <c r="I4">
        <v>1</v>
      </c>
      <c r="J4" s="387">
        <f t="shared" si="0"/>
        <v>1</v>
      </c>
      <c r="K4" s="387">
        <f t="shared" si="1"/>
        <v>1</v>
      </c>
    </row>
    <row r="5" spans="1:11" ht="30" x14ac:dyDescent="0.25">
      <c r="A5" s="1" t="s">
        <v>2548</v>
      </c>
      <c r="B5" s="1" t="s">
        <v>523</v>
      </c>
      <c r="C5" t="s">
        <v>530</v>
      </c>
      <c r="D5" s="64" t="s">
        <v>531</v>
      </c>
      <c r="E5" s="1">
        <v>10</v>
      </c>
      <c r="F5">
        <v>5</v>
      </c>
      <c r="G5" t="s">
        <v>41</v>
      </c>
      <c r="H5" t="s">
        <v>2439</v>
      </c>
      <c r="I5">
        <v>5</v>
      </c>
      <c r="J5" s="387">
        <f t="shared" si="0"/>
        <v>1</v>
      </c>
      <c r="K5" s="387">
        <f t="shared" si="1"/>
        <v>1</v>
      </c>
    </row>
    <row r="6" spans="1:11" x14ac:dyDescent="0.25">
      <c r="A6" s="1" t="s">
        <v>2548</v>
      </c>
      <c r="B6" s="1" t="s">
        <v>502</v>
      </c>
      <c r="C6" t="s">
        <v>510</v>
      </c>
      <c r="D6" s="64" t="s">
        <v>511</v>
      </c>
      <c r="E6">
        <v>10</v>
      </c>
      <c r="F6">
        <v>26000</v>
      </c>
      <c r="G6" t="s">
        <v>41</v>
      </c>
      <c r="H6" t="s">
        <v>2439</v>
      </c>
      <c r="I6" s="384">
        <v>34176</v>
      </c>
      <c r="J6" s="387">
        <f t="shared" si="0"/>
        <v>1.3144615384615386</v>
      </c>
      <c r="K6" s="387">
        <f t="shared" si="1"/>
        <v>1</v>
      </c>
    </row>
    <row r="7" spans="1:11" x14ac:dyDescent="0.25">
      <c r="A7" s="1" t="s">
        <v>2548</v>
      </c>
      <c r="B7" s="1" t="s">
        <v>502</v>
      </c>
      <c r="C7" t="s">
        <v>512</v>
      </c>
      <c r="D7" s="64" t="s">
        <v>513</v>
      </c>
      <c r="E7">
        <v>15</v>
      </c>
      <c r="F7">
        <v>100</v>
      </c>
      <c r="G7" t="s">
        <v>38</v>
      </c>
      <c r="H7" t="s">
        <v>2439</v>
      </c>
      <c r="I7">
        <v>100</v>
      </c>
      <c r="J7" s="387">
        <f t="shared" si="0"/>
        <v>1</v>
      </c>
      <c r="K7" s="387">
        <f t="shared" si="1"/>
        <v>1</v>
      </c>
    </row>
    <row r="8" spans="1:11" x14ac:dyDescent="0.25">
      <c r="A8" s="1" t="s">
        <v>2548</v>
      </c>
      <c r="B8" s="1" t="s">
        <v>502</v>
      </c>
      <c r="C8" t="s">
        <v>514</v>
      </c>
      <c r="D8" s="1" t="s">
        <v>2200</v>
      </c>
      <c r="E8">
        <v>5</v>
      </c>
      <c r="F8">
        <v>10</v>
      </c>
      <c r="G8" t="s">
        <v>2546</v>
      </c>
      <c r="H8" t="s">
        <v>2439</v>
      </c>
      <c r="I8">
        <v>10</v>
      </c>
      <c r="J8" s="387">
        <f t="shared" si="0"/>
        <v>1</v>
      </c>
      <c r="K8" s="387">
        <f t="shared" si="1"/>
        <v>1</v>
      </c>
    </row>
    <row r="9" spans="1:11" x14ac:dyDescent="0.25">
      <c r="A9" s="1" t="s">
        <v>2548</v>
      </c>
      <c r="B9" s="1" t="s">
        <v>502</v>
      </c>
      <c r="C9" t="s">
        <v>507</v>
      </c>
      <c r="D9" s="1" t="s">
        <v>2216</v>
      </c>
      <c r="E9">
        <v>7</v>
      </c>
      <c r="F9">
        <v>1</v>
      </c>
      <c r="G9" t="s">
        <v>41</v>
      </c>
      <c r="H9" t="s">
        <v>2439</v>
      </c>
      <c r="I9">
        <v>1</v>
      </c>
      <c r="J9" s="387">
        <f t="shared" si="0"/>
        <v>1</v>
      </c>
      <c r="K9" s="387">
        <f t="shared" si="1"/>
        <v>1</v>
      </c>
    </row>
    <row r="10" spans="1:11" x14ac:dyDescent="0.25">
      <c r="A10" s="1" t="s">
        <v>2548</v>
      </c>
      <c r="B10" s="1" t="s">
        <v>502</v>
      </c>
      <c r="C10" t="s">
        <v>508</v>
      </c>
      <c r="D10" s="1" t="s">
        <v>2227</v>
      </c>
      <c r="E10">
        <v>8</v>
      </c>
      <c r="F10">
        <v>25</v>
      </c>
      <c r="G10" t="s">
        <v>41</v>
      </c>
      <c r="H10" t="s">
        <v>2439</v>
      </c>
      <c r="I10">
        <v>25</v>
      </c>
      <c r="J10" s="387">
        <f t="shared" si="0"/>
        <v>1</v>
      </c>
      <c r="K10" s="387">
        <f t="shared" si="1"/>
        <v>1</v>
      </c>
    </row>
    <row r="11" spans="1:11" x14ac:dyDescent="0.25">
      <c r="A11" s="1" t="s">
        <v>2548</v>
      </c>
      <c r="B11" s="1" t="s">
        <v>502</v>
      </c>
      <c r="C11" t="s">
        <v>515</v>
      </c>
      <c r="D11" s="1" t="s">
        <v>2234</v>
      </c>
      <c r="E11" s="1">
        <v>5</v>
      </c>
      <c r="F11">
        <v>1</v>
      </c>
      <c r="G11" t="s">
        <v>41</v>
      </c>
      <c r="H11" t="s">
        <v>2439</v>
      </c>
      <c r="I11">
        <v>1</v>
      </c>
      <c r="J11" s="387">
        <f t="shared" si="0"/>
        <v>1</v>
      </c>
      <c r="K11" s="387">
        <f t="shared" si="1"/>
        <v>1</v>
      </c>
    </row>
    <row r="12" spans="1:11" x14ac:dyDescent="0.25">
      <c r="A12" s="1" t="s">
        <v>2548</v>
      </c>
      <c r="B12" s="1" t="s">
        <v>502</v>
      </c>
      <c r="C12" t="s">
        <v>516</v>
      </c>
      <c r="D12" s="1" t="s">
        <v>517</v>
      </c>
      <c r="E12" s="1">
        <v>2</v>
      </c>
      <c r="F12">
        <v>7</v>
      </c>
      <c r="G12" t="s">
        <v>41</v>
      </c>
      <c r="H12" t="s">
        <v>2439</v>
      </c>
      <c r="I12">
        <v>7</v>
      </c>
      <c r="J12" s="387">
        <f t="shared" si="0"/>
        <v>1</v>
      </c>
      <c r="K12" s="387">
        <f t="shared" si="1"/>
        <v>1</v>
      </c>
    </row>
    <row r="13" spans="1:11" x14ac:dyDescent="0.25">
      <c r="A13" s="1" t="s">
        <v>2548</v>
      </c>
      <c r="B13" s="1" t="s">
        <v>502</v>
      </c>
      <c r="C13" t="s">
        <v>518</v>
      </c>
      <c r="D13" s="1" t="s">
        <v>519</v>
      </c>
      <c r="E13" s="1">
        <v>2</v>
      </c>
      <c r="F13">
        <v>40</v>
      </c>
      <c r="G13" t="s">
        <v>41</v>
      </c>
      <c r="H13" t="s">
        <v>2439</v>
      </c>
      <c r="I13">
        <v>38</v>
      </c>
      <c r="J13" s="387">
        <f t="shared" si="0"/>
        <v>0.95</v>
      </c>
      <c r="K13" s="387">
        <f t="shared" si="1"/>
        <v>0.95</v>
      </c>
    </row>
    <row r="14" spans="1:11" x14ac:dyDescent="0.25">
      <c r="A14" s="1" t="s">
        <v>2548</v>
      </c>
      <c r="B14" s="1" t="s">
        <v>502</v>
      </c>
      <c r="C14" t="s">
        <v>520</v>
      </c>
      <c r="D14" s="1" t="s">
        <v>521</v>
      </c>
      <c r="E14">
        <v>1</v>
      </c>
      <c r="F14">
        <v>100</v>
      </c>
      <c r="G14" t="s">
        <v>38</v>
      </c>
      <c r="H14" t="s">
        <v>2439</v>
      </c>
      <c r="I14">
        <v>80</v>
      </c>
      <c r="J14" s="387">
        <f t="shared" si="0"/>
        <v>0.8</v>
      </c>
      <c r="K14" s="387">
        <f t="shared" si="1"/>
        <v>0.8</v>
      </c>
    </row>
    <row r="15" spans="1:11" x14ac:dyDescent="0.25">
      <c r="A15" s="1" t="s">
        <v>2548</v>
      </c>
      <c r="B15" s="1" t="s">
        <v>502</v>
      </c>
      <c r="C15" t="s">
        <v>509</v>
      </c>
      <c r="D15" s="1" t="s">
        <v>2275</v>
      </c>
      <c r="E15" s="1">
        <v>5</v>
      </c>
      <c r="F15">
        <v>30</v>
      </c>
      <c r="G15" t="s">
        <v>41</v>
      </c>
      <c r="H15" t="s">
        <v>2439</v>
      </c>
      <c r="I15" s="384">
        <v>30</v>
      </c>
      <c r="J15" s="387">
        <f t="shared" si="0"/>
        <v>1</v>
      </c>
      <c r="K15" s="387">
        <f t="shared" si="1"/>
        <v>1</v>
      </c>
    </row>
    <row r="16" spans="1:11" x14ac:dyDescent="0.25">
      <c r="A16" s="1" t="s">
        <v>51</v>
      </c>
      <c r="B16" s="1" t="s">
        <v>96</v>
      </c>
      <c r="C16" t="s">
        <v>86</v>
      </c>
      <c r="D16" s="1" t="s">
        <v>163</v>
      </c>
      <c r="E16">
        <v>3</v>
      </c>
      <c r="F16">
        <v>6</v>
      </c>
      <c r="G16" t="s">
        <v>41</v>
      </c>
      <c r="H16" t="s">
        <v>2439</v>
      </c>
      <c r="I16">
        <v>6</v>
      </c>
      <c r="J16" s="387">
        <f t="shared" si="0"/>
        <v>1</v>
      </c>
      <c r="K16" s="387">
        <f t="shared" si="1"/>
        <v>1</v>
      </c>
    </row>
    <row r="17" spans="1:11" x14ac:dyDescent="0.25">
      <c r="A17" s="1" t="s">
        <v>51</v>
      </c>
      <c r="B17" s="1" t="s">
        <v>489</v>
      </c>
      <c r="C17" t="s">
        <v>491</v>
      </c>
      <c r="D17" s="1" t="s">
        <v>492</v>
      </c>
      <c r="E17">
        <v>3</v>
      </c>
      <c r="F17">
        <v>10</v>
      </c>
      <c r="G17" t="s">
        <v>41</v>
      </c>
      <c r="H17" t="s">
        <v>2439</v>
      </c>
      <c r="I17" s="1" t="s">
        <v>1093</v>
      </c>
      <c r="J17" s="387">
        <f t="shared" si="0"/>
        <v>1</v>
      </c>
      <c r="K17" s="387">
        <f t="shared" si="1"/>
        <v>1</v>
      </c>
    </row>
    <row r="18" spans="1:11" x14ac:dyDescent="0.25">
      <c r="A18" s="1" t="s">
        <v>51</v>
      </c>
      <c r="B18" s="1" t="s">
        <v>421</v>
      </c>
      <c r="C18" t="s">
        <v>433</v>
      </c>
      <c r="D18" s="1" t="s">
        <v>434</v>
      </c>
      <c r="E18">
        <v>4</v>
      </c>
      <c r="F18">
        <v>4</v>
      </c>
      <c r="G18" t="s">
        <v>41</v>
      </c>
      <c r="H18" t="s">
        <v>2439</v>
      </c>
      <c r="I18">
        <v>4</v>
      </c>
      <c r="J18" s="387">
        <f t="shared" si="0"/>
        <v>1</v>
      </c>
      <c r="K18" s="387">
        <f t="shared" si="1"/>
        <v>1</v>
      </c>
    </row>
    <row r="19" spans="1:11" x14ac:dyDescent="0.25">
      <c r="A19" s="1" t="s">
        <v>51</v>
      </c>
      <c r="B19" s="1" t="s">
        <v>421</v>
      </c>
      <c r="C19" t="s">
        <v>442</v>
      </c>
      <c r="D19" s="1" t="s">
        <v>443</v>
      </c>
      <c r="E19">
        <v>4</v>
      </c>
      <c r="F19">
        <v>4</v>
      </c>
      <c r="G19" t="s">
        <v>2546</v>
      </c>
      <c r="H19" t="s">
        <v>2439</v>
      </c>
      <c r="I19">
        <v>4</v>
      </c>
      <c r="J19" s="387">
        <f t="shared" si="0"/>
        <v>1</v>
      </c>
      <c r="K19" s="387">
        <f t="shared" si="1"/>
        <v>1</v>
      </c>
    </row>
    <row r="20" spans="1:11" x14ac:dyDescent="0.25">
      <c r="A20" s="1" t="s">
        <v>51</v>
      </c>
      <c r="B20" s="1" t="s">
        <v>421</v>
      </c>
      <c r="C20" t="s">
        <v>437</v>
      </c>
      <c r="D20" s="1" t="s">
        <v>438</v>
      </c>
      <c r="E20">
        <v>2</v>
      </c>
      <c r="F20">
        <v>25</v>
      </c>
      <c r="G20" t="s">
        <v>41</v>
      </c>
      <c r="H20" t="s">
        <v>2439</v>
      </c>
      <c r="I20">
        <v>25</v>
      </c>
      <c r="J20" s="387">
        <f t="shared" si="0"/>
        <v>1</v>
      </c>
      <c r="K20" s="387">
        <f t="shared" si="1"/>
        <v>1</v>
      </c>
    </row>
    <row r="21" spans="1:11" x14ac:dyDescent="0.25">
      <c r="A21" s="1" t="s">
        <v>51</v>
      </c>
      <c r="B21" s="1" t="s">
        <v>472</v>
      </c>
      <c r="C21" t="s">
        <v>473</v>
      </c>
      <c r="D21" s="1" t="s">
        <v>474</v>
      </c>
      <c r="E21">
        <v>2</v>
      </c>
      <c r="F21">
        <v>40</v>
      </c>
      <c r="G21" t="s">
        <v>41</v>
      </c>
      <c r="H21" t="s">
        <v>2439</v>
      </c>
      <c r="I21">
        <v>40</v>
      </c>
      <c r="J21" s="387">
        <f t="shared" si="0"/>
        <v>1</v>
      </c>
      <c r="K21" s="387">
        <f t="shared" si="1"/>
        <v>1</v>
      </c>
    </row>
    <row r="22" spans="1:11" x14ac:dyDescent="0.25">
      <c r="A22" s="1" t="s">
        <v>51</v>
      </c>
      <c r="B22" s="1" t="s">
        <v>472</v>
      </c>
      <c r="C22" t="s">
        <v>475</v>
      </c>
      <c r="D22" s="1" t="s">
        <v>1764</v>
      </c>
      <c r="E22">
        <v>1</v>
      </c>
      <c r="F22">
        <v>100</v>
      </c>
      <c r="G22" t="s">
        <v>38</v>
      </c>
      <c r="H22" t="s">
        <v>2439</v>
      </c>
      <c r="I22">
        <v>100</v>
      </c>
      <c r="J22" s="387">
        <f t="shared" si="0"/>
        <v>1</v>
      </c>
      <c r="K22" s="387">
        <f t="shared" si="1"/>
        <v>1</v>
      </c>
    </row>
    <row r="23" spans="1:11" x14ac:dyDescent="0.25">
      <c r="A23" s="1" t="s">
        <v>51</v>
      </c>
      <c r="B23" s="1" t="s">
        <v>472</v>
      </c>
      <c r="C23" t="s">
        <v>476</v>
      </c>
      <c r="D23" s="1" t="s">
        <v>477</v>
      </c>
      <c r="E23">
        <v>4</v>
      </c>
      <c r="F23">
        <v>1</v>
      </c>
      <c r="G23" t="s">
        <v>41</v>
      </c>
      <c r="H23" t="s">
        <v>2439</v>
      </c>
      <c r="I23">
        <v>1</v>
      </c>
      <c r="J23" s="387">
        <f t="shared" si="0"/>
        <v>1</v>
      </c>
      <c r="K23" s="387">
        <f t="shared" si="1"/>
        <v>1</v>
      </c>
    </row>
    <row r="24" spans="1:11" x14ac:dyDescent="0.25">
      <c r="A24" s="1" t="s">
        <v>51</v>
      </c>
      <c r="B24" s="1" t="s">
        <v>472</v>
      </c>
      <c r="C24" t="s">
        <v>478</v>
      </c>
      <c r="D24" s="1" t="s">
        <v>479</v>
      </c>
      <c r="E24">
        <v>2</v>
      </c>
      <c r="F24">
        <v>50</v>
      </c>
      <c r="G24" t="s">
        <v>38</v>
      </c>
      <c r="H24" t="s">
        <v>2439</v>
      </c>
      <c r="I24">
        <v>50</v>
      </c>
      <c r="J24" s="387">
        <f t="shared" si="0"/>
        <v>1</v>
      </c>
      <c r="K24" s="387">
        <f t="shared" si="1"/>
        <v>1</v>
      </c>
    </row>
    <row r="25" spans="1:11" x14ac:dyDescent="0.25">
      <c r="A25" s="1" t="s">
        <v>51</v>
      </c>
      <c r="B25" s="1" t="s">
        <v>472</v>
      </c>
      <c r="C25" t="s">
        <v>480</v>
      </c>
      <c r="D25" s="1" t="s">
        <v>481</v>
      </c>
      <c r="E25">
        <v>1</v>
      </c>
      <c r="F25">
        <v>100</v>
      </c>
      <c r="G25" t="s">
        <v>38</v>
      </c>
      <c r="H25" t="s">
        <v>2439</v>
      </c>
      <c r="I25" s="384">
        <v>100</v>
      </c>
      <c r="J25" s="387">
        <f t="shared" si="0"/>
        <v>1</v>
      </c>
      <c r="K25" s="387">
        <f t="shared" si="1"/>
        <v>1</v>
      </c>
    </row>
    <row r="26" spans="1:11" x14ac:dyDescent="0.25">
      <c r="A26" s="1" t="s">
        <v>51</v>
      </c>
      <c r="B26" s="1" t="s">
        <v>472</v>
      </c>
      <c r="C26" t="s">
        <v>482</v>
      </c>
      <c r="D26" s="1" t="s">
        <v>483</v>
      </c>
      <c r="E26">
        <v>1</v>
      </c>
      <c r="F26">
        <v>25</v>
      </c>
      <c r="G26" t="s">
        <v>38</v>
      </c>
      <c r="H26" t="s">
        <v>2439</v>
      </c>
      <c r="I26">
        <v>25</v>
      </c>
      <c r="J26" s="387">
        <f t="shared" si="0"/>
        <v>1</v>
      </c>
      <c r="K26" s="387">
        <f t="shared" si="1"/>
        <v>1</v>
      </c>
    </row>
    <row r="27" spans="1:11" x14ac:dyDescent="0.25">
      <c r="A27" s="1" t="s">
        <v>51</v>
      </c>
      <c r="B27" s="1" t="s">
        <v>472</v>
      </c>
      <c r="C27" t="s">
        <v>486</v>
      </c>
      <c r="D27" s="1" t="s">
        <v>487</v>
      </c>
      <c r="E27">
        <v>1</v>
      </c>
      <c r="F27">
        <v>3</v>
      </c>
      <c r="G27" t="s">
        <v>2546</v>
      </c>
      <c r="H27" t="s">
        <v>2439</v>
      </c>
      <c r="I27">
        <v>3</v>
      </c>
      <c r="J27" s="387">
        <f t="shared" si="0"/>
        <v>1</v>
      </c>
      <c r="K27" s="387">
        <f t="shared" si="1"/>
        <v>1</v>
      </c>
    </row>
    <row r="28" spans="1:11" x14ac:dyDescent="0.25">
      <c r="A28" s="1" t="s">
        <v>51</v>
      </c>
      <c r="B28" s="1" t="s">
        <v>96</v>
      </c>
      <c r="C28" t="s">
        <v>64</v>
      </c>
      <c r="D28" s="1" t="s">
        <v>1816</v>
      </c>
      <c r="E28">
        <v>3</v>
      </c>
      <c r="F28">
        <v>100</v>
      </c>
      <c r="G28" t="s">
        <v>41</v>
      </c>
      <c r="H28" t="s">
        <v>2439</v>
      </c>
      <c r="I28">
        <v>100</v>
      </c>
      <c r="J28" s="387">
        <f t="shared" si="0"/>
        <v>1</v>
      </c>
      <c r="K28" s="387">
        <f t="shared" si="1"/>
        <v>1</v>
      </c>
    </row>
    <row r="29" spans="1:11" x14ac:dyDescent="0.25">
      <c r="A29" s="1" t="s">
        <v>51</v>
      </c>
      <c r="B29" s="1" t="s">
        <v>276</v>
      </c>
      <c r="C29" t="s">
        <v>333</v>
      </c>
      <c r="D29" s="1" t="s">
        <v>1821</v>
      </c>
      <c r="E29">
        <v>2</v>
      </c>
      <c r="F29">
        <v>30</v>
      </c>
      <c r="G29" t="s">
        <v>38</v>
      </c>
      <c r="H29" t="s">
        <v>2439</v>
      </c>
      <c r="I29">
        <v>30</v>
      </c>
      <c r="J29" s="387">
        <f t="shared" si="0"/>
        <v>1</v>
      </c>
      <c r="K29" s="387">
        <f t="shared" si="1"/>
        <v>1</v>
      </c>
    </row>
    <row r="30" spans="1:11" x14ac:dyDescent="0.25">
      <c r="A30" s="1" t="s">
        <v>51</v>
      </c>
      <c r="B30" s="1" t="s">
        <v>421</v>
      </c>
      <c r="C30" t="s">
        <v>446</v>
      </c>
      <c r="D30" s="1" t="s">
        <v>447</v>
      </c>
      <c r="E30">
        <v>2</v>
      </c>
      <c r="F30">
        <v>40</v>
      </c>
      <c r="G30" t="s">
        <v>38</v>
      </c>
      <c r="H30" t="s">
        <v>2439</v>
      </c>
      <c r="I30">
        <v>40</v>
      </c>
      <c r="J30" s="387">
        <f t="shared" si="0"/>
        <v>1</v>
      </c>
      <c r="K30" s="387">
        <f t="shared" si="1"/>
        <v>1</v>
      </c>
    </row>
    <row r="31" spans="1:11" x14ac:dyDescent="0.25">
      <c r="A31" s="1" t="s">
        <v>51</v>
      </c>
      <c r="B31" s="1" t="s">
        <v>276</v>
      </c>
      <c r="C31" t="s">
        <v>286</v>
      </c>
      <c r="D31" s="1" t="s">
        <v>288</v>
      </c>
      <c r="E31">
        <v>1</v>
      </c>
      <c r="F31">
        <v>50</v>
      </c>
      <c r="G31" t="s">
        <v>38</v>
      </c>
      <c r="H31" t="s">
        <v>2439</v>
      </c>
      <c r="I31">
        <v>50</v>
      </c>
      <c r="J31" s="387">
        <f t="shared" si="0"/>
        <v>1</v>
      </c>
      <c r="K31" s="387">
        <f t="shared" si="1"/>
        <v>1</v>
      </c>
    </row>
    <row r="32" spans="1:11" x14ac:dyDescent="0.25">
      <c r="A32" s="1" t="s">
        <v>51</v>
      </c>
      <c r="B32" s="1" t="s">
        <v>276</v>
      </c>
      <c r="C32" t="s">
        <v>298</v>
      </c>
      <c r="D32" s="1" t="s">
        <v>299</v>
      </c>
      <c r="E32">
        <v>1</v>
      </c>
      <c r="F32">
        <v>8</v>
      </c>
      <c r="G32" t="s">
        <v>41</v>
      </c>
      <c r="H32" t="s">
        <v>2439</v>
      </c>
      <c r="I32">
        <v>8</v>
      </c>
      <c r="J32" s="387">
        <f t="shared" si="0"/>
        <v>1</v>
      </c>
      <c r="K32" s="387">
        <f t="shared" si="1"/>
        <v>1</v>
      </c>
    </row>
    <row r="33" spans="1:11" x14ac:dyDescent="0.25">
      <c r="A33" s="1" t="s">
        <v>51</v>
      </c>
      <c r="B33" s="1" t="s">
        <v>276</v>
      </c>
      <c r="C33" t="s">
        <v>305</v>
      </c>
      <c r="D33" s="1" t="s">
        <v>1853</v>
      </c>
      <c r="E33">
        <v>1</v>
      </c>
      <c r="F33">
        <v>100</v>
      </c>
      <c r="G33" t="s">
        <v>38</v>
      </c>
      <c r="H33" t="s">
        <v>2439</v>
      </c>
      <c r="I33">
        <v>100</v>
      </c>
      <c r="J33" s="387">
        <f t="shared" si="0"/>
        <v>1</v>
      </c>
      <c r="K33" s="387">
        <f t="shared" si="1"/>
        <v>1</v>
      </c>
    </row>
    <row r="34" spans="1:11" x14ac:dyDescent="0.25">
      <c r="A34" s="1" t="s">
        <v>51</v>
      </c>
      <c r="B34" s="1" t="s">
        <v>276</v>
      </c>
      <c r="C34" t="s">
        <v>310</v>
      </c>
      <c r="D34" s="1" t="s">
        <v>1864</v>
      </c>
      <c r="E34">
        <v>1</v>
      </c>
      <c r="F34">
        <v>1</v>
      </c>
      <c r="G34" t="s">
        <v>41</v>
      </c>
      <c r="H34" t="s">
        <v>2439</v>
      </c>
      <c r="I34">
        <v>1</v>
      </c>
      <c r="J34" s="387">
        <f t="shared" si="0"/>
        <v>1</v>
      </c>
      <c r="K34" s="387">
        <f t="shared" si="1"/>
        <v>1</v>
      </c>
    </row>
    <row r="35" spans="1:11" x14ac:dyDescent="0.25">
      <c r="A35" s="1" t="s">
        <v>51</v>
      </c>
      <c r="B35" s="1" t="s">
        <v>276</v>
      </c>
      <c r="C35" t="s">
        <v>313</v>
      </c>
      <c r="D35" s="1" t="s">
        <v>314</v>
      </c>
      <c r="E35">
        <v>1</v>
      </c>
      <c r="F35">
        <v>100</v>
      </c>
      <c r="G35" t="s">
        <v>38</v>
      </c>
      <c r="H35" t="s">
        <v>2439</v>
      </c>
      <c r="I35">
        <v>100</v>
      </c>
      <c r="J35" s="387">
        <f t="shared" si="0"/>
        <v>1</v>
      </c>
      <c r="K35" s="387">
        <f t="shared" si="1"/>
        <v>1</v>
      </c>
    </row>
    <row r="36" spans="1:11" x14ac:dyDescent="0.25">
      <c r="A36" s="1" t="s">
        <v>51</v>
      </c>
      <c r="B36" s="1" t="s">
        <v>276</v>
      </c>
      <c r="C36" t="s">
        <v>324</v>
      </c>
      <c r="D36" s="1" t="s">
        <v>325</v>
      </c>
      <c r="E36">
        <v>1</v>
      </c>
      <c r="F36">
        <v>100</v>
      </c>
      <c r="G36" t="s">
        <v>38</v>
      </c>
      <c r="H36" t="s">
        <v>2439</v>
      </c>
      <c r="I36" s="384">
        <v>100</v>
      </c>
      <c r="J36" s="387">
        <f t="shared" si="0"/>
        <v>1</v>
      </c>
      <c r="K36" s="387">
        <f t="shared" si="1"/>
        <v>1</v>
      </c>
    </row>
    <row r="37" spans="1:11" x14ac:dyDescent="0.25">
      <c r="A37" s="1" t="s">
        <v>51</v>
      </c>
      <c r="B37" s="1" t="s">
        <v>452</v>
      </c>
      <c r="C37" t="s">
        <v>456</v>
      </c>
      <c r="D37" s="1" t="s">
        <v>457</v>
      </c>
      <c r="E37" s="1">
        <v>3</v>
      </c>
      <c r="F37">
        <v>10</v>
      </c>
      <c r="G37" t="s">
        <v>38</v>
      </c>
      <c r="H37" t="s">
        <v>2439</v>
      </c>
      <c r="I37">
        <v>10</v>
      </c>
      <c r="J37" s="387">
        <f t="shared" si="0"/>
        <v>1</v>
      </c>
      <c r="K37" s="387">
        <f t="shared" si="1"/>
        <v>1</v>
      </c>
    </row>
    <row r="38" spans="1:11" x14ac:dyDescent="0.25">
      <c r="A38" s="1" t="s">
        <v>51</v>
      </c>
      <c r="B38" s="1" t="s">
        <v>452</v>
      </c>
      <c r="C38" t="s">
        <v>469</v>
      </c>
      <c r="D38" s="1" t="s">
        <v>470</v>
      </c>
      <c r="E38" s="1">
        <v>2</v>
      </c>
      <c r="F38">
        <v>10</v>
      </c>
      <c r="G38" t="s">
        <v>38</v>
      </c>
      <c r="H38" t="s">
        <v>2439</v>
      </c>
      <c r="I38">
        <v>10</v>
      </c>
      <c r="J38" s="387">
        <f t="shared" si="0"/>
        <v>1</v>
      </c>
      <c r="K38" s="387">
        <f t="shared" si="1"/>
        <v>1</v>
      </c>
    </row>
    <row r="39" spans="1:11" x14ac:dyDescent="0.25">
      <c r="A39" s="1" t="s">
        <v>51</v>
      </c>
      <c r="B39" s="1" t="s">
        <v>452</v>
      </c>
      <c r="C39" t="s">
        <v>458</v>
      </c>
      <c r="D39" s="1" t="s">
        <v>459</v>
      </c>
      <c r="E39" s="1">
        <v>2</v>
      </c>
      <c r="F39">
        <v>34</v>
      </c>
      <c r="G39" t="s">
        <v>41</v>
      </c>
      <c r="H39" t="s">
        <v>2439</v>
      </c>
      <c r="I39">
        <v>34</v>
      </c>
      <c r="J39" s="387">
        <f t="shared" si="0"/>
        <v>1</v>
      </c>
      <c r="K39" s="387">
        <f t="shared" si="1"/>
        <v>1</v>
      </c>
    </row>
    <row r="40" spans="1:11" x14ac:dyDescent="0.25">
      <c r="A40" s="1" t="s">
        <v>51</v>
      </c>
      <c r="B40" s="1" t="s">
        <v>452</v>
      </c>
      <c r="C40" t="s">
        <v>460</v>
      </c>
      <c r="D40" s="1" t="s">
        <v>1909</v>
      </c>
      <c r="E40" s="1">
        <v>2</v>
      </c>
      <c r="F40">
        <v>617</v>
      </c>
      <c r="G40" t="s">
        <v>41</v>
      </c>
      <c r="H40" t="s">
        <v>2439</v>
      </c>
      <c r="I40">
        <v>970</v>
      </c>
      <c r="J40" s="387">
        <f t="shared" si="0"/>
        <v>1.5721231766612642</v>
      </c>
      <c r="K40" s="387">
        <f t="shared" si="1"/>
        <v>1</v>
      </c>
    </row>
    <row r="41" spans="1:11" x14ac:dyDescent="0.25">
      <c r="A41" s="1" t="s">
        <v>51</v>
      </c>
      <c r="B41" s="1" t="s">
        <v>452</v>
      </c>
      <c r="C41" t="s">
        <v>467</v>
      </c>
      <c r="D41" s="1" t="s">
        <v>468</v>
      </c>
      <c r="E41" s="1">
        <v>2</v>
      </c>
      <c r="F41">
        <v>100</v>
      </c>
      <c r="G41" t="s">
        <v>38</v>
      </c>
      <c r="H41" t="s">
        <v>2439</v>
      </c>
      <c r="I41">
        <v>100</v>
      </c>
      <c r="J41" s="387">
        <f t="shared" si="0"/>
        <v>1</v>
      </c>
      <c r="K41" s="387">
        <f t="shared" si="1"/>
        <v>1</v>
      </c>
    </row>
    <row r="42" spans="1:11" x14ac:dyDescent="0.25">
      <c r="A42" s="1" t="s">
        <v>51</v>
      </c>
      <c r="B42" s="1" t="s">
        <v>452</v>
      </c>
      <c r="C42" t="s">
        <v>461</v>
      </c>
      <c r="D42" s="1" t="s">
        <v>462</v>
      </c>
      <c r="E42" s="1">
        <v>2</v>
      </c>
      <c r="F42">
        <v>100</v>
      </c>
      <c r="G42" t="s">
        <v>38</v>
      </c>
      <c r="H42" t="s">
        <v>2439</v>
      </c>
      <c r="I42">
        <v>100</v>
      </c>
      <c r="J42" s="387">
        <f t="shared" si="0"/>
        <v>1</v>
      </c>
      <c r="K42" s="387">
        <f t="shared" si="1"/>
        <v>1</v>
      </c>
    </row>
    <row r="43" spans="1:11" x14ac:dyDescent="0.25">
      <c r="A43" s="1" t="s">
        <v>51</v>
      </c>
      <c r="B43" s="1" t="s">
        <v>452</v>
      </c>
      <c r="C43" t="s">
        <v>463</v>
      </c>
      <c r="D43" s="1" t="s">
        <v>464</v>
      </c>
      <c r="E43">
        <v>4</v>
      </c>
      <c r="F43">
        <v>3</v>
      </c>
      <c r="G43" t="s">
        <v>41</v>
      </c>
      <c r="H43" t="s">
        <v>2439</v>
      </c>
      <c r="I43">
        <v>3</v>
      </c>
      <c r="J43" s="387">
        <f t="shared" si="0"/>
        <v>1</v>
      </c>
      <c r="K43" s="387">
        <f t="shared" si="1"/>
        <v>1</v>
      </c>
    </row>
    <row r="44" spans="1:11" x14ac:dyDescent="0.25">
      <c r="A44" s="1" t="s">
        <v>51</v>
      </c>
      <c r="B44" s="1" t="s">
        <v>452</v>
      </c>
      <c r="C44" t="s">
        <v>465</v>
      </c>
      <c r="D44" s="1" t="s">
        <v>466</v>
      </c>
      <c r="E44">
        <v>2</v>
      </c>
      <c r="F44">
        <v>1</v>
      </c>
      <c r="G44" t="s">
        <v>41</v>
      </c>
      <c r="H44" t="s">
        <v>2439</v>
      </c>
      <c r="I44">
        <v>1</v>
      </c>
      <c r="J44" s="387">
        <f t="shared" si="0"/>
        <v>1</v>
      </c>
      <c r="K44" s="387">
        <f t="shared" si="1"/>
        <v>1</v>
      </c>
    </row>
    <row r="45" spans="1:11" x14ac:dyDescent="0.25">
      <c r="A45" s="1" t="s">
        <v>51</v>
      </c>
      <c r="B45" s="1" t="s">
        <v>494</v>
      </c>
      <c r="C45" t="s">
        <v>497</v>
      </c>
      <c r="D45" s="1" t="s">
        <v>498</v>
      </c>
      <c r="E45">
        <v>1</v>
      </c>
      <c r="F45">
        <v>1</v>
      </c>
      <c r="G45" t="s">
        <v>41</v>
      </c>
      <c r="H45" t="s">
        <v>2439</v>
      </c>
      <c r="I45">
        <v>1</v>
      </c>
      <c r="J45" s="387">
        <f t="shared" si="0"/>
        <v>1</v>
      </c>
      <c r="K45" s="387">
        <f t="shared" si="1"/>
        <v>1</v>
      </c>
    </row>
    <row r="46" spans="1:11" x14ac:dyDescent="0.25">
      <c r="A46" s="1" t="s">
        <v>51</v>
      </c>
      <c r="B46" s="1" t="s">
        <v>165</v>
      </c>
      <c r="C46" t="s">
        <v>3132</v>
      </c>
      <c r="D46" s="1" t="s">
        <v>1958</v>
      </c>
      <c r="E46">
        <v>2</v>
      </c>
      <c r="F46">
        <v>11</v>
      </c>
      <c r="G46" t="s">
        <v>2546</v>
      </c>
      <c r="H46" t="s">
        <v>2439</v>
      </c>
      <c r="I46">
        <v>11</v>
      </c>
      <c r="J46" s="387">
        <f t="shared" si="0"/>
        <v>1</v>
      </c>
      <c r="K46" s="387">
        <f t="shared" si="1"/>
        <v>1</v>
      </c>
    </row>
    <row r="47" spans="1:11" x14ac:dyDescent="0.25">
      <c r="A47" s="1" t="s">
        <v>51</v>
      </c>
      <c r="B47" s="1" t="s">
        <v>165</v>
      </c>
      <c r="C47" t="s">
        <v>188</v>
      </c>
      <c r="D47" s="1" t="s">
        <v>189</v>
      </c>
      <c r="E47">
        <v>3</v>
      </c>
      <c r="F47">
        <v>10</v>
      </c>
      <c r="G47" t="s">
        <v>41</v>
      </c>
      <c r="H47" t="s">
        <v>2439</v>
      </c>
      <c r="I47" s="1" t="s">
        <v>1093</v>
      </c>
      <c r="J47" s="387">
        <f t="shared" si="0"/>
        <v>1</v>
      </c>
      <c r="K47" s="387">
        <f t="shared" si="1"/>
        <v>1</v>
      </c>
    </row>
    <row r="48" spans="1:11" x14ac:dyDescent="0.25">
      <c r="A48" s="1" t="s">
        <v>51</v>
      </c>
      <c r="B48" s="1" t="s">
        <v>165</v>
      </c>
      <c r="C48" t="s">
        <v>191</v>
      </c>
      <c r="D48" s="1" t="s">
        <v>1974</v>
      </c>
      <c r="E48">
        <v>3</v>
      </c>
      <c r="F48">
        <v>96</v>
      </c>
      <c r="G48" t="s">
        <v>1975</v>
      </c>
      <c r="H48" t="s">
        <v>2439</v>
      </c>
      <c r="I48">
        <v>96</v>
      </c>
      <c r="J48" s="387">
        <f t="shared" si="0"/>
        <v>1</v>
      </c>
      <c r="K48" s="387">
        <f t="shared" si="1"/>
        <v>1</v>
      </c>
    </row>
    <row r="49" spans="1:11" x14ac:dyDescent="0.25">
      <c r="A49" s="1" t="s">
        <v>51</v>
      </c>
      <c r="B49" s="1" t="s">
        <v>165</v>
      </c>
      <c r="C49" t="s">
        <v>197</v>
      </c>
      <c r="D49" s="1" t="s">
        <v>1984</v>
      </c>
      <c r="E49">
        <v>2</v>
      </c>
      <c r="F49">
        <v>12</v>
      </c>
      <c r="G49" t="s">
        <v>41</v>
      </c>
      <c r="H49" t="s">
        <v>2439</v>
      </c>
      <c r="I49">
        <v>12</v>
      </c>
      <c r="J49" s="387">
        <f t="shared" si="0"/>
        <v>1</v>
      </c>
      <c r="K49" s="387">
        <f t="shared" si="1"/>
        <v>1</v>
      </c>
    </row>
    <row r="50" spans="1:11" x14ac:dyDescent="0.25">
      <c r="A50" s="1" t="s">
        <v>51</v>
      </c>
      <c r="B50" s="1" t="s">
        <v>165</v>
      </c>
      <c r="C50" t="s">
        <v>203</v>
      </c>
      <c r="D50" s="1" t="s">
        <v>204</v>
      </c>
      <c r="E50" s="1">
        <v>4</v>
      </c>
      <c r="F50">
        <v>1</v>
      </c>
      <c r="G50" t="s">
        <v>41</v>
      </c>
      <c r="H50" t="s">
        <v>2439</v>
      </c>
      <c r="I50" s="1" t="s">
        <v>1664</v>
      </c>
      <c r="J50" s="387">
        <f t="shared" si="0"/>
        <v>1</v>
      </c>
      <c r="K50" s="387">
        <f t="shared" si="1"/>
        <v>1</v>
      </c>
    </row>
    <row r="51" spans="1:11" x14ac:dyDescent="0.25">
      <c r="A51" s="1" t="s">
        <v>51</v>
      </c>
      <c r="B51" s="1" t="s">
        <v>165</v>
      </c>
      <c r="C51" t="s">
        <v>209</v>
      </c>
      <c r="D51" s="1" t="s">
        <v>210</v>
      </c>
      <c r="E51">
        <v>3</v>
      </c>
      <c r="F51">
        <v>1</v>
      </c>
      <c r="G51" t="s">
        <v>41</v>
      </c>
      <c r="H51" t="s">
        <v>2439</v>
      </c>
      <c r="I51" s="1">
        <v>1</v>
      </c>
      <c r="J51" s="387">
        <f t="shared" si="0"/>
        <v>1</v>
      </c>
      <c r="K51" s="387">
        <f t="shared" si="1"/>
        <v>1</v>
      </c>
    </row>
    <row r="52" spans="1:11" x14ac:dyDescent="0.25">
      <c r="A52" s="1" t="s">
        <v>51</v>
      </c>
      <c r="B52" s="1" t="s">
        <v>165</v>
      </c>
      <c r="C52" t="s">
        <v>212</v>
      </c>
      <c r="D52" s="1" t="s">
        <v>213</v>
      </c>
      <c r="E52">
        <v>3</v>
      </c>
      <c r="F52">
        <v>1</v>
      </c>
      <c r="G52" t="s">
        <v>41</v>
      </c>
      <c r="H52" t="s">
        <v>2439</v>
      </c>
      <c r="I52">
        <v>1</v>
      </c>
      <c r="J52" s="387">
        <f t="shared" si="0"/>
        <v>1</v>
      </c>
      <c r="K52" s="387">
        <f t="shared" si="1"/>
        <v>1</v>
      </c>
    </row>
    <row r="53" spans="1:11" x14ac:dyDescent="0.25">
      <c r="A53" s="1" t="s">
        <v>51</v>
      </c>
      <c r="B53" s="1" t="s">
        <v>165</v>
      </c>
      <c r="C53" t="s">
        <v>232</v>
      </c>
      <c r="D53" s="1" t="s">
        <v>2011</v>
      </c>
      <c r="E53">
        <v>3</v>
      </c>
      <c r="F53">
        <v>6</v>
      </c>
      <c r="G53" t="s">
        <v>41</v>
      </c>
      <c r="H53" t="s">
        <v>2439</v>
      </c>
      <c r="I53">
        <v>6</v>
      </c>
      <c r="J53" s="387">
        <f t="shared" si="0"/>
        <v>1</v>
      </c>
      <c r="K53" s="387">
        <f t="shared" si="1"/>
        <v>1</v>
      </c>
    </row>
    <row r="54" spans="1:11" x14ac:dyDescent="0.25">
      <c r="A54" s="1" t="s">
        <v>51</v>
      </c>
      <c r="B54" s="1" t="s">
        <v>165</v>
      </c>
      <c r="C54" t="s">
        <v>242</v>
      </c>
      <c r="D54" s="1" t="s">
        <v>245</v>
      </c>
      <c r="E54">
        <v>2</v>
      </c>
      <c r="F54">
        <v>6</v>
      </c>
      <c r="G54" t="s">
        <v>41</v>
      </c>
      <c r="H54" t="s">
        <v>2439</v>
      </c>
      <c r="I54" s="1" t="s">
        <v>2194</v>
      </c>
      <c r="J54" s="387">
        <f t="shared" si="0"/>
        <v>1</v>
      </c>
      <c r="K54" s="387">
        <f t="shared" si="1"/>
        <v>1</v>
      </c>
    </row>
    <row r="55" spans="1:11" x14ac:dyDescent="0.25">
      <c r="A55" s="1" t="s">
        <v>51</v>
      </c>
      <c r="B55" s="1" t="s">
        <v>165</v>
      </c>
      <c r="C55" t="s">
        <v>247</v>
      </c>
      <c r="D55" s="1" t="s">
        <v>248</v>
      </c>
      <c r="E55">
        <v>3</v>
      </c>
      <c r="F55">
        <v>10</v>
      </c>
      <c r="G55" t="s">
        <v>41</v>
      </c>
      <c r="H55" t="s">
        <v>2439</v>
      </c>
      <c r="I55" t="s">
        <v>1093</v>
      </c>
      <c r="J55" s="387">
        <f t="shared" si="0"/>
        <v>1</v>
      </c>
      <c r="K55" s="387">
        <f t="shared" si="1"/>
        <v>1</v>
      </c>
    </row>
    <row r="56" spans="1:11" x14ac:dyDescent="0.25">
      <c r="A56" s="1" t="s">
        <v>51</v>
      </c>
      <c r="B56" s="1" t="s">
        <v>165</v>
      </c>
      <c r="C56" t="s">
        <v>268</v>
      </c>
      <c r="D56" s="1" t="s">
        <v>269</v>
      </c>
      <c r="E56">
        <v>3</v>
      </c>
      <c r="F56">
        <v>100</v>
      </c>
      <c r="G56" t="s">
        <v>38</v>
      </c>
      <c r="H56" t="s">
        <v>2439</v>
      </c>
      <c r="I56">
        <v>100</v>
      </c>
      <c r="J56" s="387">
        <f t="shared" si="0"/>
        <v>1</v>
      </c>
      <c r="K56" s="387">
        <f t="shared" si="1"/>
        <v>1</v>
      </c>
    </row>
    <row r="57" spans="1:11" x14ac:dyDescent="0.25">
      <c r="A57" s="1" t="s">
        <v>51</v>
      </c>
      <c r="B57" s="1" t="s">
        <v>165</v>
      </c>
      <c r="C57" t="s">
        <v>133</v>
      </c>
      <c r="D57" s="1" t="s">
        <v>178</v>
      </c>
      <c r="E57">
        <v>3</v>
      </c>
      <c r="F57">
        <v>65</v>
      </c>
      <c r="G57" t="s">
        <v>38</v>
      </c>
      <c r="H57" t="s">
        <v>2439</v>
      </c>
      <c r="I57">
        <v>65</v>
      </c>
      <c r="J57" s="387">
        <f t="shared" si="0"/>
        <v>1</v>
      </c>
      <c r="K57" s="387">
        <f t="shared" si="1"/>
        <v>1</v>
      </c>
    </row>
    <row r="58" spans="1:11" x14ac:dyDescent="0.25">
      <c r="A58" s="1" t="s">
        <v>51</v>
      </c>
      <c r="B58" s="1" t="s">
        <v>472</v>
      </c>
      <c r="C58" t="s">
        <v>484</v>
      </c>
      <c r="D58" s="1" t="s">
        <v>485</v>
      </c>
      <c r="E58">
        <v>1</v>
      </c>
      <c r="F58">
        <v>2</v>
      </c>
      <c r="G58" t="s">
        <v>2546</v>
      </c>
      <c r="H58" t="s">
        <v>2439</v>
      </c>
      <c r="I58">
        <v>2</v>
      </c>
      <c r="J58" s="387">
        <f t="shared" si="0"/>
        <v>1</v>
      </c>
      <c r="K58" s="387">
        <f t="shared" si="1"/>
        <v>1</v>
      </c>
    </row>
    <row r="59" spans="1:11" x14ac:dyDescent="0.25">
      <c r="A59" s="1" t="s">
        <v>51</v>
      </c>
      <c r="B59" s="1" t="s">
        <v>494</v>
      </c>
      <c r="C59" t="s">
        <v>496</v>
      </c>
      <c r="D59" s="1" t="s">
        <v>2045</v>
      </c>
      <c r="E59">
        <v>2</v>
      </c>
      <c r="F59">
        <v>1</v>
      </c>
      <c r="G59" t="s">
        <v>41</v>
      </c>
      <c r="H59" t="s">
        <v>2439</v>
      </c>
      <c r="I59">
        <v>1</v>
      </c>
      <c r="J59" s="387">
        <f t="shared" si="0"/>
        <v>1</v>
      </c>
      <c r="K59" s="387">
        <f t="shared" si="1"/>
        <v>1</v>
      </c>
    </row>
    <row r="60" spans="1:11" x14ac:dyDescent="0.25">
      <c r="A60" s="1" t="s">
        <v>51</v>
      </c>
      <c r="B60" s="1" t="s">
        <v>276</v>
      </c>
      <c r="C60" t="s">
        <v>318</v>
      </c>
      <c r="D60" s="1" t="s">
        <v>2054</v>
      </c>
      <c r="E60">
        <v>2</v>
      </c>
      <c r="F60">
        <v>100</v>
      </c>
      <c r="G60" t="s">
        <v>38</v>
      </c>
      <c r="H60" t="s">
        <v>2439</v>
      </c>
      <c r="I60">
        <v>100</v>
      </c>
      <c r="J60" s="387">
        <f t="shared" si="0"/>
        <v>1</v>
      </c>
      <c r="K60" s="387">
        <f t="shared" si="1"/>
        <v>1</v>
      </c>
    </row>
    <row r="61" spans="1:11" x14ac:dyDescent="0.25">
      <c r="A61" s="1" t="s">
        <v>636</v>
      </c>
      <c r="B61" s="1" t="s">
        <v>251</v>
      </c>
      <c r="C61" t="s">
        <v>658</v>
      </c>
      <c r="D61" s="1" t="s">
        <v>659</v>
      </c>
      <c r="E61">
        <v>10</v>
      </c>
      <c r="F61">
        <v>100</v>
      </c>
      <c r="G61" t="s">
        <v>38</v>
      </c>
      <c r="H61" t="s">
        <v>2439</v>
      </c>
      <c r="I61">
        <v>100</v>
      </c>
      <c r="J61" s="387">
        <f t="shared" si="0"/>
        <v>1</v>
      </c>
      <c r="K61" s="387">
        <f t="shared" si="1"/>
        <v>1</v>
      </c>
    </row>
    <row r="62" spans="1:11" x14ac:dyDescent="0.25">
      <c r="A62" s="1" t="s">
        <v>636</v>
      </c>
      <c r="B62" s="1" t="s">
        <v>340</v>
      </c>
      <c r="C62" t="s">
        <v>672</v>
      </c>
      <c r="D62" s="1" t="s">
        <v>673</v>
      </c>
      <c r="E62">
        <v>10</v>
      </c>
      <c r="F62">
        <v>1</v>
      </c>
      <c r="G62" t="s">
        <v>41</v>
      </c>
      <c r="H62" t="s">
        <v>2439</v>
      </c>
      <c r="I62">
        <v>1</v>
      </c>
      <c r="J62" s="387">
        <f t="shared" si="0"/>
        <v>1</v>
      </c>
      <c r="K62" s="387">
        <f t="shared" si="1"/>
        <v>1</v>
      </c>
    </row>
    <row r="63" spans="1:11" x14ac:dyDescent="0.25">
      <c r="A63" s="1" t="s">
        <v>636</v>
      </c>
      <c r="B63" s="1" t="s">
        <v>340</v>
      </c>
      <c r="C63" t="s">
        <v>670</v>
      </c>
      <c r="D63" s="1" t="s">
        <v>671</v>
      </c>
      <c r="E63">
        <v>10</v>
      </c>
      <c r="F63">
        <v>1</v>
      </c>
      <c r="G63" t="s">
        <v>41</v>
      </c>
      <c r="H63" t="s">
        <v>2439</v>
      </c>
      <c r="I63">
        <v>1</v>
      </c>
      <c r="J63" s="387">
        <f t="shared" si="0"/>
        <v>1</v>
      </c>
      <c r="K63" s="387">
        <f t="shared" si="1"/>
        <v>1</v>
      </c>
    </row>
    <row r="64" spans="1:11" x14ac:dyDescent="0.25">
      <c r="A64" s="1" t="s">
        <v>636</v>
      </c>
      <c r="B64" s="1" t="s">
        <v>741</v>
      </c>
      <c r="C64" t="s">
        <v>763</v>
      </c>
      <c r="D64" s="1" t="s">
        <v>764</v>
      </c>
      <c r="E64">
        <v>15</v>
      </c>
      <c r="F64">
        <v>30</v>
      </c>
      <c r="G64" t="s">
        <v>38</v>
      </c>
      <c r="H64" t="s">
        <v>2439</v>
      </c>
      <c r="I64">
        <v>22.5</v>
      </c>
      <c r="J64" s="387">
        <f t="shared" si="0"/>
        <v>0.75</v>
      </c>
      <c r="K64" s="387">
        <f t="shared" si="1"/>
        <v>0.75</v>
      </c>
    </row>
    <row r="65" spans="1:11" x14ac:dyDescent="0.25">
      <c r="A65" s="1" t="s">
        <v>636</v>
      </c>
      <c r="B65" s="1" t="s">
        <v>251</v>
      </c>
      <c r="C65" t="s">
        <v>660</v>
      </c>
      <c r="D65" s="1" t="s">
        <v>661</v>
      </c>
      <c r="E65">
        <v>10</v>
      </c>
      <c r="F65">
        <v>45</v>
      </c>
      <c r="G65" t="s">
        <v>38</v>
      </c>
      <c r="H65" t="s">
        <v>2439</v>
      </c>
      <c r="I65">
        <v>22.5</v>
      </c>
      <c r="J65" s="387">
        <f t="shared" si="0"/>
        <v>0.5</v>
      </c>
      <c r="K65" s="387">
        <f t="shared" si="1"/>
        <v>0.5</v>
      </c>
    </row>
    <row r="66" spans="1:11" x14ac:dyDescent="0.25">
      <c r="A66" s="1" t="s">
        <v>636</v>
      </c>
      <c r="B66" s="1" t="s">
        <v>251</v>
      </c>
      <c r="C66" t="s">
        <v>662</v>
      </c>
      <c r="D66" s="1" t="s">
        <v>663</v>
      </c>
      <c r="E66">
        <v>15</v>
      </c>
      <c r="F66">
        <v>45</v>
      </c>
      <c r="G66" t="s">
        <v>38</v>
      </c>
      <c r="H66" t="s">
        <v>2439</v>
      </c>
      <c r="I66">
        <v>45</v>
      </c>
      <c r="J66" s="387">
        <f t="shared" si="0"/>
        <v>1</v>
      </c>
      <c r="K66" s="387">
        <f t="shared" si="1"/>
        <v>1</v>
      </c>
    </row>
    <row r="67" spans="1:11" x14ac:dyDescent="0.25">
      <c r="A67" s="1" t="s">
        <v>636</v>
      </c>
      <c r="B67" s="1" t="s">
        <v>251</v>
      </c>
      <c r="C67" t="s">
        <v>664</v>
      </c>
      <c r="D67" s="1" t="s">
        <v>2111</v>
      </c>
      <c r="E67">
        <v>10</v>
      </c>
      <c r="F67">
        <v>45</v>
      </c>
      <c r="G67" t="s">
        <v>38</v>
      </c>
      <c r="H67" t="s">
        <v>2439</v>
      </c>
      <c r="I67">
        <v>23</v>
      </c>
      <c r="J67" s="387">
        <f t="shared" ref="J67:J130" si="2">+I67/F67</f>
        <v>0.51111111111111107</v>
      </c>
      <c r="K67" s="387">
        <f t="shared" ref="K67:K130" si="3">+IF(J67&gt;1,1,J67)</f>
        <v>0.51111111111111107</v>
      </c>
    </row>
    <row r="68" spans="1:11" x14ac:dyDescent="0.25">
      <c r="A68" s="1" t="s">
        <v>636</v>
      </c>
      <c r="B68" s="1" t="s">
        <v>340</v>
      </c>
      <c r="C68" t="s">
        <v>674</v>
      </c>
      <c r="D68" s="1" t="s">
        <v>675</v>
      </c>
      <c r="E68">
        <v>10</v>
      </c>
      <c r="F68">
        <v>1</v>
      </c>
      <c r="G68" t="s">
        <v>41</v>
      </c>
      <c r="H68" t="s">
        <v>2439</v>
      </c>
      <c r="I68">
        <v>1</v>
      </c>
      <c r="J68" s="387">
        <f t="shared" si="2"/>
        <v>1</v>
      </c>
      <c r="K68" s="387">
        <f t="shared" si="3"/>
        <v>1</v>
      </c>
    </row>
    <row r="69" spans="1:11" x14ac:dyDescent="0.25">
      <c r="A69" s="1" t="s">
        <v>636</v>
      </c>
      <c r="B69" s="1" t="s">
        <v>156</v>
      </c>
      <c r="C69" t="s">
        <v>634</v>
      </c>
      <c r="D69" s="1" t="s">
        <v>635</v>
      </c>
      <c r="E69">
        <v>10</v>
      </c>
      <c r="F69">
        <v>1</v>
      </c>
      <c r="G69" t="s">
        <v>41</v>
      </c>
      <c r="H69" t="s">
        <v>2439</v>
      </c>
      <c r="I69">
        <v>1</v>
      </c>
      <c r="J69" s="387">
        <f t="shared" si="2"/>
        <v>1</v>
      </c>
      <c r="K69" s="387">
        <f t="shared" si="3"/>
        <v>1</v>
      </c>
    </row>
    <row r="70" spans="1:11" x14ac:dyDescent="0.25">
      <c r="A70" s="1" t="s">
        <v>534</v>
      </c>
      <c r="B70" s="1" t="s">
        <v>536</v>
      </c>
      <c r="C70" t="s">
        <v>550</v>
      </c>
      <c r="D70" s="1" t="s">
        <v>551</v>
      </c>
      <c r="E70">
        <v>10</v>
      </c>
      <c r="F70">
        <v>2400</v>
      </c>
      <c r="G70" t="s">
        <v>41</v>
      </c>
      <c r="H70" t="s">
        <v>2439</v>
      </c>
      <c r="I70">
        <v>2206</v>
      </c>
      <c r="J70" s="387">
        <f t="shared" si="2"/>
        <v>0.91916666666666669</v>
      </c>
      <c r="K70" s="387">
        <f t="shared" si="3"/>
        <v>0.91916666666666669</v>
      </c>
    </row>
    <row r="71" spans="1:11" x14ac:dyDescent="0.25">
      <c r="A71" s="1" t="s">
        <v>534</v>
      </c>
      <c r="B71" s="1" t="s">
        <v>536</v>
      </c>
      <c r="C71" t="s">
        <v>552</v>
      </c>
      <c r="D71" s="1" t="s">
        <v>553</v>
      </c>
      <c r="E71">
        <v>5</v>
      </c>
      <c r="F71">
        <v>5000</v>
      </c>
      <c r="G71" t="s">
        <v>41</v>
      </c>
      <c r="H71" t="s">
        <v>2439</v>
      </c>
      <c r="I71">
        <v>5659</v>
      </c>
      <c r="J71" s="387">
        <f t="shared" si="2"/>
        <v>1.1317999999999999</v>
      </c>
      <c r="K71" s="387">
        <f t="shared" si="3"/>
        <v>1</v>
      </c>
    </row>
    <row r="72" spans="1:11" x14ac:dyDescent="0.25">
      <c r="A72" s="1" t="s">
        <v>534</v>
      </c>
      <c r="B72" s="1" t="s">
        <v>536</v>
      </c>
      <c r="C72" t="s">
        <v>555</v>
      </c>
      <c r="D72" s="1" t="s">
        <v>556</v>
      </c>
      <c r="E72">
        <v>5</v>
      </c>
      <c r="F72">
        <v>120</v>
      </c>
      <c r="G72" t="s">
        <v>41</v>
      </c>
      <c r="H72" t="s">
        <v>2439</v>
      </c>
      <c r="I72">
        <v>500</v>
      </c>
      <c r="J72" s="387">
        <f t="shared" si="2"/>
        <v>4.166666666666667</v>
      </c>
      <c r="K72" s="387">
        <f t="shared" si="3"/>
        <v>1</v>
      </c>
    </row>
    <row r="73" spans="1:11" x14ac:dyDescent="0.25">
      <c r="A73" s="1" t="s">
        <v>534</v>
      </c>
      <c r="B73" s="1" t="s">
        <v>536</v>
      </c>
      <c r="C73" t="s">
        <v>557</v>
      </c>
      <c r="D73" s="1" t="s">
        <v>558</v>
      </c>
      <c r="E73">
        <v>6</v>
      </c>
      <c r="F73">
        <v>1272</v>
      </c>
      <c r="G73" t="s">
        <v>41</v>
      </c>
      <c r="H73" t="s">
        <v>2439</v>
      </c>
      <c r="I73">
        <v>1428</v>
      </c>
      <c r="J73" s="387">
        <f t="shared" si="2"/>
        <v>1.1226415094339623</v>
      </c>
      <c r="K73" s="387">
        <f t="shared" si="3"/>
        <v>1</v>
      </c>
    </row>
    <row r="74" spans="1:11" x14ac:dyDescent="0.25">
      <c r="A74" s="1" t="s">
        <v>534</v>
      </c>
      <c r="B74" s="1" t="s">
        <v>536</v>
      </c>
      <c r="C74" t="s">
        <v>559</v>
      </c>
      <c r="D74" s="1" t="s">
        <v>560</v>
      </c>
      <c r="E74">
        <v>10</v>
      </c>
      <c r="F74">
        <v>300</v>
      </c>
      <c r="G74" t="s">
        <v>41</v>
      </c>
      <c r="H74" t="s">
        <v>2439</v>
      </c>
      <c r="I74">
        <v>619</v>
      </c>
      <c r="J74" s="387">
        <f t="shared" si="2"/>
        <v>2.0633333333333335</v>
      </c>
      <c r="K74" s="387">
        <f t="shared" si="3"/>
        <v>1</v>
      </c>
    </row>
    <row r="75" spans="1:11" x14ac:dyDescent="0.25">
      <c r="A75" s="1" t="s">
        <v>534</v>
      </c>
      <c r="B75" s="1" t="s">
        <v>536</v>
      </c>
      <c r="C75" t="s">
        <v>561</v>
      </c>
      <c r="D75" s="1" t="s">
        <v>562</v>
      </c>
      <c r="E75">
        <v>10</v>
      </c>
      <c r="F75">
        <v>100</v>
      </c>
      <c r="G75" t="s">
        <v>38</v>
      </c>
      <c r="H75" t="s">
        <v>2439</v>
      </c>
      <c r="I75">
        <v>100</v>
      </c>
      <c r="J75" s="387">
        <f t="shared" si="2"/>
        <v>1</v>
      </c>
      <c r="K75" s="387">
        <f t="shared" si="3"/>
        <v>1</v>
      </c>
    </row>
    <row r="76" spans="1:11" x14ac:dyDescent="0.25">
      <c r="A76" s="1" t="s">
        <v>534</v>
      </c>
      <c r="B76" s="1" t="s">
        <v>536</v>
      </c>
      <c r="C76" t="s">
        <v>563</v>
      </c>
      <c r="D76" s="1" t="s">
        <v>564</v>
      </c>
      <c r="E76">
        <v>3</v>
      </c>
      <c r="F76">
        <v>100</v>
      </c>
      <c r="G76" t="s">
        <v>38</v>
      </c>
      <c r="H76" t="s">
        <v>2439</v>
      </c>
      <c r="I76">
        <v>100</v>
      </c>
      <c r="J76" s="387">
        <f t="shared" si="2"/>
        <v>1</v>
      </c>
      <c r="K76" s="387">
        <f t="shared" si="3"/>
        <v>1</v>
      </c>
    </row>
    <row r="77" spans="1:11" x14ac:dyDescent="0.25">
      <c r="A77" s="1" t="s">
        <v>534</v>
      </c>
      <c r="B77" s="1" t="s">
        <v>576</v>
      </c>
      <c r="C77" t="s">
        <v>578</v>
      </c>
      <c r="D77" s="1" t="s">
        <v>579</v>
      </c>
      <c r="E77">
        <v>10</v>
      </c>
      <c r="F77">
        <v>1700</v>
      </c>
      <c r="G77" t="s">
        <v>41</v>
      </c>
      <c r="H77" t="s">
        <v>2439</v>
      </c>
      <c r="I77">
        <v>2035</v>
      </c>
      <c r="J77" s="387">
        <f t="shared" si="2"/>
        <v>1.1970588235294117</v>
      </c>
      <c r="K77" s="387">
        <f t="shared" si="3"/>
        <v>1</v>
      </c>
    </row>
    <row r="78" spans="1:11" x14ac:dyDescent="0.25">
      <c r="A78" s="1" t="s">
        <v>534</v>
      </c>
      <c r="B78" s="1" t="s">
        <v>536</v>
      </c>
      <c r="C78" t="s">
        <v>548</v>
      </c>
      <c r="D78" s="1" t="s">
        <v>549</v>
      </c>
      <c r="E78">
        <v>10</v>
      </c>
      <c r="F78">
        <v>2</v>
      </c>
      <c r="G78" t="s">
        <v>41</v>
      </c>
      <c r="H78" t="s">
        <v>2439</v>
      </c>
      <c r="I78">
        <v>2</v>
      </c>
      <c r="J78" s="387">
        <f t="shared" si="2"/>
        <v>1</v>
      </c>
      <c r="K78" s="387">
        <f t="shared" si="3"/>
        <v>1</v>
      </c>
    </row>
    <row r="79" spans="1:11" x14ac:dyDescent="0.25">
      <c r="A79" s="1" t="s">
        <v>534</v>
      </c>
      <c r="B79" s="1" t="s">
        <v>536</v>
      </c>
      <c r="C79" t="s">
        <v>546</v>
      </c>
      <c r="D79" s="1" t="s">
        <v>547</v>
      </c>
      <c r="E79">
        <v>10</v>
      </c>
      <c r="F79">
        <v>2</v>
      </c>
      <c r="G79" t="s">
        <v>41</v>
      </c>
      <c r="H79" t="s">
        <v>2439</v>
      </c>
      <c r="I79">
        <v>2</v>
      </c>
      <c r="J79" s="387">
        <f t="shared" si="2"/>
        <v>1</v>
      </c>
      <c r="K79" s="387">
        <f t="shared" si="3"/>
        <v>1</v>
      </c>
    </row>
    <row r="80" spans="1:11" x14ac:dyDescent="0.25">
      <c r="A80" s="1" t="s">
        <v>534</v>
      </c>
      <c r="B80" s="1" t="s">
        <v>576</v>
      </c>
      <c r="C80" t="s">
        <v>580</v>
      </c>
      <c r="D80" s="1" t="s">
        <v>581</v>
      </c>
      <c r="E80">
        <v>10</v>
      </c>
      <c r="F80">
        <v>23</v>
      </c>
      <c r="G80" t="s">
        <v>41</v>
      </c>
      <c r="H80" t="s">
        <v>2439</v>
      </c>
      <c r="I80">
        <v>24</v>
      </c>
      <c r="J80" s="387">
        <f t="shared" si="2"/>
        <v>1.0434782608695652</v>
      </c>
      <c r="K80" s="387">
        <f t="shared" si="3"/>
        <v>1</v>
      </c>
    </row>
    <row r="81" spans="1:11" x14ac:dyDescent="0.25">
      <c r="A81" s="1" t="s">
        <v>534</v>
      </c>
      <c r="B81" s="1" t="s">
        <v>569</v>
      </c>
      <c r="C81" t="s">
        <v>571</v>
      </c>
      <c r="D81" s="1" t="s">
        <v>572</v>
      </c>
      <c r="E81">
        <v>3</v>
      </c>
      <c r="F81">
        <v>1</v>
      </c>
      <c r="G81" t="s">
        <v>41</v>
      </c>
      <c r="H81" t="s">
        <v>2439</v>
      </c>
      <c r="I81">
        <v>1</v>
      </c>
      <c r="J81" s="387">
        <f t="shared" si="2"/>
        <v>1</v>
      </c>
      <c r="K81" s="387">
        <f t="shared" si="3"/>
        <v>1</v>
      </c>
    </row>
    <row r="82" spans="1:11" x14ac:dyDescent="0.25">
      <c r="A82" s="1" t="s">
        <v>534</v>
      </c>
      <c r="B82" s="1" t="s">
        <v>569</v>
      </c>
      <c r="C82" t="s">
        <v>573</v>
      </c>
      <c r="D82" s="1" t="s">
        <v>574</v>
      </c>
      <c r="E82">
        <v>2</v>
      </c>
      <c r="F82">
        <v>1</v>
      </c>
      <c r="G82" t="s">
        <v>41</v>
      </c>
      <c r="H82" t="s">
        <v>2439</v>
      </c>
      <c r="I82">
        <v>0</v>
      </c>
      <c r="J82" s="387">
        <f t="shared" si="2"/>
        <v>0</v>
      </c>
      <c r="K82" s="387">
        <f t="shared" si="3"/>
        <v>0</v>
      </c>
    </row>
    <row r="83" spans="1:11" x14ac:dyDescent="0.25">
      <c r="A83" s="1" t="s">
        <v>534</v>
      </c>
      <c r="B83" s="1" t="s">
        <v>36</v>
      </c>
      <c r="C83" t="s">
        <v>632</v>
      </c>
      <c r="D83" s="1" t="s">
        <v>633</v>
      </c>
      <c r="E83">
        <v>5</v>
      </c>
      <c r="F83">
        <v>1</v>
      </c>
      <c r="G83" t="s">
        <v>41</v>
      </c>
      <c r="H83" t="s">
        <v>2439</v>
      </c>
      <c r="I83">
        <v>1</v>
      </c>
      <c r="J83" s="387">
        <f t="shared" si="2"/>
        <v>1</v>
      </c>
      <c r="K83" s="387">
        <f t="shared" si="3"/>
        <v>1</v>
      </c>
    </row>
    <row r="84" spans="1:11" x14ac:dyDescent="0.25">
      <c r="A84" s="1" t="s">
        <v>534</v>
      </c>
      <c r="B84" s="1" t="s">
        <v>523</v>
      </c>
      <c r="C84" t="s">
        <v>544</v>
      </c>
      <c r="D84" s="1" t="s">
        <v>545</v>
      </c>
      <c r="E84">
        <v>1</v>
      </c>
      <c r="F84">
        <v>1</v>
      </c>
      <c r="G84" t="s">
        <v>41</v>
      </c>
      <c r="H84" t="s">
        <v>2439</v>
      </c>
      <c r="I84">
        <v>1</v>
      </c>
      <c r="J84" s="387">
        <f t="shared" si="2"/>
        <v>1</v>
      </c>
      <c r="K84" s="387">
        <f t="shared" si="3"/>
        <v>1</v>
      </c>
    </row>
    <row r="85" spans="1:11" x14ac:dyDescent="0.25">
      <c r="A85" s="1" t="s">
        <v>354</v>
      </c>
      <c r="B85" s="1" t="s">
        <v>351</v>
      </c>
      <c r="C85" t="s">
        <v>359</v>
      </c>
      <c r="D85" s="1" t="s">
        <v>360</v>
      </c>
      <c r="E85">
        <v>25</v>
      </c>
      <c r="F85">
        <v>50</v>
      </c>
      <c r="G85" t="s">
        <v>41</v>
      </c>
      <c r="H85" t="s">
        <v>2439</v>
      </c>
      <c r="I85" s="1" t="s">
        <v>982</v>
      </c>
      <c r="J85" s="387">
        <f t="shared" si="2"/>
        <v>1</v>
      </c>
      <c r="K85" s="387">
        <f t="shared" si="3"/>
        <v>1</v>
      </c>
    </row>
    <row r="86" spans="1:11" x14ac:dyDescent="0.25">
      <c r="A86" s="1" t="s">
        <v>354</v>
      </c>
      <c r="B86" s="1" t="s">
        <v>351</v>
      </c>
      <c r="C86" t="s">
        <v>365</v>
      </c>
      <c r="D86" s="1" t="s">
        <v>1648</v>
      </c>
      <c r="E86">
        <v>25</v>
      </c>
      <c r="F86">
        <v>100</v>
      </c>
      <c r="G86" t="s">
        <v>38</v>
      </c>
      <c r="H86" t="s">
        <v>2439</v>
      </c>
      <c r="I86" s="1" t="s">
        <v>1043</v>
      </c>
      <c r="J86" s="387">
        <f t="shared" si="2"/>
        <v>1</v>
      </c>
      <c r="K86" s="387">
        <f t="shared" si="3"/>
        <v>1</v>
      </c>
    </row>
    <row r="87" spans="1:11" x14ac:dyDescent="0.25">
      <c r="A87" s="1" t="s">
        <v>354</v>
      </c>
      <c r="B87" s="1" t="s">
        <v>351</v>
      </c>
      <c r="C87" t="s">
        <v>372</v>
      </c>
      <c r="D87" s="1" t="s">
        <v>373</v>
      </c>
      <c r="E87">
        <v>25</v>
      </c>
      <c r="F87">
        <v>1</v>
      </c>
      <c r="G87" t="s">
        <v>41</v>
      </c>
      <c r="H87" t="s">
        <v>2439</v>
      </c>
      <c r="I87" s="1" t="s">
        <v>1664</v>
      </c>
      <c r="J87" s="387">
        <f t="shared" si="2"/>
        <v>1</v>
      </c>
      <c r="K87" s="387">
        <f t="shared" si="3"/>
        <v>1</v>
      </c>
    </row>
    <row r="88" spans="1:11" x14ac:dyDescent="0.25">
      <c r="A88" s="1" t="s">
        <v>354</v>
      </c>
      <c r="B88" s="1" t="s">
        <v>351</v>
      </c>
      <c r="C88" t="s">
        <v>377</v>
      </c>
      <c r="D88" s="1" t="s">
        <v>1675</v>
      </c>
      <c r="E88">
        <v>25</v>
      </c>
      <c r="F88">
        <v>50</v>
      </c>
      <c r="G88" t="s">
        <v>41</v>
      </c>
      <c r="H88" t="s">
        <v>2439</v>
      </c>
      <c r="I88" s="1" t="s">
        <v>982</v>
      </c>
      <c r="J88" s="387">
        <f t="shared" si="2"/>
        <v>1</v>
      </c>
      <c r="K88" s="387">
        <f t="shared" si="3"/>
        <v>1</v>
      </c>
    </row>
    <row r="89" spans="1:11" x14ac:dyDescent="0.25">
      <c r="A89" s="1" t="s">
        <v>397</v>
      </c>
      <c r="B89" s="1" t="s">
        <v>387</v>
      </c>
      <c r="C89" t="s">
        <v>393</v>
      </c>
      <c r="D89" s="1" t="s">
        <v>394</v>
      </c>
      <c r="E89">
        <v>40</v>
      </c>
      <c r="F89">
        <v>6</v>
      </c>
      <c r="G89" t="s">
        <v>41</v>
      </c>
      <c r="H89" t="s">
        <v>2439</v>
      </c>
      <c r="I89">
        <v>0</v>
      </c>
      <c r="J89" s="387">
        <f t="shared" si="2"/>
        <v>0</v>
      </c>
      <c r="K89" s="387">
        <f t="shared" si="3"/>
        <v>0</v>
      </c>
    </row>
    <row r="90" spans="1:11" x14ac:dyDescent="0.25">
      <c r="A90" s="1" t="s">
        <v>397</v>
      </c>
      <c r="B90" s="1" t="s">
        <v>387</v>
      </c>
      <c r="C90" t="s">
        <v>407</v>
      </c>
      <c r="D90" s="1" t="s">
        <v>408</v>
      </c>
      <c r="E90">
        <v>60</v>
      </c>
      <c r="F90">
        <v>90</v>
      </c>
      <c r="G90" t="s">
        <v>38</v>
      </c>
      <c r="H90" t="s">
        <v>2439</v>
      </c>
      <c r="I90">
        <v>82.17</v>
      </c>
      <c r="J90" s="387">
        <f t="shared" si="2"/>
        <v>0.91300000000000003</v>
      </c>
      <c r="K90" s="387">
        <f t="shared" si="3"/>
        <v>0.91300000000000003</v>
      </c>
    </row>
    <row r="91" spans="1:11" x14ac:dyDescent="0.25">
      <c r="A91" s="1" t="s">
        <v>638</v>
      </c>
      <c r="B91" s="1" t="s">
        <v>156</v>
      </c>
      <c r="C91" t="s">
        <v>639</v>
      </c>
      <c r="D91" s="1" t="s">
        <v>3106</v>
      </c>
      <c r="E91">
        <v>20</v>
      </c>
      <c r="F91">
        <v>1</v>
      </c>
      <c r="G91" t="s">
        <v>41</v>
      </c>
      <c r="H91" t="s">
        <v>2439</v>
      </c>
      <c r="I91">
        <v>1</v>
      </c>
      <c r="J91" s="387">
        <f t="shared" si="2"/>
        <v>1</v>
      </c>
      <c r="K91" s="387">
        <f t="shared" si="3"/>
        <v>1</v>
      </c>
    </row>
    <row r="92" spans="1:11" x14ac:dyDescent="0.25">
      <c r="A92" s="1" t="s">
        <v>638</v>
      </c>
      <c r="B92" s="1" t="s">
        <v>156</v>
      </c>
      <c r="C92" t="s">
        <v>640</v>
      </c>
      <c r="D92" s="1" t="s">
        <v>641</v>
      </c>
      <c r="E92">
        <v>20</v>
      </c>
      <c r="F92">
        <v>1</v>
      </c>
      <c r="G92" t="s">
        <v>41</v>
      </c>
      <c r="H92" t="s">
        <v>2439</v>
      </c>
      <c r="I92">
        <v>1</v>
      </c>
      <c r="J92" s="387">
        <f t="shared" si="2"/>
        <v>1</v>
      </c>
      <c r="K92" s="387">
        <f t="shared" si="3"/>
        <v>1</v>
      </c>
    </row>
    <row r="93" spans="1:11" x14ac:dyDescent="0.25">
      <c r="A93" s="1" t="s">
        <v>638</v>
      </c>
      <c r="B93" s="1" t="s">
        <v>156</v>
      </c>
      <c r="C93" t="s">
        <v>642</v>
      </c>
      <c r="D93" s="1" t="s">
        <v>3107</v>
      </c>
      <c r="E93">
        <v>10</v>
      </c>
      <c r="F93">
        <v>40</v>
      </c>
      <c r="G93" t="s">
        <v>41</v>
      </c>
      <c r="H93" t="s">
        <v>2439</v>
      </c>
      <c r="I93">
        <v>40</v>
      </c>
      <c r="J93" s="387">
        <f t="shared" si="2"/>
        <v>1</v>
      </c>
      <c r="K93" s="387">
        <f t="shared" si="3"/>
        <v>1</v>
      </c>
    </row>
    <row r="94" spans="1:11" x14ac:dyDescent="0.25">
      <c r="A94" s="1" t="s">
        <v>638</v>
      </c>
      <c r="B94" s="1" t="s">
        <v>156</v>
      </c>
      <c r="C94" t="s">
        <v>643</v>
      </c>
      <c r="D94" s="1" t="s">
        <v>644</v>
      </c>
      <c r="E94">
        <v>10</v>
      </c>
      <c r="F94">
        <v>2</v>
      </c>
      <c r="G94" t="s">
        <v>41</v>
      </c>
      <c r="H94" t="s">
        <v>2439</v>
      </c>
      <c r="I94">
        <v>2</v>
      </c>
      <c r="J94" s="387">
        <f t="shared" si="2"/>
        <v>1</v>
      </c>
      <c r="K94" s="387">
        <f t="shared" si="3"/>
        <v>1</v>
      </c>
    </row>
    <row r="95" spans="1:11" x14ac:dyDescent="0.25">
      <c r="A95" s="1" t="s">
        <v>638</v>
      </c>
      <c r="B95" s="1" t="s">
        <v>156</v>
      </c>
      <c r="C95" t="s">
        <v>645</v>
      </c>
      <c r="D95" s="1" t="s">
        <v>2585</v>
      </c>
      <c r="E95">
        <v>20</v>
      </c>
      <c r="F95">
        <v>4</v>
      </c>
      <c r="G95" t="s">
        <v>41</v>
      </c>
      <c r="H95" t="s">
        <v>2439</v>
      </c>
      <c r="I95">
        <v>4</v>
      </c>
      <c r="J95" s="387">
        <f t="shared" si="2"/>
        <v>1</v>
      </c>
      <c r="K95" s="387">
        <f t="shared" si="3"/>
        <v>1</v>
      </c>
    </row>
    <row r="96" spans="1:11" x14ac:dyDescent="0.25">
      <c r="A96" s="1" t="s">
        <v>638</v>
      </c>
      <c r="B96" s="1" t="s">
        <v>156</v>
      </c>
      <c r="C96" t="s">
        <v>637</v>
      </c>
      <c r="D96" s="1" t="s">
        <v>1552</v>
      </c>
      <c r="E96">
        <v>20</v>
      </c>
      <c r="F96">
        <v>30</v>
      </c>
      <c r="G96" t="s">
        <v>38</v>
      </c>
      <c r="H96" t="s">
        <v>2439</v>
      </c>
      <c r="I96">
        <v>30</v>
      </c>
      <c r="J96" s="387">
        <f t="shared" si="2"/>
        <v>1</v>
      </c>
      <c r="K96" s="387">
        <f t="shared" si="3"/>
        <v>1</v>
      </c>
    </row>
    <row r="97" spans="1:11" x14ac:dyDescent="0.25">
      <c r="A97" s="1" t="s">
        <v>709</v>
      </c>
      <c r="B97" s="1" t="s">
        <v>708</v>
      </c>
      <c r="C97" t="s">
        <v>714</v>
      </c>
      <c r="D97" s="1" t="s">
        <v>715</v>
      </c>
      <c r="E97">
        <v>5</v>
      </c>
      <c r="F97">
        <v>1</v>
      </c>
      <c r="G97" t="s">
        <v>41</v>
      </c>
      <c r="H97" t="s">
        <v>2439</v>
      </c>
      <c r="I97">
        <v>1</v>
      </c>
      <c r="J97" s="387">
        <f t="shared" si="2"/>
        <v>1</v>
      </c>
      <c r="K97" s="387">
        <f t="shared" si="3"/>
        <v>1</v>
      </c>
    </row>
    <row r="98" spans="1:11" x14ac:dyDescent="0.25">
      <c r="A98" s="1" t="s">
        <v>709</v>
      </c>
      <c r="B98" s="1" t="s">
        <v>708</v>
      </c>
      <c r="C98" t="s">
        <v>716</v>
      </c>
      <c r="D98" s="1" t="s">
        <v>717</v>
      </c>
      <c r="E98">
        <v>10</v>
      </c>
      <c r="F98">
        <v>8</v>
      </c>
      <c r="G98" t="s">
        <v>41</v>
      </c>
      <c r="H98" t="s">
        <v>2439</v>
      </c>
      <c r="I98">
        <v>8</v>
      </c>
      <c r="J98" s="387">
        <f t="shared" si="2"/>
        <v>1</v>
      </c>
      <c r="K98" s="387">
        <f t="shared" si="3"/>
        <v>1</v>
      </c>
    </row>
    <row r="99" spans="1:11" x14ac:dyDescent="0.25">
      <c r="A99" s="1" t="s">
        <v>709</v>
      </c>
      <c r="B99" s="1" t="s">
        <v>708</v>
      </c>
      <c r="C99" t="s">
        <v>718</v>
      </c>
      <c r="D99" s="1" t="s">
        <v>719</v>
      </c>
      <c r="E99">
        <v>5</v>
      </c>
      <c r="F99">
        <v>1</v>
      </c>
      <c r="G99" t="s">
        <v>41</v>
      </c>
      <c r="H99" t="s">
        <v>2439</v>
      </c>
      <c r="I99">
        <v>1</v>
      </c>
      <c r="J99" s="387">
        <f t="shared" si="2"/>
        <v>1</v>
      </c>
      <c r="K99" s="387">
        <f t="shared" si="3"/>
        <v>1</v>
      </c>
    </row>
    <row r="100" spans="1:11" x14ac:dyDescent="0.25">
      <c r="A100" s="1" t="s">
        <v>709</v>
      </c>
      <c r="B100" s="1" t="s">
        <v>708</v>
      </c>
      <c r="C100" t="s">
        <v>720</v>
      </c>
      <c r="D100" s="1" t="s">
        <v>1419</v>
      </c>
      <c r="E100">
        <v>5</v>
      </c>
      <c r="F100">
        <v>1</v>
      </c>
      <c r="G100" t="s">
        <v>41</v>
      </c>
      <c r="H100" t="s">
        <v>2439</v>
      </c>
      <c r="I100">
        <v>1</v>
      </c>
      <c r="J100" s="387">
        <f t="shared" si="2"/>
        <v>1</v>
      </c>
      <c r="K100" s="387">
        <f t="shared" si="3"/>
        <v>1</v>
      </c>
    </row>
    <row r="101" spans="1:11" x14ac:dyDescent="0.25">
      <c r="A101" s="1" t="s">
        <v>709</v>
      </c>
      <c r="B101" s="1" t="s">
        <v>708</v>
      </c>
      <c r="C101" t="s">
        <v>721</v>
      </c>
      <c r="D101" s="1" t="s">
        <v>722</v>
      </c>
      <c r="E101">
        <v>5</v>
      </c>
      <c r="F101">
        <v>69</v>
      </c>
      <c r="G101" t="s">
        <v>41</v>
      </c>
      <c r="H101" t="s">
        <v>2439</v>
      </c>
      <c r="I101">
        <v>69</v>
      </c>
      <c r="J101" s="387">
        <f t="shared" si="2"/>
        <v>1</v>
      </c>
      <c r="K101" s="387">
        <f t="shared" si="3"/>
        <v>1</v>
      </c>
    </row>
    <row r="102" spans="1:11" x14ac:dyDescent="0.25">
      <c r="A102" s="1" t="s">
        <v>709</v>
      </c>
      <c r="B102" s="1" t="s">
        <v>724</v>
      </c>
      <c r="C102" t="s">
        <v>726</v>
      </c>
      <c r="D102" s="1" t="s">
        <v>1435</v>
      </c>
      <c r="E102">
        <v>10</v>
      </c>
      <c r="F102">
        <v>12</v>
      </c>
      <c r="G102" t="s">
        <v>41</v>
      </c>
      <c r="H102" t="s">
        <v>2439</v>
      </c>
      <c r="I102">
        <v>12</v>
      </c>
      <c r="J102" s="387">
        <f t="shared" si="2"/>
        <v>1</v>
      </c>
      <c r="K102" s="387">
        <f t="shared" si="3"/>
        <v>1</v>
      </c>
    </row>
    <row r="103" spans="1:11" x14ac:dyDescent="0.25">
      <c r="A103" s="1" t="s">
        <v>709</v>
      </c>
      <c r="B103" s="1" t="s">
        <v>724</v>
      </c>
      <c r="C103" t="s">
        <v>727</v>
      </c>
      <c r="D103" s="1" t="s">
        <v>1444</v>
      </c>
      <c r="E103">
        <v>10</v>
      </c>
      <c r="F103">
        <v>4</v>
      </c>
      <c r="G103" t="s">
        <v>41</v>
      </c>
      <c r="H103" t="s">
        <v>2439</v>
      </c>
      <c r="I103">
        <v>4</v>
      </c>
      <c r="J103" s="387">
        <f t="shared" si="2"/>
        <v>1</v>
      </c>
      <c r="K103" s="387">
        <f t="shared" si="3"/>
        <v>1</v>
      </c>
    </row>
    <row r="104" spans="1:11" x14ac:dyDescent="0.25">
      <c r="A104" s="1" t="s">
        <v>709</v>
      </c>
      <c r="B104" s="1" t="s">
        <v>729</v>
      </c>
      <c r="C104" t="s">
        <v>731</v>
      </c>
      <c r="D104" s="1" t="s">
        <v>732</v>
      </c>
      <c r="E104">
        <v>5</v>
      </c>
      <c r="F104">
        <v>12</v>
      </c>
      <c r="G104" t="s">
        <v>41</v>
      </c>
      <c r="H104" t="s">
        <v>2439</v>
      </c>
      <c r="I104">
        <v>12</v>
      </c>
      <c r="J104" s="387">
        <f t="shared" si="2"/>
        <v>1</v>
      </c>
      <c r="K104" s="387">
        <f t="shared" si="3"/>
        <v>1</v>
      </c>
    </row>
    <row r="105" spans="1:11" x14ac:dyDescent="0.25">
      <c r="A105" s="1" t="s">
        <v>709</v>
      </c>
      <c r="B105" s="1" t="s">
        <v>729</v>
      </c>
      <c r="C105" t="s">
        <v>733</v>
      </c>
      <c r="D105" s="1" t="s">
        <v>734</v>
      </c>
      <c r="E105">
        <v>20</v>
      </c>
      <c r="F105">
        <v>1</v>
      </c>
      <c r="G105" t="s">
        <v>41</v>
      </c>
      <c r="H105" t="s">
        <v>2439</v>
      </c>
      <c r="I105">
        <v>1</v>
      </c>
      <c r="J105" s="387">
        <f t="shared" si="2"/>
        <v>1</v>
      </c>
      <c r="K105" s="387">
        <f t="shared" si="3"/>
        <v>1</v>
      </c>
    </row>
    <row r="106" spans="1:11" x14ac:dyDescent="0.25">
      <c r="A106" s="1" t="s">
        <v>709</v>
      </c>
      <c r="B106" s="1" t="s">
        <v>729</v>
      </c>
      <c r="C106" t="s">
        <v>736</v>
      </c>
      <c r="D106" s="1" t="s">
        <v>737</v>
      </c>
      <c r="E106">
        <v>20</v>
      </c>
      <c r="F106">
        <v>2</v>
      </c>
      <c r="G106" t="s">
        <v>41</v>
      </c>
      <c r="H106" t="s">
        <v>2439</v>
      </c>
      <c r="I106">
        <v>2</v>
      </c>
      <c r="J106" s="387">
        <f t="shared" si="2"/>
        <v>1</v>
      </c>
      <c r="K106" s="387">
        <f t="shared" si="3"/>
        <v>1</v>
      </c>
    </row>
    <row r="107" spans="1:11" x14ac:dyDescent="0.25">
      <c r="A107" s="1" t="s">
        <v>709</v>
      </c>
      <c r="B107" s="1" t="s">
        <v>729</v>
      </c>
      <c r="C107" t="s">
        <v>735</v>
      </c>
      <c r="D107" s="1" t="s">
        <v>1477</v>
      </c>
      <c r="E107">
        <v>5</v>
      </c>
      <c r="F107">
        <v>1</v>
      </c>
      <c r="G107" t="s">
        <v>41</v>
      </c>
      <c r="H107" t="s">
        <v>2439</v>
      </c>
      <c r="I107">
        <v>1</v>
      </c>
      <c r="J107" s="387">
        <f t="shared" si="2"/>
        <v>1</v>
      </c>
      <c r="K107" s="387">
        <f t="shared" si="3"/>
        <v>1</v>
      </c>
    </row>
    <row r="108" spans="1:11" x14ac:dyDescent="0.25">
      <c r="A108" s="1" t="s">
        <v>667</v>
      </c>
      <c r="B108" s="1" t="s">
        <v>251</v>
      </c>
      <c r="C108" t="s">
        <v>665</v>
      </c>
      <c r="D108" s="1" t="s">
        <v>666</v>
      </c>
      <c r="E108">
        <v>100</v>
      </c>
      <c r="F108">
        <v>1</v>
      </c>
      <c r="G108" t="s">
        <v>41</v>
      </c>
      <c r="H108" t="s">
        <v>2439</v>
      </c>
      <c r="I108">
        <v>1</v>
      </c>
      <c r="J108" s="387">
        <f t="shared" si="2"/>
        <v>1</v>
      </c>
      <c r="K108" s="387">
        <f t="shared" si="3"/>
        <v>1</v>
      </c>
    </row>
    <row r="109" spans="1:11" x14ac:dyDescent="0.25">
      <c r="A109" s="1" t="s">
        <v>567</v>
      </c>
      <c r="B109" s="1" t="s">
        <v>536</v>
      </c>
      <c r="C109" t="s">
        <v>565</v>
      </c>
      <c r="D109" s="1" t="s">
        <v>566</v>
      </c>
      <c r="E109">
        <v>20</v>
      </c>
      <c r="F109">
        <v>1</v>
      </c>
      <c r="G109" t="s">
        <v>41</v>
      </c>
      <c r="H109" t="s">
        <v>2439</v>
      </c>
      <c r="I109">
        <v>1</v>
      </c>
      <c r="J109" s="387">
        <f t="shared" si="2"/>
        <v>1</v>
      </c>
      <c r="K109" s="387">
        <f t="shared" si="3"/>
        <v>1</v>
      </c>
    </row>
    <row r="110" spans="1:11" x14ac:dyDescent="0.25">
      <c r="A110" s="1" t="s">
        <v>567</v>
      </c>
      <c r="B110" s="1" t="s">
        <v>767</v>
      </c>
      <c r="C110" t="s">
        <v>788</v>
      </c>
      <c r="D110" s="1" t="s">
        <v>789</v>
      </c>
      <c r="E110">
        <v>80</v>
      </c>
      <c r="F110">
        <v>100</v>
      </c>
      <c r="G110" t="s">
        <v>1366</v>
      </c>
      <c r="H110" t="s">
        <v>2439</v>
      </c>
      <c r="I110">
        <v>100</v>
      </c>
      <c r="J110" s="387">
        <f t="shared" si="2"/>
        <v>1</v>
      </c>
      <c r="K110" s="387">
        <f t="shared" si="3"/>
        <v>1</v>
      </c>
    </row>
    <row r="111" spans="1:11" x14ac:dyDescent="0.25">
      <c r="A111" s="1" t="s">
        <v>769</v>
      </c>
      <c r="B111" s="1" t="s">
        <v>767</v>
      </c>
      <c r="C111" t="s">
        <v>770</v>
      </c>
      <c r="D111" s="1" t="s">
        <v>771</v>
      </c>
      <c r="E111">
        <v>10</v>
      </c>
      <c r="F111">
        <v>100</v>
      </c>
      <c r="G111" t="s">
        <v>38</v>
      </c>
      <c r="H111" t="s">
        <v>2439</v>
      </c>
      <c r="I111">
        <v>100</v>
      </c>
      <c r="J111" s="387">
        <f t="shared" si="2"/>
        <v>1</v>
      </c>
      <c r="K111" s="387">
        <f t="shared" si="3"/>
        <v>1</v>
      </c>
    </row>
    <row r="112" spans="1:11" x14ac:dyDescent="0.25">
      <c r="A112" s="1" t="s">
        <v>769</v>
      </c>
      <c r="B112" s="1" t="s">
        <v>767</v>
      </c>
      <c r="C112" t="s">
        <v>772</v>
      </c>
      <c r="D112" s="1" t="s">
        <v>773</v>
      </c>
      <c r="E112">
        <v>10</v>
      </c>
      <c r="F112">
        <v>3</v>
      </c>
      <c r="G112" t="s">
        <v>41</v>
      </c>
      <c r="H112" t="s">
        <v>2439</v>
      </c>
      <c r="I112">
        <v>3</v>
      </c>
      <c r="J112" s="387">
        <f t="shared" si="2"/>
        <v>1</v>
      </c>
      <c r="K112" s="387">
        <f t="shared" si="3"/>
        <v>1</v>
      </c>
    </row>
    <row r="113" spans="1:11" x14ac:dyDescent="0.25">
      <c r="A113" s="1" t="s">
        <v>769</v>
      </c>
      <c r="B113" s="1" t="s">
        <v>767</v>
      </c>
      <c r="C113" t="s">
        <v>774</v>
      </c>
      <c r="D113" s="1" t="s">
        <v>775</v>
      </c>
      <c r="E113">
        <v>10</v>
      </c>
      <c r="F113">
        <v>3</v>
      </c>
      <c r="G113" t="s">
        <v>41</v>
      </c>
      <c r="H113" t="s">
        <v>2439</v>
      </c>
      <c r="I113">
        <v>3</v>
      </c>
      <c r="J113" s="387">
        <f t="shared" si="2"/>
        <v>1</v>
      </c>
      <c r="K113" s="387">
        <f t="shared" si="3"/>
        <v>1</v>
      </c>
    </row>
    <row r="114" spans="1:11" x14ac:dyDescent="0.25">
      <c r="A114" s="1" t="s">
        <v>769</v>
      </c>
      <c r="B114" s="1" t="s">
        <v>767</v>
      </c>
      <c r="C114" t="s">
        <v>776</v>
      </c>
      <c r="D114" s="1" t="s">
        <v>777</v>
      </c>
      <c r="E114">
        <v>15</v>
      </c>
      <c r="F114">
        <v>1</v>
      </c>
      <c r="G114" t="s">
        <v>41</v>
      </c>
      <c r="H114" t="s">
        <v>2439</v>
      </c>
      <c r="I114">
        <v>1</v>
      </c>
      <c r="J114" s="387">
        <f t="shared" si="2"/>
        <v>1</v>
      </c>
      <c r="K114" s="387">
        <f t="shared" si="3"/>
        <v>1</v>
      </c>
    </row>
    <row r="115" spans="1:11" x14ac:dyDescent="0.25">
      <c r="A115" s="1" t="s">
        <v>769</v>
      </c>
      <c r="B115" s="1" t="s">
        <v>767</v>
      </c>
      <c r="C115" t="s">
        <v>778</v>
      </c>
      <c r="D115" s="1" t="s">
        <v>779</v>
      </c>
      <c r="E115">
        <v>15</v>
      </c>
      <c r="F115">
        <v>4</v>
      </c>
      <c r="G115" t="s">
        <v>41</v>
      </c>
      <c r="H115" t="s">
        <v>2439</v>
      </c>
      <c r="I115">
        <v>4</v>
      </c>
      <c r="J115" s="387">
        <f t="shared" si="2"/>
        <v>1</v>
      </c>
      <c r="K115" s="387">
        <f t="shared" si="3"/>
        <v>1</v>
      </c>
    </row>
    <row r="116" spans="1:11" x14ac:dyDescent="0.25">
      <c r="A116" s="1" t="s">
        <v>769</v>
      </c>
      <c r="B116" s="1" t="s">
        <v>767</v>
      </c>
      <c r="C116" t="s">
        <v>780</v>
      </c>
      <c r="D116" s="1" t="s">
        <v>781</v>
      </c>
      <c r="E116">
        <v>10</v>
      </c>
      <c r="F116">
        <v>1</v>
      </c>
      <c r="G116" t="s">
        <v>41</v>
      </c>
      <c r="H116" t="s">
        <v>2439</v>
      </c>
      <c r="I116" s="1" t="s">
        <v>1664</v>
      </c>
      <c r="J116" s="387">
        <f t="shared" si="2"/>
        <v>1</v>
      </c>
      <c r="K116" s="387">
        <f t="shared" si="3"/>
        <v>1</v>
      </c>
    </row>
    <row r="117" spans="1:11" x14ac:dyDescent="0.25">
      <c r="A117" s="1" t="s">
        <v>769</v>
      </c>
      <c r="B117" s="1" t="s">
        <v>767</v>
      </c>
      <c r="C117" t="s">
        <v>782</v>
      </c>
      <c r="D117" s="1" t="s">
        <v>783</v>
      </c>
      <c r="E117">
        <v>10</v>
      </c>
      <c r="F117">
        <v>1</v>
      </c>
      <c r="G117" t="s">
        <v>41</v>
      </c>
      <c r="H117" t="s">
        <v>2439</v>
      </c>
      <c r="I117" s="1" t="s">
        <v>1664</v>
      </c>
      <c r="J117" s="387">
        <f t="shared" si="2"/>
        <v>1</v>
      </c>
      <c r="K117" s="387">
        <f t="shared" si="3"/>
        <v>1</v>
      </c>
    </row>
    <row r="118" spans="1:11" x14ac:dyDescent="0.25">
      <c r="A118" s="1" t="s">
        <v>769</v>
      </c>
      <c r="B118" s="1" t="s">
        <v>767</v>
      </c>
      <c r="C118" t="s">
        <v>784</v>
      </c>
      <c r="D118" s="1" t="s">
        <v>785</v>
      </c>
      <c r="E118">
        <v>5</v>
      </c>
      <c r="F118">
        <v>50</v>
      </c>
      <c r="G118" t="s">
        <v>38</v>
      </c>
      <c r="H118" t="s">
        <v>2439</v>
      </c>
      <c r="I118" s="1" t="s">
        <v>982</v>
      </c>
      <c r="J118" s="387">
        <f t="shared" si="2"/>
        <v>1</v>
      </c>
      <c r="K118" s="387">
        <f t="shared" si="3"/>
        <v>1</v>
      </c>
    </row>
    <row r="119" spans="1:11" x14ac:dyDescent="0.25">
      <c r="A119" s="1" t="s">
        <v>769</v>
      </c>
      <c r="B119" s="1" t="s">
        <v>767</v>
      </c>
      <c r="C119" t="s">
        <v>786</v>
      </c>
      <c r="D119" s="1" t="s">
        <v>787</v>
      </c>
      <c r="E119">
        <v>15</v>
      </c>
      <c r="F119">
        <v>4</v>
      </c>
      <c r="G119" t="s">
        <v>41</v>
      </c>
      <c r="H119" t="s">
        <v>2439</v>
      </c>
      <c r="I119">
        <v>4</v>
      </c>
      <c r="J119" s="387">
        <f t="shared" si="2"/>
        <v>1</v>
      </c>
      <c r="K119" s="387">
        <f t="shared" si="3"/>
        <v>1</v>
      </c>
    </row>
    <row r="120" spans="1:11" x14ac:dyDescent="0.25">
      <c r="A120" s="1" t="s">
        <v>31</v>
      </c>
      <c r="B120" s="1" t="s">
        <v>36</v>
      </c>
      <c r="C120" t="s">
        <v>39</v>
      </c>
      <c r="D120" s="1" t="s">
        <v>40</v>
      </c>
      <c r="E120" s="1">
        <v>7</v>
      </c>
      <c r="F120">
        <v>1</v>
      </c>
      <c r="G120" t="s">
        <v>41</v>
      </c>
      <c r="H120" t="s">
        <v>2439</v>
      </c>
      <c r="I120">
        <v>1</v>
      </c>
      <c r="J120" s="387">
        <f t="shared" si="2"/>
        <v>1</v>
      </c>
      <c r="K120" s="387">
        <f t="shared" si="3"/>
        <v>1</v>
      </c>
    </row>
    <row r="121" spans="1:11" x14ac:dyDescent="0.25">
      <c r="A121" s="1" t="s">
        <v>31</v>
      </c>
      <c r="B121" s="1" t="s">
        <v>36</v>
      </c>
      <c r="C121" t="s">
        <v>56</v>
      </c>
      <c r="D121" s="1" t="s">
        <v>57</v>
      </c>
      <c r="E121" s="1">
        <v>7</v>
      </c>
      <c r="F121">
        <v>100</v>
      </c>
      <c r="G121" t="s">
        <v>38</v>
      </c>
      <c r="H121" t="s">
        <v>2439</v>
      </c>
      <c r="I121">
        <v>100</v>
      </c>
      <c r="J121" s="387">
        <f t="shared" si="2"/>
        <v>1</v>
      </c>
      <c r="K121" s="387">
        <f t="shared" si="3"/>
        <v>1</v>
      </c>
    </row>
    <row r="122" spans="1:11" x14ac:dyDescent="0.25">
      <c r="A122" s="1" t="s">
        <v>31</v>
      </c>
      <c r="B122" s="1" t="s">
        <v>36</v>
      </c>
      <c r="C122" t="s">
        <v>72</v>
      </c>
      <c r="D122" s="1" t="s">
        <v>73</v>
      </c>
      <c r="E122" s="1">
        <v>11</v>
      </c>
      <c r="F122">
        <v>100</v>
      </c>
      <c r="G122" t="s">
        <v>38</v>
      </c>
      <c r="H122" t="s">
        <v>2439</v>
      </c>
      <c r="I122">
        <v>100</v>
      </c>
      <c r="J122" s="387">
        <f t="shared" si="2"/>
        <v>1</v>
      </c>
      <c r="K122" s="387">
        <f t="shared" si="3"/>
        <v>1</v>
      </c>
    </row>
    <row r="123" spans="1:11" x14ac:dyDescent="0.25">
      <c r="A123" s="1" t="s">
        <v>31</v>
      </c>
      <c r="B123" s="1" t="s">
        <v>36</v>
      </c>
      <c r="C123" t="s">
        <v>137</v>
      </c>
      <c r="D123" s="1" t="s">
        <v>138</v>
      </c>
      <c r="E123" s="1">
        <v>7</v>
      </c>
      <c r="F123">
        <v>1</v>
      </c>
      <c r="G123" t="s">
        <v>41</v>
      </c>
      <c r="H123" t="s">
        <v>2439</v>
      </c>
      <c r="I123">
        <v>1</v>
      </c>
      <c r="J123" s="387">
        <f t="shared" si="2"/>
        <v>1</v>
      </c>
      <c r="K123" s="387">
        <f t="shared" si="3"/>
        <v>1</v>
      </c>
    </row>
    <row r="124" spans="1:11" x14ac:dyDescent="0.25">
      <c r="A124" s="1" t="s">
        <v>31</v>
      </c>
      <c r="B124" s="1" t="s">
        <v>156</v>
      </c>
      <c r="C124" t="s">
        <v>159</v>
      </c>
      <c r="D124" s="1" t="s">
        <v>160</v>
      </c>
      <c r="E124" s="1">
        <v>7</v>
      </c>
      <c r="F124">
        <v>3</v>
      </c>
      <c r="G124" t="s">
        <v>41</v>
      </c>
      <c r="H124" t="s">
        <v>2439</v>
      </c>
      <c r="I124">
        <v>3</v>
      </c>
      <c r="J124" s="387">
        <f t="shared" si="2"/>
        <v>1</v>
      </c>
      <c r="K124" s="387">
        <f t="shared" si="3"/>
        <v>1</v>
      </c>
    </row>
    <row r="125" spans="1:11" x14ac:dyDescent="0.25">
      <c r="A125" s="1" t="s">
        <v>31</v>
      </c>
      <c r="B125" s="1" t="s">
        <v>156</v>
      </c>
      <c r="C125" t="s">
        <v>228</v>
      </c>
      <c r="D125" s="1" t="s">
        <v>229</v>
      </c>
      <c r="E125" s="1">
        <v>6</v>
      </c>
      <c r="F125">
        <v>1</v>
      </c>
      <c r="G125" t="s">
        <v>41</v>
      </c>
      <c r="H125" t="s">
        <v>2439</v>
      </c>
      <c r="I125">
        <v>1</v>
      </c>
      <c r="J125" s="387">
        <f t="shared" si="2"/>
        <v>1</v>
      </c>
      <c r="K125" s="387">
        <f t="shared" si="3"/>
        <v>1</v>
      </c>
    </row>
    <row r="126" spans="1:11" x14ac:dyDescent="0.25">
      <c r="A126" s="1" t="s">
        <v>31</v>
      </c>
      <c r="B126" s="1" t="s">
        <v>251</v>
      </c>
      <c r="C126" t="s">
        <v>254</v>
      </c>
      <c r="D126" s="1" t="s">
        <v>255</v>
      </c>
      <c r="E126" s="1">
        <v>7</v>
      </c>
      <c r="F126">
        <v>80</v>
      </c>
      <c r="G126" t="s">
        <v>38</v>
      </c>
      <c r="H126" t="s">
        <v>2439</v>
      </c>
      <c r="I126">
        <v>80</v>
      </c>
      <c r="J126" s="387">
        <f t="shared" si="2"/>
        <v>1</v>
      </c>
      <c r="K126" s="387">
        <f t="shared" si="3"/>
        <v>1</v>
      </c>
    </row>
    <row r="127" spans="1:11" x14ac:dyDescent="0.25">
      <c r="A127" s="1" t="s">
        <v>31</v>
      </c>
      <c r="B127" s="1" t="s">
        <v>251</v>
      </c>
      <c r="C127" t="s">
        <v>289</v>
      </c>
      <c r="D127" s="1" t="s">
        <v>290</v>
      </c>
      <c r="E127" s="1">
        <v>7</v>
      </c>
      <c r="F127">
        <v>55</v>
      </c>
      <c r="G127" t="s">
        <v>38</v>
      </c>
      <c r="H127" t="s">
        <v>2439</v>
      </c>
      <c r="I127">
        <v>55</v>
      </c>
      <c r="J127" s="387">
        <f t="shared" si="2"/>
        <v>1</v>
      </c>
      <c r="K127" s="387">
        <f t="shared" si="3"/>
        <v>1</v>
      </c>
    </row>
    <row r="128" spans="1:11" x14ac:dyDescent="0.25">
      <c r="A128" s="1" t="s">
        <v>31</v>
      </c>
      <c r="B128" s="1" t="s">
        <v>251</v>
      </c>
      <c r="C128" t="s">
        <v>303</v>
      </c>
      <c r="D128" s="1" t="s">
        <v>304</v>
      </c>
      <c r="E128" s="1">
        <v>7</v>
      </c>
      <c r="F128">
        <v>80</v>
      </c>
      <c r="G128" t="s">
        <v>38</v>
      </c>
      <c r="H128" t="s">
        <v>2439</v>
      </c>
      <c r="I128">
        <v>100</v>
      </c>
      <c r="J128" s="387">
        <f t="shared" si="2"/>
        <v>1.25</v>
      </c>
      <c r="K128" s="387">
        <f t="shared" si="3"/>
        <v>1</v>
      </c>
    </row>
    <row r="129" spans="1:11" x14ac:dyDescent="0.25">
      <c r="A129" s="1" t="s">
        <v>31</v>
      </c>
      <c r="B129" s="1" t="s">
        <v>340</v>
      </c>
      <c r="C129" t="s">
        <v>343</v>
      </c>
      <c r="D129" s="1" t="s">
        <v>344</v>
      </c>
      <c r="E129" s="1">
        <v>7</v>
      </c>
      <c r="F129">
        <v>1</v>
      </c>
      <c r="G129" t="s">
        <v>41</v>
      </c>
      <c r="H129" t="s">
        <v>2439</v>
      </c>
      <c r="I129">
        <v>1</v>
      </c>
      <c r="J129" s="387">
        <f t="shared" si="2"/>
        <v>1</v>
      </c>
      <c r="K129" s="387">
        <f t="shared" si="3"/>
        <v>1</v>
      </c>
    </row>
    <row r="130" spans="1:11" x14ac:dyDescent="0.25">
      <c r="A130" s="1" t="s">
        <v>31</v>
      </c>
      <c r="B130" s="1" t="s">
        <v>340</v>
      </c>
      <c r="C130" t="s">
        <v>368</v>
      </c>
      <c r="D130" s="1" t="s">
        <v>369</v>
      </c>
      <c r="E130" s="1">
        <v>7</v>
      </c>
      <c r="F130">
        <v>100</v>
      </c>
      <c r="G130" t="s">
        <v>38</v>
      </c>
      <c r="H130" t="s">
        <v>2439</v>
      </c>
      <c r="I130">
        <v>100</v>
      </c>
      <c r="J130" s="387">
        <f t="shared" si="2"/>
        <v>1</v>
      </c>
      <c r="K130" s="387">
        <f t="shared" si="3"/>
        <v>1</v>
      </c>
    </row>
    <row r="131" spans="1:11" x14ac:dyDescent="0.25">
      <c r="A131" s="1" t="s">
        <v>31</v>
      </c>
      <c r="B131" s="1" t="s">
        <v>340</v>
      </c>
      <c r="C131" t="s">
        <v>390</v>
      </c>
      <c r="D131" s="1" t="s">
        <v>391</v>
      </c>
      <c r="E131" s="1">
        <v>7</v>
      </c>
      <c r="F131">
        <v>2</v>
      </c>
      <c r="G131" t="s">
        <v>41</v>
      </c>
      <c r="H131" t="s">
        <v>2439</v>
      </c>
      <c r="I131">
        <v>2</v>
      </c>
      <c r="J131" s="387">
        <f t="shared" ref="J131:J181" si="4">+I131/F131</f>
        <v>1</v>
      </c>
      <c r="K131" s="387">
        <f t="shared" ref="K131:K181" si="5">+IF(J131&gt;1,1,J131)</f>
        <v>1</v>
      </c>
    </row>
    <row r="132" spans="1:11" x14ac:dyDescent="0.25">
      <c r="A132" s="1" t="s">
        <v>31</v>
      </c>
      <c r="B132" s="1" t="s">
        <v>36</v>
      </c>
      <c r="C132" t="s">
        <v>414</v>
      </c>
      <c r="D132" s="1" t="s">
        <v>415</v>
      </c>
      <c r="E132" s="1">
        <v>7</v>
      </c>
      <c r="F132">
        <v>100</v>
      </c>
      <c r="G132" t="s">
        <v>38</v>
      </c>
      <c r="H132" t="s">
        <v>2439</v>
      </c>
      <c r="I132">
        <v>100</v>
      </c>
      <c r="J132" s="387">
        <f t="shared" si="4"/>
        <v>1</v>
      </c>
      <c r="K132" s="387">
        <f t="shared" si="5"/>
        <v>1</v>
      </c>
    </row>
    <row r="133" spans="1:11" x14ac:dyDescent="0.25">
      <c r="A133" s="1" t="s">
        <v>389</v>
      </c>
      <c r="B133" s="1" t="s">
        <v>680</v>
      </c>
      <c r="C133" t="s">
        <v>684</v>
      </c>
      <c r="D133" s="1" t="s">
        <v>685</v>
      </c>
      <c r="E133">
        <v>11</v>
      </c>
      <c r="F133">
        <v>92</v>
      </c>
      <c r="G133" t="s">
        <v>38</v>
      </c>
      <c r="H133" t="s">
        <v>2439</v>
      </c>
      <c r="I133">
        <v>92</v>
      </c>
      <c r="J133" s="387">
        <f t="shared" si="4"/>
        <v>1</v>
      </c>
      <c r="K133" s="387">
        <f t="shared" si="5"/>
        <v>1</v>
      </c>
    </row>
    <row r="134" spans="1:11" x14ac:dyDescent="0.25">
      <c r="A134" s="1" t="s">
        <v>389</v>
      </c>
      <c r="B134" s="1" t="s">
        <v>680</v>
      </c>
      <c r="C134" t="s">
        <v>687</v>
      </c>
      <c r="D134" s="1" t="s">
        <v>688</v>
      </c>
      <c r="E134">
        <v>11</v>
      </c>
      <c r="F134">
        <v>100</v>
      </c>
      <c r="G134" t="s">
        <v>38</v>
      </c>
      <c r="H134" t="s">
        <v>2439</v>
      </c>
      <c r="I134">
        <v>100</v>
      </c>
      <c r="J134" s="387">
        <f t="shared" si="4"/>
        <v>1</v>
      </c>
      <c r="K134" s="387">
        <f t="shared" si="5"/>
        <v>1</v>
      </c>
    </row>
    <row r="135" spans="1:11" x14ac:dyDescent="0.25">
      <c r="A135" s="1" t="s">
        <v>389</v>
      </c>
      <c r="B135" s="1" t="s">
        <v>680</v>
      </c>
      <c r="C135" t="s">
        <v>706</v>
      </c>
      <c r="D135" s="1" t="s">
        <v>2586</v>
      </c>
      <c r="E135">
        <v>12</v>
      </c>
      <c r="F135">
        <v>100</v>
      </c>
      <c r="G135" t="s">
        <v>38</v>
      </c>
      <c r="H135" t="s">
        <v>2439</v>
      </c>
      <c r="I135">
        <v>100</v>
      </c>
      <c r="J135" s="387">
        <f t="shared" si="4"/>
        <v>1</v>
      </c>
      <c r="K135" s="387">
        <f t="shared" si="5"/>
        <v>1</v>
      </c>
    </row>
    <row r="136" spans="1:11" x14ac:dyDescent="0.25">
      <c r="A136" s="1" t="s">
        <v>389</v>
      </c>
      <c r="B136" s="1" t="s">
        <v>680</v>
      </c>
      <c r="C136" t="s">
        <v>691</v>
      </c>
      <c r="D136" s="1" t="s">
        <v>692</v>
      </c>
      <c r="E136">
        <v>11</v>
      </c>
      <c r="F136">
        <v>83</v>
      </c>
      <c r="G136" t="s">
        <v>38</v>
      </c>
      <c r="H136" t="s">
        <v>2439</v>
      </c>
      <c r="I136">
        <v>51</v>
      </c>
      <c r="J136" s="387">
        <f t="shared" si="4"/>
        <v>0.61445783132530118</v>
      </c>
      <c r="K136" s="387">
        <f t="shared" si="5"/>
        <v>0.61445783132530118</v>
      </c>
    </row>
    <row r="137" spans="1:11" x14ac:dyDescent="0.25">
      <c r="A137" s="1" t="s">
        <v>389</v>
      </c>
      <c r="B137" s="1" t="s">
        <v>680</v>
      </c>
      <c r="C137" t="s">
        <v>693</v>
      </c>
      <c r="D137" s="1" t="s">
        <v>694</v>
      </c>
      <c r="E137">
        <v>11</v>
      </c>
      <c r="F137">
        <v>11</v>
      </c>
      <c r="G137" t="s">
        <v>38</v>
      </c>
      <c r="H137" t="s">
        <v>2439</v>
      </c>
      <c r="I137">
        <v>11</v>
      </c>
      <c r="J137" s="387">
        <f t="shared" si="4"/>
        <v>1</v>
      </c>
      <c r="K137" s="387">
        <f t="shared" si="5"/>
        <v>1</v>
      </c>
    </row>
    <row r="138" spans="1:11" x14ac:dyDescent="0.25">
      <c r="A138" s="1" t="s">
        <v>389</v>
      </c>
      <c r="B138" s="1" t="s">
        <v>680</v>
      </c>
      <c r="C138" t="s">
        <v>695</v>
      </c>
      <c r="D138" s="1" t="s">
        <v>696</v>
      </c>
      <c r="E138">
        <v>11</v>
      </c>
      <c r="F138">
        <v>12</v>
      </c>
      <c r="G138" t="s">
        <v>41</v>
      </c>
      <c r="H138" t="s">
        <v>2439</v>
      </c>
      <c r="I138">
        <v>5</v>
      </c>
      <c r="J138" s="387">
        <f t="shared" si="4"/>
        <v>0.41666666666666669</v>
      </c>
      <c r="K138" s="387">
        <f t="shared" si="5"/>
        <v>0.41666666666666669</v>
      </c>
    </row>
    <row r="139" spans="1:11" x14ac:dyDescent="0.25">
      <c r="A139" s="1" t="s">
        <v>389</v>
      </c>
      <c r="B139" s="1" t="s">
        <v>680</v>
      </c>
      <c r="C139" t="s">
        <v>697</v>
      </c>
      <c r="D139" s="1" t="s">
        <v>698</v>
      </c>
      <c r="E139">
        <v>11</v>
      </c>
      <c r="F139">
        <v>1</v>
      </c>
      <c r="G139" t="s">
        <v>41</v>
      </c>
      <c r="H139" t="s">
        <v>2439</v>
      </c>
      <c r="I139">
        <v>1</v>
      </c>
      <c r="J139" s="387">
        <f t="shared" si="4"/>
        <v>1</v>
      </c>
      <c r="K139" s="387">
        <f t="shared" si="5"/>
        <v>1</v>
      </c>
    </row>
    <row r="140" spans="1:11" x14ac:dyDescent="0.25">
      <c r="A140" s="1" t="s">
        <v>389</v>
      </c>
      <c r="B140" s="1" t="s">
        <v>680</v>
      </c>
      <c r="C140" t="s">
        <v>689</v>
      </c>
      <c r="D140" s="1" t="s">
        <v>690</v>
      </c>
      <c r="E140">
        <v>11</v>
      </c>
      <c r="F140">
        <v>140</v>
      </c>
      <c r="G140" t="s">
        <v>41</v>
      </c>
      <c r="H140" t="s">
        <v>2439</v>
      </c>
      <c r="I140">
        <v>140</v>
      </c>
      <c r="J140" s="387">
        <f t="shared" si="4"/>
        <v>1</v>
      </c>
      <c r="K140" s="387">
        <f t="shared" si="5"/>
        <v>1</v>
      </c>
    </row>
    <row r="141" spans="1:11" x14ac:dyDescent="0.25">
      <c r="A141" s="1" t="s">
        <v>389</v>
      </c>
      <c r="B141" s="1" t="s">
        <v>680</v>
      </c>
      <c r="C141" t="s">
        <v>703</v>
      </c>
      <c r="D141" s="1" t="s">
        <v>704</v>
      </c>
      <c r="E141">
        <v>11</v>
      </c>
      <c r="F141">
        <v>100</v>
      </c>
      <c r="G141" t="s">
        <v>38</v>
      </c>
      <c r="H141" t="s">
        <v>2439</v>
      </c>
      <c r="I141">
        <v>100</v>
      </c>
      <c r="J141" s="387">
        <f t="shared" si="4"/>
        <v>1</v>
      </c>
      <c r="K141" s="387">
        <f t="shared" si="5"/>
        <v>1</v>
      </c>
    </row>
    <row r="142" spans="1:11" x14ac:dyDescent="0.25">
      <c r="A142" s="1" t="s">
        <v>648</v>
      </c>
      <c r="B142" s="1" t="s">
        <v>156</v>
      </c>
      <c r="C142" t="s">
        <v>646</v>
      </c>
      <c r="D142" s="1" t="s">
        <v>647</v>
      </c>
      <c r="E142">
        <v>20</v>
      </c>
      <c r="F142">
        <v>100</v>
      </c>
      <c r="G142" t="s">
        <v>38</v>
      </c>
      <c r="H142" t="s">
        <v>2439</v>
      </c>
      <c r="I142">
        <v>100</v>
      </c>
      <c r="J142" s="387">
        <f t="shared" si="4"/>
        <v>1</v>
      </c>
      <c r="K142" s="387">
        <f t="shared" si="5"/>
        <v>1</v>
      </c>
    </row>
    <row r="143" spans="1:11" x14ac:dyDescent="0.25">
      <c r="A143" s="1" t="s">
        <v>648</v>
      </c>
      <c r="B143" s="1" t="s">
        <v>156</v>
      </c>
      <c r="C143" t="s">
        <v>649</v>
      </c>
      <c r="D143" s="1" t="s">
        <v>650</v>
      </c>
      <c r="E143">
        <v>20</v>
      </c>
      <c r="F143">
        <v>100</v>
      </c>
      <c r="G143" t="s">
        <v>38</v>
      </c>
      <c r="H143" t="s">
        <v>2439</v>
      </c>
      <c r="I143">
        <v>60</v>
      </c>
      <c r="J143" s="387">
        <f t="shared" si="4"/>
        <v>0.6</v>
      </c>
      <c r="K143" s="387">
        <f t="shared" si="5"/>
        <v>0.6</v>
      </c>
    </row>
    <row r="144" spans="1:11" x14ac:dyDescent="0.25">
      <c r="A144" s="1" t="s">
        <v>648</v>
      </c>
      <c r="B144" s="1" t="s">
        <v>156</v>
      </c>
      <c r="C144" t="s">
        <v>651</v>
      </c>
      <c r="D144" s="1" t="s">
        <v>652</v>
      </c>
      <c r="E144">
        <v>60</v>
      </c>
      <c r="F144">
        <v>100</v>
      </c>
      <c r="G144" t="s">
        <v>38</v>
      </c>
      <c r="H144" t="s">
        <v>2439</v>
      </c>
      <c r="I144">
        <v>100</v>
      </c>
      <c r="J144" s="387">
        <f t="shared" si="4"/>
        <v>1</v>
      </c>
      <c r="K144" s="387">
        <f t="shared" si="5"/>
        <v>1</v>
      </c>
    </row>
    <row r="145" spans="1:11" x14ac:dyDescent="0.25">
      <c r="A145" s="1" t="s">
        <v>683</v>
      </c>
      <c r="B145" s="1" t="s">
        <v>680</v>
      </c>
      <c r="C145" t="s">
        <v>699</v>
      </c>
      <c r="D145" s="1" t="s">
        <v>700</v>
      </c>
      <c r="E145">
        <v>60</v>
      </c>
      <c r="F145">
        <v>25</v>
      </c>
      <c r="G145" t="s">
        <v>38</v>
      </c>
      <c r="H145" t="s">
        <v>2439</v>
      </c>
      <c r="I145">
        <v>25</v>
      </c>
      <c r="J145" s="387">
        <f t="shared" si="4"/>
        <v>1</v>
      </c>
      <c r="K145" s="387">
        <f t="shared" si="5"/>
        <v>1</v>
      </c>
    </row>
    <row r="146" spans="1:11" x14ac:dyDescent="0.25">
      <c r="A146" s="1" t="s">
        <v>683</v>
      </c>
      <c r="B146" s="1" t="s">
        <v>680</v>
      </c>
      <c r="C146" t="s">
        <v>701</v>
      </c>
      <c r="D146" s="1" t="s">
        <v>702</v>
      </c>
      <c r="E146">
        <v>20</v>
      </c>
      <c r="F146">
        <v>100</v>
      </c>
      <c r="G146" t="s">
        <v>38</v>
      </c>
      <c r="H146" t="s">
        <v>2439</v>
      </c>
      <c r="I146">
        <v>100</v>
      </c>
      <c r="J146" s="387">
        <f t="shared" si="4"/>
        <v>1</v>
      </c>
      <c r="K146" s="387">
        <f t="shared" si="5"/>
        <v>1</v>
      </c>
    </row>
    <row r="147" spans="1:11" x14ac:dyDescent="0.25">
      <c r="A147" s="1" t="s">
        <v>683</v>
      </c>
      <c r="B147" s="1" t="s">
        <v>680</v>
      </c>
      <c r="C147" t="s">
        <v>705</v>
      </c>
      <c r="D147" s="1" t="s">
        <v>1171</v>
      </c>
      <c r="E147">
        <v>20</v>
      </c>
      <c r="F147">
        <v>100</v>
      </c>
      <c r="G147" t="s">
        <v>38</v>
      </c>
      <c r="H147" t="s">
        <v>2439</v>
      </c>
      <c r="I147">
        <v>100</v>
      </c>
      <c r="J147" s="387">
        <f t="shared" si="4"/>
        <v>1</v>
      </c>
      <c r="K147" s="387">
        <f t="shared" si="5"/>
        <v>1</v>
      </c>
    </row>
    <row r="148" spans="1:11" x14ac:dyDescent="0.25">
      <c r="A148" s="1" t="s">
        <v>31</v>
      </c>
      <c r="B148" s="1" t="s">
        <v>156</v>
      </c>
      <c r="C148" t="s">
        <v>182</v>
      </c>
      <c r="D148" s="1" t="s">
        <v>183</v>
      </c>
      <c r="E148" s="1">
        <v>6</v>
      </c>
      <c r="F148">
        <v>53</v>
      </c>
      <c r="G148" t="s">
        <v>38</v>
      </c>
      <c r="H148" t="s">
        <v>2439</v>
      </c>
      <c r="I148">
        <v>53</v>
      </c>
      <c r="J148" s="387">
        <f t="shared" si="4"/>
        <v>1</v>
      </c>
      <c r="K148" s="387">
        <f t="shared" si="5"/>
        <v>1</v>
      </c>
    </row>
    <row r="149" spans="1:11" x14ac:dyDescent="0.25">
      <c r="A149" s="1" t="s">
        <v>656</v>
      </c>
      <c r="B149" s="1" t="s">
        <v>741</v>
      </c>
      <c r="C149" t="s">
        <v>746</v>
      </c>
      <c r="D149" s="1" t="s">
        <v>747</v>
      </c>
      <c r="E149">
        <v>5</v>
      </c>
      <c r="F149">
        <v>1</v>
      </c>
      <c r="G149" t="s">
        <v>41</v>
      </c>
      <c r="H149" t="s">
        <v>2439</v>
      </c>
      <c r="I149">
        <v>0</v>
      </c>
      <c r="J149" s="387">
        <f t="shared" si="4"/>
        <v>0</v>
      </c>
      <c r="K149" s="387">
        <f t="shared" si="5"/>
        <v>0</v>
      </c>
    </row>
    <row r="150" spans="1:11" x14ac:dyDescent="0.25">
      <c r="A150" s="1" t="s">
        <v>656</v>
      </c>
      <c r="B150" s="1" t="s">
        <v>741</v>
      </c>
      <c r="C150" t="s">
        <v>750</v>
      </c>
      <c r="D150" s="1" t="s">
        <v>985</v>
      </c>
      <c r="E150">
        <v>5</v>
      </c>
      <c r="F150">
        <v>136</v>
      </c>
      <c r="G150" t="s">
        <v>41</v>
      </c>
      <c r="H150" t="s">
        <v>2439</v>
      </c>
      <c r="I150">
        <v>136</v>
      </c>
      <c r="J150" s="387">
        <f t="shared" si="4"/>
        <v>1</v>
      </c>
      <c r="K150" s="387">
        <f t="shared" si="5"/>
        <v>1</v>
      </c>
    </row>
    <row r="151" spans="1:11" x14ac:dyDescent="0.25">
      <c r="A151" s="1" t="s">
        <v>656</v>
      </c>
      <c r="B151" s="1" t="s">
        <v>741</v>
      </c>
      <c r="C151" t="s">
        <v>752</v>
      </c>
      <c r="D151" s="1" t="s">
        <v>753</v>
      </c>
      <c r="E151">
        <v>2</v>
      </c>
      <c r="F151">
        <v>6</v>
      </c>
      <c r="G151" t="s">
        <v>41</v>
      </c>
      <c r="H151" t="s">
        <v>2439</v>
      </c>
      <c r="I151">
        <v>0</v>
      </c>
      <c r="J151" s="387">
        <f t="shared" si="4"/>
        <v>0</v>
      </c>
      <c r="K151" s="387">
        <f t="shared" si="5"/>
        <v>0</v>
      </c>
    </row>
    <row r="152" spans="1:11" x14ac:dyDescent="0.25">
      <c r="A152" s="1" t="s">
        <v>656</v>
      </c>
      <c r="B152" s="1" t="s">
        <v>741</v>
      </c>
      <c r="C152" t="s">
        <v>754</v>
      </c>
      <c r="D152" s="1" t="s">
        <v>755</v>
      </c>
      <c r="E152">
        <v>5</v>
      </c>
      <c r="F152">
        <v>5</v>
      </c>
      <c r="G152" t="s">
        <v>38</v>
      </c>
      <c r="H152" t="s">
        <v>2439</v>
      </c>
      <c r="I152">
        <v>5</v>
      </c>
      <c r="J152" s="387">
        <f t="shared" si="4"/>
        <v>1</v>
      </c>
      <c r="K152" s="387">
        <f t="shared" si="5"/>
        <v>1</v>
      </c>
    </row>
    <row r="153" spans="1:11" x14ac:dyDescent="0.25">
      <c r="A153" s="1" t="s">
        <v>656</v>
      </c>
      <c r="B153" s="1" t="s">
        <v>741</v>
      </c>
      <c r="C153" t="s">
        <v>758</v>
      </c>
      <c r="D153" s="1" t="s">
        <v>759</v>
      </c>
      <c r="E153">
        <v>8</v>
      </c>
      <c r="F153">
        <v>100</v>
      </c>
      <c r="G153" t="s">
        <v>38</v>
      </c>
      <c r="H153" t="s">
        <v>2439</v>
      </c>
      <c r="I153">
        <v>100</v>
      </c>
      <c r="J153" s="387">
        <f t="shared" si="4"/>
        <v>1</v>
      </c>
      <c r="K153" s="387">
        <f t="shared" si="5"/>
        <v>1</v>
      </c>
    </row>
    <row r="154" spans="1:11" x14ac:dyDescent="0.25">
      <c r="A154" s="1" t="s">
        <v>656</v>
      </c>
      <c r="B154" s="1" t="s">
        <v>741</v>
      </c>
      <c r="C154" t="s">
        <v>760</v>
      </c>
      <c r="D154" s="1" t="s">
        <v>761</v>
      </c>
      <c r="E154">
        <v>3</v>
      </c>
      <c r="F154">
        <v>20</v>
      </c>
      <c r="G154" t="s">
        <v>38</v>
      </c>
      <c r="H154" t="s">
        <v>2439</v>
      </c>
      <c r="I154">
        <v>20</v>
      </c>
      <c r="J154" s="387">
        <f t="shared" si="4"/>
        <v>1</v>
      </c>
      <c r="K154" s="387">
        <f t="shared" si="5"/>
        <v>1</v>
      </c>
    </row>
    <row r="155" spans="1:11" x14ac:dyDescent="0.25">
      <c r="A155" s="1" t="s">
        <v>656</v>
      </c>
      <c r="B155" s="1" t="s">
        <v>741</v>
      </c>
      <c r="C155" t="s">
        <v>748</v>
      </c>
      <c r="D155" s="1" t="s">
        <v>749</v>
      </c>
      <c r="E155">
        <v>10</v>
      </c>
      <c r="F155">
        <v>2</v>
      </c>
      <c r="G155" t="s">
        <v>41</v>
      </c>
      <c r="H155" t="s">
        <v>2439</v>
      </c>
      <c r="I155">
        <v>2</v>
      </c>
      <c r="J155" s="387">
        <f t="shared" si="4"/>
        <v>1</v>
      </c>
      <c r="K155" s="387">
        <f t="shared" si="5"/>
        <v>1</v>
      </c>
    </row>
    <row r="156" spans="1:11" x14ac:dyDescent="0.25">
      <c r="A156" s="1" t="s">
        <v>656</v>
      </c>
      <c r="B156" s="1" t="s">
        <v>791</v>
      </c>
      <c r="C156" t="s">
        <v>795</v>
      </c>
      <c r="D156" s="1" t="s">
        <v>796</v>
      </c>
      <c r="E156">
        <v>10</v>
      </c>
      <c r="F156">
        <v>100</v>
      </c>
      <c r="G156" t="s">
        <v>38</v>
      </c>
      <c r="H156" t="s">
        <v>2439</v>
      </c>
      <c r="I156">
        <v>100</v>
      </c>
      <c r="J156" s="387">
        <f t="shared" si="4"/>
        <v>1</v>
      </c>
      <c r="K156" s="387">
        <f t="shared" si="5"/>
        <v>1</v>
      </c>
    </row>
    <row r="157" spans="1:11" x14ac:dyDescent="0.25">
      <c r="A157" s="1" t="s">
        <v>656</v>
      </c>
      <c r="B157" s="1" t="s">
        <v>791</v>
      </c>
      <c r="C157" t="s">
        <v>799</v>
      </c>
      <c r="D157" s="1" t="s">
        <v>1069</v>
      </c>
      <c r="E157">
        <v>5</v>
      </c>
      <c r="F157">
        <v>2</v>
      </c>
      <c r="G157" t="s">
        <v>41</v>
      </c>
      <c r="H157" t="s">
        <v>2439</v>
      </c>
      <c r="I157">
        <v>2</v>
      </c>
      <c r="J157" s="387">
        <f t="shared" si="4"/>
        <v>1</v>
      </c>
      <c r="K157" s="387">
        <f t="shared" si="5"/>
        <v>1</v>
      </c>
    </row>
    <row r="158" spans="1:11" x14ac:dyDescent="0.25">
      <c r="A158" s="1" t="s">
        <v>656</v>
      </c>
      <c r="B158" s="1" t="s">
        <v>741</v>
      </c>
      <c r="C158" t="s">
        <v>1082</v>
      </c>
      <c r="D158" s="1" t="s">
        <v>1083</v>
      </c>
      <c r="E158">
        <v>10</v>
      </c>
      <c r="F158">
        <v>1</v>
      </c>
      <c r="G158" t="s">
        <v>41</v>
      </c>
      <c r="H158" t="s">
        <v>2439</v>
      </c>
      <c r="I158">
        <v>1</v>
      </c>
      <c r="J158" s="387">
        <f t="shared" si="4"/>
        <v>1</v>
      </c>
      <c r="K158" s="387">
        <f t="shared" si="5"/>
        <v>1</v>
      </c>
    </row>
    <row r="159" spans="1:11" x14ac:dyDescent="0.25">
      <c r="A159" s="1" t="s">
        <v>656</v>
      </c>
      <c r="B159" s="1" t="s">
        <v>791</v>
      </c>
      <c r="C159" t="s">
        <v>800</v>
      </c>
      <c r="D159" s="1" t="s">
        <v>801</v>
      </c>
      <c r="E159">
        <v>15</v>
      </c>
      <c r="F159">
        <v>60</v>
      </c>
      <c r="G159" t="s">
        <v>38</v>
      </c>
      <c r="H159" t="s">
        <v>2439</v>
      </c>
      <c r="I159">
        <v>60</v>
      </c>
      <c r="J159" s="387">
        <f t="shared" si="4"/>
        <v>1</v>
      </c>
      <c r="K159" s="387">
        <f t="shared" si="5"/>
        <v>1</v>
      </c>
    </row>
    <row r="160" spans="1:11" x14ac:dyDescent="0.25">
      <c r="A160" s="1" t="s">
        <v>656</v>
      </c>
      <c r="B160" s="1" t="s">
        <v>791</v>
      </c>
      <c r="C160" t="s">
        <v>802</v>
      </c>
      <c r="D160" s="1" t="s">
        <v>2443</v>
      </c>
      <c r="E160">
        <v>5</v>
      </c>
      <c r="F160">
        <v>100</v>
      </c>
      <c r="G160" t="s">
        <v>38</v>
      </c>
      <c r="H160" t="s">
        <v>2439</v>
      </c>
      <c r="I160">
        <v>100</v>
      </c>
      <c r="J160" s="387">
        <f t="shared" si="4"/>
        <v>1</v>
      </c>
      <c r="K160" s="387">
        <f t="shared" si="5"/>
        <v>1</v>
      </c>
    </row>
    <row r="161" spans="1:11" x14ac:dyDescent="0.25">
      <c r="A161" s="1" t="s">
        <v>656</v>
      </c>
      <c r="B161" s="1" t="s">
        <v>741</v>
      </c>
      <c r="C161" t="s">
        <v>756</v>
      </c>
      <c r="D161" s="1" t="s">
        <v>757</v>
      </c>
      <c r="E161">
        <v>10</v>
      </c>
      <c r="F161">
        <v>1</v>
      </c>
      <c r="G161" t="s">
        <v>41</v>
      </c>
      <c r="H161" t="s">
        <v>2439</v>
      </c>
      <c r="I161">
        <v>1</v>
      </c>
      <c r="J161" s="387">
        <f t="shared" si="4"/>
        <v>1</v>
      </c>
      <c r="K161" s="387">
        <f t="shared" si="5"/>
        <v>1</v>
      </c>
    </row>
    <row r="162" spans="1:11" x14ac:dyDescent="0.25">
      <c r="A162" s="1" t="s">
        <v>656</v>
      </c>
      <c r="B162" s="1" t="s">
        <v>791</v>
      </c>
      <c r="C162" t="s">
        <v>797</v>
      </c>
      <c r="D162" s="1" t="s">
        <v>798</v>
      </c>
      <c r="E162">
        <v>2</v>
      </c>
      <c r="F162">
        <v>1</v>
      </c>
      <c r="G162" t="s">
        <v>41</v>
      </c>
      <c r="H162" t="s">
        <v>2439</v>
      </c>
      <c r="I162">
        <v>0</v>
      </c>
      <c r="J162" s="387">
        <f t="shared" si="4"/>
        <v>0</v>
      </c>
      <c r="K162" s="387">
        <f t="shared" si="5"/>
        <v>0</v>
      </c>
    </row>
    <row r="163" spans="1:11" x14ac:dyDescent="0.25">
      <c r="A163" s="1" t="s">
        <v>656</v>
      </c>
      <c r="B163" s="1" t="s">
        <v>156</v>
      </c>
      <c r="C163" t="s">
        <v>654</v>
      </c>
      <c r="D163" s="1" t="s">
        <v>655</v>
      </c>
      <c r="E163">
        <v>5</v>
      </c>
      <c r="F163">
        <v>100</v>
      </c>
      <c r="G163" t="s">
        <v>38</v>
      </c>
      <c r="H163" t="s">
        <v>2439</v>
      </c>
      <c r="I163">
        <v>80</v>
      </c>
      <c r="J163" s="387">
        <f t="shared" si="4"/>
        <v>0.8</v>
      </c>
      <c r="K163" s="387">
        <f t="shared" si="5"/>
        <v>0.8</v>
      </c>
    </row>
    <row r="164" spans="1:11" x14ac:dyDescent="0.25">
      <c r="A164" s="1" t="s">
        <v>584</v>
      </c>
      <c r="B164" s="1" t="s">
        <v>606</v>
      </c>
      <c r="C164" t="s">
        <v>608</v>
      </c>
      <c r="D164" s="1" t="s">
        <v>609</v>
      </c>
      <c r="E164">
        <v>5</v>
      </c>
      <c r="F164">
        <v>50</v>
      </c>
      <c r="G164" t="s">
        <v>38</v>
      </c>
      <c r="H164" t="s">
        <v>2439</v>
      </c>
      <c r="I164">
        <v>50</v>
      </c>
      <c r="J164" s="387">
        <f t="shared" si="4"/>
        <v>1</v>
      </c>
      <c r="K164" s="387">
        <f t="shared" si="5"/>
        <v>1</v>
      </c>
    </row>
    <row r="165" spans="1:11" x14ac:dyDescent="0.25">
      <c r="A165" s="1" t="s">
        <v>584</v>
      </c>
      <c r="B165" s="1" t="s">
        <v>606</v>
      </c>
      <c r="C165" t="s">
        <v>610</v>
      </c>
      <c r="D165" s="1" t="s">
        <v>611</v>
      </c>
      <c r="E165">
        <v>9</v>
      </c>
      <c r="F165">
        <v>10</v>
      </c>
      <c r="G165" t="s">
        <v>38</v>
      </c>
      <c r="H165" t="s">
        <v>2439</v>
      </c>
      <c r="I165">
        <v>10</v>
      </c>
      <c r="J165" s="387">
        <f t="shared" si="4"/>
        <v>1</v>
      </c>
      <c r="K165" s="387">
        <f t="shared" si="5"/>
        <v>1</v>
      </c>
    </row>
    <row r="166" spans="1:11" x14ac:dyDescent="0.25">
      <c r="A166" s="1" t="s">
        <v>584</v>
      </c>
      <c r="B166" s="1" t="s">
        <v>606</v>
      </c>
      <c r="C166" t="s">
        <v>615</v>
      </c>
      <c r="D166" s="1" t="s">
        <v>616</v>
      </c>
      <c r="E166">
        <v>5</v>
      </c>
      <c r="F166">
        <v>1</v>
      </c>
      <c r="G166" t="s">
        <v>2546</v>
      </c>
      <c r="H166" t="s">
        <v>2439</v>
      </c>
      <c r="I166">
        <v>1</v>
      </c>
      <c r="J166" s="387">
        <f t="shared" si="4"/>
        <v>1</v>
      </c>
      <c r="K166" s="387">
        <f t="shared" si="5"/>
        <v>1</v>
      </c>
    </row>
    <row r="167" spans="1:11" x14ac:dyDescent="0.25">
      <c r="A167" s="1" t="s">
        <v>584</v>
      </c>
      <c r="B167" s="1" t="s">
        <v>606</v>
      </c>
      <c r="C167" t="s">
        <v>612</v>
      </c>
      <c r="D167" s="1" t="s">
        <v>2292</v>
      </c>
      <c r="E167">
        <v>5</v>
      </c>
      <c r="F167">
        <v>25</v>
      </c>
      <c r="G167" t="s">
        <v>38</v>
      </c>
      <c r="H167" t="s">
        <v>2439</v>
      </c>
      <c r="I167">
        <v>25</v>
      </c>
      <c r="J167" s="387">
        <f t="shared" si="4"/>
        <v>1</v>
      </c>
      <c r="K167" s="387">
        <f t="shared" si="5"/>
        <v>1</v>
      </c>
    </row>
    <row r="168" spans="1:11" x14ac:dyDescent="0.25">
      <c r="A168" s="1" t="s">
        <v>584</v>
      </c>
      <c r="B168" s="1" t="s">
        <v>606</v>
      </c>
      <c r="C168" t="s">
        <v>613</v>
      </c>
      <c r="D168" s="1" t="s">
        <v>614</v>
      </c>
      <c r="E168">
        <v>5</v>
      </c>
      <c r="F168">
        <v>350</v>
      </c>
      <c r="G168" t="s">
        <v>41</v>
      </c>
      <c r="H168" t="s">
        <v>2439</v>
      </c>
      <c r="I168">
        <v>350</v>
      </c>
      <c r="J168" s="387">
        <f t="shared" si="4"/>
        <v>1</v>
      </c>
      <c r="K168" s="387">
        <f t="shared" si="5"/>
        <v>1</v>
      </c>
    </row>
    <row r="169" spans="1:11" x14ac:dyDescent="0.25">
      <c r="A169" s="1" t="s">
        <v>584</v>
      </c>
      <c r="B169" s="1" t="s">
        <v>606</v>
      </c>
      <c r="C169" t="s">
        <v>617</v>
      </c>
      <c r="D169" s="1" t="s">
        <v>618</v>
      </c>
      <c r="E169">
        <v>5</v>
      </c>
      <c r="F169">
        <v>25</v>
      </c>
      <c r="G169" t="s">
        <v>41</v>
      </c>
      <c r="H169" t="s">
        <v>2439</v>
      </c>
      <c r="I169">
        <v>25</v>
      </c>
      <c r="J169" s="387">
        <f t="shared" si="4"/>
        <v>1</v>
      </c>
      <c r="K169" s="387">
        <f t="shared" si="5"/>
        <v>1</v>
      </c>
    </row>
    <row r="170" spans="1:11" x14ac:dyDescent="0.25">
      <c r="A170" s="1" t="s">
        <v>584</v>
      </c>
      <c r="B170" s="1" t="s">
        <v>606</v>
      </c>
      <c r="C170" t="s">
        <v>619</v>
      </c>
      <c r="D170" s="1" t="s">
        <v>620</v>
      </c>
      <c r="E170">
        <v>5</v>
      </c>
      <c r="F170">
        <v>25</v>
      </c>
      <c r="G170" t="s">
        <v>41</v>
      </c>
      <c r="H170" t="s">
        <v>2439</v>
      </c>
      <c r="I170">
        <v>15</v>
      </c>
      <c r="J170" s="387">
        <f t="shared" si="4"/>
        <v>0.6</v>
      </c>
      <c r="K170" s="387">
        <f t="shared" si="5"/>
        <v>0.6</v>
      </c>
    </row>
    <row r="171" spans="1:11" x14ac:dyDescent="0.25">
      <c r="A171" s="1" t="s">
        <v>584</v>
      </c>
      <c r="B171" s="1" t="s">
        <v>606</v>
      </c>
      <c r="C171" t="s">
        <v>621</v>
      </c>
      <c r="D171" s="1" t="s">
        <v>622</v>
      </c>
      <c r="E171">
        <v>6</v>
      </c>
      <c r="F171">
        <v>15</v>
      </c>
      <c r="G171" t="s">
        <v>41</v>
      </c>
      <c r="H171" t="s">
        <v>2439</v>
      </c>
      <c r="I171">
        <v>15</v>
      </c>
      <c r="J171" s="387">
        <f t="shared" si="4"/>
        <v>1</v>
      </c>
      <c r="K171" s="387">
        <f t="shared" si="5"/>
        <v>1</v>
      </c>
    </row>
    <row r="172" spans="1:11" x14ac:dyDescent="0.25">
      <c r="A172" s="1" t="s">
        <v>584</v>
      </c>
      <c r="B172" s="1" t="s">
        <v>586</v>
      </c>
      <c r="C172" t="s">
        <v>588</v>
      </c>
      <c r="D172" s="1" t="s">
        <v>589</v>
      </c>
      <c r="E172">
        <v>6</v>
      </c>
      <c r="F172">
        <v>1</v>
      </c>
      <c r="G172" t="s">
        <v>41</v>
      </c>
      <c r="H172" t="s">
        <v>2439</v>
      </c>
      <c r="I172">
        <v>1</v>
      </c>
      <c r="J172" s="387">
        <f t="shared" si="4"/>
        <v>1</v>
      </c>
      <c r="K172" s="387">
        <f t="shared" si="5"/>
        <v>1</v>
      </c>
    </row>
    <row r="173" spans="1:11" x14ac:dyDescent="0.25">
      <c r="A173" s="1" t="s">
        <v>584</v>
      </c>
      <c r="B173" s="1" t="s">
        <v>591</v>
      </c>
      <c r="C173" t="s">
        <v>593</v>
      </c>
      <c r="D173" s="1" t="s">
        <v>594</v>
      </c>
      <c r="E173">
        <v>6</v>
      </c>
      <c r="F173">
        <v>20</v>
      </c>
      <c r="G173" t="s">
        <v>38</v>
      </c>
      <c r="H173" t="s">
        <v>2439</v>
      </c>
      <c r="I173">
        <v>20</v>
      </c>
      <c r="J173" s="387">
        <f t="shared" si="4"/>
        <v>1</v>
      </c>
      <c r="K173" s="387">
        <f t="shared" si="5"/>
        <v>1</v>
      </c>
    </row>
    <row r="174" spans="1:11" x14ac:dyDescent="0.25">
      <c r="A174" s="1" t="s">
        <v>584</v>
      </c>
      <c r="B174" s="1" t="s">
        <v>591</v>
      </c>
      <c r="C174" t="s">
        <v>595</v>
      </c>
      <c r="D174" s="1" t="s">
        <v>596</v>
      </c>
      <c r="E174">
        <v>5</v>
      </c>
      <c r="F174">
        <v>1</v>
      </c>
      <c r="G174" t="s">
        <v>41</v>
      </c>
      <c r="H174" t="s">
        <v>2439</v>
      </c>
      <c r="I174">
        <v>1</v>
      </c>
      <c r="J174" s="387">
        <f t="shared" si="4"/>
        <v>1</v>
      </c>
      <c r="K174" s="387">
        <f t="shared" si="5"/>
        <v>1</v>
      </c>
    </row>
    <row r="175" spans="1:11" x14ac:dyDescent="0.25">
      <c r="A175" s="1" t="s">
        <v>584</v>
      </c>
      <c r="B175" s="1" t="s">
        <v>591</v>
      </c>
      <c r="C175" t="s">
        <v>597</v>
      </c>
      <c r="D175" s="1" t="s">
        <v>598</v>
      </c>
      <c r="E175">
        <v>5</v>
      </c>
      <c r="F175">
        <v>30</v>
      </c>
      <c r="G175" t="s">
        <v>38</v>
      </c>
      <c r="H175" t="s">
        <v>2439</v>
      </c>
      <c r="I175">
        <v>30</v>
      </c>
      <c r="J175" s="387">
        <f t="shared" si="4"/>
        <v>1</v>
      </c>
      <c r="K175" s="387">
        <f t="shared" si="5"/>
        <v>1</v>
      </c>
    </row>
    <row r="176" spans="1:11" x14ac:dyDescent="0.25">
      <c r="A176" s="1" t="s">
        <v>584</v>
      </c>
      <c r="B176" s="1" t="s">
        <v>591</v>
      </c>
      <c r="C176" t="s">
        <v>599</v>
      </c>
      <c r="D176" s="1" t="s">
        <v>600</v>
      </c>
      <c r="E176">
        <v>6</v>
      </c>
      <c r="F176">
        <v>30</v>
      </c>
      <c r="G176" t="s">
        <v>38</v>
      </c>
      <c r="H176" t="s">
        <v>2439</v>
      </c>
      <c r="I176">
        <v>30</v>
      </c>
      <c r="J176" s="387">
        <f t="shared" si="4"/>
        <v>1</v>
      </c>
      <c r="K176" s="387">
        <f t="shared" si="5"/>
        <v>1</v>
      </c>
    </row>
    <row r="177" spans="1:11" x14ac:dyDescent="0.25">
      <c r="A177" s="1" t="s">
        <v>584</v>
      </c>
      <c r="B177" s="1" t="s">
        <v>591</v>
      </c>
      <c r="C177" t="s">
        <v>601</v>
      </c>
      <c r="D177" s="1" t="s">
        <v>602</v>
      </c>
      <c r="E177">
        <v>6</v>
      </c>
      <c r="F177">
        <v>1</v>
      </c>
      <c r="G177" t="s">
        <v>41</v>
      </c>
      <c r="H177" t="s">
        <v>2439</v>
      </c>
      <c r="I177">
        <v>1</v>
      </c>
      <c r="J177" s="387">
        <f t="shared" si="4"/>
        <v>1</v>
      </c>
      <c r="K177" s="387">
        <f t="shared" si="5"/>
        <v>1</v>
      </c>
    </row>
    <row r="178" spans="1:11" x14ac:dyDescent="0.25">
      <c r="A178" s="1" t="s">
        <v>584</v>
      </c>
      <c r="B178" s="1" t="s">
        <v>624</v>
      </c>
      <c r="C178" t="s">
        <v>626</v>
      </c>
      <c r="D178" s="1" t="s">
        <v>627</v>
      </c>
      <c r="E178">
        <v>5</v>
      </c>
      <c r="F178">
        <v>15</v>
      </c>
      <c r="G178" t="s">
        <v>41</v>
      </c>
      <c r="H178" t="s">
        <v>2439</v>
      </c>
      <c r="I178">
        <v>15</v>
      </c>
      <c r="J178" s="387">
        <f t="shared" si="4"/>
        <v>1</v>
      </c>
      <c r="K178" s="387">
        <f t="shared" si="5"/>
        <v>1</v>
      </c>
    </row>
    <row r="179" spans="1:11" x14ac:dyDescent="0.25">
      <c r="A179" s="1" t="s">
        <v>584</v>
      </c>
      <c r="B179" s="1" t="s">
        <v>624</v>
      </c>
      <c r="C179" t="s">
        <v>628</v>
      </c>
      <c r="D179" s="1" t="s">
        <v>629</v>
      </c>
      <c r="E179">
        <v>5</v>
      </c>
      <c r="F179">
        <v>20</v>
      </c>
      <c r="G179" t="s">
        <v>41</v>
      </c>
      <c r="H179" t="s">
        <v>2439</v>
      </c>
      <c r="I179">
        <v>20</v>
      </c>
      <c r="J179" s="387">
        <f t="shared" si="4"/>
        <v>1</v>
      </c>
      <c r="K179" s="387">
        <f t="shared" si="5"/>
        <v>1</v>
      </c>
    </row>
    <row r="180" spans="1:11" x14ac:dyDescent="0.25">
      <c r="A180" s="1" t="s">
        <v>584</v>
      </c>
      <c r="B180" s="1" t="s">
        <v>624</v>
      </c>
      <c r="C180" t="s">
        <v>630</v>
      </c>
      <c r="D180" s="1" t="s">
        <v>631</v>
      </c>
      <c r="E180">
        <v>6</v>
      </c>
      <c r="F180">
        <v>100</v>
      </c>
      <c r="G180" t="s">
        <v>38</v>
      </c>
      <c r="H180" t="s">
        <v>2439</v>
      </c>
      <c r="I180">
        <v>93</v>
      </c>
      <c r="J180" s="387">
        <f t="shared" si="4"/>
        <v>0.93</v>
      </c>
      <c r="K180" s="387">
        <f t="shared" si="5"/>
        <v>0.93</v>
      </c>
    </row>
    <row r="181" spans="1:11" x14ac:dyDescent="0.25">
      <c r="A181" s="1" t="s">
        <v>584</v>
      </c>
      <c r="B181" s="1" t="s">
        <v>591</v>
      </c>
      <c r="C181" t="s">
        <v>603</v>
      </c>
      <c r="D181" s="1" t="s">
        <v>604</v>
      </c>
      <c r="E181">
        <v>5</v>
      </c>
      <c r="F181">
        <v>100</v>
      </c>
      <c r="G181" t="s">
        <v>38</v>
      </c>
      <c r="H181" t="s">
        <v>2439</v>
      </c>
      <c r="I181">
        <v>21</v>
      </c>
      <c r="J181" s="387">
        <f t="shared" si="4"/>
        <v>0.21</v>
      </c>
      <c r="K181" s="387">
        <f t="shared" si="5"/>
        <v>0.21</v>
      </c>
    </row>
    <row r="182" spans="1:11" x14ac:dyDescent="0.25">
      <c r="A182"/>
      <c r="B182"/>
      <c r="D182"/>
    </row>
    <row r="183" spans="1:11" x14ac:dyDescent="0.25">
      <c r="A183"/>
      <c r="B183"/>
      <c r="D183"/>
    </row>
    <row r="184" spans="1:11" x14ac:dyDescent="0.25">
      <c r="A184"/>
      <c r="B184"/>
      <c r="D184"/>
    </row>
    <row r="185" spans="1:11" x14ac:dyDescent="0.25">
      <c r="A185"/>
      <c r="B185"/>
      <c r="D185"/>
    </row>
    <row r="186" spans="1:11" x14ac:dyDescent="0.25">
      <c r="A186"/>
      <c r="B186"/>
      <c r="D186"/>
    </row>
    <row r="187" spans="1:11" x14ac:dyDescent="0.25">
      <c r="A187"/>
      <c r="B187"/>
      <c r="D187"/>
    </row>
    <row r="188" spans="1:11" x14ac:dyDescent="0.25">
      <c r="A188"/>
      <c r="B188"/>
      <c r="D188"/>
    </row>
    <row r="189" spans="1:11" x14ac:dyDescent="0.25">
      <c r="A189"/>
      <c r="B189"/>
      <c r="D189"/>
    </row>
    <row r="190" spans="1:11" x14ac:dyDescent="0.25">
      <c r="A190"/>
      <c r="B190"/>
      <c r="D190"/>
    </row>
    <row r="191" spans="1:11" x14ac:dyDescent="0.25">
      <c r="A191"/>
      <c r="B191"/>
      <c r="D191"/>
    </row>
    <row r="192" spans="1:11" x14ac:dyDescent="0.25">
      <c r="A192"/>
      <c r="B192"/>
      <c r="D192"/>
    </row>
    <row r="193" spans="1:4" x14ac:dyDescent="0.25">
      <c r="A193"/>
      <c r="B193"/>
      <c r="D193"/>
    </row>
    <row r="194" spans="1:4" x14ac:dyDescent="0.25">
      <c r="A194"/>
      <c r="B194"/>
      <c r="D194"/>
    </row>
    <row r="195" spans="1:4" x14ac:dyDescent="0.25">
      <c r="A195"/>
      <c r="B195"/>
      <c r="D195"/>
    </row>
    <row r="196" spans="1:4" x14ac:dyDescent="0.25">
      <c r="A196"/>
      <c r="B196"/>
      <c r="D196"/>
    </row>
    <row r="197" spans="1:4" x14ac:dyDescent="0.25">
      <c r="A197"/>
      <c r="B197"/>
      <c r="D197"/>
    </row>
    <row r="198" spans="1:4" x14ac:dyDescent="0.25">
      <c r="A198"/>
      <c r="B198"/>
      <c r="D198"/>
    </row>
    <row r="199" spans="1:4" x14ac:dyDescent="0.25">
      <c r="A199"/>
      <c r="B199"/>
      <c r="D199"/>
    </row>
    <row r="200" spans="1:4" x14ac:dyDescent="0.25">
      <c r="A200"/>
      <c r="B200"/>
      <c r="D200"/>
    </row>
    <row r="201" spans="1:4" x14ac:dyDescent="0.25">
      <c r="A201"/>
      <c r="B201"/>
      <c r="D201"/>
    </row>
    <row r="202" spans="1:4" x14ac:dyDescent="0.25">
      <c r="A202"/>
      <c r="B202"/>
      <c r="D202"/>
    </row>
    <row r="203" spans="1:4" x14ac:dyDescent="0.25">
      <c r="A203"/>
      <c r="B203"/>
      <c r="D203"/>
    </row>
    <row r="204" spans="1:4" x14ac:dyDescent="0.25">
      <c r="A204"/>
      <c r="B204"/>
      <c r="D204"/>
    </row>
    <row r="205" spans="1:4" x14ac:dyDescent="0.25">
      <c r="A205"/>
      <c r="B205"/>
      <c r="D205"/>
    </row>
    <row r="206" spans="1:4" x14ac:dyDescent="0.25">
      <c r="A206"/>
      <c r="B206"/>
      <c r="D206"/>
    </row>
    <row r="207" spans="1:4" x14ac:dyDescent="0.25">
      <c r="A207"/>
      <c r="B207"/>
      <c r="D207"/>
    </row>
    <row r="208" spans="1:4" x14ac:dyDescent="0.25">
      <c r="A208"/>
      <c r="B208"/>
      <c r="D208"/>
    </row>
    <row r="209" spans="1:4" x14ac:dyDescent="0.25">
      <c r="A209"/>
      <c r="B209"/>
      <c r="D209"/>
    </row>
    <row r="210" spans="1:4" x14ac:dyDescent="0.25">
      <c r="A210"/>
      <c r="B210"/>
      <c r="D210"/>
    </row>
    <row r="211" spans="1:4" x14ac:dyDescent="0.25">
      <c r="A211"/>
      <c r="B211"/>
      <c r="D211"/>
    </row>
    <row r="212" spans="1:4" x14ac:dyDescent="0.25">
      <c r="A212"/>
      <c r="B212"/>
      <c r="D212"/>
    </row>
    <row r="213" spans="1:4" x14ac:dyDescent="0.25">
      <c r="A213"/>
      <c r="B213"/>
      <c r="D213"/>
    </row>
    <row r="214" spans="1:4" x14ac:dyDescent="0.25">
      <c r="A214"/>
      <c r="B214"/>
      <c r="D214"/>
    </row>
    <row r="215" spans="1:4" x14ac:dyDescent="0.25">
      <c r="A215"/>
      <c r="B215"/>
      <c r="D215"/>
    </row>
    <row r="216" spans="1:4" x14ac:dyDescent="0.25">
      <c r="A216"/>
      <c r="B216"/>
      <c r="D216"/>
    </row>
    <row r="217" spans="1:4" x14ac:dyDescent="0.25">
      <c r="A217"/>
      <c r="B217"/>
      <c r="D217"/>
    </row>
    <row r="218" spans="1:4" x14ac:dyDescent="0.25">
      <c r="A218"/>
      <c r="B218"/>
      <c r="D218"/>
    </row>
    <row r="219" spans="1:4" x14ac:dyDescent="0.25">
      <c r="A219"/>
      <c r="B219"/>
      <c r="D219"/>
    </row>
    <row r="220" spans="1:4" x14ac:dyDescent="0.25">
      <c r="A220"/>
      <c r="B220"/>
      <c r="D220"/>
    </row>
    <row r="221" spans="1:4" x14ac:dyDescent="0.25">
      <c r="A221"/>
      <c r="B221"/>
      <c r="D221"/>
    </row>
    <row r="222" spans="1:4" x14ac:dyDescent="0.25">
      <c r="A222"/>
      <c r="B222"/>
      <c r="D222"/>
    </row>
    <row r="223" spans="1:4" x14ac:dyDescent="0.25">
      <c r="A223"/>
      <c r="B223"/>
      <c r="D223"/>
    </row>
    <row r="224" spans="1:4" x14ac:dyDescent="0.25">
      <c r="A224"/>
      <c r="B224"/>
      <c r="D224"/>
    </row>
    <row r="225" spans="1:4" x14ac:dyDescent="0.25">
      <c r="A225"/>
      <c r="B225"/>
      <c r="D225"/>
    </row>
    <row r="226" spans="1:4" x14ac:dyDescent="0.25">
      <c r="A226"/>
      <c r="B226"/>
      <c r="D226"/>
    </row>
    <row r="227" spans="1:4" x14ac:dyDescent="0.25">
      <c r="A227"/>
      <c r="B227"/>
      <c r="D227"/>
    </row>
    <row r="228" spans="1:4" x14ac:dyDescent="0.25">
      <c r="A228"/>
      <c r="B228"/>
      <c r="D228"/>
    </row>
    <row r="229" spans="1:4" x14ac:dyDescent="0.25">
      <c r="A229"/>
      <c r="B229"/>
      <c r="D229"/>
    </row>
    <row r="230" spans="1:4" x14ac:dyDescent="0.25">
      <c r="A230"/>
      <c r="B230"/>
      <c r="D230"/>
    </row>
    <row r="231" spans="1:4" x14ac:dyDescent="0.25">
      <c r="A231"/>
      <c r="B231"/>
      <c r="D231"/>
    </row>
    <row r="232" spans="1:4" x14ac:dyDescent="0.25">
      <c r="A232"/>
      <c r="B232"/>
      <c r="D232"/>
    </row>
    <row r="233" spans="1:4" x14ac:dyDescent="0.25">
      <c r="A233"/>
      <c r="B233"/>
      <c r="D233"/>
    </row>
    <row r="234" spans="1:4" x14ac:dyDescent="0.25">
      <c r="A234"/>
      <c r="B234"/>
      <c r="D234"/>
    </row>
    <row r="235" spans="1:4" x14ac:dyDescent="0.25">
      <c r="A235"/>
      <c r="B235"/>
      <c r="D235"/>
    </row>
    <row r="236" spans="1:4" x14ac:dyDescent="0.25">
      <c r="A236"/>
      <c r="B236"/>
      <c r="D236"/>
    </row>
    <row r="237" spans="1:4" x14ac:dyDescent="0.25">
      <c r="A237"/>
      <c r="B237"/>
      <c r="D237"/>
    </row>
    <row r="238" spans="1:4" x14ac:dyDescent="0.25">
      <c r="A238"/>
      <c r="B238"/>
      <c r="D238"/>
    </row>
    <row r="239" spans="1:4" x14ac:dyDescent="0.25">
      <c r="A239"/>
      <c r="B239"/>
      <c r="D239"/>
    </row>
    <row r="240" spans="1:4" x14ac:dyDescent="0.25">
      <c r="A240"/>
      <c r="B240"/>
      <c r="D240"/>
    </row>
    <row r="241" spans="1:4" x14ac:dyDescent="0.25">
      <c r="A241"/>
      <c r="B241"/>
      <c r="D241"/>
    </row>
    <row r="242" spans="1:4" x14ac:dyDescent="0.25">
      <c r="A242"/>
      <c r="B242"/>
      <c r="D242"/>
    </row>
    <row r="243" spans="1:4" x14ac:dyDescent="0.25">
      <c r="A243"/>
      <c r="B243"/>
      <c r="D243"/>
    </row>
    <row r="244" spans="1:4" x14ac:dyDescent="0.25">
      <c r="A244"/>
      <c r="B244"/>
      <c r="D244"/>
    </row>
    <row r="245" spans="1:4" x14ac:dyDescent="0.25">
      <c r="A245"/>
      <c r="B245"/>
      <c r="D245"/>
    </row>
    <row r="246" spans="1:4" x14ac:dyDescent="0.25">
      <c r="A246"/>
      <c r="B246"/>
      <c r="D246"/>
    </row>
    <row r="247" spans="1:4" x14ac:dyDescent="0.25">
      <c r="A247"/>
      <c r="B247"/>
      <c r="D247"/>
    </row>
    <row r="248" spans="1:4" x14ac:dyDescent="0.25">
      <c r="A248"/>
      <c r="B248"/>
      <c r="D248"/>
    </row>
    <row r="249" spans="1:4" x14ac:dyDescent="0.25">
      <c r="A249"/>
      <c r="B249"/>
      <c r="D249"/>
    </row>
    <row r="250" spans="1:4" x14ac:dyDescent="0.25">
      <c r="A250"/>
      <c r="B250"/>
      <c r="D250"/>
    </row>
    <row r="251" spans="1:4" x14ac:dyDescent="0.25">
      <c r="A251"/>
      <c r="B251"/>
      <c r="D251"/>
    </row>
    <row r="252" spans="1:4" x14ac:dyDescent="0.25">
      <c r="A252"/>
      <c r="B252"/>
      <c r="D252"/>
    </row>
    <row r="253" spans="1:4" x14ac:dyDescent="0.25">
      <c r="A253"/>
      <c r="B253"/>
      <c r="D253"/>
    </row>
    <row r="254" spans="1:4" x14ac:dyDescent="0.25">
      <c r="A254"/>
      <c r="B254"/>
      <c r="D254"/>
    </row>
    <row r="255" spans="1:4" x14ac:dyDescent="0.25">
      <c r="A255"/>
      <c r="B255"/>
      <c r="D255"/>
    </row>
    <row r="256" spans="1:4" x14ac:dyDescent="0.25">
      <c r="A256"/>
      <c r="B256"/>
      <c r="D256"/>
    </row>
    <row r="257" spans="1:4" x14ac:dyDescent="0.25">
      <c r="A257"/>
      <c r="B257"/>
      <c r="D257"/>
    </row>
    <row r="258" spans="1:4" x14ac:dyDescent="0.25">
      <c r="A258"/>
      <c r="B258"/>
      <c r="D258"/>
    </row>
    <row r="259" spans="1:4" x14ac:dyDescent="0.25">
      <c r="A259"/>
      <c r="B259"/>
      <c r="D259"/>
    </row>
    <row r="260" spans="1:4" x14ac:dyDescent="0.25">
      <c r="A260"/>
      <c r="B260"/>
      <c r="D260"/>
    </row>
    <row r="261" spans="1:4" x14ac:dyDescent="0.25">
      <c r="A261"/>
      <c r="B261"/>
      <c r="D261"/>
    </row>
    <row r="262" spans="1:4" x14ac:dyDescent="0.25">
      <c r="A262"/>
      <c r="B262"/>
      <c r="D262"/>
    </row>
    <row r="263" spans="1:4" x14ac:dyDescent="0.25">
      <c r="A263"/>
      <c r="B263"/>
      <c r="D263"/>
    </row>
    <row r="264" spans="1:4" x14ac:dyDescent="0.25">
      <c r="A264"/>
      <c r="B264"/>
      <c r="D264"/>
    </row>
    <row r="265" spans="1:4" x14ac:dyDescent="0.25">
      <c r="A265"/>
      <c r="B265"/>
      <c r="D265"/>
    </row>
    <row r="266" spans="1:4" x14ac:dyDescent="0.25">
      <c r="A266"/>
      <c r="B266"/>
      <c r="D266"/>
    </row>
    <row r="267" spans="1:4" x14ac:dyDescent="0.25">
      <c r="A267"/>
      <c r="B267"/>
      <c r="D267"/>
    </row>
    <row r="268" spans="1:4" x14ac:dyDescent="0.25">
      <c r="A268"/>
      <c r="B268"/>
      <c r="D268"/>
    </row>
    <row r="269" spans="1:4" x14ac:dyDescent="0.25">
      <c r="A269"/>
      <c r="B269"/>
      <c r="D269"/>
    </row>
    <row r="270" spans="1:4" x14ac:dyDescent="0.25">
      <c r="A270"/>
      <c r="B270"/>
      <c r="D270"/>
    </row>
    <row r="271" spans="1:4" x14ac:dyDescent="0.25">
      <c r="A271"/>
      <c r="B271"/>
      <c r="D271"/>
    </row>
    <row r="272" spans="1:4" x14ac:dyDescent="0.25">
      <c r="A272"/>
      <c r="B272"/>
      <c r="D272"/>
    </row>
    <row r="273" spans="1:4" x14ac:dyDescent="0.25">
      <c r="A273"/>
      <c r="B273"/>
      <c r="D273"/>
    </row>
    <row r="274" spans="1:4" x14ac:dyDescent="0.25">
      <c r="A274"/>
      <c r="B274"/>
      <c r="D274"/>
    </row>
    <row r="275" spans="1:4" x14ac:dyDescent="0.25">
      <c r="A275"/>
      <c r="B275"/>
      <c r="D275"/>
    </row>
    <row r="276" spans="1:4" x14ac:dyDescent="0.25">
      <c r="A276"/>
      <c r="B276"/>
      <c r="D276"/>
    </row>
    <row r="277" spans="1:4" x14ac:dyDescent="0.25">
      <c r="A277"/>
      <c r="B277"/>
      <c r="D277"/>
    </row>
    <row r="278" spans="1:4" x14ac:dyDescent="0.25">
      <c r="A278"/>
      <c r="B278"/>
      <c r="D278"/>
    </row>
    <row r="279" spans="1:4" x14ac:dyDescent="0.25">
      <c r="A279"/>
      <c r="B279"/>
      <c r="D279"/>
    </row>
    <row r="280" spans="1:4" x14ac:dyDescent="0.25">
      <c r="A280"/>
      <c r="B280"/>
      <c r="D280"/>
    </row>
    <row r="281" spans="1:4" x14ac:dyDescent="0.25">
      <c r="A281"/>
      <c r="B281"/>
      <c r="D281"/>
    </row>
    <row r="282" spans="1:4" x14ac:dyDescent="0.25">
      <c r="A282"/>
      <c r="B282"/>
      <c r="D282"/>
    </row>
    <row r="283" spans="1:4" x14ac:dyDescent="0.25">
      <c r="A283"/>
      <c r="B283"/>
      <c r="D283"/>
    </row>
    <row r="284" spans="1:4" x14ac:dyDescent="0.25">
      <c r="A284"/>
      <c r="B284"/>
      <c r="D284"/>
    </row>
    <row r="285" spans="1:4" x14ac:dyDescent="0.25">
      <c r="A285"/>
      <c r="B285"/>
      <c r="D285"/>
    </row>
    <row r="286" spans="1:4" x14ac:dyDescent="0.25">
      <c r="A286"/>
      <c r="B286"/>
      <c r="D286"/>
    </row>
    <row r="287" spans="1:4" x14ac:dyDescent="0.25">
      <c r="A287"/>
      <c r="B287"/>
      <c r="D287"/>
    </row>
    <row r="288" spans="1:4" x14ac:dyDescent="0.25">
      <c r="A288"/>
      <c r="B288"/>
      <c r="D288"/>
    </row>
    <row r="289" spans="1:4" x14ac:dyDescent="0.25">
      <c r="A289"/>
      <c r="B289"/>
      <c r="D289"/>
    </row>
    <row r="290" spans="1:4" x14ac:dyDescent="0.25">
      <c r="A290"/>
      <c r="B290"/>
      <c r="D290"/>
    </row>
    <row r="291" spans="1:4" x14ac:dyDescent="0.25">
      <c r="A291"/>
      <c r="B291"/>
      <c r="D291"/>
    </row>
    <row r="292" spans="1:4" x14ac:dyDescent="0.25">
      <c r="A292"/>
      <c r="B292"/>
      <c r="D292"/>
    </row>
    <row r="293" spans="1:4" x14ac:dyDescent="0.25">
      <c r="A293"/>
      <c r="B293"/>
      <c r="D293"/>
    </row>
    <row r="294" spans="1:4" x14ac:dyDescent="0.25">
      <c r="A294"/>
      <c r="B294"/>
      <c r="D294"/>
    </row>
    <row r="295" spans="1:4" x14ac:dyDescent="0.25">
      <c r="A295"/>
      <c r="B295"/>
      <c r="D295"/>
    </row>
    <row r="296" spans="1:4" x14ac:dyDescent="0.25">
      <c r="A296"/>
      <c r="B296"/>
      <c r="D296"/>
    </row>
    <row r="297" spans="1:4" x14ac:dyDescent="0.25">
      <c r="A297"/>
      <c r="B297"/>
      <c r="D297"/>
    </row>
    <row r="298" spans="1:4" x14ac:dyDescent="0.25">
      <c r="A298"/>
      <c r="B298"/>
      <c r="D298"/>
    </row>
    <row r="299" spans="1:4" x14ac:dyDescent="0.25">
      <c r="A299"/>
      <c r="B299"/>
      <c r="D299"/>
    </row>
    <row r="300" spans="1:4" x14ac:dyDescent="0.25">
      <c r="A300"/>
      <c r="B300"/>
      <c r="D300"/>
    </row>
    <row r="301" spans="1:4" x14ac:dyDescent="0.25">
      <c r="A301"/>
      <c r="B301"/>
      <c r="D301"/>
    </row>
    <row r="302" spans="1:4" x14ac:dyDescent="0.25">
      <c r="A302"/>
      <c r="B302"/>
      <c r="D302"/>
    </row>
    <row r="303" spans="1:4" x14ac:dyDescent="0.25">
      <c r="A303"/>
      <c r="B303"/>
      <c r="D303"/>
    </row>
    <row r="304" spans="1:4" x14ac:dyDescent="0.25">
      <c r="A304"/>
      <c r="B304"/>
      <c r="D304"/>
    </row>
    <row r="305" spans="1:4" x14ac:dyDescent="0.25">
      <c r="A305"/>
      <c r="B305"/>
      <c r="D305"/>
    </row>
    <row r="306" spans="1:4" x14ac:dyDescent="0.25">
      <c r="A306"/>
      <c r="B306"/>
      <c r="D306"/>
    </row>
    <row r="307" spans="1:4" x14ac:dyDescent="0.25">
      <c r="A307"/>
      <c r="B307"/>
      <c r="D307"/>
    </row>
    <row r="308" spans="1:4" x14ac:dyDescent="0.25">
      <c r="A308"/>
      <c r="B308"/>
      <c r="D308"/>
    </row>
    <row r="309" spans="1:4" x14ac:dyDescent="0.25">
      <c r="A309"/>
      <c r="B309"/>
      <c r="D309"/>
    </row>
    <row r="310" spans="1:4" x14ac:dyDescent="0.25">
      <c r="A310"/>
      <c r="B310"/>
      <c r="D310"/>
    </row>
    <row r="311" spans="1:4" x14ac:dyDescent="0.25">
      <c r="A311"/>
      <c r="B311"/>
      <c r="D311"/>
    </row>
    <row r="312" spans="1:4" x14ac:dyDescent="0.25">
      <c r="A312"/>
      <c r="B312"/>
      <c r="D312"/>
    </row>
    <row r="313" spans="1:4" x14ac:dyDescent="0.25">
      <c r="A313"/>
      <c r="B313"/>
      <c r="D313"/>
    </row>
    <row r="314" spans="1:4" x14ac:dyDescent="0.25">
      <c r="A314"/>
      <c r="B314"/>
      <c r="D314"/>
    </row>
    <row r="315" spans="1:4" x14ac:dyDescent="0.25">
      <c r="A315"/>
      <c r="B315"/>
      <c r="D315"/>
    </row>
    <row r="316" spans="1:4" x14ac:dyDescent="0.25">
      <c r="A316"/>
      <c r="B316"/>
      <c r="D316"/>
    </row>
    <row r="317" spans="1:4" x14ac:dyDescent="0.25">
      <c r="A317"/>
      <c r="B317"/>
      <c r="D317"/>
    </row>
    <row r="318" spans="1:4" x14ac:dyDescent="0.25">
      <c r="A318"/>
      <c r="B318"/>
      <c r="D318"/>
    </row>
    <row r="319" spans="1:4" x14ac:dyDescent="0.25">
      <c r="A319"/>
      <c r="B319"/>
      <c r="D319"/>
    </row>
    <row r="320" spans="1:4" x14ac:dyDescent="0.25">
      <c r="A320"/>
      <c r="B320"/>
      <c r="D320"/>
    </row>
    <row r="321" spans="1:4" x14ac:dyDescent="0.25">
      <c r="A321"/>
      <c r="B321"/>
      <c r="D321"/>
    </row>
    <row r="322" spans="1:4" x14ac:dyDescent="0.25">
      <c r="A322"/>
      <c r="B322"/>
      <c r="D322"/>
    </row>
    <row r="323" spans="1:4" x14ac:dyDescent="0.25">
      <c r="A323"/>
      <c r="B323"/>
      <c r="D323"/>
    </row>
    <row r="324" spans="1:4" x14ac:dyDescent="0.25">
      <c r="A324"/>
      <c r="B324"/>
      <c r="D324"/>
    </row>
    <row r="325" spans="1:4" x14ac:dyDescent="0.25">
      <c r="A325"/>
      <c r="B325"/>
      <c r="D325"/>
    </row>
    <row r="326" spans="1:4" x14ac:dyDescent="0.25">
      <c r="A326"/>
      <c r="B326"/>
      <c r="D326"/>
    </row>
    <row r="327" spans="1:4" x14ac:dyDescent="0.25">
      <c r="A327"/>
      <c r="B327"/>
      <c r="D327"/>
    </row>
    <row r="328" spans="1:4" x14ac:dyDescent="0.25">
      <c r="A328"/>
      <c r="B328"/>
      <c r="D328"/>
    </row>
    <row r="329" spans="1:4" x14ac:dyDescent="0.25">
      <c r="A329"/>
      <c r="B329"/>
      <c r="D329"/>
    </row>
    <row r="330" spans="1:4" x14ac:dyDescent="0.25">
      <c r="A330"/>
      <c r="B330"/>
      <c r="D330"/>
    </row>
    <row r="331" spans="1:4" x14ac:dyDescent="0.25">
      <c r="A331"/>
      <c r="B331"/>
      <c r="D331"/>
    </row>
    <row r="332" spans="1:4" x14ac:dyDescent="0.25">
      <c r="A332"/>
      <c r="B332"/>
      <c r="D332"/>
    </row>
    <row r="333" spans="1:4" x14ac:dyDescent="0.25">
      <c r="A333"/>
      <c r="B333"/>
      <c r="D333"/>
    </row>
    <row r="334" spans="1:4" x14ac:dyDescent="0.25">
      <c r="A334"/>
      <c r="B334"/>
      <c r="D334"/>
    </row>
    <row r="335" spans="1:4" x14ac:dyDescent="0.25">
      <c r="A335"/>
      <c r="B335"/>
      <c r="D335"/>
    </row>
    <row r="336" spans="1:4" x14ac:dyDescent="0.25">
      <c r="A336"/>
      <c r="B336"/>
      <c r="D336"/>
    </row>
    <row r="337" spans="1:4" x14ac:dyDescent="0.25">
      <c r="A337"/>
      <c r="B337"/>
      <c r="D337"/>
    </row>
    <row r="338" spans="1:4" x14ac:dyDescent="0.25">
      <c r="A338"/>
      <c r="B338"/>
      <c r="D338"/>
    </row>
    <row r="339" spans="1:4" x14ac:dyDescent="0.25">
      <c r="A339"/>
      <c r="B339"/>
      <c r="D339"/>
    </row>
    <row r="340" spans="1:4" x14ac:dyDescent="0.25">
      <c r="A340"/>
      <c r="B340"/>
      <c r="D340"/>
    </row>
    <row r="341" spans="1:4" x14ac:dyDescent="0.25">
      <c r="A341"/>
      <c r="B341"/>
      <c r="D341"/>
    </row>
    <row r="342" spans="1:4" x14ac:dyDescent="0.25">
      <c r="A342"/>
      <c r="B342"/>
      <c r="D342"/>
    </row>
    <row r="343" spans="1:4" x14ac:dyDescent="0.25">
      <c r="A343"/>
      <c r="B343"/>
      <c r="D343"/>
    </row>
    <row r="344" spans="1:4" x14ac:dyDescent="0.25">
      <c r="A344"/>
      <c r="B344"/>
      <c r="D344"/>
    </row>
    <row r="345" spans="1:4" x14ac:dyDescent="0.25">
      <c r="A345"/>
      <c r="B345"/>
      <c r="D345"/>
    </row>
    <row r="346" spans="1:4" x14ac:dyDescent="0.25">
      <c r="A346"/>
      <c r="B346"/>
      <c r="D346"/>
    </row>
    <row r="347" spans="1:4" x14ac:dyDescent="0.25">
      <c r="A347"/>
      <c r="B347"/>
      <c r="D347"/>
    </row>
    <row r="348" spans="1:4" x14ac:dyDescent="0.25">
      <c r="A348"/>
      <c r="B348"/>
      <c r="D348"/>
    </row>
    <row r="349" spans="1:4" x14ac:dyDescent="0.25">
      <c r="A349"/>
      <c r="B349"/>
      <c r="D349"/>
    </row>
    <row r="350" spans="1:4" x14ac:dyDescent="0.25">
      <c r="A350"/>
      <c r="B350"/>
      <c r="D350"/>
    </row>
    <row r="351" spans="1:4" x14ac:dyDescent="0.25">
      <c r="A351"/>
      <c r="B351"/>
      <c r="D351"/>
    </row>
    <row r="352" spans="1:4" x14ac:dyDescent="0.25">
      <c r="A352"/>
      <c r="B352"/>
      <c r="D352"/>
    </row>
    <row r="353" spans="1:4" x14ac:dyDescent="0.25">
      <c r="A353"/>
      <c r="B353"/>
      <c r="D353"/>
    </row>
    <row r="354" spans="1:4" x14ac:dyDescent="0.25">
      <c r="A354"/>
      <c r="B354"/>
      <c r="D354"/>
    </row>
    <row r="355" spans="1:4" x14ac:dyDescent="0.25">
      <c r="A355"/>
      <c r="B355"/>
      <c r="D355"/>
    </row>
    <row r="356" spans="1:4" x14ac:dyDescent="0.25">
      <c r="A356"/>
      <c r="B356"/>
      <c r="D356"/>
    </row>
    <row r="357" spans="1:4" x14ac:dyDescent="0.25">
      <c r="A357"/>
      <c r="B357"/>
      <c r="D357"/>
    </row>
    <row r="358" spans="1:4" x14ac:dyDescent="0.25">
      <c r="A358"/>
      <c r="B358"/>
      <c r="D358"/>
    </row>
    <row r="359" spans="1:4" x14ac:dyDescent="0.25">
      <c r="A359"/>
      <c r="B359"/>
      <c r="D359"/>
    </row>
    <row r="360" spans="1:4" x14ac:dyDescent="0.25">
      <c r="A360"/>
      <c r="B360"/>
      <c r="D360"/>
    </row>
    <row r="361" spans="1:4" x14ac:dyDescent="0.25">
      <c r="A361"/>
      <c r="B361"/>
      <c r="D361"/>
    </row>
    <row r="362" spans="1:4" x14ac:dyDescent="0.25">
      <c r="A362"/>
      <c r="B362"/>
      <c r="D362"/>
    </row>
    <row r="363" spans="1:4" x14ac:dyDescent="0.25">
      <c r="A363"/>
      <c r="B363"/>
      <c r="D363"/>
    </row>
    <row r="364" spans="1:4" x14ac:dyDescent="0.25">
      <c r="A364"/>
      <c r="B364"/>
      <c r="D364"/>
    </row>
    <row r="365" spans="1:4" x14ac:dyDescent="0.25">
      <c r="A365"/>
      <c r="B365"/>
      <c r="D365"/>
    </row>
    <row r="366" spans="1:4" x14ac:dyDescent="0.25">
      <c r="A366"/>
      <c r="B366"/>
      <c r="D366"/>
    </row>
    <row r="367" spans="1:4" x14ac:dyDescent="0.25">
      <c r="A367"/>
      <c r="B367"/>
      <c r="D367"/>
    </row>
    <row r="368" spans="1:4" x14ac:dyDescent="0.25">
      <c r="A368"/>
      <c r="B368"/>
      <c r="D368"/>
    </row>
    <row r="369" spans="1:4" x14ac:dyDescent="0.25">
      <c r="A369"/>
      <c r="B369"/>
      <c r="D369"/>
    </row>
    <row r="370" spans="1:4" x14ac:dyDescent="0.25">
      <c r="A370"/>
      <c r="B370"/>
      <c r="D370"/>
    </row>
    <row r="371" spans="1:4" x14ac:dyDescent="0.25">
      <c r="A371"/>
      <c r="B371"/>
      <c r="D371"/>
    </row>
    <row r="372" spans="1:4" x14ac:dyDescent="0.25">
      <c r="A372"/>
      <c r="B372"/>
      <c r="D372"/>
    </row>
    <row r="373" spans="1:4" x14ac:dyDescent="0.25">
      <c r="A373"/>
      <c r="B373"/>
      <c r="D373"/>
    </row>
    <row r="374" spans="1:4" x14ac:dyDescent="0.25">
      <c r="A374"/>
      <c r="B374"/>
      <c r="D374"/>
    </row>
    <row r="375" spans="1:4" x14ac:dyDescent="0.25">
      <c r="A375"/>
      <c r="B375"/>
      <c r="D375"/>
    </row>
    <row r="376" spans="1:4" x14ac:dyDescent="0.25">
      <c r="A376"/>
      <c r="B376"/>
      <c r="D376"/>
    </row>
    <row r="377" spans="1:4" x14ac:dyDescent="0.25">
      <c r="A377"/>
      <c r="B377"/>
      <c r="D377"/>
    </row>
    <row r="378" spans="1:4" x14ac:dyDescent="0.25">
      <c r="A378"/>
      <c r="B378"/>
      <c r="D378"/>
    </row>
    <row r="379" spans="1:4" x14ac:dyDescent="0.25">
      <c r="A379"/>
      <c r="B379"/>
      <c r="D379"/>
    </row>
    <row r="380" spans="1:4" x14ac:dyDescent="0.25">
      <c r="A380"/>
      <c r="B380"/>
      <c r="D380"/>
    </row>
    <row r="381" spans="1:4" x14ac:dyDescent="0.25">
      <c r="A381"/>
      <c r="B381"/>
      <c r="D381"/>
    </row>
    <row r="382" spans="1:4" x14ac:dyDescent="0.25">
      <c r="A382"/>
      <c r="B382"/>
      <c r="D382"/>
    </row>
    <row r="383" spans="1:4" x14ac:dyDescent="0.25">
      <c r="A383"/>
      <c r="B383"/>
      <c r="D383"/>
    </row>
    <row r="384" spans="1:4" x14ac:dyDescent="0.25">
      <c r="A384"/>
      <c r="B384"/>
      <c r="D384"/>
    </row>
    <row r="385" spans="1:4" x14ac:dyDescent="0.25">
      <c r="A385"/>
      <c r="B385"/>
      <c r="D385"/>
    </row>
    <row r="386" spans="1:4" x14ac:dyDescent="0.25">
      <c r="A386"/>
      <c r="B386"/>
      <c r="D386"/>
    </row>
    <row r="387" spans="1:4" x14ac:dyDescent="0.25">
      <c r="A387"/>
      <c r="B387"/>
      <c r="D387"/>
    </row>
    <row r="388" spans="1:4" x14ac:dyDescent="0.25">
      <c r="A388"/>
      <c r="B388"/>
      <c r="D388"/>
    </row>
    <row r="389" spans="1:4" x14ac:dyDescent="0.25">
      <c r="A389"/>
      <c r="B389"/>
      <c r="D389"/>
    </row>
    <row r="390" spans="1:4" x14ac:dyDescent="0.25">
      <c r="A390"/>
      <c r="B390"/>
      <c r="D390"/>
    </row>
    <row r="391" spans="1:4" x14ac:dyDescent="0.25">
      <c r="A391"/>
      <c r="B391"/>
      <c r="D391"/>
    </row>
    <row r="392" spans="1:4" x14ac:dyDescent="0.25">
      <c r="A392"/>
      <c r="B392"/>
      <c r="D392"/>
    </row>
    <row r="393" spans="1:4" x14ac:dyDescent="0.25">
      <c r="A393"/>
      <c r="B393"/>
      <c r="D393"/>
    </row>
    <row r="394" spans="1:4" x14ac:dyDescent="0.25">
      <c r="A394"/>
      <c r="B394"/>
      <c r="D394"/>
    </row>
    <row r="395" spans="1:4" x14ac:dyDescent="0.25">
      <c r="A395"/>
      <c r="B395"/>
      <c r="D395"/>
    </row>
    <row r="396" spans="1:4" x14ac:dyDescent="0.25">
      <c r="A396"/>
      <c r="B396"/>
      <c r="D396"/>
    </row>
    <row r="397" spans="1:4" x14ac:dyDescent="0.25">
      <c r="A397"/>
      <c r="B397"/>
      <c r="D397"/>
    </row>
    <row r="398" spans="1:4" x14ac:dyDescent="0.25">
      <c r="A398"/>
      <c r="B398"/>
      <c r="D398"/>
    </row>
    <row r="399" spans="1:4" x14ac:dyDescent="0.25">
      <c r="A399"/>
      <c r="B399"/>
      <c r="D399"/>
    </row>
    <row r="400" spans="1:4" x14ac:dyDescent="0.25">
      <c r="A400"/>
      <c r="B400"/>
      <c r="D400"/>
    </row>
    <row r="401" spans="1:4" x14ac:dyDescent="0.25">
      <c r="A401"/>
      <c r="B401"/>
      <c r="D401"/>
    </row>
    <row r="402" spans="1:4" x14ac:dyDescent="0.25">
      <c r="A402"/>
      <c r="B402"/>
      <c r="D402"/>
    </row>
    <row r="403" spans="1:4" x14ac:dyDescent="0.25">
      <c r="A403"/>
      <c r="B403"/>
      <c r="D403"/>
    </row>
    <row r="404" spans="1:4" x14ac:dyDescent="0.25">
      <c r="A404"/>
      <c r="B404"/>
      <c r="D404"/>
    </row>
    <row r="405" spans="1:4" x14ac:dyDescent="0.25">
      <c r="A405"/>
      <c r="B405"/>
      <c r="D405"/>
    </row>
    <row r="406" spans="1:4" x14ac:dyDescent="0.25">
      <c r="A406"/>
      <c r="B406"/>
      <c r="D406"/>
    </row>
    <row r="407" spans="1:4" x14ac:dyDescent="0.25">
      <c r="A407"/>
      <c r="B407"/>
      <c r="D407"/>
    </row>
    <row r="408" spans="1:4" x14ac:dyDescent="0.25">
      <c r="A408"/>
      <c r="B408"/>
      <c r="D408"/>
    </row>
    <row r="409" spans="1:4" x14ac:dyDescent="0.25">
      <c r="A409"/>
      <c r="B409"/>
      <c r="D409"/>
    </row>
    <row r="410" spans="1:4" x14ac:dyDescent="0.25">
      <c r="A410"/>
      <c r="B410"/>
      <c r="D410"/>
    </row>
    <row r="411" spans="1:4" x14ac:dyDescent="0.25">
      <c r="A411"/>
      <c r="B411"/>
      <c r="D411"/>
    </row>
    <row r="412" spans="1:4" x14ac:dyDescent="0.25">
      <c r="A412"/>
      <c r="B412"/>
      <c r="D412"/>
    </row>
    <row r="413" spans="1:4" x14ac:dyDescent="0.25">
      <c r="A413"/>
      <c r="B413"/>
      <c r="D413"/>
    </row>
    <row r="414" spans="1:4" x14ac:dyDescent="0.25">
      <c r="A414"/>
      <c r="B414"/>
      <c r="D414"/>
    </row>
    <row r="415" spans="1:4" x14ac:dyDescent="0.25">
      <c r="A415"/>
      <c r="B415"/>
      <c r="D415"/>
    </row>
    <row r="416" spans="1:4" x14ac:dyDescent="0.25">
      <c r="A416"/>
      <c r="B416"/>
      <c r="D416"/>
    </row>
    <row r="417" spans="1:4" x14ac:dyDescent="0.25">
      <c r="A417"/>
      <c r="B417"/>
      <c r="D417"/>
    </row>
    <row r="418" spans="1:4" x14ac:dyDescent="0.25">
      <c r="A418"/>
      <c r="B418"/>
      <c r="D418"/>
    </row>
    <row r="419" spans="1:4" x14ac:dyDescent="0.25">
      <c r="A419"/>
      <c r="B419"/>
      <c r="D419"/>
    </row>
    <row r="420" spans="1:4" x14ac:dyDescent="0.25">
      <c r="A420"/>
      <c r="B420"/>
      <c r="D420"/>
    </row>
    <row r="421" spans="1:4" x14ac:dyDescent="0.25">
      <c r="A421"/>
      <c r="B421"/>
      <c r="D421"/>
    </row>
    <row r="422" spans="1:4" x14ac:dyDescent="0.25">
      <c r="A422"/>
      <c r="B422"/>
      <c r="D422"/>
    </row>
    <row r="423" spans="1:4" x14ac:dyDescent="0.25">
      <c r="A423"/>
      <c r="B423"/>
      <c r="D423"/>
    </row>
    <row r="424" spans="1:4" x14ac:dyDescent="0.25">
      <c r="A424"/>
      <c r="B424"/>
      <c r="D424"/>
    </row>
    <row r="425" spans="1:4" x14ac:dyDescent="0.25">
      <c r="A425"/>
      <c r="B425"/>
      <c r="D425"/>
    </row>
    <row r="426" spans="1:4" x14ac:dyDescent="0.25">
      <c r="A426"/>
      <c r="B426"/>
      <c r="D426"/>
    </row>
    <row r="427" spans="1:4" x14ac:dyDescent="0.25">
      <c r="A427"/>
      <c r="B427"/>
      <c r="D427"/>
    </row>
    <row r="428" spans="1:4" x14ac:dyDescent="0.25">
      <c r="A428"/>
      <c r="B428"/>
      <c r="D428"/>
    </row>
    <row r="429" spans="1:4" x14ac:dyDescent="0.25">
      <c r="A429"/>
      <c r="B429"/>
      <c r="D429"/>
    </row>
    <row r="430" spans="1:4" x14ac:dyDescent="0.25">
      <c r="A430"/>
      <c r="B430"/>
      <c r="D430"/>
    </row>
    <row r="431" spans="1:4" x14ac:dyDescent="0.25">
      <c r="A431"/>
      <c r="B431"/>
      <c r="D431"/>
    </row>
    <row r="432" spans="1:4" x14ac:dyDescent="0.25">
      <c r="A432"/>
      <c r="B432"/>
      <c r="D432"/>
    </row>
    <row r="433" spans="1:4" x14ac:dyDescent="0.25">
      <c r="A433"/>
      <c r="B433"/>
      <c r="D433"/>
    </row>
    <row r="434" spans="1:4" x14ac:dyDescent="0.25">
      <c r="A434"/>
      <c r="B434"/>
      <c r="D434"/>
    </row>
    <row r="435" spans="1:4" x14ac:dyDescent="0.25">
      <c r="A435"/>
      <c r="B435"/>
      <c r="D435"/>
    </row>
    <row r="436" spans="1:4" x14ac:dyDescent="0.25">
      <c r="A436"/>
      <c r="B436"/>
      <c r="D436"/>
    </row>
    <row r="437" spans="1:4" x14ac:dyDescent="0.25">
      <c r="A437"/>
      <c r="B437"/>
      <c r="D437"/>
    </row>
    <row r="438" spans="1:4" x14ac:dyDescent="0.25">
      <c r="A438"/>
      <c r="B438"/>
      <c r="D438"/>
    </row>
    <row r="439" spans="1:4" x14ac:dyDescent="0.25">
      <c r="A439"/>
      <c r="B439"/>
      <c r="D439"/>
    </row>
    <row r="440" spans="1:4" x14ac:dyDescent="0.25">
      <c r="A440"/>
      <c r="B440"/>
      <c r="D440"/>
    </row>
    <row r="441" spans="1:4" x14ac:dyDescent="0.25">
      <c r="A441"/>
      <c r="B441"/>
      <c r="D441"/>
    </row>
    <row r="442" spans="1:4" x14ac:dyDescent="0.25">
      <c r="A442"/>
      <c r="B442"/>
      <c r="D442"/>
    </row>
    <row r="443" spans="1:4" x14ac:dyDescent="0.25">
      <c r="A443"/>
      <c r="B443"/>
      <c r="D443"/>
    </row>
    <row r="444" spans="1:4" x14ac:dyDescent="0.25">
      <c r="A444"/>
      <c r="B444"/>
      <c r="D444"/>
    </row>
    <row r="445" spans="1:4" x14ac:dyDescent="0.25">
      <c r="A445"/>
      <c r="B445"/>
      <c r="D445"/>
    </row>
    <row r="446" spans="1:4" x14ac:dyDescent="0.25">
      <c r="A446"/>
      <c r="B446"/>
      <c r="D446"/>
    </row>
    <row r="447" spans="1:4" x14ac:dyDescent="0.25">
      <c r="A447"/>
      <c r="B447"/>
      <c r="D447"/>
    </row>
    <row r="448" spans="1:4" x14ac:dyDescent="0.25">
      <c r="A448"/>
      <c r="B448"/>
      <c r="D448"/>
    </row>
    <row r="449" spans="1:4" x14ac:dyDescent="0.25">
      <c r="A449"/>
      <c r="B449"/>
      <c r="D449"/>
    </row>
    <row r="450" spans="1:4" x14ac:dyDescent="0.25">
      <c r="A450"/>
      <c r="B450"/>
      <c r="D450"/>
    </row>
    <row r="451" spans="1:4" x14ac:dyDescent="0.25">
      <c r="A451"/>
      <c r="B451"/>
      <c r="D451"/>
    </row>
    <row r="452" spans="1:4" x14ac:dyDescent="0.25">
      <c r="A452"/>
      <c r="B452"/>
      <c r="D452"/>
    </row>
    <row r="453" spans="1:4" x14ac:dyDescent="0.25">
      <c r="A453"/>
      <c r="B453"/>
      <c r="D453"/>
    </row>
    <row r="454" spans="1:4" x14ac:dyDescent="0.25">
      <c r="A454"/>
      <c r="B454"/>
      <c r="D454"/>
    </row>
    <row r="455" spans="1:4" x14ac:dyDescent="0.25">
      <c r="A455"/>
      <c r="B455"/>
      <c r="D455"/>
    </row>
    <row r="456" spans="1:4" x14ac:dyDescent="0.25">
      <c r="A456"/>
      <c r="B456"/>
      <c r="D456"/>
    </row>
    <row r="457" spans="1:4" x14ac:dyDescent="0.25">
      <c r="A457"/>
      <c r="B457"/>
      <c r="D457"/>
    </row>
    <row r="458" spans="1:4" x14ac:dyDescent="0.25">
      <c r="A458"/>
      <c r="B458"/>
      <c r="D458"/>
    </row>
    <row r="459" spans="1:4" x14ac:dyDescent="0.25">
      <c r="A459"/>
      <c r="B459"/>
      <c r="D459"/>
    </row>
    <row r="460" spans="1:4" x14ac:dyDescent="0.25">
      <c r="A460"/>
      <c r="B460"/>
      <c r="D460"/>
    </row>
    <row r="461" spans="1:4" x14ac:dyDescent="0.25">
      <c r="A461"/>
      <c r="B461"/>
      <c r="D461"/>
    </row>
    <row r="462" spans="1:4" x14ac:dyDescent="0.25">
      <c r="A462"/>
      <c r="B462"/>
      <c r="D462"/>
    </row>
    <row r="463" spans="1:4" x14ac:dyDescent="0.25">
      <c r="A463"/>
      <c r="B463"/>
      <c r="D463"/>
    </row>
    <row r="464" spans="1:4" x14ac:dyDescent="0.25">
      <c r="A464"/>
      <c r="B464"/>
      <c r="D464"/>
    </row>
    <row r="465" spans="1:4" x14ac:dyDescent="0.25">
      <c r="A465"/>
      <c r="B465"/>
      <c r="D465"/>
    </row>
    <row r="466" spans="1:4" x14ac:dyDescent="0.25">
      <c r="A466"/>
      <c r="B466"/>
      <c r="D466"/>
    </row>
    <row r="467" spans="1:4" x14ac:dyDescent="0.25">
      <c r="A467"/>
      <c r="B467"/>
      <c r="D467"/>
    </row>
    <row r="468" spans="1:4" x14ac:dyDescent="0.25">
      <c r="A468"/>
      <c r="B468"/>
      <c r="D468"/>
    </row>
    <row r="469" spans="1:4" x14ac:dyDescent="0.25">
      <c r="A469"/>
      <c r="B469"/>
      <c r="D469"/>
    </row>
    <row r="470" spans="1:4" x14ac:dyDescent="0.25">
      <c r="A470"/>
      <c r="B470"/>
      <c r="D470"/>
    </row>
    <row r="471" spans="1:4" x14ac:dyDescent="0.25">
      <c r="A471"/>
      <c r="B471"/>
      <c r="D471"/>
    </row>
    <row r="472" spans="1:4" x14ac:dyDescent="0.25">
      <c r="A472"/>
      <c r="B472"/>
      <c r="D472"/>
    </row>
    <row r="473" spans="1:4" x14ac:dyDescent="0.25">
      <c r="A473"/>
      <c r="B473"/>
      <c r="D473"/>
    </row>
    <row r="474" spans="1:4" x14ac:dyDescent="0.25">
      <c r="A474"/>
      <c r="B474"/>
      <c r="D474"/>
    </row>
    <row r="475" spans="1:4" x14ac:dyDescent="0.25">
      <c r="A475"/>
      <c r="B475"/>
      <c r="D475"/>
    </row>
    <row r="476" spans="1:4" x14ac:dyDescent="0.25">
      <c r="A476"/>
      <c r="B476"/>
      <c r="D476"/>
    </row>
    <row r="477" spans="1:4" x14ac:dyDescent="0.25">
      <c r="A477"/>
      <c r="B477"/>
      <c r="D477"/>
    </row>
    <row r="478" spans="1:4" x14ac:dyDescent="0.25">
      <c r="A478"/>
      <c r="B478"/>
      <c r="D478"/>
    </row>
    <row r="479" spans="1:4" x14ac:dyDescent="0.25">
      <c r="A479"/>
      <c r="B479"/>
      <c r="D479"/>
    </row>
    <row r="480" spans="1:4" x14ac:dyDescent="0.25">
      <c r="A480"/>
      <c r="B480"/>
      <c r="D480"/>
    </row>
    <row r="481" spans="1:4" x14ac:dyDescent="0.25">
      <c r="A481"/>
      <c r="B481"/>
      <c r="D481"/>
    </row>
    <row r="482" spans="1:4" x14ac:dyDescent="0.25">
      <c r="A482"/>
      <c r="B482"/>
      <c r="D482"/>
    </row>
    <row r="483" spans="1:4" x14ac:dyDescent="0.25">
      <c r="A483"/>
      <c r="B483"/>
      <c r="D483"/>
    </row>
    <row r="484" spans="1:4" x14ac:dyDescent="0.25">
      <c r="A484"/>
      <c r="B484"/>
      <c r="D484"/>
    </row>
    <row r="485" spans="1:4" x14ac:dyDescent="0.25">
      <c r="A485"/>
      <c r="B485"/>
      <c r="D485"/>
    </row>
    <row r="486" spans="1:4" x14ac:dyDescent="0.25">
      <c r="A486"/>
      <c r="B486"/>
      <c r="D486"/>
    </row>
    <row r="487" spans="1:4" x14ac:dyDescent="0.25">
      <c r="A487"/>
      <c r="B487"/>
      <c r="D487"/>
    </row>
    <row r="488" spans="1:4" x14ac:dyDescent="0.25">
      <c r="A488"/>
      <c r="B488"/>
      <c r="D488"/>
    </row>
    <row r="489" spans="1:4" x14ac:dyDescent="0.25">
      <c r="A489"/>
      <c r="B489"/>
      <c r="D489"/>
    </row>
    <row r="490" spans="1:4" x14ac:dyDescent="0.25">
      <c r="A490"/>
      <c r="B490"/>
      <c r="D490"/>
    </row>
    <row r="491" spans="1:4" x14ac:dyDescent="0.25">
      <c r="A491"/>
      <c r="B491"/>
      <c r="D491"/>
    </row>
    <row r="492" spans="1:4" x14ac:dyDescent="0.25">
      <c r="A492"/>
      <c r="B492"/>
      <c r="D492"/>
    </row>
    <row r="493" spans="1:4" x14ac:dyDescent="0.25">
      <c r="A493"/>
      <c r="B493"/>
      <c r="D493"/>
    </row>
    <row r="494" spans="1:4" x14ac:dyDescent="0.25">
      <c r="A494"/>
      <c r="B494"/>
      <c r="D494"/>
    </row>
    <row r="495" spans="1:4" x14ac:dyDescent="0.25">
      <c r="A495"/>
      <c r="B495"/>
      <c r="D495"/>
    </row>
    <row r="496" spans="1:4" x14ac:dyDescent="0.25">
      <c r="A496"/>
      <c r="B496"/>
      <c r="D496"/>
    </row>
    <row r="497" spans="1:4" x14ac:dyDescent="0.25">
      <c r="A497"/>
      <c r="B497"/>
      <c r="D497"/>
    </row>
    <row r="498" spans="1:4" x14ac:dyDescent="0.25">
      <c r="A498"/>
      <c r="B498"/>
      <c r="D498"/>
    </row>
    <row r="499" spans="1:4" x14ac:dyDescent="0.25">
      <c r="A499"/>
      <c r="B499"/>
      <c r="D499"/>
    </row>
    <row r="500" spans="1:4" x14ac:dyDescent="0.25">
      <c r="A500"/>
      <c r="B500"/>
      <c r="D500"/>
    </row>
    <row r="501" spans="1:4" x14ac:dyDescent="0.25">
      <c r="A501"/>
      <c r="B501"/>
      <c r="D501"/>
    </row>
    <row r="502" spans="1:4" x14ac:dyDescent="0.25">
      <c r="A502"/>
      <c r="B502"/>
      <c r="D502"/>
    </row>
    <row r="503" spans="1:4" x14ac:dyDescent="0.25">
      <c r="A503"/>
      <c r="B503"/>
      <c r="D503"/>
    </row>
    <row r="504" spans="1:4" x14ac:dyDescent="0.25">
      <c r="A504"/>
      <c r="B504"/>
      <c r="D504"/>
    </row>
    <row r="505" spans="1:4" x14ac:dyDescent="0.25">
      <c r="A505"/>
      <c r="B505"/>
      <c r="D505"/>
    </row>
    <row r="506" spans="1:4" x14ac:dyDescent="0.25">
      <c r="A506"/>
      <c r="B506"/>
      <c r="D506"/>
    </row>
    <row r="507" spans="1:4" x14ac:dyDescent="0.25">
      <c r="A507"/>
      <c r="B507"/>
      <c r="D507"/>
    </row>
    <row r="508" spans="1:4" x14ac:dyDescent="0.25">
      <c r="A508"/>
      <c r="B508"/>
      <c r="D508"/>
    </row>
    <row r="509" spans="1:4" x14ac:dyDescent="0.25">
      <c r="A509"/>
      <c r="B509"/>
      <c r="D509"/>
    </row>
    <row r="510" spans="1:4" x14ac:dyDescent="0.25">
      <c r="A510"/>
      <c r="B510"/>
      <c r="D510"/>
    </row>
    <row r="511" spans="1:4" x14ac:dyDescent="0.25">
      <c r="A511"/>
      <c r="B511"/>
      <c r="D511"/>
    </row>
    <row r="512" spans="1:4" x14ac:dyDescent="0.25">
      <c r="A512"/>
      <c r="B512"/>
      <c r="D512"/>
    </row>
    <row r="513" spans="1:4" x14ac:dyDescent="0.25">
      <c r="A513"/>
      <c r="B513"/>
      <c r="D513"/>
    </row>
    <row r="514" spans="1:4" x14ac:dyDescent="0.25">
      <c r="A514"/>
      <c r="B514"/>
      <c r="D514"/>
    </row>
    <row r="515" spans="1:4" x14ac:dyDescent="0.25">
      <c r="A515"/>
      <c r="B515"/>
      <c r="D515"/>
    </row>
    <row r="516" spans="1:4" x14ac:dyDescent="0.25">
      <c r="A516"/>
      <c r="B516"/>
      <c r="D516"/>
    </row>
    <row r="517" spans="1:4" x14ac:dyDescent="0.25">
      <c r="A517"/>
      <c r="B517"/>
      <c r="D517"/>
    </row>
    <row r="518" spans="1:4" x14ac:dyDescent="0.25">
      <c r="A518"/>
      <c r="B518"/>
      <c r="D518"/>
    </row>
    <row r="519" spans="1:4" x14ac:dyDescent="0.25">
      <c r="A519"/>
      <c r="B519"/>
      <c r="D519"/>
    </row>
    <row r="520" spans="1:4" x14ac:dyDescent="0.25">
      <c r="A520"/>
      <c r="B520"/>
      <c r="D520"/>
    </row>
    <row r="521" spans="1:4" x14ac:dyDescent="0.25">
      <c r="A521"/>
      <c r="B521"/>
      <c r="D521"/>
    </row>
    <row r="522" spans="1:4" x14ac:dyDescent="0.25">
      <c r="A522"/>
      <c r="B522"/>
      <c r="D522"/>
    </row>
    <row r="523" spans="1:4" x14ac:dyDescent="0.25">
      <c r="A523"/>
      <c r="B523"/>
      <c r="D523"/>
    </row>
    <row r="524" spans="1:4" x14ac:dyDescent="0.25">
      <c r="A524"/>
      <c r="B524"/>
      <c r="D524"/>
    </row>
    <row r="525" spans="1:4" x14ac:dyDescent="0.25">
      <c r="D525"/>
    </row>
    <row r="526" spans="1:4" x14ac:dyDescent="0.25">
      <c r="D526"/>
    </row>
  </sheetData>
  <autoFilter ref="C1:K18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9" sqref="C9"/>
    </sheetView>
  </sheetViews>
  <sheetFormatPr baseColWidth="10" defaultRowHeight="15" x14ac:dyDescent="0.25"/>
  <cols>
    <col min="1" max="1" width="50.7109375" customWidth="1"/>
    <col min="2" max="2" width="56.140625" bestFit="1" customWidth="1"/>
    <col min="4" max="4" width="255.7109375" style="64" customWidth="1"/>
  </cols>
  <sheetData>
    <row r="1" spans="1:6" x14ac:dyDescent="0.25">
      <c r="A1" s="63" t="s">
        <v>3155</v>
      </c>
      <c r="B1" s="1" t="s">
        <v>3147</v>
      </c>
      <c r="D1" s="420"/>
      <c r="E1" s="420"/>
      <c r="F1" s="420"/>
    </row>
    <row r="2" spans="1:6" x14ac:dyDescent="0.25">
      <c r="D2" s="420"/>
      <c r="E2" s="420"/>
      <c r="F2" s="420"/>
    </row>
    <row r="3" spans="1:6" x14ac:dyDescent="0.25">
      <c r="A3" s="63" t="s">
        <v>3</v>
      </c>
      <c r="B3" s="63" t="s">
        <v>8</v>
      </c>
      <c r="C3" s="63" t="s">
        <v>14</v>
      </c>
      <c r="D3" s="410" t="s">
        <v>15</v>
      </c>
      <c r="E3" s="420"/>
      <c r="F3" s="420"/>
    </row>
    <row r="4" spans="1:6" x14ac:dyDescent="0.25">
      <c r="A4" s="1" t="s">
        <v>2548</v>
      </c>
      <c r="B4" s="1" t="s">
        <v>523</v>
      </c>
      <c r="C4" s="421" t="s">
        <v>527</v>
      </c>
      <c r="D4" s="1" t="s">
        <v>2141</v>
      </c>
    </row>
    <row r="5" spans="1:6" x14ac:dyDescent="0.25">
      <c r="B5" s="1" t="s">
        <v>502</v>
      </c>
      <c r="C5" s="421" t="s">
        <v>520</v>
      </c>
      <c r="D5" s="1" t="s">
        <v>521</v>
      </c>
    </row>
    <row r="6" spans="1:6" x14ac:dyDescent="0.25">
      <c r="A6" s="1" t="s">
        <v>636</v>
      </c>
      <c r="B6" s="1" t="s">
        <v>741</v>
      </c>
      <c r="C6" s="421" t="s">
        <v>763</v>
      </c>
      <c r="D6" s="1" t="s">
        <v>764</v>
      </c>
    </row>
    <row r="7" spans="1:6" x14ac:dyDescent="0.25">
      <c r="B7" s="1" t="s">
        <v>251</v>
      </c>
      <c r="C7" s="421" t="s">
        <v>664</v>
      </c>
      <c r="D7" s="1" t="s">
        <v>2111</v>
      </c>
    </row>
    <row r="8" spans="1:6" x14ac:dyDescent="0.25">
      <c r="C8" s="421" t="s">
        <v>660</v>
      </c>
      <c r="D8" s="1" t="s">
        <v>661</v>
      </c>
    </row>
    <row r="9" spans="1:6" x14ac:dyDescent="0.25">
      <c r="A9" s="1" t="s">
        <v>389</v>
      </c>
      <c r="B9" s="1" t="s">
        <v>680</v>
      </c>
      <c r="C9" s="1" t="s">
        <v>691</v>
      </c>
      <c r="D9" s="1" t="s">
        <v>692</v>
      </c>
    </row>
    <row r="10" spans="1:6" x14ac:dyDescent="0.25">
      <c r="A10" s="1" t="s">
        <v>648</v>
      </c>
      <c r="B10" s="1" t="s">
        <v>156</v>
      </c>
      <c r="C10" s="421" t="s">
        <v>649</v>
      </c>
      <c r="D10" s="1" t="s">
        <v>650</v>
      </c>
    </row>
    <row r="11" spans="1:6" x14ac:dyDescent="0.25">
      <c r="A11" s="1" t="s">
        <v>656</v>
      </c>
      <c r="B11" s="1" t="s">
        <v>156</v>
      </c>
      <c r="C11" s="421" t="s">
        <v>654</v>
      </c>
      <c r="D11" s="1" t="s">
        <v>655</v>
      </c>
    </row>
    <row r="12" spans="1:6" x14ac:dyDescent="0.25">
      <c r="A12" s="1" t="s">
        <v>584</v>
      </c>
      <c r="B12" s="1" t="s">
        <v>606</v>
      </c>
      <c r="C12" s="421" t="s">
        <v>619</v>
      </c>
      <c r="D12" s="1" t="s">
        <v>620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2" workbookViewId="0">
      <selection activeCell="A10" sqref="A10:F19"/>
    </sheetView>
  </sheetViews>
  <sheetFormatPr baseColWidth="10" defaultColWidth="32.5703125" defaultRowHeight="12" x14ac:dyDescent="0.2"/>
  <cols>
    <col min="1" max="1" width="20.140625" style="412" customWidth="1"/>
    <col min="2" max="2" width="14.28515625" style="412" customWidth="1"/>
    <col min="3" max="3" width="19" style="411" customWidth="1"/>
    <col min="4" max="4" width="11.42578125" style="411" customWidth="1"/>
    <col min="5" max="5" width="47.7109375" style="411" customWidth="1"/>
    <col min="6" max="6" width="8.7109375" style="411" bestFit="1" customWidth="1"/>
    <col min="7" max="16384" width="32.5703125" style="411"/>
  </cols>
  <sheetData>
    <row r="1" spans="1:6" ht="24" x14ac:dyDescent="0.2">
      <c r="A1" s="416" t="s">
        <v>3158</v>
      </c>
      <c r="B1" s="416" t="s">
        <v>3</v>
      </c>
      <c r="C1" s="416" t="s">
        <v>8</v>
      </c>
      <c r="D1" s="416" t="s">
        <v>14</v>
      </c>
      <c r="E1" s="416" t="s">
        <v>15</v>
      </c>
      <c r="F1" s="416" t="s">
        <v>3156</v>
      </c>
    </row>
    <row r="2" spans="1:6" ht="36" x14ac:dyDescent="0.2">
      <c r="A2" s="413" t="s">
        <v>3159</v>
      </c>
      <c r="B2" s="413" t="s">
        <v>534</v>
      </c>
      <c r="C2" s="413" t="s">
        <v>569</v>
      </c>
      <c r="D2" s="413" t="s">
        <v>573</v>
      </c>
      <c r="E2" s="413" t="s">
        <v>574</v>
      </c>
      <c r="F2" s="417">
        <v>0</v>
      </c>
    </row>
    <row r="3" spans="1:6" ht="36" x14ac:dyDescent="0.2">
      <c r="A3" s="413" t="s">
        <v>3160</v>
      </c>
      <c r="B3" s="413" t="s">
        <v>397</v>
      </c>
      <c r="C3" s="413" t="s">
        <v>387</v>
      </c>
      <c r="D3" s="413" t="s">
        <v>393</v>
      </c>
      <c r="E3" s="413" t="s">
        <v>394</v>
      </c>
      <c r="F3" s="417">
        <v>0</v>
      </c>
    </row>
    <row r="4" spans="1:6" ht="36" x14ac:dyDescent="0.2">
      <c r="A4" s="413" t="s">
        <v>3160</v>
      </c>
      <c r="B4" s="413" t="s">
        <v>389</v>
      </c>
      <c r="C4" s="413" t="s">
        <v>680</v>
      </c>
      <c r="D4" s="413" t="s">
        <v>695</v>
      </c>
      <c r="E4" s="413" t="s">
        <v>696</v>
      </c>
      <c r="F4" s="417">
        <v>0.41666666666666669</v>
      </c>
    </row>
    <row r="5" spans="1:6" ht="36" x14ac:dyDescent="0.2">
      <c r="A5" s="413" t="s">
        <v>3162</v>
      </c>
      <c r="B5" s="413" t="s">
        <v>656</v>
      </c>
      <c r="C5" s="413" t="s">
        <v>741</v>
      </c>
      <c r="D5" s="413" t="s">
        <v>752</v>
      </c>
      <c r="E5" s="413" t="s">
        <v>753</v>
      </c>
      <c r="F5" s="417">
        <v>0</v>
      </c>
    </row>
    <row r="6" spans="1:6" ht="36" x14ac:dyDescent="0.2">
      <c r="A6" s="413" t="s">
        <v>3162</v>
      </c>
      <c r="B6" s="413" t="s">
        <v>656</v>
      </c>
      <c r="C6" s="413" t="s">
        <v>741</v>
      </c>
      <c r="D6" s="413" t="s">
        <v>746</v>
      </c>
      <c r="E6" s="413" t="s">
        <v>747</v>
      </c>
      <c r="F6" s="417">
        <v>0</v>
      </c>
    </row>
    <row r="7" spans="1:6" ht="48" x14ac:dyDescent="0.2">
      <c r="A7" s="413" t="s">
        <v>3162</v>
      </c>
      <c r="B7" s="413" t="s">
        <v>656</v>
      </c>
      <c r="C7" s="413" t="s">
        <v>791</v>
      </c>
      <c r="D7" s="413" t="s">
        <v>797</v>
      </c>
      <c r="E7" s="413" t="s">
        <v>798</v>
      </c>
      <c r="F7" s="417">
        <v>0</v>
      </c>
    </row>
    <row r="8" spans="1:6" ht="36" x14ac:dyDescent="0.2">
      <c r="A8" s="413" t="s">
        <v>3159</v>
      </c>
      <c r="B8" s="413" t="s">
        <v>584</v>
      </c>
      <c r="C8" s="413" t="s">
        <v>591</v>
      </c>
      <c r="D8" s="413" t="s">
        <v>603</v>
      </c>
      <c r="E8" s="413" t="s">
        <v>604</v>
      </c>
      <c r="F8" s="417">
        <v>0.21</v>
      </c>
    </row>
    <row r="10" spans="1:6" ht="24" x14ac:dyDescent="0.2">
      <c r="A10" s="415" t="s">
        <v>3158</v>
      </c>
      <c r="B10" s="415" t="s">
        <v>3</v>
      </c>
      <c r="C10" s="415" t="s">
        <v>8</v>
      </c>
      <c r="D10" s="415" t="s">
        <v>14</v>
      </c>
      <c r="E10" s="415" t="s">
        <v>15</v>
      </c>
      <c r="F10" s="415" t="s">
        <v>3156</v>
      </c>
    </row>
    <row r="11" spans="1:6" ht="84" x14ac:dyDescent="0.2">
      <c r="A11" s="413" t="s">
        <v>3163</v>
      </c>
      <c r="B11" s="413" t="s">
        <v>2548</v>
      </c>
      <c r="C11" s="413" t="s">
        <v>523</v>
      </c>
      <c r="D11" s="413" t="s">
        <v>527</v>
      </c>
      <c r="E11" s="413" t="s">
        <v>2141</v>
      </c>
      <c r="F11" s="414">
        <v>0.5</v>
      </c>
    </row>
    <row r="12" spans="1:6" ht="48" x14ac:dyDescent="0.2">
      <c r="A12" s="413" t="s">
        <v>3163</v>
      </c>
      <c r="B12" s="413" t="s">
        <v>2548</v>
      </c>
      <c r="C12" s="413" t="s">
        <v>502</v>
      </c>
      <c r="D12" s="413" t="s">
        <v>520</v>
      </c>
      <c r="E12" s="413" t="s">
        <v>521</v>
      </c>
      <c r="F12" s="414">
        <v>0.8</v>
      </c>
    </row>
    <row r="13" spans="1:6" ht="36" x14ac:dyDescent="0.2">
      <c r="A13" s="413" t="s">
        <v>3162</v>
      </c>
      <c r="B13" s="413" t="s">
        <v>636</v>
      </c>
      <c r="C13" s="413" t="s">
        <v>741</v>
      </c>
      <c r="D13" s="413" t="s">
        <v>763</v>
      </c>
      <c r="E13" s="413" t="s">
        <v>764</v>
      </c>
      <c r="F13" s="414">
        <v>0.75</v>
      </c>
    </row>
    <row r="14" spans="1:6" ht="36" x14ac:dyDescent="0.2">
      <c r="A14" s="413" t="s">
        <v>3160</v>
      </c>
      <c r="B14" s="413" t="s">
        <v>636</v>
      </c>
      <c r="C14" s="413" t="s">
        <v>251</v>
      </c>
      <c r="D14" s="413" t="s">
        <v>664</v>
      </c>
      <c r="E14" s="413" t="s">
        <v>2111</v>
      </c>
      <c r="F14" s="414">
        <v>0.51111111111111107</v>
      </c>
    </row>
    <row r="15" spans="1:6" ht="36" x14ac:dyDescent="0.2">
      <c r="A15" s="413" t="s">
        <v>3160</v>
      </c>
      <c r="B15" s="413" t="s">
        <v>636</v>
      </c>
      <c r="C15" s="413" t="s">
        <v>251</v>
      </c>
      <c r="D15" s="413" t="s">
        <v>660</v>
      </c>
      <c r="E15" s="413" t="s">
        <v>661</v>
      </c>
      <c r="F15" s="414">
        <v>0.5</v>
      </c>
    </row>
    <row r="16" spans="1:6" ht="36" x14ac:dyDescent="0.2">
      <c r="A16" s="413" t="s">
        <v>3160</v>
      </c>
      <c r="B16" s="413" t="s">
        <v>3164</v>
      </c>
      <c r="C16" s="413" t="s">
        <v>680</v>
      </c>
      <c r="D16" s="413" t="s">
        <v>691</v>
      </c>
      <c r="E16" s="413" t="s">
        <v>692</v>
      </c>
      <c r="F16" s="414">
        <v>0.61</v>
      </c>
    </row>
    <row r="17" spans="1:6" ht="48" x14ac:dyDescent="0.2">
      <c r="A17" s="413" t="s">
        <v>3160</v>
      </c>
      <c r="B17" s="413" t="s">
        <v>648</v>
      </c>
      <c r="C17" s="413" t="s">
        <v>156</v>
      </c>
      <c r="D17" s="413" t="s">
        <v>649</v>
      </c>
      <c r="E17" s="413" t="s">
        <v>650</v>
      </c>
      <c r="F17" s="414">
        <v>0.6</v>
      </c>
    </row>
    <row r="18" spans="1:6" ht="48" x14ac:dyDescent="0.2">
      <c r="A18" s="413" t="s">
        <v>3160</v>
      </c>
      <c r="B18" s="413" t="s">
        <v>656</v>
      </c>
      <c r="C18" s="413" t="s">
        <v>156</v>
      </c>
      <c r="D18" s="413" t="s">
        <v>654</v>
      </c>
      <c r="E18" s="413" t="s">
        <v>655</v>
      </c>
      <c r="F18" s="414">
        <v>0.8</v>
      </c>
    </row>
    <row r="19" spans="1:6" ht="45" customHeight="1" x14ac:dyDescent="0.2">
      <c r="A19" s="413" t="s">
        <v>3159</v>
      </c>
      <c r="B19" s="413" t="s">
        <v>584</v>
      </c>
      <c r="C19" s="413" t="s">
        <v>606</v>
      </c>
      <c r="D19" s="413" t="s">
        <v>619</v>
      </c>
      <c r="E19" s="413" t="s">
        <v>620</v>
      </c>
      <c r="F19" s="414">
        <v>0.6</v>
      </c>
    </row>
  </sheetData>
  <autoFilter ref="A1:F8"/>
  <pageMargins left="0.7" right="0.7" top="0.75" bottom="0.75" header="0.3" footer="0.3"/>
  <pageSetup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showGridLines="0" topLeftCell="A152" zoomScale="90" zoomScaleNormal="90" workbookViewId="0">
      <selection activeCell="F152" sqref="F152:F166"/>
    </sheetView>
  </sheetViews>
  <sheetFormatPr baseColWidth="10" defaultRowHeight="15" x14ac:dyDescent="0.25"/>
  <cols>
    <col min="1" max="1" width="47.42578125" customWidth="1"/>
    <col min="2" max="2" width="18.42578125" bestFit="1" customWidth="1"/>
    <col min="3" max="3" width="21" customWidth="1"/>
    <col min="4" max="4" width="33.140625" style="1" customWidth="1"/>
    <col min="5" max="5" width="25.85546875" style="1" customWidth="1"/>
    <col min="6" max="6" width="27.42578125" style="386" bestFit="1" customWidth="1"/>
  </cols>
  <sheetData>
    <row r="1" spans="1:6" x14ac:dyDescent="0.25">
      <c r="A1" s="63" t="s">
        <v>2442</v>
      </c>
      <c r="B1" s="1" t="s">
        <v>3138</v>
      </c>
    </row>
    <row r="2" spans="1:6" x14ac:dyDescent="0.25">
      <c r="A2" s="63" t="s">
        <v>2441</v>
      </c>
      <c r="B2" s="1" t="s">
        <v>2439</v>
      </c>
    </row>
    <row r="3" spans="1:6" x14ac:dyDescent="0.25">
      <c r="D3" s="440" t="s">
        <v>3157</v>
      </c>
      <c r="E3" s="440" t="s">
        <v>3141</v>
      </c>
    </row>
    <row r="4" spans="1:6" ht="30" x14ac:dyDescent="0.25">
      <c r="A4" s="418" t="s">
        <v>3</v>
      </c>
      <c r="B4" s="418" t="s">
        <v>14</v>
      </c>
      <c r="C4" s="418" t="s">
        <v>3137</v>
      </c>
      <c r="D4" s="440"/>
      <c r="E4" s="440"/>
      <c r="F4" s="392" t="s">
        <v>3139</v>
      </c>
    </row>
    <row r="5" spans="1:6" x14ac:dyDescent="0.25">
      <c r="A5" s="385" t="s">
        <v>2548</v>
      </c>
      <c r="B5" s="1" t="s">
        <v>510</v>
      </c>
      <c r="C5" s="79">
        <v>0.1</v>
      </c>
      <c r="D5" s="384">
        <v>0.1</v>
      </c>
      <c r="E5" s="384">
        <f>+IF(D5&gt;1,1,D5)</f>
        <v>0.1</v>
      </c>
      <c r="F5" s="438">
        <f>+SUM(E5:E18)</f>
        <v>0.94700000000000006</v>
      </c>
    </row>
    <row r="6" spans="1:6" x14ac:dyDescent="0.25">
      <c r="A6" s="385" t="s">
        <v>2548</v>
      </c>
      <c r="B6" s="1" t="s">
        <v>512</v>
      </c>
      <c r="C6" s="390">
        <v>0.15</v>
      </c>
      <c r="D6" s="384">
        <v>0.15</v>
      </c>
      <c r="E6" s="384">
        <f t="shared" ref="E6:E69" si="0">+IF(D6&gt;1,1,D6)</f>
        <v>0.15</v>
      </c>
      <c r="F6" s="438"/>
    </row>
    <row r="7" spans="1:6" x14ac:dyDescent="0.25">
      <c r="A7" s="385" t="s">
        <v>2548</v>
      </c>
      <c r="B7" s="1" t="s">
        <v>525</v>
      </c>
      <c r="C7" s="390">
        <v>0.15</v>
      </c>
      <c r="D7" s="384">
        <v>0.15</v>
      </c>
      <c r="E7" s="384">
        <f t="shared" si="0"/>
        <v>0.15</v>
      </c>
      <c r="F7" s="438"/>
    </row>
    <row r="8" spans="1:6" x14ac:dyDescent="0.25">
      <c r="A8" s="385" t="s">
        <v>2548</v>
      </c>
      <c r="B8" s="1" t="s">
        <v>527</v>
      </c>
      <c r="C8" s="390">
        <v>0.05</v>
      </c>
      <c r="D8" s="384">
        <v>0.05</v>
      </c>
      <c r="E8" s="384">
        <f t="shared" si="0"/>
        <v>0.05</v>
      </c>
      <c r="F8" s="438"/>
    </row>
    <row r="9" spans="1:6" x14ac:dyDescent="0.25">
      <c r="A9" s="385" t="s">
        <v>2548</v>
      </c>
      <c r="B9" s="1" t="s">
        <v>528</v>
      </c>
      <c r="C9" s="390">
        <v>5.000000000000001E-2</v>
      </c>
      <c r="D9" s="384">
        <v>5.000000000000001E-2</v>
      </c>
      <c r="E9" s="384">
        <f t="shared" si="0"/>
        <v>5.000000000000001E-2</v>
      </c>
      <c r="F9" s="438"/>
    </row>
    <row r="10" spans="1:6" x14ac:dyDescent="0.25">
      <c r="A10" s="385" t="s">
        <v>2548</v>
      </c>
      <c r="B10" s="1" t="s">
        <v>530</v>
      </c>
      <c r="C10" s="390">
        <v>0.1</v>
      </c>
      <c r="D10" s="384">
        <v>0.1</v>
      </c>
      <c r="E10" s="384">
        <f t="shared" si="0"/>
        <v>0.1</v>
      </c>
      <c r="F10" s="438"/>
    </row>
    <row r="11" spans="1:6" x14ac:dyDescent="0.25">
      <c r="A11" s="385" t="s">
        <v>2548</v>
      </c>
      <c r="B11" s="1" t="s">
        <v>514</v>
      </c>
      <c r="C11" s="390">
        <v>0.05</v>
      </c>
      <c r="D11" s="384">
        <v>0.05</v>
      </c>
      <c r="E11" s="384">
        <f t="shared" si="0"/>
        <v>0.05</v>
      </c>
      <c r="F11" s="438"/>
    </row>
    <row r="12" spans="1:6" x14ac:dyDescent="0.25">
      <c r="A12" s="385" t="s">
        <v>2548</v>
      </c>
      <c r="B12" s="1" t="s">
        <v>515</v>
      </c>
      <c r="C12" s="390">
        <v>0.05</v>
      </c>
      <c r="D12" s="384">
        <v>0.05</v>
      </c>
      <c r="E12" s="384">
        <f t="shared" si="0"/>
        <v>0.05</v>
      </c>
      <c r="F12" s="438"/>
    </row>
    <row r="13" spans="1:6" x14ac:dyDescent="0.25">
      <c r="A13" s="385" t="s">
        <v>2548</v>
      </c>
      <c r="B13" s="1" t="s">
        <v>507</v>
      </c>
      <c r="C13" s="390">
        <v>7.0000000000000007E-2</v>
      </c>
      <c r="D13" s="384">
        <v>7.0000000000000007E-2</v>
      </c>
      <c r="E13" s="384">
        <f t="shared" si="0"/>
        <v>7.0000000000000007E-2</v>
      </c>
      <c r="F13" s="438"/>
    </row>
    <row r="14" spans="1:6" x14ac:dyDescent="0.25">
      <c r="A14" s="385" t="s">
        <v>2548</v>
      </c>
      <c r="B14" s="1" t="s">
        <v>508</v>
      </c>
      <c r="C14" s="390">
        <v>0.08</v>
      </c>
      <c r="D14" s="384">
        <v>0.08</v>
      </c>
      <c r="E14" s="384">
        <f t="shared" si="0"/>
        <v>0.08</v>
      </c>
      <c r="F14" s="438"/>
    </row>
    <row r="15" spans="1:6" x14ac:dyDescent="0.25">
      <c r="A15" s="385" t="s">
        <v>2548</v>
      </c>
      <c r="B15" s="1" t="s">
        <v>509</v>
      </c>
      <c r="C15" s="390">
        <v>5.000000000000001E-2</v>
      </c>
      <c r="D15" s="384">
        <v>5.000000000000001E-2</v>
      </c>
      <c r="E15" s="384">
        <f t="shared" si="0"/>
        <v>5.000000000000001E-2</v>
      </c>
      <c r="F15" s="438"/>
    </row>
    <row r="16" spans="1:6" x14ac:dyDescent="0.25">
      <c r="A16" s="385" t="s">
        <v>2548</v>
      </c>
      <c r="B16" s="1" t="s">
        <v>516</v>
      </c>
      <c r="C16" s="390">
        <v>0.02</v>
      </c>
      <c r="D16" s="384">
        <v>0.02</v>
      </c>
      <c r="E16" s="384">
        <f t="shared" si="0"/>
        <v>0.02</v>
      </c>
      <c r="F16" s="438"/>
    </row>
    <row r="17" spans="1:6" x14ac:dyDescent="0.25">
      <c r="A17" s="385" t="s">
        <v>2548</v>
      </c>
      <c r="B17" s="1" t="s">
        <v>518</v>
      </c>
      <c r="C17" s="390">
        <v>1.9E-2</v>
      </c>
      <c r="D17" s="384">
        <v>1.9E-2</v>
      </c>
      <c r="E17" s="384">
        <f t="shared" si="0"/>
        <v>1.9E-2</v>
      </c>
      <c r="F17" s="438"/>
    </row>
    <row r="18" spans="1:6" x14ac:dyDescent="0.25">
      <c r="A18" s="385" t="s">
        <v>2548</v>
      </c>
      <c r="B18" s="1" t="s">
        <v>520</v>
      </c>
      <c r="C18" s="390">
        <v>8.0000000000000002E-3</v>
      </c>
      <c r="D18" s="384">
        <v>8.0000000000000002E-3</v>
      </c>
      <c r="E18" s="384">
        <f t="shared" si="0"/>
        <v>8.0000000000000002E-3</v>
      </c>
      <c r="F18" s="438"/>
    </row>
    <row r="19" spans="1:6" x14ac:dyDescent="0.25">
      <c r="A19" s="385" t="s">
        <v>51</v>
      </c>
      <c r="B19" s="1" t="s">
        <v>3132</v>
      </c>
      <c r="C19" s="384">
        <v>0.02</v>
      </c>
      <c r="D19" s="384">
        <v>0.02</v>
      </c>
      <c r="E19" s="384">
        <f t="shared" si="0"/>
        <v>0.02</v>
      </c>
      <c r="F19" s="438">
        <f>+SUM(E19:E63)</f>
        <v>1.0000000000000004</v>
      </c>
    </row>
    <row r="20" spans="1:6" x14ac:dyDescent="0.25">
      <c r="A20" s="385" t="s">
        <v>51</v>
      </c>
      <c r="B20" s="1" t="s">
        <v>298</v>
      </c>
      <c r="C20" s="384">
        <v>0.01</v>
      </c>
      <c r="D20" s="384">
        <v>0.01</v>
      </c>
      <c r="E20" s="384">
        <f t="shared" si="0"/>
        <v>0.01</v>
      </c>
      <c r="F20" s="438"/>
    </row>
    <row r="21" spans="1:6" x14ac:dyDescent="0.25">
      <c r="A21" s="385" t="s">
        <v>51</v>
      </c>
      <c r="B21" s="1" t="s">
        <v>305</v>
      </c>
      <c r="C21" s="384">
        <v>0.01</v>
      </c>
      <c r="D21" s="384">
        <v>0.01</v>
      </c>
      <c r="E21" s="384">
        <f t="shared" si="0"/>
        <v>0.01</v>
      </c>
      <c r="F21" s="438"/>
    </row>
    <row r="22" spans="1:6" x14ac:dyDescent="0.25">
      <c r="A22" s="385" t="s">
        <v>51</v>
      </c>
      <c r="B22" s="1" t="s">
        <v>310</v>
      </c>
      <c r="C22" s="384">
        <v>0.01</v>
      </c>
      <c r="D22" s="384">
        <v>0.01</v>
      </c>
      <c r="E22" s="384">
        <f t="shared" si="0"/>
        <v>0.01</v>
      </c>
      <c r="F22" s="438"/>
    </row>
    <row r="23" spans="1:6" x14ac:dyDescent="0.25">
      <c r="A23" s="385" t="s">
        <v>51</v>
      </c>
      <c r="B23" s="1" t="s">
        <v>313</v>
      </c>
      <c r="C23" s="384">
        <v>0.01</v>
      </c>
      <c r="D23" s="384">
        <v>0.01</v>
      </c>
      <c r="E23" s="384">
        <f t="shared" si="0"/>
        <v>0.01</v>
      </c>
      <c r="F23" s="438"/>
    </row>
    <row r="24" spans="1:6" x14ac:dyDescent="0.25">
      <c r="A24" s="385" t="s">
        <v>51</v>
      </c>
      <c r="B24" s="1" t="s">
        <v>318</v>
      </c>
      <c r="C24" s="384">
        <v>0.02</v>
      </c>
      <c r="D24" s="384">
        <v>0.02</v>
      </c>
      <c r="E24" s="384">
        <f t="shared" si="0"/>
        <v>0.02</v>
      </c>
      <c r="F24" s="438"/>
    </row>
    <row r="25" spans="1:6" x14ac:dyDescent="0.25">
      <c r="A25" s="385" t="s">
        <v>51</v>
      </c>
      <c r="B25" s="1" t="s">
        <v>324</v>
      </c>
      <c r="C25" s="384">
        <v>0.01</v>
      </c>
      <c r="D25" s="384">
        <v>0.01</v>
      </c>
      <c r="E25" s="384">
        <f t="shared" si="0"/>
        <v>0.01</v>
      </c>
      <c r="F25" s="438"/>
    </row>
    <row r="26" spans="1:6" x14ac:dyDescent="0.25">
      <c r="A26" s="385" t="s">
        <v>51</v>
      </c>
      <c r="B26" s="1" t="s">
        <v>433</v>
      </c>
      <c r="C26" s="384">
        <v>0.04</v>
      </c>
      <c r="D26" s="384">
        <v>0.04</v>
      </c>
      <c r="E26" s="384">
        <f t="shared" si="0"/>
        <v>0.04</v>
      </c>
      <c r="F26" s="438"/>
    </row>
    <row r="27" spans="1:6" x14ac:dyDescent="0.25">
      <c r="A27" s="385" t="s">
        <v>51</v>
      </c>
      <c r="B27" s="1" t="s">
        <v>442</v>
      </c>
      <c r="C27" s="384">
        <v>0.04</v>
      </c>
      <c r="D27" s="384">
        <v>0.04</v>
      </c>
      <c r="E27" s="384">
        <f t="shared" si="0"/>
        <v>0.04</v>
      </c>
      <c r="F27" s="438"/>
    </row>
    <row r="28" spans="1:6" x14ac:dyDescent="0.25">
      <c r="A28" s="385" t="s">
        <v>51</v>
      </c>
      <c r="B28" s="1" t="s">
        <v>458</v>
      </c>
      <c r="C28" s="384">
        <v>0.02</v>
      </c>
      <c r="D28" s="384">
        <v>0.02</v>
      </c>
      <c r="E28" s="384">
        <f t="shared" si="0"/>
        <v>0.02</v>
      </c>
      <c r="F28" s="438"/>
    </row>
    <row r="29" spans="1:6" x14ac:dyDescent="0.25">
      <c r="A29" s="385" t="s">
        <v>51</v>
      </c>
      <c r="B29" s="1" t="s">
        <v>460</v>
      </c>
      <c r="C29" s="384">
        <v>0.02</v>
      </c>
      <c r="D29" s="384">
        <v>0.02</v>
      </c>
      <c r="E29" s="384">
        <f t="shared" si="0"/>
        <v>0.02</v>
      </c>
      <c r="F29" s="438"/>
    </row>
    <row r="30" spans="1:6" x14ac:dyDescent="0.25">
      <c r="A30" s="385" t="s">
        <v>51</v>
      </c>
      <c r="B30" s="1" t="s">
        <v>463</v>
      </c>
      <c r="C30" s="384">
        <v>0.04</v>
      </c>
      <c r="D30" s="384">
        <v>0.04</v>
      </c>
      <c r="E30" s="384">
        <f t="shared" si="0"/>
        <v>0.04</v>
      </c>
      <c r="F30" s="438"/>
    </row>
    <row r="31" spans="1:6" x14ac:dyDescent="0.25">
      <c r="A31" s="385" t="s">
        <v>51</v>
      </c>
      <c r="B31" s="1" t="s">
        <v>465</v>
      </c>
      <c r="C31" s="384">
        <v>0.02</v>
      </c>
      <c r="D31" s="384">
        <v>0.02</v>
      </c>
      <c r="E31" s="384">
        <f t="shared" si="0"/>
        <v>0.02</v>
      </c>
      <c r="F31" s="438"/>
    </row>
    <row r="32" spans="1:6" x14ac:dyDescent="0.25">
      <c r="A32" s="385" t="s">
        <v>51</v>
      </c>
      <c r="B32" s="1" t="s">
        <v>475</v>
      </c>
      <c r="C32" s="384">
        <v>0.01</v>
      </c>
      <c r="D32" s="384">
        <v>0.01</v>
      </c>
      <c r="E32" s="384">
        <f t="shared" si="0"/>
        <v>0.01</v>
      </c>
      <c r="F32" s="438"/>
    </row>
    <row r="33" spans="1:6" x14ac:dyDescent="0.25">
      <c r="A33" s="385" t="s">
        <v>51</v>
      </c>
      <c r="B33" s="1" t="s">
        <v>478</v>
      </c>
      <c r="C33" s="384">
        <v>0.02</v>
      </c>
      <c r="D33" s="384">
        <v>0.02</v>
      </c>
      <c r="E33" s="384">
        <f t="shared" si="0"/>
        <v>0.02</v>
      </c>
      <c r="F33" s="438"/>
    </row>
    <row r="34" spans="1:6" x14ac:dyDescent="0.25">
      <c r="A34" s="385" t="s">
        <v>51</v>
      </c>
      <c r="B34" s="1" t="s">
        <v>480</v>
      </c>
      <c r="C34" s="384">
        <v>0.01</v>
      </c>
      <c r="D34" s="384">
        <v>0.01</v>
      </c>
      <c r="E34" s="384">
        <f t="shared" si="0"/>
        <v>0.01</v>
      </c>
      <c r="F34" s="438"/>
    </row>
    <row r="35" spans="1:6" x14ac:dyDescent="0.25">
      <c r="A35" s="385" t="s">
        <v>51</v>
      </c>
      <c r="B35" s="1" t="s">
        <v>482</v>
      </c>
      <c r="C35" s="384">
        <v>0.01</v>
      </c>
      <c r="D35" s="384">
        <v>0.01</v>
      </c>
      <c r="E35" s="384">
        <f t="shared" si="0"/>
        <v>0.01</v>
      </c>
      <c r="F35" s="438"/>
    </row>
    <row r="36" spans="1:6" x14ac:dyDescent="0.25">
      <c r="A36" s="385" t="s">
        <v>51</v>
      </c>
      <c r="B36" s="1" t="s">
        <v>484</v>
      </c>
      <c r="C36" s="384">
        <v>0.01</v>
      </c>
      <c r="D36" s="384">
        <v>0.01</v>
      </c>
      <c r="E36" s="384">
        <f t="shared" si="0"/>
        <v>0.01</v>
      </c>
      <c r="F36" s="438"/>
    </row>
    <row r="37" spans="1:6" x14ac:dyDescent="0.25">
      <c r="A37" s="385" t="s">
        <v>51</v>
      </c>
      <c r="B37" s="1" t="s">
        <v>486</v>
      </c>
      <c r="C37" s="384">
        <v>0.01</v>
      </c>
      <c r="D37" s="384">
        <v>0.01</v>
      </c>
      <c r="E37" s="384">
        <f t="shared" si="0"/>
        <v>0.01</v>
      </c>
      <c r="F37" s="438"/>
    </row>
    <row r="38" spans="1:6" x14ac:dyDescent="0.25">
      <c r="A38" s="385" t="s">
        <v>51</v>
      </c>
      <c r="B38" s="1" t="s">
        <v>496</v>
      </c>
      <c r="C38" s="384">
        <v>0.02</v>
      </c>
      <c r="D38" s="384">
        <v>0.02</v>
      </c>
      <c r="E38" s="384">
        <f t="shared" si="0"/>
        <v>0.02</v>
      </c>
      <c r="F38" s="438"/>
    </row>
    <row r="39" spans="1:6" x14ac:dyDescent="0.25">
      <c r="A39" s="385" t="s">
        <v>51</v>
      </c>
      <c r="B39" s="1" t="s">
        <v>64</v>
      </c>
      <c r="C39" s="384">
        <v>0.03</v>
      </c>
      <c r="D39" s="384">
        <v>0.03</v>
      </c>
      <c r="E39" s="384">
        <f t="shared" si="0"/>
        <v>0.03</v>
      </c>
      <c r="F39" s="438"/>
    </row>
    <row r="40" spans="1:6" x14ac:dyDescent="0.25">
      <c r="A40" s="385" t="s">
        <v>51</v>
      </c>
      <c r="B40" s="1" t="s">
        <v>203</v>
      </c>
      <c r="C40" s="384">
        <v>0.04</v>
      </c>
      <c r="D40" s="384">
        <v>0.04</v>
      </c>
      <c r="E40" s="384">
        <f t="shared" si="0"/>
        <v>0.04</v>
      </c>
      <c r="F40" s="438"/>
    </row>
    <row r="41" spans="1:6" x14ac:dyDescent="0.25">
      <c r="A41" s="385" t="s">
        <v>51</v>
      </c>
      <c r="B41" s="1" t="s">
        <v>209</v>
      </c>
      <c r="C41" s="384">
        <v>0.03</v>
      </c>
      <c r="D41" s="384">
        <v>0.03</v>
      </c>
      <c r="E41" s="384">
        <f t="shared" si="0"/>
        <v>0.03</v>
      </c>
      <c r="F41" s="438"/>
    </row>
    <row r="42" spans="1:6" x14ac:dyDescent="0.25">
      <c r="A42" s="385" t="s">
        <v>51</v>
      </c>
      <c r="B42" s="1" t="s">
        <v>456</v>
      </c>
      <c r="C42" s="384">
        <v>0.03</v>
      </c>
      <c r="D42" s="384">
        <v>0.03</v>
      </c>
      <c r="E42" s="384">
        <f t="shared" si="0"/>
        <v>0.03</v>
      </c>
      <c r="F42" s="438"/>
    </row>
    <row r="43" spans="1:6" x14ac:dyDescent="0.25">
      <c r="A43" s="385" t="s">
        <v>51</v>
      </c>
      <c r="B43" s="1" t="s">
        <v>476</v>
      </c>
      <c r="C43" s="384">
        <v>0.04</v>
      </c>
      <c r="D43" s="384">
        <v>0.04</v>
      </c>
      <c r="E43" s="384">
        <f t="shared" si="0"/>
        <v>0.04</v>
      </c>
      <c r="F43" s="438"/>
    </row>
    <row r="44" spans="1:6" x14ac:dyDescent="0.25">
      <c r="A44" s="385" t="s">
        <v>51</v>
      </c>
      <c r="B44" s="1" t="s">
        <v>497</v>
      </c>
      <c r="C44" s="384">
        <v>0.01</v>
      </c>
      <c r="D44" s="384">
        <v>0.01</v>
      </c>
      <c r="E44" s="384">
        <f t="shared" si="0"/>
        <v>0.01</v>
      </c>
      <c r="F44" s="438"/>
    </row>
    <row r="45" spans="1:6" x14ac:dyDescent="0.25">
      <c r="A45" s="385" t="s">
        <v>51</v>
      </c>
      <c r="B45" s="1" t="s">
        <v>188</v>
      </c>
      <c r="C45" s="384">
        <v>0.03</v>
      </c>
      <c r="D45" s="384">
        <v>0.03</v>
      </c>
      <c r="E45" s="384">
        <f t="shared" si="0"/>
        <v>0.03</v>
      </c>
      <c r="F45" s="438"/>
    </row>
    <row r="46" spans="1:6" x14ac:dyDescent="0.25">
      <c r="A46" s="385" t="s">
        <v>51</v>
      </c>
      <c r="B46" s="1" t="s">
        <v>469</v>
      </c>
      <c r="C46" s="384">
        <v>0.02</v>
      </c>
      <c r="D46" s="384">
        <v>0.02</v>
      </c>
      <c r="E46" s="384">
        <f t="shared" si="0"/>
        <v>0.02</v>
      </c>
      <c r="F46" s="438"/>
    </row>
    <row r="47" spans="1:6" x14ac:dyDescent="0.25">
      <c r="A47" s="385" t="s">
        <v>51</v>
      </c>
      <c r="B47" s="1" t="s">
        <v>86</v>
      </c>
      <c r="C47" s="384">
        <v>0.03</v>
      </c>
      <c r="D47" s="384">
        <v>0.03</v>
      </c>
      <c r="E47" s="384">
        <f t="shared" si="0"/>
        <v>0.03</v>
      </c>
      <c r="F47" s="438"/>
    </row>
    <row r="48" spans="1:6" x14ac:dyDescent="0.25">
      <c r="A48" s="385" t="s">
        <v>51</v>
      </c>
      <c r="B48" s="1" t="s">
        <v>268</v>
      </c>
      <c r="C48" s="384">
        <v>0.03</v>
      </c>
      <c r="D48" s="384">
        <v>0.03</v>
      </c>
      <c r="E48" s="384">
        <f t="shared" si="0"/>
        <v>0.03</v>
      </c>
      <c r="F48" s="438"/>
    </row>
    <row r="49" spans="1:6" x14ac:dyDescent="0.25">
      <c r="A49" s="385" t="s">
        <v>51</v>
      </c>
      <c r="B49" s="1" t="s">
        <v>467</v>
      </c>
      <c r="C49" s="384">
        <v>0.02</v>
      </c>
      <c r="D49" s="384">
        <v>0.02</v>
      </c>
      <c r="E49" s="384">
        <f t="shared" si="0"/>
        <v>0.02</v>
      </c>
      <c r="F49" s="438"/>
    </row>
    <row r="50" spans="1:6" x14ac:dyDescent="0.25">
      <c r="A50" s="385" t="s">
        <v>51</v>
      </c>
      <c r="B50" s="1" t="s">
        <v>461</v>
      </c>
      <c r="C50" s="384">
        <v>0.02</v>
      </c>
      <c r="D50" s="384">
        <v>0.02</v>
      </c>
      <c r="E50" s="384">
        <f t="shared" si="0"/>
        <v>0.02</v>
      </c>
      <c r="F50" s="438"/>
    </row>
    <row r="51" spans="1:6" x14ac:dyDescent="0.25">
      <c r="A51" s="385" t="s">
        <v>51</v>
      </c>
      <c r="B51" s="1" t="s">
        <v>437</v>
      </c>
      <c r="C51" s="384">
        <v>0.02</v>
      </c>
      <c r="D51" s="384">
        <v>0.02</v>
      </c>
      <c r="E51" s="384">
        <f t="shared" si="0"/>
        <v>0.02</v>
      </c>
      <c r="F51" s="438"/>
    </row>
    <row r="52" spans="1:6" x14ac:dyDescent="0.25">
      <c r="A52" s="385" t="s">
        <v>51</v>
      </c>
      <c r="B52" s="1" t="s">
        <v>491</v>
      </c>
      <c r="C52" s="384">
        <v>0.03</v>
      </c>
      <c r="D52" s="384">
        <v>0.03</v>
      </c>
      <c r="E52" s="384">
        <f t="shared" si="0"/>
        <v>0.03</v>
      </c>
      <c r="F52" s="438"/>
    </row>
    <row r="53" spans="1:6" x14ac:dyDescent="0.25">
      <c r="A53" s="385" t="s">
        <v>51</v>
      </c>
      <c r="B53" s="1" t="s">
        <v>242</v>
      </c>
      <c r="C53" s="384">
        <v>0.02</v>
      </c>
      <c r="D53" s="384">
        <v>0.02</v>
      </c>
      <c r="E53" s="384">
        <f t="shared" si="0"/>
        <v>0.02</v>
      </c>
      <c r="F53" s="438"/>
    </row>
    <row r="54" spans="1:6" x14ac:dyDescent="0.25">
      <c r="A54" s="385" t="s">
        <v>51</v>
      </c>
      <c r="B54" s="1" t="s">
        <v>197</v>
      </c>
      <c r="C54" s="384">
        <v>0.02</v>
      </c>
      <c r="D54" s="384">
        <v>0.02</v>
      </c>
      <c r="E54" s="384">
        <f t="shared" si="0"/>
        <v>0.02</v>
      </c>
      <c r="F54" s="438"/>
    </row>
    <row r="55" spans="1:6" x14ac:dyDescent="0.25">
      <c r="A55" s="385" t="s">
        <v>51</v>
      </c>
      <c r="B55" s="1" t="s">
        <v>232</v>
      </c>
      <c r="C55" s="384">
        <v>0.03</v>
      </c>
      <c r="D55" s="384">
        <v>0.03</v>
      </c>
      <c r="E55" s="384">
        <f t="shared" si="0"/>
        <v>0.03</v>
      </c>
      <c r="F55" s="438"/>
    </row>
    <row r="56" spans="1:6" x14ac:dyDescent="0.25">
      <c r="A56" s="385" t="s">
        <v>51</v>
      </c>
      <c r="B56" s="1" t="s">
        <v>473</v>
      </c>
      <c r="C56" s="384">
        <v>0.02</v>
      </c>
      <c r="D56" s="384">
        <v>0.02</v>
      </c>
      <c r="E56" s="384">
        <f t="shared" si="0"/>
        <v>0.02</v>
      </c>
      <c r="F56" s="438"/>
    </row>
    <row r="57" spans="1:6" x14ac:dyDescent="0.25">
      <c r="A57" s="385" t="s">
        <v>51</v>
      </c>
      <c r="B57" s="1" t="s">
        <v>247</v>
      </c>
      <c r="C57" s="384">
        <v>0.03</v>
      </c>
      <c r="D57" s="384">
        <v>0.03</v>
      </c>
      <c r="E57" s="384">
        <f t="shared" si="0"/>
        <v>0.03</v>
      </c>
      <c r="F57" s="438"/>
    </row>
    <row r="58" spans="1:6" x14ac:dyDescent="0.25">
      <c r="A58" s="385" t="s">
        <v>51</v>
      </c>
      <c r="B58" s="1" t="s">
        <v>133</v>
      </c>
      <c r="C58" s="384">
        <v>0.03</v>
      </c>
      <c r="D58" s="384">
        <v>0.03</v>
      </c>
      <c r="E58" s="384">
        <f t="shared" si="0"/>
        <v>0.03</v>
      </c>
      <c r="F58" s="438"/>
    </row>
    <row r="59" spans="1:6" x14ac:dyDescent="0.25">
      <c r="A59" s="385" t="s">
        <v>51</v>
      </c>
      <c r="B59" s="1" t="s">
        <v>191</v>
      </c>
      <c r="C59" s="384">
        <v>0.03</v>
      </c>
      <c r="D59" s="384">
        <v>0.03</v>
      </c>
      <c r="E59" s="384">
        <f t="shared" si="0"/>
        <v>0.03</v>
      </c>
      <c r="F59" s="438"/>
    </row>
    <row r="60" spans="1:6" x14ac:dyDescent="0.25">
      <c r="A60" s="385" t="s">
        <v>51</v>
      </c>
      <c r="B60" s="1" t="s">
        <v>212</v>
      </c>
      <c r="C60" s="384">
        <v>0.03</v>
      </c>
      <c r="D60" s="384">
        <v>0.03</v>
      </c>
      <c r="E60" s="384">
        <f t="shared" si="0"/>
        <v>0.03</v>
      </c>
      <c r="F60" s="438"/>
    </row>
    <row r="61" spans="1:6" x14ac:dyDescent="0.25">
      <c r="A61" s="385" t="s">
        <v>51</v>
      </c>
      <c r="B61" s="1" t="s">
        <v>333</v>
      </c>
      <c r="C61" s="384">
        <v>0.02</v>
      </c>
      <c r="D61" s="384">
        <v>0.02</v>
      </c>
      <c r="E61" s="384">
        <f t="shared" si="0"/>
        <v>0.02</v>
      </c>
      <c r="F61" s="438"/>
    </row>
    <row r="62" spans="1:6" x14ac:dyDescent="0.25">
      <c r="A62" s="385" t="s">
        <v>51</v>
      </c>
      <c r="B62" s="1" t="s">
        <v>446</v>
      </c>
      <c r="C62" s="384">
        <v>0.02</v>
      </c>
      <c r="D62" s="384">
        <v>0.02</v>
      </c>
      <c r="E62" s="384">
        <f t="shared" si="0"/>
        <v>0.02</v>
      </c>
      <c r="F62" s="438"/>
    </row>
    <row r="63" spans="1:6" x14ac:dyDescent="0.25">
      <c r="A63" s="385" t="s">
        <v>51</v>
      </c>
      <c r="B63" s="1" t="s">
        <v>286</v>
      </c>
      <c r="C63" s="384">
        <v>0.01</v>
      </c>
      <c r="D63" s="384">
        <v>0.01</v>
      </c>
      <c r="E63" s="384">
        <f t="shared" si="0"/>
        <v>0.01</v>
      </c>
      <c r="F63" s="438"/>
    </row>
    <row r="64" spans="1:6" x14ac:dyDescent="0.25">
      <c r="A64" s="385" t="s">
        <v>636</v>
      </c>
      <c r="B64" s="1" t="s">
        <v>634</v>
      </c>
      <c r="C64" s="384">
        <v>0.1</v>
      </c>
      <c r="D64" s="384">
        <v>0.1</v>
      </c>
      <c r="E64" s="384">
        <f t="shared" si="0"/>
        <v>0.1</v>
      </c>
      <c r="F64" s="438">
        <f>+SUM(E64:E72)</f>
        <v>0.86361111111111111</v>
      </c>
    </row>
    <row r="65" spans="1:6" x14ac:dyDescent="0.25">
      <c r="A65" s="385" t="s">
        <v>636</v>
      </c>
      <c r="B65" s="1" t="s">
        <v>662</v>
      </c>
      <c r="C65" s="384">
        <v>0.15</v>
      </c>
      <c r="D65" s="384">
        <v>0.15</v>
      </c>
      <c r="E65" s="384">
        <f t="shared" si="0"/>
        <v>0.15</v>
      </c>
      <c r="F65" s="438"/>
    </row>
    <row r="66" spans="1:6" x14ac:dyDescent="0.25">
      <c r="A66" s="385" t="s">
        <v>636</v>
      </c>
      <c r="B66" s="1" t="s">
        <v>664</v>
      </c>
      <c r="C66" s="384">
        <v>5.1111111111111107E-2</v>
      </c>
      <c r="D66" s="384">
        <v>5.1111111111111107E-2</v>
      </c>
      <c r="E66" s="384">
        <f t="shared" si="0"/>
        <v>5.1111111111111107E-2</v>
      </c>
      <c r="F66" s="438"/>
    </row>
    <row r="67" spans="1:6" x14ac:dyDescent="0.25">
      <c r="A67" s="385" t="s">
        <v>636</v>
      </c>
      <c r="B67" s="1" t="s">
        <v>672</v>
      </c>
      <c r="C67" s="384">
        <v>0.1</v>
      </c>
      <c r="D67" s="384">
        <v>0.1</v>
      </c>
      <c r="E67" s="384">
        <f t="shared" si="0"/>
        <v>0.1</v>
      </c>
      <c r="F67" s="438"/>
    </row>
    <row r="68" spans="1:6" x14ac:dyDescent="0.25">
      <c r="A68" s="385" t="s">
        <v>636</v>
      </c>
      <c r="B68" s="1" t="s">
        <v>670</v>
      </c>
      <c r="C68" s="384">
        <v>0.1</v>
      </c>
      <c r="D68" s="384">
        <v>0.1</v>
      </c>
      <c r="E68" s="384">
        <f t="shared" si="0"/>
        <v>0.1</v>
      </c>
      <c r="F68" s="438"/>
    </row>
    <row r="69" spans="1:6" x14ac:dyDescent="0.25">
      <c r="A69" s="385" t="s">
        <v>636</v>
      </c>
      <c r="B69" s="1" t="s">
        <v>763</v>
      </c>
      <c r="C69" s="384">
        <v>0.1125</v>
      </c>
      <c r="D69" s="384">
        <v>0.1125</v>
      </c>
      <c r="E69" s="384">
        <f t="shared" si="0"/>
        <v>0.1125</v>
      </c>
      <c r="F69" s="438"/>
    </row>
    <row r="70" spans="1:6" x14ac:dyDescent="0.25">
      <c r="A70" s="385" t="s">
        <v>636</v>
      </c>
      <c r="B70" s="1" t="s">
        <v>658</v>
      </c>
      <c r="C70" s="384">
        <v>0.10000000000000002</v>
      </c>
      <c r="D70" s="384">
        <v>0.10000000000000002</v>
      </c>
      <c r="E70" s="384">
        <f t="shared" ref="E70:E133" si="1">+IF(D70&gt;1,1,D70)</f>
        <v>0.10000000000000002</v>
      </c>
      <c r="F70" s="438"/>
    </row>
    <row r="71" spans="1:6" x14ac:dyDescent="0.25">
      <c r="A71" s="385" t="s">
        <v>636</v>
      </c>
      <c r="B71" s="1" t="s">
        <v>660</v>
      </c>
      <c r="C71" s="384">
        <v>0.05</v>
      </c>
      <c r="D71" s="384">
        <v>0.05</v>
      </c>
      <c r="E71" s="384">
        <f t="shared" si="1"/>
        <v>0.05</v>
      </c>
      <c r="F71" s="438"/>
    </row>
    <row r="72" spans="1:6" x14ac:dyDescent="0.25">
      <c r="A72" s="385" t="s">
        <v>636</v>
      </c>
      <c r="B72" s="1" t="s">
        <v>674</v>
      </c>
      <c r="C72" s="384">
        <v>0.1</v>
      </c>
      <c r="D72" s="384">
        <v>0.1</v>
      </c>
      <c r="E72" s="384">
        <f t="shared" si="1"/>
        <v>0.1</v>
      </c>
      <c r="F72" s="438"/>
    </row>
    <row r="73" spans="1:6" x14ac:dyDescent="0.25">
      <c r="A73" s="385" t="s">
        <v>534</v>
      </c>
      <c r="B73" s="1" t="s">
        <v>550</v>
      </c>
      <c r="C73" s="384">
        <v>9.191666666666666E-2</v>
      </c>
      <c r="D73" s="384">
        <v>9.191666666666666E-2</v>
      </c>
      <c r="E73" s="384">
        <f t="shared" si="1"/>
        <v>9.191666666666666E-2</v>
      </c>
      <c r="F73" s="438">
        <f>+SUM(E73:E87)</f>
        <v>0.97191666666666665</v>
      </c>
    </row>
    <row r="74" spans="1:6" x14ac:dyDescent="0.25">
      <c r="A74" s="385" t="s">
        <v>534</v>
      </c>
      <c r="B74" s="1" t="s">
        <v>548</v>
      </c>
      <c r="C74" s="384">
        <v>0.10000000000000002</v>
      </c>
      <c r="D74" s="384">
        <v>0.10000000000000002</v>
      </c>
      <c r="E74" s="384">
        <f t="shared" si="1"/>
        <v>0.10000000000000002</v>
      </c>
      <c r="F74" s="438"/>
    </row>
    <row r="75" spans="1:6" x14ac:dyDescent="0.25">
      <c r="A75" s="385" t="s">
        <v>534</v>
      </c>
      <c r="B75" s="1" t="s">
        <v>573</v>
      </c>
      <c r="C75" s="384">
        <v>0</v>
      </c>
      <c r="D75" s="384">
        <v>0</v>
      </c>
      <c r="E75" s="384">
        <f t="shared" si="1"/>
        <v>0</v>
      </c>
      <c r="F75" s="438"/>
    </row>
    <row r="76" spans="1:6" x14ac:dyDescent="0.25">
      <c r="A76" s="385" t="s">
        <v>534</v>
      </c>
      <c r="B76" s="1" t="s">
        <v>580</v>
      </c>
      <c r="C76" s="384">
        <v>0.1</v>
      </c>
      <c r="D76" s="384">
        <v>0.1</v>
      </c>
      <c r="E76" s="384">
        <f t="shared" si="1"/>
        <v>0.1</v>
      </c>
      <c r="F76" s="438"/>
    </row>
    <row r="77" spans="1:6" x14ac:dyDescent="0.25">
      <c r="A77" s="385" t="s">
        <v>534</v>
      </c>
      <c r="B77" s="1" t="s">
        <v>546</v>
      </c>
      <c r="C77" s="384">
        <v>0.1</v>
      </c>
      <c r="D77" s="384">
        <v>0.1</v>
      </c>
      <c r="E77" s="384">
        <f t="shared" si="1"/>
        <v>0.1</v>
      </c>
      <c r="F77" s="438"/>
    </row>
    <row r="78" spans="1:6" x14ac:dyDescent="0.25">
      <c r="A78" s="385" t="s">
        <v>534</v>
      </c>
      <c r="B78" s="1" t="s">
        <v>571</v>
      </c>
      <c r="C78" s="384">
        <v>0.03</v>
      </c>
      <c r="D78" s="384">
        <v>0.03</v>
      </c>
      <c r="E78" s="384">
        <f t="shared" si="1"/>
        <v>0.03</v>
      </c>
      <c r="F78" s="438"/>
    </row>
    <row r="79" spans="1:6" x14ac:dyDescent="0.25">
      <c r="A79" s="385" t="s">
        <v>534</v>
      </c>
      <c r="B79" s="1" t="s">
        <v>632</v>
      </c>
      <c r="C79" s="384">
        <v>5.000000000000001E-2</v>
      </c>
      <c r="D79" s="384">
        <v>5.000000000000001E-2</v>
      </c>
      <c r="E79" s="384">
        <f t="shared" si="1"/>
        <v>5.000000000000001E-2</v>
      </c>
      <c r="F79" s="438"/>
    </row>
    <row r="80" spans="1:6" x14ac:dyDescent="0.25">
      <c r="A80" s="385" t="s">
        <v>534</v>
      </c>
      <c r="B80" s="1" t="s">
        <v>544</v>
      </c>
      <c r="C80" s="384">
        <v>0.01</v>
      </c>
      <c r="D80" s="384">
        <v>0.01</v>
      </c>
      <c r="E80" s="384">
        <f t="shared" si="1"/>
        <v>0.01</v>
      </c>
      <c r="F80" s="438"/>
    </row>
    <row r="81" spans="1:6" x14ac:dyDescent="0.25">
      <c r="A81" s="385" t="s">
        <v>534</v>
      </c>
      <c r="B81" s="1" t="s">
        <v>552</v>
      </c>
      <c r="C81" s="384">
        <v>5.000000000000001E-2</v>
      </c>
      <c r="D81" s="384">
        <v>5.000000000000001E-2</v>
      </c>
      <c r="E81" s="384">
        <f t="shared" si="1"/>
        <v>5.000000000000001E-2</v>
      </c>
      <c r="F81" s="438"/>
    </row>
    <row r="82" spans="1:6" x14ac:dyDescent="0.25">
      <c r="A82" s="385" t="s">
        <v>534</v>
      </c>
      <c r="B82" s="1" t="s">
        <v>555</v>
      </c>
      <c r="C82" s="384">
        <v>0.05</v>
      </c>
      <c r="D82" s="384">
        <v>0.05</v>
      </c>
      <c r="E82" s="384">
        <f t="shared" si="1"/>
        <v>0.05</v>
      </c>
      <c r="F82" s="438"/>
    </row>
    <row r="83" spans="1:6" x14ac:dyDescent="0.25">
      <c r="A83" s="385" t="s">
        <v>534</v>
      </c>
      <c r="B83" s="1" t="s">
        <v>557</v>
      </c>
      <c r="C83" s="384">
        <v>0.06</v>
      </c>
      <c r="D83" s="384">
        <v>0.06</v>
      </c>
      <c r="E83" s="384">
        <f t="shared" si="1"/>
        <v>0.06</v>
      </c>
      <c r="F83" s="438"/>
    </row>
    <row r="84" spans="1:6" x14ac:dyDescent="0.25">
      <c r="A84" s="385" t="s">
        <v>534</v>
      </c>
      <c r="B84" s="1" t="s">
        <v>559</v>
      </c>
      <c r="C84" s="384">
        <v>0.10000000000000002</v>
      </c>
      <c r="D84" s="384">
        <v>0.10000000000000002</v>
      </c>
      <c r="E84" s="384">
        <f t="shared" si="1"/>
        <v>0.10000000000000002</v>
      </c>
      <c r="F84" s="438"/>
    </row>
    <row r="85" spans="1:6" x14ac:dyDescent="0.25">
      <c r="A85" s="385" t="s">
        <v>534</v>
      </c>
      <c r="B85" s="1" t="s">
        <v>561</v>
      </c>
      <c r="C85" s="384">
        <v>0.1</v>
      </c>
      <c r="D85" s="384">
        <v>0.1</v>
      </c>
      <c r="E85" s="384">
        <f t="shared" si="1"/>
        <v>0.1</v>
      </c>
      <c r="F85" s="438"/>
    </row>
    <row r="86" spans="1:6" x14ac:dyDescent="0.25">
      <c r="A86" s="385" t="s">
        <v>534</v>
      </c>
      <c r="B86" s="1" t="s">
        <v>578</v>
      </c>
      <c r="C86" s="384">
        <v>0.10000000000000002</v>
      </c>
      <c r="D86" s="384">
        <v>0.10000000000000002</v>
      </c>
      <c r="E86" s="384">
        <f t="shared" si="1"/>
        <v>0.10000000000000002</v>
      </c>
      <c r="F86" s="438"/>
    </row>
    <row r="87" spans="1:6" x14ac:dyDescent="0.25">
      <c r="A87" s="385" t="s">
        <v>534</v>
      </c>
      <c r="B87" s="1" t="s">
        <v>563</v>
      </c>
      <c r="C87" s="384">
        <v>0.03</v>
      </c>
      <c r="D87" s="384">
        <v>0.03</v>
      </c>
      <c r="E87" s="384">
        <f t="shared" si="1"/>
        <v>0.03</v>
      </c>
      <c r="F87" s="438"/>
    </row>
    <row r="88" spans="1:6" x14ac:dyDescent="0.25">
      <c r="A88" s="385" t="s">
        <v>354</v>
      </c>
      <c r="B88" s="1" t="s">
        <v>372</v>
      </c>
      <c r="C88" s="384">
        <v>0.25</v>
      </c>
      <c r="D88" s="384">
        <v>0.25</v>
      </c>
      <c r="E88" s="384">
        <f t="shared" si="1"/>
        <v>0.25</v>
      </c>
      <c r="F88" s="438">
        <f>+SUM(E88:E91)</f>
        <v>1</v>
      </c>
    </row>
    <row r="89" spans="1:6" x14ac:dyDescent="0.25">
      <c r="A89" s="385" t="s">
        <v>354</v>
      </c>
      <c r="B89" s="1" t="s">
        <v>359</v>
      </c>
      <c r="C89" s="384">
        <v>0.25</v>
      </c>
      <c r="D89" s="384">
        <v>0.25</v>
      </c>
      <c r="E89" s="384">
        <f t="shared" si="1"/>
        <v>0.25</v>
      </c>
      <c r="F89" s="438"/>
    </row>
    <row r="90" spans="1:6" x14ac:dyDescent="0.25">
      <c r="A90" s="385" t="s">
        <v>354</v>
      </c>
      <c r="B90" s="1" t="s">
        <v>365</v>
      </c>
      <c r="C90" s="384">
        <v>0.25</v>
      </c>
      <c r="D90" s="384">
        <v>0.25</v>
      </c>
      <c r="E90" s="384">
        <f t="shared" si="1"/>
        <v>0.25</v>
      </c>
      <c r="F90" s="438"/>
    </row>
    <row r="91" spans="1:6" x14ac:dyDescent="0.25">
      <c r="A91" s="385" t="s">
        <v>354</v>
      </c>
      <c r="B91" s="1" t="s">
        <v>377</v>
      </c>
      <c r="C91" s="384">
        <v>0.25</v>
      </c>
      <c r="D91" s="384">
        <v>0.25</v>
      </c>
      <c r="E91" s="384">
        <f t="shared" si="1"/>
        <v>0.25</v>
      </c>
      <c r="F91" s="438"/>
    </row>
    <row r="92" spans="1:6" x14ac:dyDescent="0.25">
      <c r="A92" s="385" t="s">
        <v>397</v>
      </c>
      <c r="B92" s="1" t="s">
        <v>407</v>
      </c>
      <c r="C92" s="384">
        <v>0.54780000000000006</v>
      </c>
      <c r="D92" s="384">
        <v>0.54780000000000006</v>
      </c>
      <c r="E92" s="384">
        <f t="shared" si="1"/>
        <v>0.54780000000000006</v>
      </c>
      <c r="F92" s="438">
        <f>+SUM(E92:E93)</f>
        <v>0.54780000000000006</v>
      </c>
    </row>
    <row r="93" spans="1:6" x14ac:dyDescent="0.25">
      <c r="A93" s="385" t="s">
        <v>397</v>
      </c>
      <c r="B93" s="1" t="s">
        <v>393</v>
      </c>
      <c r="C93" s="384">
        <v>0</v>
      </c>
      <c r="D93" s="384">
        <v>0</v>
      </c>
      <c r="E93" s="384">
        <f t="shared" si="1"/>
        <v>0</v>
      </c>
      <c r="F93" s="438"/>
    </row>
    <row r="94" spans="1:6" x14ac:dyDescent="0.25">
      <c r="A94" s="385" t="s">
        <v>638</v>
      </c>
      <c r="B94" s="1" t="s">
        <v>640</v>
      </c>
      <c r="C94" s="384">
        <v>0.2</v>
      </c>
      <c r="D94" s="384">
        <v>0.2</v>
      </c>
      <c r="E94" s="384">
        <f t="shared" si="1"/>
        <v>0.2</v>
      </c>
      <c r="F94" s="438">
        <f>+SUM(E94:E99)</f>
        <v>1</v>
      </c>
    </row>
    <row r="95" spans="1:6" x14ac:dyDescent="0.25">
      <c r="A95" s="385" t="s">
        <v>638</v>
      </c>
      <c r="B95" s="1" t="s">
        <v>643</v>
      </c>
      <c r="C95" s="384">
        <v>0.10000000000000002</v>
      </c>
      <c r="D95" s="384">
        <v>0.10000000000000002</v>
      </c>
      <c r="E95" s="384">
        <f t="shared" si="1"/>
        <v>0.10000000000000002</v>
      </c>
      <c r="F95" s="438"/>
    </row>
    <row r="96" spans="1:6" x14ac:dyDescent="0.25">
      <c r="A96" s="385" t="s">
        <v>638</v>
      </c>
      <c r="B96" s="1" t="s">
        <v>645</v>
      </c>
      <c r="C96" s="384">
        <v>0.20000000000000004</v>
      </c>
      <c r="D96" s="384">
        <v>0.20000000000000004</v>
      </c>
      <c r="E96" s="384">
        <f t="shared" si="1"/>
        <v>0.20000000000000004</v>
      </c>
      <c r="F96" s="438"/>
    </row>
    <row r="97" spans="1:6" x14ac:dyDescent="0.25">
      <c r="A97" s="385" t="s">
        <v>638</v>
      </c>
      <c r="B97" s="1" t="s">
        <v>642</v>
      </c>
      <c r="C97" s="384">
        <v>0.1</v>
      </c>
      <c r="D97" s="384">
        <v>0.1</v>
      </c>
      <c r="E97" s="384">
        <f t="shared" si="1"/>
        <v>0.1</v>
      </c>
      <c r="F97" s="438"/>
    </row>
    <row r="98" spans="1:6" x14ac:dyDescent="0.25">
      <c r="A98" s="385" t="s">
        <v>638</v>
      </c>
      <c r="B98" s="1" t="s">
        <v>639</v>
      </c>
      <c r="C98" s="384">
        <v>0.19999999999999998</v>
      </c>
      <c r="D98" s="384">
        <v>0.19999999999999998</v>
      </c>
      <c r="E98" s="384">
        <f t="shared" si="1"/>
        <v>0.19999999999999998</v>
      </c>
      <c r="F98" s="438"/>
    </row>
    <row r="99" spans="1:6" x14ac:dyDescent="0.25">
      <c r="A99" s="385" t="s">
        <v>638</v>
      </c>
      <c r="B99" s="1" t="s">
        <v>637</v>
      </c>
      <c r="C99" s="384">
        <v>0.20000000000000004</v>
      </c>
      <c r="D99" s="384">
        <v>0.20000000000000004</v>
      </c>
      <c r="E99" s="384">
        <f t="shared" si="1"/>
        <v>0.20000000000000004</v>
      </c>
      <c r="F99" s="438"/>
    </row>
    <row r="100" spans="1:6" x14ac:dyDescent="0.25">
      <c r="A100" s="385" t="s">
        <v>709</v>
      </c>
      <c r="B100" s="1" t="s">
        <v>736</v>
      </c>
      <c r="C100" s="384">
        <v>0.2</v>
      </c>
      <c r="D100" s="384">
        <v>0.2</v>
      </c>
      <c r="E100" s="384">
        <f t="shared" si="1"/>
        <v>0.2</v>
      </c>
      <c r="F100" s="438">
        <f>+SUM(E100:E110)</f>
        <v>1.0000000000000002</v>
      </c>
    </row>
    <row r="101" spans="1:6" x14ac:dyDescent="0.25">
      <c r="A101" s="385" t="s">
        <v>709</v>
      </c>
      <c r="B101" s="1" t="s">
        <v>714</v>
      </c>
      <c r="C101" s="384">
        <v>0.05</v>
      </c>
      <c r="D101" s="384">
        <v>0.05</v>
      </c>
      <c r="E101" s="384">
        <f t="shared" si="1"/>
        <v>0.05</v>
      </c>
      <c r="F101" s="438"/>
    </row>
    <row r="102" spans="1:6" x14ac:dyDescent="0.25">
      <c r="A102" s="385" t="s">
        <v>709</v>
      </c>
      <c r="B102" s="1" t="s">
        <v>716</v>
      </c>
      <c r="C102" s="384">
        <v>0.10000000000000002</v>
      </c>
      <c r="D102" s="384">
        <v>0.10000000000000002</v>
      </c>
      <c r="E102" s="384">
        <f t="shared" si="1"/>
        <v>0.10000000000000002</v>
      </c>
      <c r="F102" s="438"/>
    </row>
    <row r="103" spans="1:6" x14ac:dyDescent="0.25">
      <c r="A103" s="385" t="s">
        <v>709</v>
      </c>
      <c r="B103" s="1" t="s">
        <v>718</v>
      </c>
      <c r="C103" s="384">
        <v>5.000000000000001E-2</v>
      </c>
      <c r="D103" s="384">
        <v>5.000000000000001E-2</v>
      </c>
      <c r="E103" s="384">
        <f t="shared" si="1"/>
        <v>5.000000000000001E-2</v>
      </c>
      <c r="F103" s="438"/>
    </row>
    <row r="104" spans="1:6" x14ac:dyDescent="0.25">
      <c r="A104" s="385" t="s">
        <v>709</v>
      </c>
      <c r="B104" s="1" t="s">
        <v>720</v>
      </c>
      <c r="C104" s="384">
        <v>5.000000000000001E-2</v>
      </c>
      <c r="D104" s="384">
        <v>5.000000000000001E-2</v>
      </c>
      <c r="E104" s="384">
        <f t="shared" si="1"/>
        <v>5.000000000000001E-2</v>
      </c>
      <c r="F104" s="438"/>
    </row>
    <row r="105" spans="1:6" x14ac:dyDescent="0.25">
      <c r="A105" s="385" t="s">
        <v>709</v>
      </c>
      <c r="B105" s="1" t="s">
        <v>726</v>
      </c>
      <c r="C105" s="384">
        <v>0.1</v>
      </c>
      <c r="D105" s="384">
        <v>0.1</v>
      </c>
      <c r="E105" s="384">
        <f t="shared" si="1"/>
        <v>0.1</v>
      </c>
      <c r="F105" s="438"/>
    </row>
    <row r="106" spans="1:6" x14ac:dyDescent="0.25">
      <c r="A106" s="385" t="s">
        <v>709</v>
      </c>
      <c r="B106" s="1" t="s">
        <v>727</v>
      </c>
      <c r="C106" s="384">
        <v>0.1</v>
      </c>
      <c r="D106" s="384">
        <v>0.1</v>
      </c>
      <c r="E106" s="384">
        <f t="shared" si="1"/>
        <v>0.1</v>
      </c>
      <c r="F106" s="438"/>
    </row>
    <row r="107" spans="1:6" x14ac:dyDescent="0.25">
      <c r="A107" s="385" t="s">
        <v>709</v>
      </c>
      <c r="B107" s="1" t="s">
        <v>731</v>
      </c>
      <c r="C107" s="384">
        <v>0.05</v>
      </c>
      <c r="D107" s="384">
        <v>0.05</v>
      </c>
      <c r="E107" s="384">
        <f t="shared" si="1"/>
        <v>0.05</v>
      </c>
      <c r="F107" s="438"/>
    </row>
    <row r="108" spans="1:6" x14ac:dyDescent="0.25">
      <c r="A108" s="385" t="s">
        <v>709</v>
      </c>
      <c r="B108" s="1" t="s">
        <v>733</v>
      </c>
      <c r="C108" s="384">
        <v>0.2</v>
      </c>
      <c r="D108" s="384">
        <v>0.2</v>
      </c>
      <c r="E108" s="384">
        <f t="shared" si="1"/>
        <v>0.2</v>
      </c>
      <c r="F108" s="438"/>
    </row>
    <row r="109" spans="1:6" x14ac:dyDescent="0.25">
      <c r="A109" s="385" t="s">
        <v>709</v>
      </c>
      <c r="B109" s="1" t="s">
        <v>735</v>
      </c>
      <c r="C109" s="384">
        <v>0.05</v>
      </c>
      <c r="D109" s="384">
        <v>0.05</v>
      </c>
      <c r="E109" s="384">
        <f t="shared" si="1"/>
        <v>0.05</v>
      </c>
      <c r="F109" s="438"/>
    </row>
    <row r="110" spans="1:6" x14ac:dyDescent="0.25">
      <c r="A110" s="385" t="s">
        <v>709</v>
      </c>
      <c r="B110" s="1" t="s">
        <v>721</v>
      </c>
      <c r="C110" s="384">
        <v>5.000000000000001E-2</v>
      </c>
      <c r="D110" s="384">
        <v>5.000000000000001E-2</v>
      </c>
      <c r="E110" s="384">
        <f t="shared" si="1"/>
        <v>5.000000000000001E-2</v>
      </c>
      <c r="F110" s="438"/>
    </row>
    <row r="111" spans="1:6" x14ac:dyDescent="0.25">
      <c r="A111" s="385" t="s">
        <v>667</v>
      </c>
      <c r="B111" s="1" t="s">
        <v>665</v>
      </c>
      <c r="C111" s="384">
        <v>1</v>
      </c>
      <c r="D111" s="384">
        <v>1</v>
      </c>
      <c r="E111" s="384">
        <f t="shared" si="1"/>
        <v>1</v>
      </c>
      <c r="F111" s="393">
        <f>+SUM(E111)</f>
        <v>1</v>
      </c>
    </row>
    <row r="112" spans="1:6" x14ac:dyDescent="0.25">
      <c r="A112" s="385" t="s">
        <v>567</v>
      </c>
      <c r="B112" s="1" t="s">
        <v>788</v>
      </c>
      <c r="C112" s="384">
        <v>0.80000000000000016</v>
      </c>
      <c r="D112" s="384">
        <v>0.80000000000000016</v>
      </c>
      <c r="E112" s="384">
        <f t="shared" si="1"/>
        <v>0.80000000000000016</v>
      </c>
      <c r="F112" s="438">
        <f>+SUM(E112:E113)</f>
        <v>1.0000000000000002</v>
      </c>
    </row>
    <row r="113" spans="1:6" x14ac:dyDescent="0.25">
      <c r="A113" s="385" t="s">
        <v>567</v>
      </c>
      <c r="B113" s="1" t="s">
        <v>565</v>
      </c>
      <c r="C113" s="384">
        <v>0.20000000000000004</v>
      </c>
      <c r="D113" s="384">
        <v>0.20000000000000004</v>
      </c>
      <c r="E113" s="384">
        <f t="shared" si="1"/>
        <v>0.20000000000000004</v>
      </c>
      <c r="F113" s="438"/>
    </row>
    <row r="114" spans="1:6" x14ac:dyDescent="0.25">
      <c r="A114" s="385" t="s">
        <v>769</v>
      </c>
      <c r="B114" s="1" t="s">
        <v>770</v>
      </c>
      <c r="C114" s="384">
        <v>0.1</v>
      </c>
      <c r="D114" s="384">
        <v>0.1</v>
      </c>
      <c r="E114" s="384">
        <f t="shared" si="1"/>
        <v>0.1</v>
      </c>
      <c r="F114" s="438">
        <f>+SUM(E114:E122)</f>
        <v>1</v>
      </c>
    </row>
    <row r="115" spans="1:6" x14ac:dyDescent="0.25">
      <c r="A115" s="385" t="s">
        <v>769</v>
      </c>
      <c r="B115" s="1" t="s">
        <v>772</v>
      </c>
      <c r="C115" s="384">
        <v>0.10000000000000002</v>
      </c>
      <c r="D115" s="384">
        <v>0.10000000000000002</v>
      </c>
      <c r="E115" s="384">
        <f t="shared" si="1"/>
        <v>0.10000000000000002</v>
      </c>
      <c r="F115" s="438"/>
    </row>
    <row r="116" spans="1:6" x14ac:dyDescent="0.25">
      <c r="A116" s="385" t="s">
        <v>769</v>
      </c>
      <c r="B116" s="1" t="s">
        <v>774</v>
      </c>
      <c r="C116" s="384">
        <v>0.1</v>
      </c>
      <c r="D116" s="384">
        <v>0.1</v>
      </c>
      <c r="E116" s="384">
        <f t="shared" si="1"/>
        <v>0.1</v>
      </c>
      <c r="F116" s="438"/>
    </row>
    <row r="117" spans="1:6" x14ac:dyDescent="0.25">
      <c r="A117" s="385" t="s">
        <v>769</v>
      </c>
      <c r="B117" s="1" t="s">
        <v>776</v>
      </c>
      <c r="C117" s="384">
        <v>0.15</v>
      </c>
      <c r="D117" s="384">
        <v>0.15</v>
      </c>
      <c r="E117" s="384">
        <f t="shared" si="1"/>
        <v>0.15</v>
      </c>
      <c r="F117" s="438"/>
    </row>
    <row r="118" spans="1:6" x14ac:dyDescent="0.25">
      <c r="A118" s="385" t="s">
        <v>769</v>
      </c>
      <c r="B118" s="1" t="s">
        <v>778</v>
      </c>
      <c r="C118" s="384">
        <v>0.15</v>
      </c>
      <c r="D118" s="384">
        <v>0.15</v>
      </c>
      <c r="E118" s="384">
        <f t="shared" si="1"/>
        <v>0.15</v>
      </c>
      <c r="F118" s="438"/>
    </row>
    <row r="119" spans="1:6" x14ac:dyDescent="0.25">
      <c r="A119" s="385" t="s">
        <v>769</v>
      </c>
      <c r="B119" s="1" t="s">
        <v>780</v>
      </c>
      <c r="C119" s="384">
        <v>0.1</v>
      </c>
      <c r="D119" s="384">
        <v>0.1</v>
      </c>
      <c r="E119" s="384">
        <f t="shared" si="1"/>
        <v>0.1</v>
      </c>
      <c r="F119" s="438"/>
    </row>
    <row r="120" spans="1:6" x14ac:dyDescent="0.25">
      <c r="A120" s="385" t="s">
        <v>769</v>
      </c>
      <c r="B120" s="1" t="s">
        <v>782</v>
      </c>
      <c r="C120" s="384">
        <v>0.10000000000000002</v>
      </c>
      <c r="D120" s="384">
        <v>0.10000000000000002</v>
      </c>
      <c r="E120" s="384">
        <f t="shared" si="1"/>
        <v>0.10000000000000002</v>
      </c>
      <c r="F120" s="438"/>
    </row>
    <row r="121" spans="1:6" x14ac:dyDescent="0.25">
      <c r="A121" s="385" t="s">
        <v>769</v>
      </c>
      <c r="B121" s="1" t="s">
        <v>784</v>
      </c>
      <c r="C121" s="384">
        <v>0.05</v>
      </c>
      <c r="D121" s="384">
        <v>0.05</v>
      </c>
      <c r="E121" s="384">
        <f t="shared" si="1"/>
        <v>0.05</v>
      </c>
      <c r="F121" s="438"/>
    </row>
    <row r="122" spans="1:6" x14ac:dyDescent="0.25">
      <c r="A122" s="385" t="s">
        <v>769</v>
      </c>
      <c r="B122" s="1" t="s">
        <v>786</v>
      </c>
      <c r="C122" s="384">
        <v>0.15</v>
      </c>
      <c r="D122" s="384">
        <v>0.15</v>
      </c>
      <c r="E122" s="384">
        <f t="shared" si="1"/>
        <v>0.15</v>
      </c>
      <c r="F122" s="438"/>
    </row>
    <row r="123" spans="1:6" x14ac:dyDescent="0.25">
      <c r="A123" s="385" t="s">
        <v>31</v>
      </c>
      <c r="B123" s="1" t="s">
        <v>39</v>
      </c>
      <c r="C123" s="384">
        <v>7.0000000000000007E-2</v>
      </c>
      <c r="D123" s="384">
        <v>7.0000000000000007E-2</v>
      </c>
      <c r="E123" s="384">
        <f t="shared" si="1"/>
        <v>7.0000000000000007E-2</v>
      </c>
      <c r="F123" s="438">
        <f>+SUM(E123:E136)</f>
        <v>1.0000000000000002</v>
      </c>
    </row>
    <row r="124" spans="1:6" x14ac:dyDescent="0.25">
      <c r="A124" s="385" t="s">
        <v>31</v>
      </c>
      <c r="B124" s="1" t="s">
        <v>56</v>
      </c>
      <c r="C124" s="384">
        <v>7.0000000000000007E-2</v>
      </c>
      <c r="D124" s="384">
        <v>7.0000000000000007E-2</v>
      </c>
      <c r="E124" s="384">
        <f t="shared" si="1"/>
        <v>7.0000000000000007E-2</v>
      </c>
      <c r="F124" s="438"/>
    </row>
    <row r="125" spans="1:6" x14ac:dyDescent="0.25">
      <c r="A125" s="385" t="s">
        <v>31</v>
      </c>
      <c r="B125" s="1" t="s">
        <v>182</v>
      </c>
      <c r="C125" s="384">
        <v>0.06</v>
      </c>
      <c r="D125" s="384">
        <v>0.06</v>
      </c>
      <c r="E125" s="384">
        <f t="shared" si="1"/>
        <v>0.06</v>
      </c>
      <c r="F125" s="438"/>
    </row>
    <row r="126" spans="1:6" x14ac:dyDescent="0.25">
      <c r="A126" s="385" t="s">
        <v>31</v>
      </c>
      <c r="B126" s="1" t="s">
        <v>228</v>
      </c>
      <c r="C126" s="384">
        <v>0.06</v>
      </c>
      <c r="D126" s="384">
        <v>0.06</v>
      </c>
      <c r="E126" s="384">
        <f t="shared" si="1"/>
        <v>0.06</v>
      </c>
      <c r="F126" s="438"/>
    </row>
    <row r="127" spans="1:6" x14ac:dyDescent="0.25">
      <c r="A127" s="385" t="s">
        <v>31</v>
      </c>
      <c r="B127" s="1" t="s">
        <v>254</v>
      </c>
      <c r="C127" s="384">
        <v>7.0000000000000007E-2</v>
      </c>
      <c r="D127" s="384">
        <v>7.0000000000000007E-2</v>
      </c>
      <c r="E127" s="384">
        <f t="shared" si="1"/>
        <v>7.0000000000000007E-2</v>
      </c>
      <c r="F127" s="438"/>
    </row>
    <row r="128" spans="1:6" x14ac:dyDescent="0.25">
      <c r="A128" s="385" t="s">
        <v>31</v>
      </c>
      <c r="B128" s="1" t="s">
        <v>303</v>
      </c>
      <c r="C128" s="384">
        <v>7.0000000000000007E-2</v>
      </c>
      <c r="D128" s="384">
        <v>7.0000000000000007E-2</v>
      </c>
      <c r="E128" s="384">
        <f t="shared" si="1"/>
        <v>7.0000000000000007E-2</v>
      </c>
      <c r="F128" s="438"/>
    </row>
    <row r="129" spans="1:6" x14ac:dyDescent="0.25">
      <c r="A129" s="385" t="s">
        <v>31</v>
      </c>
      <c r="B129" s="1" t="s">
        <v>343</v>
      </c>
      <c r="C129" s="384">
        <v>7.0000000000000007E-2</v>
      </c>
      <c r="D129" s="384">
        <v>7.0000000000000007E-2</v>
      </c>
      <c r="E129" s="384">
        <f t="shared" si="1"/>
        <v>7.0000000000000007E-2</v>
      </c>
      <c r="F129" s="438"/>
    </row>
    <row r="130" spans="1:6" x14ac:dyDescent="0.25">
      <c r="A130" s="385" t="s">
        <v>31</v>
      </c>
      <c r="B130" s="1" t="s">
        <v>368</v>
      </c>
      <c r="C130" s="384">
        <v>7.0000000000000007E-2</v>
      </c>
      <c r="D130" s="384">
        <v>7.0000000000000007E-2</v>
      </c>
      <c r="E130" s="384">
        <f t="shared" si="1"/>
        <v>7.0000000000000007E-2</v>
      </c>
      <c r="F130" s="438"/>
    </row>
    <row r="131" spans="1:6" x14ac:dyDescent="0.25">
      <c r="A131" s="385" t="s">
        <v>31</v>
      </c>
      <c r="B131" s="1" t="s">
        <v>414</v>
      </c>
      <c r="C131" s="384">
        <v>7.0000000000000007E-2</v>
      </c>
      <c r="D131" s="384">
        <v>7.0000000000000007E-2</v>
      </c>
      <c r="E131" s="384">
        <f t="shared" si="1"/>
        <v>7.0000000000000007E-2</v>
      </c>
      <c r="F131" s="438"/>
    </row>
    <row r="132" spans="1:6" x14ac:dyDescent="0.25">
      <c r="A132" s="385" t="s">
        <v>31</v>
      </c>
      <c r="B132" s="1" t="s">
        <v>159</v>
      </c>
      <c r="C132" s="384">
        <v>7.0000000000000007E-2</v>
      </c>
      <c r="D132" s="384">
        <v>7.0000000000000007E-2</v>
      </c>
      <c r="E132" s="384">
        <f t="shared" si="1"/>
        <v>7.0000000000000007E-2</v>
      </c>
      <c r="F132" s="438"/>
    </row>
    <row r="133" spans="1:6" x14ac:dyDescent="0.25">
      <c r="A133" s="385" t="s">
        <v>31</v>
      </c>
      <c r="B133" s="1" t="s">
        <v>72</v>
      </c>
      <c r="C133" s="384">
        <v>0.11000000000000003</v>
      </c>
      <c r="D133" s="384">
        <v>0.11000000000000003</v>
      </c>
      <c r="E133" s="384">
        <f t="shared" si="1"/>
        <v>0.11000000000000003</v>
      </c>
      <c r="F133" s="438"/>
    </row>
    <row r="134" spans="1:6" x14ac:dyDescent="0.25">
      <c r="A134" s="385" t="s">
        <v>31</v>
      </c>
      <c r="B134" s="1" t="s">
        <v>390</v>
      </c>
      <c r="C134" s="384">
        <v>7.0000000000000007E-2</v>
      </c>
      <c r="D134" s="384">
        <v>7.0000000000000007E-2</v>
      </c>
      <c r="E134" s="384">
        <f t="shared" ref="E134:E184" si="2">+IF(D134&gt;1,1,D134)</f>
        <v>7.0000000000000007E-2</v>
      </c>
      <c r="F134" s="438"/>
    </row>
    <row r="135" spans="1:6" x14ac:dyDescent="0.25">
      <c r="A135" s="385" t="s">
        <v>31</v>
      </c>
      <c r="B135" s="1" t="s">
        <v>137</v>
      </c>
      <c r="C135" s="384">
        <v>7.0000000000000007E-2</v>
      </c>
      <c r="D135" s="384">
        <v>7.0000000000000007E-2</v>
      </c>
      <c r="E135" s="384">
        <f t="shared" si="2"/>
        <v>7.0000000000000007E-2</v>
      </c>
      <c r="F135" s="438"/>
    </row>
    <row r="136" spans="1:6" x14ac:dyDescent="0.25">
      <c r="A136" s="385" t="s">
        <v>31</v>
      </c>
      <c r="B136" s="1" t="s">
        <v>289</v>
      </c>
      <c r="C136" s="384">
        <v>7.0000000000000007E-2</v>
      </c>
      <c r="D136" s="384">
        <v>7.0000000000000007E-2</v>
      </c>
      <c r="E136" s="384">
        <f t="shared" si="2"/>
        <v>7.0000000000000007E-2</v>
      </c>
      <c r="F136" s="438"/>
    </row>
    <row r="137" spans="1:6" x14ac:dyDescent="0.25">
      <c r="A137" s="385" t="s">
        <v>389</v>
      </c>
      <c r="B137" s="1" t="s">
        <v>691</v>
      </c>
      <c r="C137" s="384">
        <v>6.7590361445783134E-2</v>
      </c>
      <c r="D137" s="384">
        <v>6.7590361445783134E-2</v>
      </c>
      <c r="E137" s="384">
        <f t="shared" si="2"/>
        <v>6.7590361445783134E-2</v>
      </c>
      <c r="F137" s="438">
        <f>+SUM(E137:E145)</f>
        <v>0.89342369477911632</v>
      </c>
    </row>
    <row r="138" spans="1:6" x14ac:dyDescent="0.25">
      <c r="A138" s="385" t="s">
        <v>389</v>
      </c>
      <c r="B138" s="1" t="s">
        <v>687</v>
      </c>
      <c r="C138" s="384">
        <v>0.11</v>
      </c>
      <c r="D138" s="384">
        <v>0.11</v>
      </c>
      <c r="E138" s="384">
        <f t="shared" si="2"/>
        <v>0.11</v>
      </c>
      <c r="F138" s="438"/>
    </row>
    <row r="139" spans="1:6" x14ac:dyDescent="0.25">
      <c r="A139" s="385" t="s">
        <v>389</v>
      </c>
      <c r="B139" s="1" t="s">
        <v>706</v>
      </c>
      <c r="C139" s="384">
        <v>0.12</v>
      </c>
      <c r="D139" s="384">
        <v>0.12</v>
      </c>
      <c r="E139" s="384">
        <f t="shared" si="2"/>
        <v>0.12</v>
      </c>
      <c r="F139" s="438"/>
    </row>
    <row r="140" spans="1:6" x14ac:dyDescent="0.25">
      <c r="A140" s="385" t="s">
        <v>389</v>
      </c>
      <c r="B140" s="1" t="s">
        <v>693</v>
      </c>
      <c r="C140" s="384">
        <v>0.11</v>
      </c>
      <c r="D140" s="384">
        <v>0.11</v>
      </c>
      <c r="E140" s="384">
        <f t="shared" si="2"/>
        <v>0.11</v>
      </c>
      <c r="F140" s="438"/>
    </row>
    <row r="141" spans="1:6" x14ac:dyDescent="0.25">
      <c r="A141" s="385" t="s">
        <v>389</v>
      </c>
      <c r="B141" s="1" t="s">
        <v>703</v>
      </c>
      <c r="C141" s="384">
        <v>0.11</v>
      </c>
      <c r="D141" s="384">
        <v>0.11</v>
      </c>
      <c r="E141" s="384">
        <f t="shared" si="2"/>
        <v>0.11</v>
      </c>
      <c r="F141" s="438"/>
    </row>
    <row r="142" spans="1:6" x14ac:dyDescent="0.25">
      <c r="A142" s="385" t="s">
        <v>389</v>
      </c>
      <c r="B142" s="1" t="s">
        <v>689</v>
      </c>
      <c r="C142" s="384">
        <v>0.11</v>
      </c>
      <c r="D142" s="384">
        <v>0.11</v>
      </c>
      <c r="E142" s="384">
        <f t="shared" si="2"/>
        <v>0.11</v>
      </c>
      <c r="F142" s="438"/>
    </row>
    <row r="143" spans="1:6" x14ac:dyDescent="0.25">
      <c r="A143" s="385" t="s">
        <v>389</v>
      </c>
      <c r="B143" s="1" t="s">
        <v>684</v>
      </c>
      <c r="C143" s="384">
        <v>0.11</v>
      </c>
      <c r="D143" s="384">
        <v>0.11</v>
      </c>
      <c r="E143" s="384">
        <f t="shared" si="2"/>
        <v>0.11</v>
      </c>
      <c r="F143" s="438"/>
    </row>
    <row r="144" spans="1:6" x14ac:dyDescent="0.25">
      <c r="A144" s="385" t="s">
        <v>389</v>
      </c>
      <c r="B144" s="1" t="s">
        <v>697</v>
      </c>
      <c r="C144" s="384">
        <v>0.11</v>
      </c>
      <c r="D144" s="384">
        <v>0.11</v>
      </c>
      <c r="E144" s="384">
        <f t="shared" si="2"/>
        <v>0.11</v>
      </c>
      <c r="F144" s="438"/>
    </row>
    <row r="145" spans="1:6" x14ac:dyDescent="0.25">
      <c r="A145" s="385" t="s">
        <v>389</v>
      </c>
      <c r="B145" s="1" t="s">
        <v>695</v>
      </c>
      <c r="C145" s="384">
        <v>4.5833333333333337E-2</v>
      </c>
      <c r="D145" s="384">
        <v>4.5833333333333337E-2</v>
      </c>
      <c r="E145" s="384">
        <f t="shared" si="2"/>
        <v>4.5833333333333337E-2</v>
      </c>
      <c r="F145" s="438"/>
    </row>
    <row r="146" spans="1:6" x14ac:dyDescent="0.25">
      <c r="A146" s="385" t="s">
        <v>648</v>
      </c>
      <c r="B146" s="1" t="s">
        <v>651</v>
      </c>
      <c r="C146" s="384">
        <v>0.6</v>
      </c>
      <c r="D146" s="384">
        <v>0.6</v>
      </c>
      <c r="E146" s="384">
        <f t="shared" si="2"/>
        <v>0.6</v>
      </c>
      <c r="F146" s="438">
        <f>+SUM(E146:E148)</f>
        <v>0.91999999999999993</v>
      </c>
    </row>
    <row r="147" spans="1:6" x14ac:dyDescent="0.25">
      <c r="A147" s="385" t="s">
        <v>648</v>
      </c>
      <c r="B147" s="1" t="s">
        <v>649</v>
      </c>
      <c r="C147" s="384">
        <v>0.12</v>
      </c>
      <c r="D147" s="384">
        <v>0.12</v>
      </c>
      <c r="E147" s="384">
        <f t="shared" si="2"/>
        <v>0.12</v>
      </c>
      <c r="F147" s="438"/>
    </row>
    <row r="148" spans="1:6" x14ac:dyDescent="0.25">
      <c r="A148" s="385" t="s">
        <v>648</v>
      </c>
      <c r="B148" s="1" t="s">
        <v>646</v>
      </c>
      <c r="C148" s="384">
        <v>0.2</v>
      </c>
      <c r="D148" s="384">
        <v>0.2</v>
      </c>
      <c r="E148" s="384">
        <f t="shared" si="2"/>
        <v>0.2</v>
      </c>
      <c r="F148" s="438"/>
    </row>
    <row r="149" spans="1:6" x14ac:dyDescent="0.25">
      <c r="A149" s="385" t="s">
        <v>683</v>
      </c>
      <c r="B149" s="1" t="s">
        <v>701</v>
      </c>
      <c r="C149" s="384">
        <v>0.20000000000000004</v>
      </c>
      <c r="D149" s="384">
        <v>0.20000000000000004</v>
      </c>
      <c r="E149" s="384">
        <f t="shared" si="2"/>
        <v>0.20000000000000004</v>
      </c>
      <c r="F149" s="438">
        <f>+SUM(E149:E151)</f>
        <v>1</v>
      </c>
    </row>
    <row r="150" spans="1:6" x14ac:dyDescent="0.25">
      <c r="A150" s="385" t="s">
        <v>683</v>
      </c>
      <c r="B150" s="1" t="s">
        <v>705</v>
      </c>
      <c r="C150" s="384">
        <v>0.20000000000000004</v>
      </c>
      <c r="D150" s="384">
        <v>0.20000000000000004</v>
      </c>
      <c r="E150" s="384">
        <f t="shared" si="2"/>
        <v>0.20000000000000004</v>
      </c>
      <c r="F150" s="438"/>
    </row>
    <row r="151" spans="1:6" x14ac:dyDescent="0.25">
      <c r="A151" s="385" t="s">
        <v>683</v>
      </c>
      <c r="B151" s="1" t="s">
        <v>699</v>
      </c>
      <c r="C151" s="384">
        <v>0.6</v>
      </c>
      <c r="D151" s="384">
        <v>0.6</v>
      </c>
      <c r="E151" s="384">
        <f t="shared" si="2"/>
        <v>0.6</v>
      </c>
      <c r="F151" s="438"/>
    </row>
    <row r="152" spans="1:6" x14ac:dyDescent="0.25">
      <c r="A152" s="385" t="s">
        <v>656</v>
      </c>
      <c r="B152" s="1" t="s">
        <v>752</v>
      </c>
      <c r="C152" s="384">
        <v>0</v>
      </c>
      <c r="D152" s="384">
        <v>0</v>
      </c>
      <c r="E152" s="384">
        <f t="shared" si="2"/>
        <v>0</v>
      </c>
      <c r="F152" s="438">
        <f>+SUM(E152:E166)</f>
        <v>0.9</v>
      </c>
    </row>
    <row r="153" spans="1:6" x14ac:dyDescent="0.25">
      <c r="A153" s="385" t="s">
        <v>656</v>
      </c>
      <c r="B153" s="1" t="s">
        <v>795</v>
      </c>
      <c r="C153" s="384">
        <v>0.10000000000000002</v>
      </c>
      <c r="D153" s="384">
        <v>0.10000000000000002</v>
      </c>
      <c r="E153" s="384">
        <f t="shared" si="2"/>
        <v>0.10000000000000002</v>
      </c>
      <c r="F153" s="438"/>
    </row>
    <row r="154" spans="1:6" x14ac:dyDescent="0.25">
      <c r="A154" s="385" t="s">
        <v>656</v>
      </c>
      <c r="B154" s="1" t="s">
        <v>802</v>
      </c>
      <c r="C154" s="384">
        <v>0.05</v>
      </c>
      <c r="D154" s="384">
        <v>0.05</v>
      </c>
      <c r="E154" s="384">
        <f t="shared" si="2"/>
        <v>0.05</v>
      </c>
      <c r="F154" s="438"/>
    </row>
    <row r="155" spans="1:6" x14ac:dyDescent="0.25">
      <c r="A155" s="385" t="s">
        <v>656</v>
      </c>
      <c r="B155" s="1" t="s">
        <v>800</v>
      </c>
      <c r="C155" s="384">
        <v>0.15</v>
      </c>
      <c r="D155" s="384">
        <v>0.15</v>
      </c>
      <c r="E155" s="384">
        <f t="shared" si="2"/>
        <v>0.15</v>
      </c>
      <c r="F155" s="438"/>
    </row>
    <row r="156" spans="1:6" x14ac:dyDescent="0.25">
      <c r="A156" s="385" t="s">
        <v>656</v>
      </c>
      <c r="B156" s="1" t="s">
        <v>797</v>
      </c>
      <c r="C156" s="384">
        <v>0</v>
      </c>
      <c r="D156" s="384">
        <v>0</v>
      </c>
      <c r="E156" s="384">
        <f t="shared" si="2"/>
        <v>0</v>
      </c>
      <c r="F156" s="438"/>
    </row>
    <row r="157" spans="1:6" x14ac:dyDescent="0.25">
      <c r="A157" s="385" t="s">
        <v>656</v>
      </c>
      <c r="B157" s="1" t="s">
        <v>754</v>
      </c>
      <c r="C157" s="384">
        <v>0.05</v>
      </c>
      <c r="D157" s="384">
        <v>0.05</v>
      </c>
      <c r="E157" s="384">
        <f t="shared" si="2"/>
        <v>0.05</v>
      </c>
      <c r="F157" s="438"/>
    </row>
    <row r="158" spans="1:6" x14ac:dyDescent="0.25">
      <c r="A158" s="385" t="s">
        <v>656</v>
      </c>
      <c r="B158" s="1" t="s">
        <v>760</v>
      </c>
      <c r="C158" s="384">
        <v>0.03</v>
      </c>
      <c r="D158" s="384">
        <v>0.03</v>
      </c>
      <c r="E158" s="384">
        <f t="shared" si="2"/>
        <v>0.03</v>
      </c>
      <c r="F158" s="438"/>
    </row>
    <row r="159" spans="1:6" x14ac:dyDescent="0.25">
      <c r="A159" s="385" t="s">
        <v>656</v>
      </c>
      <c r="B159" s="1" t="s">
        <v>746</v>
      </c>
      <c r="C159" s="384">
        <v>0</v>
      </c>
      <c r="D159" s="384">
        <v>0</v>
      </c>
      <c r="E159" s="384">
        <f t="shared" si="2"/>
        <v>0</v>
      </c>
      <c r="F159" s="438"/>
    </row>
    <row r="160" spans="1:6" x14ac:dyDescent="0.25">
      <c r="A160" s="385" t="s">
        <v>656</v>
      </c>
      <c r="B160" s="1" t="s">
        <v>758</v>
      </c>
      <c r="C160" s="384">
        <v>0.08</v>
      </c>
      <c r="D160" s="384">
        <v>0.08</v>
      </c>
      <c r="E160" s="384">
        <f t="shared" si="2"/>
        <v>0.08</v>
      </c>
      <c r="F160" s="438"/>
    </row>
    <row r="161" spans="1:6" x14ac:dyDescent="0.25">
      <c r="A161" s="385" t="s">
        <v>656</v>
      </c>
      <c r="B161" s="1" t="s">
        <v>750</v>
      </c>
      <c r="C161" s="384">
        <v>0.05</v>
      </c>
      <c r="D161" s="384">
        <v>0.05</v>
      </c>
      <c r="E161" s="384">
        <f t="shared" si="2"/>
        <v>0.05</v>
      </c>
      <c r="F161" s="438"/>
    </row>
    <row r="162" spans="1:6" x14ac:dyDescent="0.25">
      <c r="A162" s="385" t="s">
        <v>656</v>
      </c>
      <c r="B162" s="1" t="s">
        <v>654</v>
      </c>
      <c r="C162" s="384">
        <v>0.04</v>
      </c>
      <c r="D162" s="384">
        <v>0.04</v>
      </c>
      <c r="E162" s="384">
        <f t="shared" si="2"/>
        <v>0.04</v>
      </c>
      <c r="F162" s="438"/>
    </row>
    <row r="163" spans="1:6" x14ac:dyDescent="0.25">
      <c r="A163" s="385" t="s">
        <v>656</v>
      </c>
      <c r="B163" s="1" t="s">
        <v>1082</v>
      </c>
      <c r="C163" s="384">
        <v>0.10000000000000002</v>
      </c>
      <c r="D163" s="384">
        <v>0.10000000000000002</v>
      </c>
      <c r="E163" s="384">
        <f t="shared" si="2"/>
        <v>0.10000000000000002</v>
      </c>
      <c r="F163" s="438"/>
    </row>
    <row r="164" spans="1:6" x14ac:dyDescent="0.25">
      <c r="A164" s="385" t="s">
        <v>656</v>
      </c>
      <c r="B164" s="1" t="s">
        <v>799</v>
      </c>
      <c r="C164" s="384">
        <v>0.05</v>
      </c>
      <c r="D164" s="384">
        <v>0.05</v>
      </c>
      <c r="E164" s="384">
        <f t="shared" si="2"/>
        <v>0.05</v>
      </c>
      <c r="F164" s="438"/>
    </row>
    <row r="165" spans="1:6" x14ac:dyDescent="0.25">
      <c r="A165" s="385" t="s">
        <v>656</v>
      </c>
      <c r="B165" s="1" t="s">
        <v>748</v>
      </c>
      <c r="C165" s="384">
        <v>0.10000000000000002</v>
      </c>
      <c r="D165" s="384">
        <v>0.10000000000000002</v>
      </c>
      <c r="E165" s="384">
        <f t="shared" si="2"/>
        <v>0.10000000000000002</v>
      </c>
      <c r="F165" s="438"/>
    </row>
    <row r="166" spans="1:6" x14ac:dyDescent="0.25">
      <c r="A166" s="385" t="s">
        <v>656</v>
      </c>
      <c r="B166" s="1" t="s">
        <v>756</v>
      </c>
      <c r="C166" s="384">
        <v>0.1</v>
      </c>
      <c r="D166" s="384">
        <v>0.1</v>
      </c>
      <c r="E166" s="384">
        <f t="shared" si="2"/>
        <v>0.1</v>
      </c>
      <c r="F166" s="438"/>
    </row>
    <row r="167" spans="1:6" x14ac:dyDescent="0.25">
      <c r="A167" s="385" t="s">
        <v>584</v>
      </c>
      <c r="B167" s="1" t="s">
        <v>588</v>
      </c>
      <c r="C167" s="384">
        <v>0.06</v>
      </c>
      <c r="D167" s="384">
        <v>0.06</v>
      </c>
      <c r="E167" s="384">
        <f t="shared" si="2"/>
        <v>0.06</v>
      </c>
      <c r="F167" s="438">
        <f>+SUM(E167:E184)</f>
        <v>0.92880000000000007</v>
      </c>
    </row>
    <row r="168" spans="1:6" x14ac:dyDescent="0.25">
      <c r="A168" s="385" t="s">
        <v>584</v>
      </c>
      <c r="B168" s="1" t="s">
        <v>597</v>
      </c>
      <c r="C168" s="384">
        <v>0.05</v>
      </c>
      <c r="D168" s="384">
        <v>0.05</v>
      </c>
      <c r="E168" s="384">
        <f t="shared" si="2"/>
        <v>0.05</v>
      </c>
      <c r="F168" s="438"/>
    </row>
    <row r="169" spans="1:6" x14ac:dyDescent="0.25">
      <c r="A169" s="385" t="s">
        <v>584</v>
      </c>
      <c r="B169" s="1" t="s">
        <v>599</v>
      </c>
      <c r="C169" s="384">
        <v>0.06</v>
      </c>
      <c r="D169" s="384">
        <v>0.06</v>
      </c>
      <c r="E169" s="384">
        <f t="shared" si="2"/>
        <v>0.06</v>
      </c>
      <c r="F169" s="438"/>
    </row>
    <row r="170" spans="1:6" x14ac:dyDescent="0.25">
      <c r="A170" s="385" t="s">
        <v>584</v>
      </c>
      <c r="B170" s="1" t="s">
        <v>601</v>
      </c>
      <c r="C170" s="384">
        <v>0.06</v>
      </c>
      <c r="D170" s="384">
        <v>0.06</v>
      </c>
      <c r="E170" s="384">
        <f t="shared" si="2"/>
        <v>0.06</v>
      </c>
      <c r="F170" s="438"/>
    </row>
    <row r="171" spans="1:6" x14ac:dyDescent="0.25">
      <c r="A171" s="385" t="s">
        <v>584</v>
      </c>
      <c r="B171" s="1" t="s">
        <v>612</v>
      </c>
      <c r="C171" s="384">
        <v>5.000000000000001E-2</v>
      </c>
      <c r="D171" s="384">
        <v>5.000000000000001E-2</v>
      </c>
      <c r="E171" s="384">
        <f t="shared" si="2"/>
        <v>5.000000000000001E-2</v>
      </c>
      <c r="F171" s="438"/>
    </row>
    <row r="172" spans="1:6" x14ac:dyDescent="0.25">
      <c r="A172" s="385" t="s">
        <v>584</v>
      </c>
      <c r="B172" s="1" t="s">
        <v>613</v>
      </c>
      <c r="C172" s="384">
        <v>0.05</v>
      </c>
      <c r="D172" s="384">
        <v>0.05</v>
      </c>
      <c r="E172" s="384">
        <f t="shared" si="2"/>
        <v>0.05</v>
      </c>
      <c r="F172" s="438"/>
    </row>
    <row r="173" spans="1:6" x14ac:dyDescent="0.25">
      <c r="A173" s="385" t="s">
        <v>584</v>
      </c>
      <c r="B173" s="1" t="s">
        <v>615</v>
      </c>
      <c r="C173" s="384">
        <v>0.05</v>
      </c>
      <c r="D173" s="384">
        <v>0.05</v>
      </c>
      <c r="E173" s="384">
        <f t="shared" si="2"/>
        <v>0.05</v>
      </c>
      <c r="F173" s="438"/>
    </row>
    <row r="174" spans="1:6" x14ac:dyDescent="0.25">
      <c r="A174" s="385" t="s">
        <v>584</v>
      </c>
      <c r="B174" s="1" t="s">
        <v>617</v>
      </c>
      <c r="C174" s="384">
        <v>0.05</v>
      </c>
      <c r="D174" s="384">
        <v>0.05</v>
      </c>
      <c r="E174" s="384">
        <f t="shared" si="2"/>
        <v>0.05</v>
      </c>
      <c r="F174" s="438"/>
    </row>
    <row r="175" spans="1:6" x14ac:dyDescent="0.25">
      <c r="A175" s="385" t="s">
        <v>584</v>
      </c>
      <c r="B175" s="1" t="s">
        <v>619</v>
      </c>
      <c r="C175" s="384">
        <v>0.03</v>
      </c>
      <c r="D175" s="384">
        <v>0.03</v>
      </c>
      <c r="E175" s="384">
        <f t="shared" si="2"/>
        <v>0.03</v>
      </c>
      <c r="F175" s="438"/>
    </row>
    <row r="176" spans="1:6" x14ac:dyDescent="0.25">
      <c r="A176" s="385" t="s">
        <v>584</v>
      </c>
      <c r="B176" s="1" t="s">
        <v>630</v>
      </c>
      <c r="C176" s="384">
        <v>5.5800000000000002E-2</v>
      </c>
      <c r="D176" s="384">
        <v>5.5800000000000002E-2</v>
      </c>
      <c r="E176" s="384">
        <f t="shared" si="2"/>
        <v>5.5800000000000002E-2</v>
      </c>
      <c r="F176" s="438"/>
    </row>
    <row r="177" spans="1:6" x14ac:dyDescent="0.25">
      <c r="A177" s="385" t="s">
        <v>584</v>
      </c>
      <c r="B177" s="1" t="s">
        <v>610</v>
      </c>
      <c r="C177" s="384">
        <v>0.09</v>
      </c>
      <c r="D177" s="384">
        <v>0.09</v>
      </c>
      <c r="E177" s="384">
        <f t="shared" si="2"/>
        <v>0.09</v>
      </c>
      <c r="F177" s="438"/>
    </row>
    <row r="178" spans="1:6" x14ac:dyDescent="0.25">
      <c r="A178" s="385" t="s">
        <v>584</v>
      </c>
      <c r="B178" s="1" t="s">
        <v>621</v>
      </c>
      <c r="C178" s="384">
        <v>0.06</v>
      </c>
      <c r="D178" s="384">
        <v>0.06</v>
      </c>
      <c r="E178" s="384">
        <f t="shared" si="2"/>
        <v>0.06</v>
      </c>
      <c r="F178" s="438"/>
    </row>
    <row r="179" spans="1:6" x14ac:dyDescent="0.25">
      <c r="A179" s="385" t="s">
        <v>584</v>
      </c>
      <c r="B179" s="1" t="s">
        <v>603</v>
      </c>
      <c r="C179" s="384">
        <v>1.0500000000000001E-2</v>
      </c>
      <c r="D179" s="384">
        <v>1.0500000000000001E-2</v>
      </c>
      <c r="E179" s="384">
        <f t="shared" si="2"/>
        <v>1.0500000000000001E-2</v>
      </c>
      <c r="F179" s="438"/>
    </row>
    <row r="180" spans="1:6" x14ac:dyDescent="0.25">
      <c r="A180" s="385" t="s">
        <v>584</v>
      </c>
      <c r="B180" s="1" t="s">
        <v>593</v>
      </c>
      <c r="C180" s="384">
        <v>0.06</v>
      </c>
      <c r="D180" s="384">
        <v>0.06</v>
      </c>
      <c r="E180" s="384">
        <f t="shared" si="2"/>
        <v>0.06</v>
      </c>
      <c r="F180" s="438"/>
    </row>
    <row r="181" spans="1:6" x14ac:dyDescent="0.25">
      <c r="A181" s="385" t="s">
        <v>584</v>
      </c>
      <c r="B181" s="1" t="s">
        <v>626</v>
      </c>
      <c r="C181" s="384">
        <v>0.05</v>
      </c>
      <c r="D181" s="384">
        <v>0.05</v>
      </c>
      <c r="E181" s="384">
        <f t="shared" si="2"/>
        <v>0.05</v>
      </c>
      <c r="F181" s="438"/>
    </row>
    <row r="182" spans="1:6" x14ac:dyDescent="0.25">
      <c r="A182" s="385" t="s">
        <v>584</v>
      </c>
      <c r="B182" s="1" t="s">
        <v>628</v>
      </c>
      <c r="C182" s="384">
        <v>0.05</v>
      </c>
      <c r="D182" s="384">
        <v>0.05</v>
      </c>
      <c r="E182" s="384">
        <f t="shared" si="2"/>
        <v>0.05</v>
      </c>
      <c r="F182" s="438"/>
    </row>
    <row r="183" spans="1:6" x14ac:dyDescent="0.25">
      <c r="A183" s="385" t="s">
        <v>584</v>
      </c>
      <c r="B183" s="1" t="s">
        <v>595</v>
      </c>
      <c r="C183" s="384">
        <v>0.05</v>
      </c>
      <c r="D183" s="384">
        <v>0.05</v>
      </c>
      <c r="E183" s="384">
        <f t="shared" si="2"/>
        <v>0.05</v>
      </c>
      <c r="F183" s="438"/>
    </row>
    <row r="184" spans="1:6" x14ac:dyDescent="0.25">
      <c r="A184" s="385" t="s">
        <v>584</v>
      </c>
      <c r="B184" s="1" t="s">
        <v>608</v>
      </c>
      <c r="C184" s="384">
        <v>4.2500000000000003E-2</v>
      </c>
      <c r="D184" s="384">
        <v>4.2500000000000003E-2</v>
      </c>
      <c r="E184" s="384">
        <f t="shared" si="2"/>
        <v>4.2500000000000003E-2</v>
      </c>
      <c r="F184" s="438"/>
    </row>
    <row r="185" spans="1:6" x14ac:dyDescent="0.25">
      <c r="A185" s="439" t="s">
        <v>3142</v>
      </c>
      <c r="B185" s="439"/>
      <c r="C185" s="439"/>
      <c r="D185" s="439"/>
      <c r="E185" s="439"/>
      <c r="F185" s="391">
        <f>+AVERAGE(F5:F184)</f>
        <v>0.9395618513268762</v>
      </c>
    </row>
  </sheetData>
  <mergeCells count="19">
    <mergeCell ref="F114:F122"/>
    <mergeCell ref="F123:F136"/>
    <mergeCell ref="F137:F145"/>
    <mergeCell ref="F5:F18"/>
    <mergeCell ref="F19:F63"/>
    <mergeCell ref="F64:F72"/>
    <mergeCell ref="F73:F87"/>
    <mergeCell ref="F88:F91"/>
    <mergeCell ref="F92:F93"/>
    <mergeCell ref="D3:D4"/>
    <mergeCell ref="E3:E4"/>
    <mergeCell ref="F94:F99"/>
    <mergeCell ref="F100:F110"/>
    <mergeCell ref="F112:F113"/>
    <mergeCell ref="F146:F148"/>
    <mergeCell ref="F149:F151"/>
    <mergeCell ref="F152:F166"/>
    <mergeCell ref="F167:F184"/>
    <mergeCell ref="A185:E18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2" workbookViewId="0">
      <selection activeCell="E22" sqref="E22"/>
    </sheetView>
  </sheetViews>
  <sheetFormatPr baseColWidth="10" defaultRowHeight="15" x14ac:dyDescent="0.25"/>
  <cols>
    <col min="1" max="1" width="43.85546875" bestFit="1" customWidth="1"/>
    <col min="2" max="2" width="25" bestFit="1" customWidth="1"/>
  </cols>
  <sheetData>
    <row r="1" spans="1:2" x14ac:dyDescent="0.25">
      <c r="A1" s="63" t="s">
        <v>2442</v>
      </c>
      <c r="B1" s="1" t="s">
        <v>2439</v>
      </c>
    </row>
    <row r="2" spans="1:2" x14ac:dyDescent="0.25">
      <c r="A2" s="63" t="s">
        <v>2441</v>
      </c>
      <c r="B2" s="1" t="s">
        <v>2439</v>
      </c>
    </row>
    <row r="4" spans="1:2" x14ac:dyDescent="0.25">
      <c r="A4" s="63" t="s">
        <v>3136</v>
      </c>
      <c r="B4" t="s">
        <v>3146</v>
      </c>
    </row>
    <row r="5" spans="1:2" x14ac:dyDescent="0.25">
      <c r="A5" s="383" t="s">
        <v>2548</v>
      </c>
      <c r="B5" s="395">
        <v>0.99499999999999988</v>
      </c>
    </row>
    <row r="6" spans="1:2" x14ac:dyDescent="0.25">
      <c r="A6" s="383" t="s">
        <v>51</v>
      </c>
      <c r="B6" s="395">
        <v>1.0000000000000004</v>
      </c>
    </row>
    <row r="7" spans="1:2" x14ac:dyDescent="0.25">
      <c r="A7" s="383" t="s">
        <v>636</v>
      </c>
      <c r="B7" s="395">
        <v>0.89799999999999991</v>
      </c>
    </row>
    <row r="8" spans="1:2" x14ac:dyDescent="0.25">
      <c r="A8" s="383" t="s">
        <v>534</v>
      </c>
      <c r="B8" s="395">
        <v>0.98800000000000021</v>
      </c>
    </row>
    <row r="9" spans="1:2" x14ac:dyDescent="0.25">
      <c r="A9" s="383" t="s">
        <v>354</v>
      </c>
      <c r="B9" s="395">
        <v>1</v>
      </c>
    </row>
    <row r="10" spans="1:2" x14ac:dyDescent="0.25">
      <c r="A10" s="383" t="s">
        <v>397</v>
      </c>
      <c r="B10" s="395">
        <v>0.719615</v>
      </c>
    </row>
    <row r="11" spans="1:2" x14ac:dyDescent="0.25">
      <c r="A11" s="383" t="s">
        <v>638</v>
      </c>
      <c r="B11" s="395">
        <v>0.8</v>
      </c>
    </row>
    <row r="12" spans="1:2" x14ac:dyDescent="0.25">
      <c r="A12" s="383" t="s">
        <v>709</v>
      </c>
      <c r="B12" s="395">
        <v>1</v>
      </c>
    </row>
    <row r="13" spans="1:2" x14ac:dyDescent="0.25">
      <c r="A13" s="383" t="s">
        <v>667</v>
      </c>
      <c r="B13" s="395">
        <v>1</v>
      </c>
    </row>
    <row r="14" spans="1:2" x14ac:dyDescent="0.25">
      <c r="A14" s="383" t="s">
        <v>567</v>
      </c>
      <c r="B14" s="395">
        <v>1</v>
      </c>
    </row>
    <row r="15" spans="1:2" x14ac:dyDescent="0.25">
      <c r="A15" s="383" t="s">
        <v>769</v>
      </c>
      <c r="B15" s="395">
        <v>0.99999999999999989</v>
      </c>
    </row>
    <row r="16" spans="1:2" x14ac:dyDescent="0.25">
      <c r="A16" s="383" t="s">
        <v>31</v>
      </c>
      <c r="B16" s="395">
        <v>1.0000000000000002</v>
      </c>
    </row>
    <row r="17" spans="1:2" x14ac:dyDescent="0.25">
      <c r="A17" s="383" t="s">
        <v>389</v>
      </c>
      <c r="B17" s="395">
        <v>0.87580000000000024</v>
      </c>
    </row>
    <row r="18" spans="1:2" x14ac:dyDescent="0.25">
      <c r="A18" s="383" t="s">
        <v>648</v>
      </c>
      <c r="B18" s="395">
        <v>0.91999999999999993</v>
      </c>
    </row>
    <row r="19" spans="1:2" x14ac:dyDescent="0.25">
      <c r="A19" s="383" t="s">
        <v>683</v>
      </c>
      <c r="B19" s="395">
        <v>0.99999999999999989</v>
      </c>
    </row>
    <row r="20" spans="1:2" x14ac:dyDescent="0.25">
      <c r="A20" s="383" t="s">
        <v>656</v>
      </c>
      <c r="B20" s="395">
        <v>0.96930000000000005</v>
      </c>
    </row>
    <row r="21" spans="1:2" x14ac:dyDescent="0.25">
      <c r="A21" s="383" t="s">
        <v>584</v>
      </c>
      <c r="B21" s="395">
        <v>0.88340000000000052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9" sqref="B9"/>
    </sheetView>
  </sheetViews>
  <sheetFormatPr baseColWidth="10" defaultRowHeight="15" x14ac:dyDescent="0.25"/>
  <cols>
    <col min="1" max="1" width="43.85546875" style="1" bestFit="1" customWidth="1"/>
    <col min="2" max="2" width="20.42578125" style="384" bestFit="1" customWidth="1"/>
    <col min="3" max="3" width="19.42578125" style="1" bestFit="1" customWidth="1"/>
    <col min="4" max="16384" width="11.42578125" style="1"/>
  </cols>
  <sheetData>
    <row r="1" spans="1:7" ht="15" customHeight="1" x14ac:dyDescent="0.25">
      <c r="A1" s="63" t="s">
        <v>2442</v>
      </c>
      <c r="B1" s="1" t="s">
        <v>2439</v>
      </c>
      <c r="D1" s="441" t="s">
        <v>3152</v>
      </c>
      <c r="E1" s="441"/>
      <c r="F1" s="441"/>
      <c r="G1" s="441"/>
    </row>
    <row r="2" spans="1:7" x14ac:dyDescent="0.25">
      <c r="A2" s="63" t="s">
        <v>2441</v>
      </c>
      <c r="B2" s="1" t="s">
        <v>2439</v>
      </c>
      <c r="D2" s="441"/>
      <c r="E2" s="441"/>
      <c r="F2" s="441"/>
      <c r="G2" s="441"/>
    </row>
    <row r="3" spans="1:7" x14ac:dyDescent="0.25">
      <c r="A3" s="63" t="s">
        <v>25</v>
      </c>
      <c r="B3" s="1" t="s">
        <v>3138</v>
      </c>
      <c r="D3" s="441"/>
      <c r="E3" s="441"/>
      <c r="F3" s="441"/>
      <c r="G3" s="441"/>
    </row>
    <row r="4" spans="1:7" x14ac:dyDescent="0.25">
      <c r="A4" s="63" t="s">
        <v>26</v>
      </c>
      <c r="B4" s="1" t="s">
        <v>3147</v>
      </c>
      <c r="D4" s="441"/>
      <c r="E4" s="441"/>
      <c r="F4" s="441"/>
      <c r="G4" s="441"/>
    </row>
    <row r="5" spans="1:7" x14ac:dyDescent="0.25">
      <c r="A5" s="63" t="s">
        <v>3115</v>
      </c>
      <c r="B5" s="1" t="s">
        <v>3147</v>
      </c>
      <c r="D5" s="441"/>
      <c r="E5" s="441"/>
      <c r="F5" s="441"/>
      <c r="G5" s="441"/>
    </row>
    <row r="6" spans="1:7" x14ac:dyDescent="0.25">
      <c r="A6"/>
      <c r="B6"/>
      <c r="C6"/>
    </row>
    <row r="7" spans="1:7" x14ac:dyDescent="0.25">
      <c r="A7" s="63" t="s">
        <v>3136</v>
      </c>
      <c r="B7" s="384" t="s">
        <v>3148</v>
      </c>
      <c r="C7"/>
    </row>
    <row r="8" spans="1:7" x14ac:dyDescent="0.25">
      <c r="A8" s="383" t="s">
        <v>2548</v>
      </c>
      <c r="B8" s="384">
        <v>18</v>
      </c>
      <c r="C8"/>
    </row>
    <row r="9" spans="1:7" x14ac:dyDescent="0.25">
      <c r="A9" s="383" t="s">
        <v>51</v>
      </c>
      <c r="B9" s="384">
        <v>68</v>
      </c>
      <c r="C9"/>
    </row>
    <row r="10" spans="1:7" x14ac:dyDescent="0.25">
      <c r="A10" s="383" t="s">
        <v>636</v>
      </c>
      <c r="B10" s="384">
        <v>8</v>
      </c>
      <c r="C10"/>
    </row>
    <row r="11" spans="1:7" x14ac:dyDescent="0.25">
      <c r="A11" s="383" t="s">
        <v>534</v>
      </c>
      <c r="B11" s="384">
        <v>27</v>
      </c>
      <c r="C11"/>
    </row>
    <row r="12" spans="1:7" x14ac:dyDescent="0.25">
      <c r="A12" s="383" t="s">
        <v>354</v>
      </c>
      <c r="B12" s="384">
        <v>7</v>
      </c>
      <c r="C12"/>
    </row>
    <row r="13" spans="1:7" x14ac:dyDescent="0.25">
      <c r="A13" s="383" t="s">
        <v>397</v>
      </c>
      <c r="B13" s="384">
        <v>5</v>
      </c>
      <c r="C13"/>
    </row>
    <row r="14" spans="1:7" x14ac:dyDescent="0.25">
      <c r="A14" s="383" t="s">
        <v>638</v>
      </c>
      <c r="B14" s="384">
        <v>11</v>
      </c>
      <c r="C14"/>
    </row>
    <row r="15" spans="1:7" x14ac:dyDescent="0.25">
      <c r="A15" s="383" t="s">
        <v>709</v>
      </c>
      <c r="B15" s="384">
        <v>19</v>
      </c>
      <c r="C15"/>
    </row>
    <row r="16" spans="1:7" x14ac:dyDescent="0.25">
      <c r="A16" s="383" t="s">
        <v>667</v>
      </c>
      <c r="B16" s="384">
        <v>5</v>
      </c>
      <c r="C16"/>
    </row>
    <row r="17" spans="1:3" x14ac:dyDescent="0.25">
      <c r="A17" s="383" t="s">
        <v>567</v>
      </c>
      <c r="B17" s="384">
        <v>4</v>
      </c>
      <c r="C17"/>
    </row>
    <row r="18" spans="1:3" x14ac:dyDescent="0.25">
      <c r="A18" s="383" t="s">
        <v>769</v>
      </c>
      <c r="B18" s="384">
        <v>16</v>
      </c>
      <c r="C18"/>
    </row>
    <row r="19" spans="1:3" x14ac:dyDescent="0.25">
      <c r="A19" s="383" t="s">
        <v>31</v>
      </c>
      <c r="B19" s="384">
        <v>31</v>
      </c>
      <c r="C19"/>
    </row>
    <row r="20" spans="1:3" x14ac:dyDescent="0.25">
      <c r="A20" s="383" t="s">
        <v>389</v>
      </c>
      <c r="B20" s="384">
        <v>15</v>
      </c>
      <c r="C20"/>
    </row>
    <row r="21" spans="1:3" x14ac:dyDescent="0.25">
      <c r="A21" s="383" t="s">
        <v>648</v>
      </c>
      <c r="B21" s="384">
        <v>4</v>
      </c>
      <c r="C21"/>
    </row>
    <row r="22" spans="1:3" x14ac:dyDescent="0.25">
      <c r="A22" s="383" t="s">
        <v>683</v>
      </c>
      <c r="B22" s="384">
        <v>6</v>
      </c>
      <c r="C22"/>
    </row>
    <row r="23" spans="1:3" x14ac:dyDescent="0.25">
      <c r="A23" s="383" t="s">
        <v>656</v>
      </c>
      <c r="B23" s="384">
        <v>21</v>
      </c>
      <c r="C23"/>
    </row>
    <row r="24" spans="1:3" x14ac:dyDescent="0.25">
      <c r="A24" s="383" t="s">
        <v>584</v>
      </c>
      <c r="B24" s="384">
        <v>20</v>
      </c>
      <c r="C24"/>
    </row>
  </sheetData>
  <mergeCells count="1">
    <mergeCell ref="D1: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opLeftCell="B12" workbookViewId="0">
      <selection activeCell="D19" sqref="D19"/>
    </sheetView>
  </sheetViews>
  <sheetFormatPr baseColWidth="10" defaultRowHeight="15" x14ac:dyDescent="0.25"/>
  <cols>
    <col min="1" max="1" width="43.85546875" bestFit="1" customWidth="1"/>
    <col min="2" max="2" width="30.42578125" bestFit="1" customWidth="1"/>
    <col min="3" max="3" width="20.85546875" bestFit="1" customWidth="1"/>
    <col min="4" max="4" width="26.85546875" bestFit="1" customWidth="1"/>
  </cols>
  <sheetData>
    <row r="1" spans="1:4" x14ac:dyDescent="0.25">
      <c r="A1" s="400" t="s">
        <v>3149</v>
      </c>
      <c r="B1" s="400" t="s">
        <v>3150</v>
      </c>
      <c r="C1" s="403" t="s">
        <v>3151</v>
      </c>
      <c r="D1" s="402" t="s">
        <v>3153</v>
      </c>
    </row>
    <row r="2" spans="1:4" x14ac:dyDescent="0.25">
      <c r="A2" s="401" t="s">
        <v>2548</v>
      </c>
      <c r="B2" s="401">
        <v>19</v>
      </c>
      <c r="C2" s="388">
        <v>18</v>
      </c>
      <c r="D2" s="405">
        <f>+C2/B2</f>
        <v>0.94736842105263153</v>
      </c>
    </row>
    <row r="3" spans="1:4" x14ac:dyDescent="0.25">
      <c r="A3" s="401" t="s">
        <v>51</v>
      </c>
      <c r="B3" s="401">
        <v>68</v>
      </c>
      <c r="C3" s="388">
        <v>68</v>
      </c>
      <c r="D3" s="405">
        <f t="shared" ref="D3:D18" si="0">+C3/B3</f>
        <v>1</v>
      </c>
    </row>
    <row r="4" spans="1:4" x14ac:dyDescent="0.25">
      <c r="A4" s="401" t="s">
        <v>636</v>
      </c>
      <c r="B4" s="401">
        <v>11</v>
      </c>
      <c r="C4" s="388">
        <v>8</v>
      </c>
      <c r="D4" s="405">
        <f t="shared" si="0"/>
        <v>0.72727272727272729</v>
      </c>
    </row>
    <row r="5" spans="1:4" x14ac:dyDescent="0.25">
      <c r="A5" s="401" t="s">
        <v>534</v>
      </c>
      <c r="B5" s="401">
        <v>29</v>
      </c>
      <c r="C5" s="388">
        <v>27</v>
      </c>
      <c r="D5" s="405">
        <f t="shared" si="0"/>
        <v>0.93103448275862066</v>
      </c>
    </row>
    <row r="6" spans="1:4" x14ac:dyDescent="0.25">
      <c r="A6" s="401" t="s">
        <v>354</v>
      </c>
      <c r="B6" s="401">
        <v>7</v>
      </c>
      <c r="C6" s="388">
        <v>7</v>
      </c>
      <c r="D6" s="405">
        <f t="shared" si="0"/>
        <v>1</v>
      </c>
    </row>
    <row r="7" spans="1:4" x14ac:dyDescent="0.25">
      <c r="A7" s="401" t="s">
        <v>397</v>
      </c>
      <c r="B7" s="401">
        <v>8</v>
      </c>
      <c r="C7" s="388">
        <v>5</v>
      </c>
      <c r="D7" s="405">
        <f t="shared" si="0"/>
        <v>0.625</v>
      </c>
    </row>
    <row r="8" spans="1:4" x14ac:dyDescent="0.25">
      <c r="A8" s="401" t="s">
        <v>638</v>
      </c>
      <c r="B8" s="401">
        <v>11</v>
      </c>
      <c r="C8" s="388">
        <v>11</v>
      </c>
      <c r="D8" s="405">
        <f t="shared" si="0"/>
        <v>1</v>
      </c>
    </row>
    <row r="9" spans="1:4" x14ac:dyDescent="0.25">
      <c r="A9" s="401" t="s">
        <v>709</v>
      </c>
      <c r="B9" s="401">
        <v>19</v>
      </c>
      <c r="C9" s="388">
        <v>19</v>
      </c>
      <c r="D9" s="405">
        <f t="shared" si="0"/>
        <v>1</v>
      </c>
    </row>
    <row r="10" spans="1:4" x14ac:dyDescent="0.25">
      <c r="A10" s="401" t="s">
        <v>667</v>
      </c>
      <c r="B10" s="401">
        <v>5</v>
      </c>
      <c r="C10" s="388">
        <v>5</v>
      </c>
      <c r="D10" s="405">
        <f t="shared" si="0"/>
        <v>1</v>
      </c>
    </row>
    <row r="11" spans="1:4" x14ac:dyDescent="0.25">
      <c r="A11" s="401" t="s">
        <v>567</v>
      </c>
      <c r="B11" s="401">
        <v>4</v>
      </c>
      <c r="C11" s="388">
        <v>4</v>
      </c>
      <c r="D11" s="405">
        <f t="shared" si="0"/>
        <v>1</v>
      </c>
    </row>
    <row r="12" spans="1:4" x14ac:dyDescent="0.25">
      <c r="A12" s="401" t="s">
        <v>769</v>
      </c>
      <c r="B12" s="401">
        <v>16</v>
      </c>
      <c r="C12" s="388">
        <v>16</v>
      </c>
      <c r="D12" s="405">
        <f t="shared" si="0"/>
        <v>1</v>
      </c>
    </row>
    <row r="13" spans="1:4" x14ac:dyDescent="0.25">
      <c r="A13" s="401" t="s">
        <v>31</v>
      </c>
      <c r="B13" s="401">
        <v>32</v>
      </c>
      <c r="C13" s="388">
        <v>31</v>
      </c>
      <c r="D13" s="405">
        <f t="shared" si="0"/>
        <v>0.96875</v>
      </c>
    </row>
    <row r="14" spans="1:4" x14ac:dyDescent="0.25">
      <c r="A14" s="401" t="s">
        <v>389</v>
      </c>
      <c r="B14" s="401">
        <v>20</v>
      </c>
      <c r="C14" s="388">
        <v>15</v>
      </c>
      <c r="D14" s="405">
        <f t="shared" si="0"/>
        <v>0.75</v>
      </c>
    </row>
    <row r="15" spans="1:4" x14ac:dyDescent="0.25">
      <c r="A15" s="401" t="s">
        <v>648</v>
      </c>
      <c r="B15" s="401">
        <v>5</v>
      </c>
      <c r="C15" s="388">
        <v>4</v>
      </c>
      <c r="D15" s="405">
        <f t="shared" si="0"/>
        <v>0.8</v>
      </c>
    </row>
    <row r="16" spans="1:4" x14ac:dyDescent="0.25">
      <c r="A16" s="401" t="s">
        <v>683</v>
      </c>
      <c r="B16" s="401">
        <v>6</v>
      </c>
      <c r="C16" s="388">
        <v>6</v>
      </c>
      <c r="D16" s="405">
        <f t="shared" si="0"/>
        <v>1</v>
      </c>
    </row>
    <row r="17" spans="1:4" x14ac:dyDescent="0.25">
      <c r="A17" s="401" t="s">
        <v>656</v>
      </c>
      <c r="B17" s="401">
        <v>24</v>
      </c>
      <c r="C17" s="388">
        <v>21</v>
      </c>
      <c r="D17" s="405">
        <f t="shared" si="0"/>
        <v>0.875</v>
      </c>
    </row>
    <row r="18" spans="1:4" x14ac:dyDescent="0.25">
      <c r="A18" s="401" t="s">
        <v>584</v>
      </c>
      <c r="B18" s="401">
        <v>23</v>
      </c>
      <c r="C18" s="388">
        <v>20</v>
      </c>
      <c r="D18" s="405">
        <f t="shared" si="0"/>
        <v>0.86956521739130432</v>
      </c>
    </row>
    <row r="19" spans="1:4" x14ac:dyDescent="0.25">
      <c r="A19" s="442" t="s">
        <v>3154</v>
      </c>
      <c r="B19" s="442"/>
      <c r="C19" s="442"/>
      <c r="D19" s="404">
        <f>+AVERAGE(D2:D18)</f>
        <v>0.91141122638089911</v>
      </c>
    </row>
  </sheetData>
  <mergeCells count="1">
    <mergeCell ref="A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topLeftCell="A79" workbookViewId="0">
      <selection activeCell="A88" sqref="A88"/>
    </sheetView>
  </sheetViews>
  <sheetFormatPr baseColWidth="10" defaultRowHeight="15" x14ac:dyDescent="0.25"/>
  <cols>
    <col min="2" max="2" width="47.42578125" style="64" customWidth="1"/>
    <col min="3" max="3" width="16.28515625" bestFit="1" customWidth="1"/>
    <col min="5" max="5" width="14.42578125" bestFit="1" customWidth="1"/>
    <col min="6" max="6" width="27.85546875" bestFit="1" customWidth="1"/>
    <col min="7" max="7" width="19.7109375" bestFit="1" customWidth="1"/>
    <col min="8" max="8" width="17.28515625" bestFit="1" customWidth="1"/>
  </cols>
  <sheetData>
    <row r="1" spans="1:9" s="1" customFormat="1" ht="15.75" x14ac:dyDescent="0.25">
      <c r="A1" s="443" t="s">
        <v>3099</v>
      </c>
      <c r="B1" s="443"/>
      <c r="C1" s="443"/>
      <c r="D1" s="443"/>
      <c r="E1" s="443"/>
      <c r="F1" s="443"/>
      <c r="G1" s="443"/>
      <c r="H1" s="443"/>
      <c r="I1" s="443"/>
    </row>
    <row r="2" spans="1:9" x14ac:dyDescent="0.25">
      <c r="A2" s="68" t="s">
        <v>14</v>
      </c>
      <c r="B2" s="70" t="s">
        <v>15</v>
      </c>
      <c r="C2" s="68" t="s">
        <v>16</v>
      </c>
      <c r="D2" s="68" t="s">
        <v>17</v>
      </c>
      <c r="E2" s="68" t="s">
        <v>13</v>
      </c>
      <c r="F2" s="68" t="s">
        <v>2433</v>
      </c>
      <c r="G2" s="68" t="s">
        <v>2568</v>
      </c>
      <c r="H2" s="69" t="s">
        <v>3096</v>
      </c>
      <c r="I2" s="69" t="s">
        <v>3097</v>
      </c>
    </row>
    <row r="3" spans="1:9" x14ac:dyDescent="0.25">
      <c r="A3" s="66" t="s">
        <v>39</v>
      </c>
      <c r="B3" s="67" t="s">
        <v>40</v>
      </c>
      <c r="C3" s="66">
        <v>7</v>
      </c>
      <c r="D3" s="66">
        <v>1</v>
      </c>
      <c r="E3" s="66" t="s">
        <v>41</v>
      </c>
      <c r="F3" s="66">
        <v>1</v>
      </c>
      <c r="G3" s="66">
        <v>1</v>
      </c>
      <c r="H3" s="6">
        <f>+G3/D3</f>
        <v>1</v>
      </c>
      <c r="I3" s="66">
        <f>+H3*C3</f>
        <v>7</v>
      </c>
    </row>
    <row r="4" spans="1:9" x14ac:dyDescent="0.25">
      <c r="A4" s="66" t="s">
        <v>56</v>
      </c>
      <c r="B4" s="67" t="s">
        <v>57</v>
      </c>
      <c r="C4" s="66">
        <v>6</v>
      </c>
      <c r="D4" s="66">
        <v>100</v>
      </c>
      <c r="E4" s="66" t="s">
        <v>38</v>
      </c>
      <c r="F4" s="66">
        <v>100</v>
      </c>
      <c r="G4" s="66">
        <v>100</v>
      </c>
      <c r="H4" s="6">
        <f t="shared" ref="H4:H16" si="0">+G4/D4</f>
        <v>1</v>
      </c>
      <c r="I4" s="66">
        <f t="shared" ref="I4:I16" si="1">+H4*C4</f>
        <v>6</v>
      </c>
    </row>
    <row r="5" spans="1:9" ht="40.5" x14ac:dyDescent="0.25">
      <c r="A5" s="66" t="s">
        <v>72</v>
      </c>
      <c r="B5" s="67" t="s">
        <v>73</v>
      </c>
      <c r="C5" s="66">
        <v>6</v>
      </c>
      <c r="D5" s="66">
        <v>100</v>
      </c>
      <c r="E5" s="66" t="s">
        <v>38</v>
      </c>
      <c r="F5" s="66">
        <v>100</v>
      </c>
      <c r="G5" s="66">
        <v>100</v>
      </c>
      <c r="H5" s="6">
        <f t="shared" si="0"/>
        <v>1</v>
      </c>
      <c r="I5" s="66">
        <f t="shared" si="1"/>
        <v>6</v>
      </c>
    </row>
    <row r="6" spans="1:9" ht="27" x14ac:dyDescent="0.25">
      <c r="A6" s="66" t="s">
        <v>137</v>
      </c>
      <c r="B6" s="67" t="s">
        <v>138</v>
      </c>
      <c r="C6" s="66">
        <v>7</v>
      </c>
      <c r="D6" s="66">
        <v>1</v>
      </c>
      <c r="E6" s="66" t="s">
        <v>41</v>
      </c>
      <c r="F6" s="66">
        <v>1</v>
      </c>
      <c r="G6" s="66">
        <v>1</v>
      </c>
      <c r="H6" s="6">
        <f t="shared" si="0"/>
        <v>1</v>
      </c>
      <c r="I6" s="66">
        <f t="shared" si="1"/>
        <v>7</v>
      </c>
    </row>
    <row r="7" spans="1:9" ht="27" x14ac:dyDescent="0.25">
      <c r="A7" s="66" t="s">
        <v>159</v>
      </c>
      <c r="B7" s="67" t="s">
        <v>160</v>
      </c>
      <c r="C7" s="66">
        <v>7</v>
      </c>
      <c r="D7" s="66">
        <v>3</v>
      </c>
      <c r="E7" s="66" t="s">
        <v>41</v>
      </c>
      <c r="F7" s="66">
        <v>2</v>
      </c>
      <c r="G7" s="66">
        <v>3</v>
      </c>
      <c r="H7" s="6">
        <f t="shared" si="0"/>
        <v>1</v>
      </c>
      <c r="I7" s="66">
        <f t="shared" si="1"/>
        <v>7</v>
      </c>
    </row>
    <row r="8" spans="1:9" x14ac:dyDescent="0.25">
      <c r="A8" s="66" t="s">
        <v>228</v>
      </c>
      <c r="B8" s="67" t="s">
        <v>229</v>
      </c>
      <c r="C8" s="66">
        <v>6</v>
      </c>
      <c r="D8" s="66">
        <v>1</v>
      </c>
      <c r="E8" s="66" t="s">
        <v>41</v>
      </c>
      <c r="F8" s="66" t="s">
        <v>45</v>
      </c>
      <c r="G8" s="66">
        <v>1</v>
      </c>
      <c r="H8" s="6">
        <f t="shared" si="0"/>
        <v>1</v>
      </c>
      <c r="I8" s="66">
        <f t="shared" si="1"/>
        <v>6</v>
      </c>
    </row>
    <row r="9" spans="1:9" ht="27" x14ac:dyDescent="0.25">
      <c r="A9" s="66" t="s">
        <v>254</v>
      </c>
      <c r="B9" s="67" t="s">
        <v>255</v>
      </c>
      <c r="C9" s="66">
        <v>7</v>
      </c>
      <c r="D9" s="66">
        <v>80</v>
      </c>
      <c r="E9" s="66" t="s">
        <v>38</v>
      </c>
      <c r="F9" s="66">
        <v>46</v>
      </c>
      <c r="G9" s="66">
        <v>80</v>
      </c>
      <c r="H9" s="6">
        <f t="shared" si="0"/>
        <v>1</v>
      </c>
      <c r="I9" s="66">
        <f t="shared" si="1"/>
        <v>7</v>
      </c>
    </row>
    <row r="10" spans="1:9" x14ac:dyDescent="0.25">
      <c r="A10" s="66" t="s">
        <v>289</v>
      </c>
      <c r="B10" s="67" t="s">
        <v>290</v>
      </c>
      <c r="C10" s="66">
        <v>7</v>
      </c>
      <c r="D10" s="66">
        <v>55</v>
      </c>
      <c r="E10" s="66" t="s">
        <v>38</v>
      </c>
      <c r="F10" s="66">
        <v>40</v>
      </c>
      <c r="G10" s="66">
        <v>55</v>
      </c>
      <c r="H10" s="6">
        <f t="shared" si="0"/>
        <v>1</v>
      </c>
      <c r="I10" s="66">
        <f t="shared" si="1"/>
        <v>7</v>
      </c>
    </row>
    <row r="11" spans="1:9" x14ac:dyDescent="0.25">
      <c r="A11" s="66" t="s">
        <v>303</v>
      </c>
      <c r="B11" s="67" t="s">
        <v>304</v>
      </c>
      <c r="C11" s="66">
        <v>7</v>
      </c>
      <c r="D11" s="66">
        <v>80</v>
      </c>
      <c r="E11" s="66" t="s">
        <v>38</v>
      </c>
      <c r="F11" s="66">
        <v>91</v>
      </c>
      <c r="G11" s="66">
        <v>80</v>
      </c>
      <c r="H11" s="6">
        <f t="shared" si="0"/>
        <v>1</v>
      </c>
      <c r="I11" s="66">
        <f t="shared" si="1"/>
        <v>7</v>
      </c>
    </row>
    <row r="12" spans="1:9" x14ac:dyDescent="0.25">
      <c r="A12" s="66" t="s">
        <v>343</v>
      </c>
      <c r="B12" s="67" t="s">
        <v>344</v>
      </c>
      <c r="C12" s="66">
        <v>7</v>
      </c>
      <c r="D12" s="66">
        <v>1</v>
      </c>
      <c r="E12" s="66" t="s">
        <v>41</v>
      </c>
      <c r="F12" s="66">
        <v>1</v>
      </c>
      <c r="G12" s="66">
        <v>1</v>
      </c>
      <c r="H12" s="6">
        <f t="shared" si="0"/>
        <v>1</v>
      </c>
      <c r="I12" s="66">
        <f t="shared" si="1"/>
        <v>7</v>
      </c>
    </row>
    <row r="13" spans="1:9" x14ac:dyDescent="0.25">
      <c r="A13" s="66" t="s">
        <v>368</v>
      </c>
      <c r="B13" s="67" t="s">
        <v>369</v>
      </c>
      <c r="C13" s="66">
        <v>7</v>
      </c>
      <c r="D13" s="66">
        <v>100</v>
      </c>
      <c r="E13" s="66" t="s">
        <v>38</v>
      </c>
      <c r="F13" s="66">
        <v>1</v>
      </c>
      <c r="G13" s="66">
        <v>100</v>
      </c>
      <c r="H13" s="6">
        <f t="shared" si="0"/>
        <v>1</v>
      </c>
      <c r="I13" s="66">
        <f t="shared" si="1"/>
        <v>7</v>
      </c>
    </row>
    <row r="14" spans="1:9" x14ac:dyDescent="0.25">
      <c r="A14" s="66" t="s">
        <v>390</v>
      </c>
      <c r="B14" s="67" t="s">
        <v>391</v>
      </c>
      <c r="C14" s="66">
        <v>7</v>
      </c>
      <c r="D14" s="66">
        <v>2</v>
      </c>
      <c r="E14" s="66" t="s">
        <v>41</v>
      </c>
      <c r="F14" s="66">
        <v>2</v>
      </c>
      <c r="G14" s="66">
        <v>2</v>
      </c>
      <c r="H14" s="6">
        <f t="shared" si="0"/>
        <v>1</v>
      </c>
      <c r="I14" s="66">
        <f t="shared" si="1"/>
        <v>7</v>
      </c>
    </row>
    <row r="15" spans="1:9" ht="27" x14ac:dyDescent="0.25">
      <c r="A15" s="66" t="s">
        <v>414</v>
      </c>
      <c r="B15" s="67" t="s">
        <v>415</v>
      </c>
      <c r="C15" s="66">
        <v>7</v>
      </c>
      <c r="D15" s="66">
        <v>100</v>
      </c>
      <c r="E15" s="66" t="s">
        <v>38</v>
      </c>
      <c r="F15" s="66">
        <v>5</v>
      </c>
      <c r="G15" s="66">
        <v>100</v>
      </c>
      <c r="H15" s="6">
        <f t="shared" si="0"/>
        <v>1</v>
      </c>
      <c r="I15" s="66">
        <f t="shared" si="1"/>
        <v>7</v>
      </c>
    </row>
    <row r="16" spans="1:9" x14ac:dyDescent="0.25">
      <c r="A16" s="66" t="s">
        <v>182</v>
      </c>
      <c r="B16" s="67" t="s">
        <v>183</v>
      </c>
      <c r="C16" s="66">
        <v>6</v>
      </c>
      <c r="D16" s="66">
        <v>53</v>
      </c>
      <c r="E16" s="66" t="s">
        <v>38</v>
      </c>
      <c r="F16" s="66">
        <v>20</v>
      </c>
      <c r="G16" s="66">
        <v>33</v>
      </c>
      <c r="H16" s="6">
        <f t="shared" si="0"/>
        <v>0.62264150943396224</v>
      </c>
      <c r="I16" s="66">
        <f t="shared" si="1"/>
        <v>3.7358490566037732</v>
      </c>
    </row>
    <row r="17" spans="1:9" x14ac:dyDescent="0.25">
      <c r="H17" s="65" t="s">
        <v>3098</v>
      </c>
      <c r="I17" s="65">
        <f>+SUM(I3:I16)</f>
        <v>91.735849056603769</v>
      </c>
    </row>
    <row r="19" spans="1:9" ht="15.75" x14ac:dyDescent="0.25">
      <c r="A19" s="443" t="s">
        <v>3100</v>
      </c>
      <c r="B19" s="443"/>
      <c r="C19" s="443"/>
      <c r="D19" s="443"/>
      <c r="E19" s="443"/>
      <c r="F19" s="443"/>
      <c r="G19" s="443"/>
      <c r="H19" s="443"/>
      <c r="I19" s="443"/>
    </row>
    <row r="20" spans="1:9" x14ac:dyDescent="0.25">
      <c r="A20" s="71" t="s">
        <v>14</v>
      </c>
      <c r="B20" s="72" t="s">
        <v>16</v>
      </c>
      <c r="C20" s="71" t="s">
        <v>22</v>
      </c>
      <c r="D20" s="71" t="s">
        <v>24</v>
      </c>
      <c r="E20" s="71" t="s">
        <v>27</v>
      </c>
      <c r="F20" s="71" t="s">
        <v>2574</v>
      </c>
      <c r="G20" s="75" t="s">
        <v>3103</v>
      </c>
      <c r="H20" s="75" t="s">
        <v>3104</v>
      </c>
      <c r="I20" s="76" t="s">
        <v>3097</v>
      </c>
    </row>
    <row r="21" spans="1:9" x14ac:dyDescent="0.25">
      <c r="A21" s="66" t="s">
        <v>39</v>
      </c>
      <c r="B21" s="67">
        <v>7</v>
      </c>
      <c r="C21" s="66">
        <v>617</v>
      </c>
      <c r="D21" s="66" t="s">
        <v>47</v>
      </c>
      <c r="E21" s="66">
        <v>100</v>
      </c>
      <c r="F21" s="74">
        <v>1</v>
      </c>
      <c r="G21" s="73">
        <f>IF(F21="Actividad no ha iniciado","No Aplica",(F21*E21)/100)</f>
        <v>1</v>
      </c>
      <c r="H21" s="73">
        <f>IF(A21&lt;&gt;A20,SUMIF(A21:A87,A21,G21:G87),0)</f>
        <v>1</v>
      </c>
      <c r="I21" s="73">
        <f>IF(G21="No Aplica",0,(G21*B21)/100)</f>
        <v>7.0000000000000007E-2</v>
      </c>
    </row>
    <row r="22" spans="1:9" x14ac:dyDescent="0.25">
      <c r="A22" s="66" t="s">
        <v>56</v>
      </c>
      <c r="B22" s="67">
        <v>6</v>
      </c>
      <c r="C22" s="66">
        <v>619</v>
      </c>
      <c r="D22" s="66" t="s">
        <v>47</v>
      </c>
      <c r="E22" s="66">
        <v>33</v>
      </c>
      <c r="F22" s="74">
        <v>0.78840579710144931</v>
      </c>
      <c r="G22" s="73">
        <f t="shared" ref="G22:G85" si="2">IF(F22="Actividad no ha iniciado","No Aplica",(F22*E22)/100)</f>
        <v>0.26017391304347831</v>
      </c>
      <c r="H22" s="73">
        <f t="shared" ref="H22:H85" si="3">IF(A22&lt;&gt;A21,SUMIF(A22:A88,A22,G22:G88),0)</f>
        <v>0.78840579710144931</v>
      </c>
      <c r="I22" s="73">
        <f t="shared" ref="I22:I85" si="4">IF(G22="No Aplica",0,(G22*B22)/100)</f>
        <v>1.5610434782608698E-2</v>
      </c>
    </row>
    <row r="23" spans="1:9" x14ac:dyDescent="0.25">
      <c r="A23" s="66" t="s">
        <v>56</v>
      </c>
      <c r="B23" s="67">
        <v>6</v>
      </c>
      <c r="C23" s="66">
        <v>620</v>
      </c>
      <c r="D23" s="66" t="s">
        <v>47</v>
      </c>
      <c r="E23" s="66">
        <v>34</v>
      </c>
      <c r="F23" s="74">
        <v>0.78840579710144931</v>
      </c>
      <c r="G23" s="73">
        <f t="shared" si="2"/>
        <v>0.26805797101449275</v>
      </c>
      <c r="H23" s="73">
        <f t="shared" si="3"/>
        <v>0</v>
      </c>
      <c r="I23" s="73">
        <f t="shared" si="4"/>
        <v>1.6083478260869564E-2</v>
      </c>
    </row>
    <row r="24" spans="1:9" x14ac:dyDescent="0.25">
      <c r="A24" s="66" t="s">
        <v>56</v>
      </c>
      <c r="B24" s="67">
        <v>6</v>
      </c>
      <c r="C24" s="66">
        <v>621</v>
      </c>
      <c r="D24" s="66" t="s">
        <v>70</v>
      </c>
      <c r="E24" s="66">
        <v>33</v>
      </c>
      <c r="F24" s="74">
        <v>0.78840579710144931</v>
      </c>
      <c r="G24" s="73">
        <f t="shared" si="2"/>
        <v>0.26017391304347831</v>
      </c>
      <c r="H24" s="73">
        <f t="shared" si="3"/>
        <v>0</v>
      </c>
      <c r="I24" s="73">
        <f t="shared" si="4"/>
        <v>1.5610434782608698E-2</v>
      </c>
    </row>
    <row r="25" spans="1:9" x14ac:dyDescent="0.25">
      <c r="A25" s="66" t="s">
        <v>182</v>
      </c>
      <c r="B25" s="67">
        <v>6</v>
      </c>
      <c r="C25" s="66">
        <v>643</v>
      </c>
      <c r="D25" s="66" t="s">
        <v>47</v>
      </c>
      <c r="E25" s="66">
        <v>11</v>
      </c>
      <c r="F25" s="74">
        <v>1</v>
      </c>
      <c r="G25" s="73">
        <f t="shared" si="2"/>
        <v>0.11</v>
      </c>
      <c r="H25" s="73">
        <f t="shared" si="3"/>
        <v>0.74188608214370078</v>
      </c>
      <c r="I25" s="73">
        <f t="shared" si="4"/>
        <v>6.6E-3</v>
      </c>
    </row>
    <row r="26" spans="1:9" x14ac:dyDescent="0.25">
      <c r="A26" s="66" t="s">
        <v>182</v>
      </c>
      <c r="B26" s="67">
        <v>6</v>
      </c>
      <c r="C26" s="66">
        <v>644</v>
      </c>
      <c r="D26" s="66" t="s">
        <v>47</v>
      </c>
      <c r="E26" s="66">
        <v>11</v>
      </c>
      <c r="F26" s="74">
        <v>0.55757575757575761</v>
      </c>
      <c r="G26" s="73">
        <f t="shared" si="2"/>
        <v>6.1333333333333337E-2</v>
      </c>
      <c r="H26" s="73">
        <f t="shared" si="3"/>
        <v>0</v>
      </c>
      <c r="I26" s="73">
        <f t="shared" si="4"/>
        <v>3.6800000000000001E-3</v>
      </c>
    </row>
    <row r="27" spans="1:9" x14ac:dyDescent="0.25">
      <c r="A27" s="66" t="s">
        <v>182</v>
      </c>
      <c r="B27" s="67">
        <v>6</v>
      </c>
      <c r="C27" s="66">
        <v>645</v>
      </c>
      <c r="D27" s="66" t="s">
        <v>47</v>
      </c>
      <c r="E27" s="66">
        <v>11</v>
      </c>
      <c r="F27" s="74">
        <v>1</v>
      </c>
      <c r="G27" s="73">
        <f t="shared" si="2"/>
        <v>0.11</v>
      </c>
      <c r="H27" s="73">
        <f t="shared" si="3"/>
        <v>0</v>
      </c>
      <c r="I27" s="73">
        <f t="shared" si="4"/>
        <v>6.6E-3</v>
      </c>
    </row>
    <row r="28" spans="1:9" x14ac:dyDescent="0.25">
      <c r="A28" s="66" t="s">
        <v>182</v>
      </c>
      <c r="B28" s="67">
        <v>6</v>
      </c>
      <c r="C28" s="66">
        <v>646</v>
      </c>
      <c r="D28" s="66" t="s">
        <v>47</v>
      </c>
      <c r="E28" s="66">
        <v>11</v>
      </c>
      <c r="F28" s="74">
        <v>1</v>
      </c>
      <c r="G28" s="73">
        <f t="shared" si="2"/>
        <v>0.11</v>
      </c>
      <c r="H28" s="73">
        <f t="shared" si="3"/>
        <v>0</v>
      </c>
      <c r="I28" s="73">
        <f t="shared" si="4"/>
        <v>6.6E-3</v>
      </c>
    </row>
    <row r="29" spans="1:9" x14ac:dyDescent="0.25">
      <c r="A29" s="66" t="s">
        <v>182</v>
      </c>
      <c r="B29" s="67">
        <v>6</v>
      </c>
      <c r="C29" s="66">
        <v>647</v>
      </c>
      <c r="D29" s="66" t="s">
        <v>70</v>
      </c>
      <c r="E29" s="66">
        <v>11</v>
      </c>
      <c r="F29" s="74">
        <v>1</v>
      </c>
      <c r="G29" s="73">
        <f t="shared" si="2"/>
        <v>0.11</v>
      </c>
      <c r="H29" s="73">
        <f t="shared" si="3"/>
        <v>0</v>
      </c>
      <c r="I29" s="73">
        <f t="shared" si="4"/>
        <v>6.6E-3</v>
      </c>
    </row>
    <row r="30" spans="1:9" x14ac:dyDescent="0.25">
      <c r="A30" s="66" t="s">
        <v>182</v>
      </c>
      <c r="B30" s="67">
        <v>6</v>
      </c>
      <c r="C30" s="66">
        <v>648</v>
      </c>
      <c r="D30" s="66" t="s">
        <v>47</v>
      </c>
      <c r="E30" s="66">
        <v>11</v>
      </c>
      <c r="F30" s="74">
        <v>0.28431372549019607</v>
      </c>
      <c r="G30" s="73">
        <f t="shared" si="2"/>
        <v>3.1274509803921567E-2</v>
      </c>
      <c r="H30" s="73">
        <f t="shared" si="3"/>
        <v>0</v>
      </c>
      <c r="I30" s="73">
        <f t="shared" si="4"/>
        <v>1.8764705882352939E-3</v>
      </c>
    </row>
    <row r="31" spans="1:9" x14ac:dyDescent="0.25">
      <c r="A31" s="66" t="s">
        <v>182</v>
      </c>
      <c r="B31" s="67">
        <v>6</v>
      </c>
      <c r="C31" s="66">
        <v>649</v>
      </c>
      <c r="D31" s="66" t="s">
        <v>47</v>
      </c>
      <c r="E31" s="66">
        <v>11</v>
      </c>
      <c r="F31" s="74">
        <v>0.28431372549019607</v>
      </c>
      <c r="G31" s="73">
        <f t="shared" si="2"/>
        <v>3.1274509803921567E-2</v>
      </c>
      <c r="H31" s="73">
        <f t="shared" si="3"/>
        <v>0</v>
      </c>
      <c r="I31" s="73">
        <f t="shared" si="4"/>
        <v>1.8764705882352939E-3</v>
      </c>
    </row>
    <row r="32" spans="1:9" x14ac:dyDescent="0.25">
      <c r="A32" s="66" t="s">
        <v>182</v>
      </c>
      <c r="B32" s="67">
        <v>6</v>
      </c>
      <c r="C32" s="66">
        <v>650</v>
      </c>
      <c r="D32" s="66" t="s">
        <v>47</v>
      </c>
      <c r="E32" s="66">
        <v>11</v>
      </c>
      <c r="F32" s="74">
        <v>0.78012048192771088</v>
      </c>
      <c r="G32" s="73">
        <f t="shared" si="2"/>
        <v>8.5813253012048188E-2</v>
      </c>
      <c r="H32" s="73">
        <f t="shared" si="3"/>
        <v>0</v>
      </c>
      <c r="I32" s="73">
        <f t="shared" si="4"/>
        <v>5.1487951807228918E-3</v>
      </c>
    </row>
    <row r="33" spans="1:9" x14ac:dyDescent="0.25">
      <c r="A33" s="66" t="s">
        <v>182</v>
      </c>
      <c r="B33" s="67">
        <v>6</v>
      </c>
      <c r="C33" s="66">
        <v>651</v>
      </c>
      <c r="D33" s="66" t="s">
        <v>47</v>
      </c>
      <c r="E33" s="66">
        <v>12</v>
      </c>
      <c r="F33" s="74">
        <v>0.7682539682539683</v>
      </c>
      <c r="G33" s="73">
        <f t="shared" si="2"/>
        <v>9.2190476190476198E-2</v>
      </c>
      <c r="H33" s="73">
        <f t="shared" si="3"/>
        <v>0</v>
      </c>
      <c r="I33" s="73">
        <f t="shared" si="4"/>
        <v>5.5314285714285717E-3</v>
      </c>
    </row>
    <row r="34" spans="1:9" x14ac:dyDescent="0.25">
      <c r="A34" s="66" t="s">
        <v>228</v>
      </c>
      <c r="B34" s="67">
        <v>6</v>
      </c>
      <c r="C34" s="66">
        <v>652</v>
      </c>
      <c r="D34" s="66" t="s">
        <v>47</v>
      </c>
      <c r="E34" s="66">
        <v>20</v>
      </c>
      <c r="F34" s="74">
        <v>1</v>
      </c>
      <c r="G34" s="73">
        <f t="shared" si="2"/>
        <v>0.2</v>
      </c>
      <c r="H34" s="73">
        <f t="shared" si="3"/>
        <v>0.83777777777777773</v>
      </c>
      <c r="I34" s="73">
        <f t="shared" si="4"/>
        <v>1.2000000000000002E-2</v>
      </c>
    </row>
    <row r="35" spans="1:9" x14ac:dyDescent="0.25">
      <c r="A35" s="66" t="s">
        <v>228</v>
      </c>
      <c r="B35" s="67">
        <v>6</v>
      </c>
      <c r="C35" s="66">
        <v>653</v>
      </c>
      <c r="D35" s="66" t="s">
        <v>47</v>
      </c>
      <c r="E35" s="66">
        <v>15</v>
      </c>
      <c r="F35" s="74">
        <v>1</v>
      </c>
      <c r="G35" s="73">
        <f t="shared" si="2"/>
        <v>0.15</v>
      </c>
      <c r="H35" s="73">
        <f t="shared" si="3"/>
        <v>0</v>
      </c>
      <c r="I35" s="73">
        <f t="shared" si="4"/>
        <v>8.9999999999999993E-3</v>
      </c>
    </row>
    <row r="36" spans="1:9" x14ac:dyDescent="0.25">
      <c r="A36" s="66" t="s">
        <v>228</v>
      </c>
      <c r="B36" s="67">
        <v>6</v>
      </c>
      <c r="C36" s="66">
        <v>654</v>
      </c>
      <c r="D36" s="66" t="s">
        <v>47</v>
      </c>
      <c r="E36" s="66">
        <v>15</v>
      </c>
      <c r="F36" s="74">
        <v>1</v>
      </c>
      <c r="G36" s="73">
        <f t="shared" si="2"/>
        <v>0.15</v>
      </c>
      <c r="H36" s="73">
        <f t="shared" si="3"/>
        <v>0</v>
      </c>
      <c r="I36" s="73">
        <f t="shared" si="4"/>
        <v>8.9999999999999993E-3</v>
      </c>
    </row>
    <row r="37" spans="1:9" x14ac:dyDescent="0.25">
      <c r="A37" s="66" t="s">
        <v>228</v>
      </c>
      <c r="B37" s="67">
        <v>6</v>
      </c>
      <c r="C37" s="66">
        <v>655</v>
      </c>
      <c r="D37" s="66" t="s">
        <v>47</v>
      </c>
      <c r="E37" s="66">
        <v>50</v>
      </c>
      <c r="F37" s="74">
        <v>0.67555555555555558</v>
      </c>
      <c r="G37" s="73">
        <f t="shared" si="2"/>
        <v>0.33777777777777779</v>
      </c>
      <c r="H37" s="73">
        <f t="shared" si="3"/>
        <v>0</v>
      </c>
      <c r="I37" s="73">
        <f t="shared" si="4"/>
        <v>2.0266666666666669E-2</v>
      </c>
    </row>
    <row r="38" spans="1:9" x14ac:dyDescent="0.25">
      <c r="A38" s="66" t="s">
        <v>254</v>
      </c>
      <c r="B38" s="67">
        <v>7</v>
      </c>
      <c r="C38" s="66">
        <v>658</v>
      </c>
      <c r="D38" s="66" t="s">
        <v>47</v>
      </c>
      <c r="E38" s="66">
        <v>15</v>
      </c>
      <c r="F38" s="74">
        <v>1</v>
      </c>
      <c r="G38" s="73">
        <f t="shared" si="2"/>
        <v>0.15</v>
      </c>
      <c r="H38" s="73">
        <f t="shared" si="3"/>
        <v>0.83409090909090922</v>
      </c>
      <c r="I38" s="73">
        <f t="shared" si="4"/>
        <v>1.0500000000000001E-2</v>
      </c>
    </row>
    <row r="39" spans="1:9" x14ac:dyDescent="0.25">
      <c r="A39" s="66" t="s">
        <v>254</v>
      </c>
      <c r="B39" s="67">
        <v>7</v>
      </c>
      <c r="C39" s="66">
        <v>659</v>
      </c>
      <c r="D39" s="66" t="s">
        <v>47</v>
      </c>
      <c r="E39" s="66">
        <v>15</v>
      </c>
      <c r="F39" s="74">
        <v>0.74475524475524479</v>
      </c>
      <c r="G39" s="73">
        <f t="shared" si="2"/>
        <v>0.11171328671328672</v>
      </c>
      <c r="H39" s="73">
        <f t="shared" si="3"/>
        <v>0</v>
      </c>
      <c r="I39" s="73">
        <f t="shared" si="4"/>
        <v>7.8199300699300697E-3</v>
      </c>
    </row>
    <row r="40" spans="1:9" x14ac:dyDescent="0.25">
      <c r="A40" s="66" t="s">
        <v>254</v>
      </c>
      <c r="B40" s="67">
        <v>7</v>
      </c>
      <c r="C40" s="66">
        <v>660</v>
      </c>
      <c r="D40" s="66" t="s">
        <v>47</v>
      </c>
      <c r="E40" s="66">
        <v>15</v>
      </c>
      <c r="F40" s="74">
        <v>0.74475524475524479</v>
      </c>
      <c r="G40" s="73">
        <f t="shared" si="2"/>
        <v>0.11171328671328672</v>
      </c>
      <c r="H40" s="73">
        <f t="shared" si="3"/>
        <v>0</v>
      </c>
      <c r="I40" s="73">
        <f t="shared" si="4"/>
        <v>7.8199300699300697E-3</v>
      </c>
    </row>
    <row r="41" spans="1:9" x14ac:dyDescent="0.25">
      <c r="A41" s="66" t="s">
        <v>254</v>
      </c>
      <c r="B41" s="67">
        <v>7</v>
      </c>
      <c r="C41" s="66">
        <v>661</v>
      </c>
      <c r="D41" s="66" t="s">
        <v>47</v>
      </c>
      <c r="E41" s="66">
        <v>15</v>
      </c>
      <c r="F41" s="74">
        <v>0.74475524475524479</v>
      </c>
      <c r="G41" s="73">
        <f t="shared" si="2"/>
        <v>0.11171328671328672</v>
      </c>
      <c r="H41" s="73">
        <f t="shared" si="3"/>
        <v>0</v>
      </c>
      <c r="I41" s="73">
        <f t="shared" si="4"/>
        <v>7.8199300699300697E-3</v>
      </c>
    </row>
    <row r="42" spans="1:9" x14ac:dyDescent="0.25">
      <c r="A42" s="66" t="s">
        <v>254</v>
      </c>
      <c r="B42" s="67">
        <v>7</v>
      </c>
      <c r="C42" s="66">
        <v>662</v>
      </c>
      <c r="D42" s="66" t="s">
        <v>47</v>
      </c>
      <c r="E42" s="66">
        <v>20</v>
      </c>
      <c r="F42" s="74">
        <v>0.74475524475524479</v>
      </c>
      <c r="G42" s="73">
        <f t="shared" si="2"/>
        <v>0.14895104895104896</v>
      </c>
      <c r="H42" s="73">
        <f t="shared" si="3"/>
        <v>0</v>
      </c>
      <c r="I42" s="73">
        <f t="shared" si="4"/>
        <v>1.0426573426573427E-2</v>
      </c>
    </row>
    <row r="43" spans="1:9" x14ac:dyDescent="0.25">
      <c r="A43" s="66" t="s">
        <v>254</v>
      </c>
      <c r="B43" s="67">
        <v>7</v>
      </c>
      <c r="C43" s="66">
        <v>663</v>
      </c>
      <c r="D43" s="66" t="s">
        <v>47</v>
      </c>
      <c r="E43" s="66">
        <v>20</v>
      </c>
      <c r="F43" s="74">
        <v>1</v>
      </c>
      <c r="G43" s="73">
        <f t="shared" si="2"/>
        <v>0.2</v>
      </c>
      <c r="H43" s="73">
        <f t="shared" si="3"/>
        <v>0</v>
      </c>
      <c r="I43" s="73">
        <f t="shared" si="4"/>
        <v>1.4000000000000002E-2</v>
      </c>
    </row>
    <row r="44" spans="1:9" x14ac:dyDescent="0.25">
      <c r="A44" s="66" t="s">
        <v>303</v>
      </c>
      <c r="B44" s="67">
        <v>7</v>
      </c>
      <c r="C44" s="66">
        <v>666</v>
      </c>
      <c r="D44" s="66" t="s">
        <v>47</v>
      </c>
      <c r="E44" s="66">
        <v>10</v>
      </c>
      <c r="F44" s="74">
        <v>1</v>
      </c>
      <c r="G44" s="73">
        <f t="shared" si="2"/>
        <v>0.1</v>
      </c>
      <c r="H44" s="73">
        <f t="shared" si="3"/>
        <v>0.86095238095238102</v>
      </c>
      <c r="I44" s="73">
        <f t="shared" si="4"/>
        <v>7.000000000000001E-3</v>
      </c>
    </row>
    <row r="45" spans="1:9" x14ac:dyDescent="0.25">
      <c r="A45" s="66" t="s">
        <v>303</v>
      </c>
      <c r="B45" s="67">
        <v>7</v>
      </c>
      <c r="C45" s="66">
        <v>667</v>
      </c>
      <c r="D45" s="66" t="s">
        <v>47</v>
      </c>
      <c r="E45" s="66">
        <v>15</v>
      </c>
      <c r="F45" s="74">
        <v>1</v>
      </c>
      <c r="G45" s="73">
        <f t="shared" si="2"/>
        <v>0.15</v>
      </c>
      <c r="H45" s="73">
        <f t="shared" si="3"/>
        <v>0</v>
      </c>
      <c r="I45" s="73">
        <f t="shared" si="4"/>
        <v>1.0500000000000001E-2</v>
      </c>
    </row>
    <row r="46" spans="1:9" x14ac:dyDescent="0.25">
      <c r="A46" s="66" t="s">
        <v>303</v>
      </c>
      <c r="B46" s="67">
        <v>7</v>
      </c>
      <c r="C46" s="66">
        <v>668</v>
      </c>
      <c r="D46" s="66" t="s">
        <v>47</v>
      </c>
      <c r="E46" s="66">
        <v>15</v>
      </c>
      <c r="F46" s="74">
        <v>1</v>
      </c>
      <c r="G46" s="73">
        <f t="shared" si="2"/>
        <v>0.15</v>
      </c>
      <c r="H46" s="73">
        <f t="shared" si="3"/>
        <v>0</v>
      </c>
      <c r="I46" s="73">
        <f t="shared" si="4"/>
        <v>1.0500000000000001E-2</v>
      </c>
    </row>
    <row r="47" spans="1:9" x14ac:dyDescent="0.25">
      <c r="A47" s="66" t="s">
        <v>303</v>
      </c>
      <c r="B47" s="67">
        <v>7</v>
      </c>
      <c r="C47" s="66">
        <v>669</v>
      </c>
      <c r="D47" s="66" t="s">
        <v>47</v>
      </c>
      <c r="E47" s="66">
        <v>15</v>
      </c>
      <c r="F47" s="74">
        <v>0.7682539682539683</v>
      </c>
      <c r="G47" s="73">
        <f t="shared" si="2"/>
        <v>0.11523809523809524</v>
      </c>
      <c r="H47" s="73">
        <f t="shared" si="3"/>
        <v>0</v>
      </c>
      <c r="I47" s="73">
        <f t="shared" si="4"/>
        <v>8.0666666666666664E-3</v>
      </c>
    </row>
    <row r="48" spans="1:9" x14ac:dyDescent="0.25">
      <c r="A48" s="66" t="s">
        <v>303</v>
      </c>
      <c r="B48" s="67">
        <v>7</v>
      </c>
      <c r="C48" s="66">
        <v>670</v>
      </c>
      <c r="D48" s="66" t="s">
        <v>47</v>
      </c>
      <c r="E48" s="66">
        <v>15</v>
      </c>
      <c r="F48" s="74">
        <v>0.7682539682539683</v>
      </c>
      <c r="G48" s="73">
        <f t="shared" si="2"/>
        <v>0.11523809523809524</v>
      </c>
      <c r="H48" s="73">
        <f t="shared" si="3"/>
        <v>0</v>
      </c>
      <c r="I48" s="73">
        <f t="shared" si="4"/>
        <v>8.0666666666666664E-3</v>
      </c>
    </row>
    <row r="49" spans="1:9" x14ac:dyDescent="0.25">
      <c r="A49" s="66" t="s">
        <v>303</v>
      </c>
      <c r="B49" s="67">
        <v>7</v>
      </c>
      <c r="C49" s="66">
        <v>671</v>
      </c>
      <c r="D49" s="66" t="s">
        <v>47</v>
      </c>
      <c r="E49" s="66">
        <v>15</v>
      </c>
      <c r="F49" s="74">
        <v>0.7682539682539683</v>
      </c>
      <c r="G49" s="73">
        <f t="shared" si="2"/>
        <v>0.11523809523809524</v>
      </c>
      <c r="H49" s="73">
        <f t="shared" si="3"/>
        <v>0</v>
      </c>
      <c r="I49" s="73">
        <f t="shared" si="4"/>
        <v>8.0666666666666664E-3</v>
      </c>
    </row>
    <row r="50" spans="1:9" x14ac:dyDescent="0.25">
      <c r="A50" s="66" t="s">
        <v>303</v>
      </c>
      <c r="B50" s="67">
        <v>7</v>
      </c>
      <c r="C50" s="66">
        <v>672</v>
      </c>
      <c r="D50" s="66" t="s">
        <v>47</v>
      </c>
      <c r="E50" s="66">
        <v>15</v>
      </c>
      <c r="F50" s="74">
        <v>0.7682539682539683</v>
      </c>
      <c r="G50" s="73">
        <f t="shared" si="2"/>
        <v>0.11523809523809524</v>
      </c>
      <c r="H50" s="73">
        <f t="shared" si="3"/>
        <v>0</v>
      </c>
      <c r="I50" s="73">
        <f t="shared" si="4"/>
        <v>8.0666666666666664E-3</v>
      </c>
    </row>
    <row r="51" spans="1:9" x14ac:dyDescent="0.25">
      <c r="A51" s="66" t="s">
        <v>343</v>
      </c>
      <c r="B51" s="67">
        <v>7</v>
      </c>
      <c r="C51" s="66">
        <v>673</v>
      </c>
      <c r="D51" s="66" t="s">
        <v>70</v>
      </c>
      <c r="E51" s="66">
        <v>25</v>
      </c>
      <c r="F51" s="74">
        <v>1</v>
      </c>
      <c r="G51" s="73">
        <f t="shared" si="2"/>
        <v>0.25</v>
      </c>
      <c r="H51" s="73">
        <f t="shared" si="3"/>
        <v>0.75932348533504601</v>
      </c>
      <c r="I51" s="73">
        <f t="shared" si="4"/>
        <v>1.7500000000000002E-2</v>
      </c>
    </row>
    <row r="52" spans="1:9" x14ac:dyDescent="0.25">
      <c r="A52" s="66" t="s">
        <v>343</v>
      </c>
      <c r="B52" s="67">
        <v>7</v>
      </c>
      <c r="C52" s="66">
        <v>674</v>
      </c>
      <c r="D52" s="66" t="s">
        <v>47</v>
      </c>
      <c r="E52" s="66">
        <v>25</v>
      </c>
      <c r="F52" s="74">
        <v>0.78901734104046239</v>
      </c>
      <c r="G52" s="73">
        <f t="shared" si="2"/>
        <v>0.1972543352601156</v>
      </c>
      <c r="H52" s="73">
        <f t="shared" si="3"/>
        <v>0</v>
      </c>
      <c r="I52" s="73">
        <f t="shared" si="4"/>
        <v>1.3807803468208091E-2</v>
      </c>
    </row>
    <row r="53" spans="1:9" x14ac:dyDescent="0.25">
      <c r="A53" s="66" t="s">
        <v>343</v>
      </c>
      <c r="B53" s="67">
        <v>7</v>
      </c>
      <c r="C53" s="66">
        <v>675</v>
      </c>
      <c r="D53" s="66" t="s">
        <v>70</v>
      </c>
      <c r="E53" s="66">
        <v>25</v>
      </c>
      <c r="F53" s="74">
        <v>0.78901734104046239</v>
      </c>
      <c r="G53" s="73">
        <f t="shared" si="2"/>
        <v>0.1972543352601156</v>
      </c>
      <c r="H53" s="73">
        <f t="shared" si="3"/>
        <v>0</v>
      </c>
      <c r="I53" s="73">
        <f t="shared" si="4"/>
        <v>1.3807803468208091E-2</v>
      </c>
    </row>
    <row r="54" spans="1:9" x14ac:dyDescent="0.25">
      <c r="A54" s="66" t="s">
        <v>343</v>
      </c>
      <c r="B54" s="67">
        <v>7</v>
      </c>
      <c r="C54" s="66">
        <v>676</v>
      </c>
      <c r="D54" s="66" t="s">
        <v>70</v>
      </c>
      <c r="E54" s="66">
        <v>25</v>
      </c>
      <c r="F54" s="74">
        <v>0.45925925925925926</v>
      </c>
      <c r="G54" s="73">
        <f t="shared" si="2"/>
        <v>0.11481481481481481</v>
      </c>
      <c r="H54" s="73">
        <f t="shared" si="3"/>
        <v>0</v>
      </c>
      <c r="I54" s="73">
        <f t="shared" si="4"/>
        <v>8.037037037037037E-3</v>
      </c>
    </row>
    <row r="55" spans="1:9" x14ac:dyDescent="0.25">
      <c r="A55" s="66" t="s">
        <v>368</v>
      </c>
      <c r="B55" s="67">
        <v>7</v>
      </c>
      <c r="C55" s="66">
        <v>677</v>
      </c>
      <c r="D55" s="66" t="s">
        <v>70</v>
      </c>
      <c r="E55" s="66">
        <v>33</v>
      </c>
      <c r="F55" s="74">
        <v>0.78901734104046239</v>
      </c>
      <c r="G55" s="73">
        <f t="shared" si="2"/>
        <v>0.26037572254335262</v>
      </c>
      <c r="H55" s="73">
        <f t="shared" si="3"/>
        <v>0.78901734104046251</v>
      </c>
      <c r="I55" s="73">
        <f t="shared" si="4"/>
        <v>1.8226300578034683E-2</v>
      </c>
    </row>
    <row r="56" spans="1:9" x14ac:dyDescent="0.25">
      <c r="A56" s="66" t="s">
        <v>368</v>
      </c>
      <c r="B56" s="67">
        <v>7</v>
      </c>
      <c r="C56" s="66">
        <v>678</v>
      </c>
      <c r="D56" s="66" t="s">
        <v>70</v>
      </c>
      <c r="E56" s="66">
        <v>34</v>
      </c>
      <c r="F56" s="74">
        <v>0.78901734104046239</v>
      </c>
      <c r="G56" s="73">
        <f t="shared" si="2"/>
        <v>0.26826589595375722</v>
      </c>
      <c r="H56" s="73">
        <f t="shared" si="3"/>
        <v>0</v>
      </c>
      <c r="I56" s="73">
        <f t="shared" si="4"/>
        <v>1.8778612716763007E-2</v>
      </c>
    </row>
    <row r="57" spans="1:9" x14ac:dyDescent="0.25">
      <c r="A57" s="66" t="s">
        <v>368</v>
      </c>
      <c r="B57" s="67">
        <v>7</v>
      </c>
      <c r="C57" s="66">
        <v>679</v>
      </c>
      <c r="D57" s="66" t="s">
        <v>47</v>
      </c>
      <c r="E57" s="66">
        <v>33</v>
      </c>
      <c r="F57" s="74">
        <v>0.78901734104046239</v>
      </c>
      <c r="G57" s="73">
        <f t="shared" si="2"/>
        <v>0.26037572254335262</v>
      </c>
      <c r="H57" s="73">
        <f t="shared" si="3"/>
        <v>0</v>
      </c>
      <c r="I57" s="73">
        <f t="shared" si="4"/>
        <v>1.8226300578034683E-2</v>
      </c>
    </row>
    <row r="58" spans="1:9" x14ac:dyDescent="0.25">
      <c r="A58" s="66" t="s">
        <v>414</v>
      </c>
      <c r="B58" s="67">
        <v>7</v>
      </c>
      <c r="C58" s="66">
        <v>685</v>
      </c>
      <c r="D58" s="66" t="s">
        <v>47</v>
      </c>
      <c r="E58" s="66">
        <v>17</v>
      </c>
      <c r="F58" s="74">
        <v>1</v>
      </c>
      <c r="G58" s="73">
        <f t="shared" si="2"/>
        <v>0.17</v>
      </c>
      <c r="H58" s="73">
        <f t="shared" si="3"/>
        <v>1</v>
      </c>
      <c r="I58" s="73">
        <f t="shared" si="4"/>
        <v>1.1900000000000001E-2</v>
      </c>
    </row>
    <row r="59" spans="1:9" x14ac:dyDescent="0.25">
      <c r="A59" s="66" t="s">
        <v>414</v>
      </c>
      <c r="B59" s="67">
        <v>7</v>
      </c>
      <c r="C59" s="66">
        <v>686</v>
      </c>
      <c r="D59" s="66" t="s">
        <v>47</v>
      </c>
      <c r="E59" s="66">
        <v>17</v>
      </c>
      <c r="F59" s="74">
        <v>1</v>
      </c>
      <c r="G59" s="73">
        <f t="shared" si="2"/>
        <v>0.17</v>
      </c>
      <c r="H59" s="73">
        <f t="shared" si="3"/>
        <v>0</v>
      </c>
      <c r="I59" s="73">
        <f t="shared" si="4"/>
        <v>1.1900000000000001E-2</v>
      </c>
    </row>
    <row r="60" spans="1:9" x14ac:dyDescent="0.25">
      <c r="A60" s="66" t="s">
        <v>414</v>
      </c>
      <c r="B60" s="67">
        <v>7</v>
      </c>
      <c r="C60" s="66">
        <v>687</v>
      </c>
      <c r="D60" s="66" t="s">
        <v>47</v>
      </c>
      <c r="E60" s="66">
        <v>16</v>
      </c>
      <c r="F60" s="74">
        <v>1</v>
      </c>
      <c r="G60" s="73">
        <f t="shared" si="2"/>
        <v>0.16</v>
      </c>
      <c r="H60" s="73">
        <f t="shared" si="3"/>
        <v>0</v>
      </c>
      <c r="I60" s="73">
        <f t="shared" si="4"/>
        <v>1.1200000000000002E-2</v>
      </c>
    </row>
    <row r="61" spans="1:9" x14ac:dyDescent="0.25">
      <c r="A61" s="66" t="s">
        <v>414</v>
      </c>
      <c r="B61" s="67">
        <v>7</v>
      </c>
      <c r="C61" s="66">
        <v>688</v>
      </c>
      <c r="D61" s="66" t="s">
        <v>47</v>
      </c>
      <c r="E61" s="66">
        <v>17</v>
      </c>
      <c r="F61" s="74">
        <v>1</v>
      </c>
      <c r="G61" s="73">
        <f t="shared" si="2"/>
        <v>0.17</v>
      </c>
      <c r="H61" s="73">
        <f t="shared" si="3"/>
        <v>0</v>
      </c>
      <c r="I61" s="73">
        <f t="shared" si="4"/>
        <v>1.1900000000000001E-2</v>
      </c>
    </row>
    <row r="62" spans="1:9" x14ac:dyDescent="0.25">
      <c r="A62" s="66" t="s">
        <v>414</v>
      </c>
      <c r="B62" s="67">
        <v>7</v>
      </c>
      <c r="C62" s="66">
        <v>689</v>
      </c>
      <c r="D62" s="66" t="s">
        <v>47</v>
      </c>
      <c r="E62" s="66">
        <v>17</v>
      </c>
      <c r="F62" s="74">
        <v>1</v>
      </c>
      <c r="G62" s="73">
        <f t="shared" si="2"/>
        <v>0.17</v>
      </c>
      <c r="H62" s="73">
        <f t="shared" si="3"/>
        <v>0</v>
      </c>
      <c r="I62" s="73">
        <f t="shared" si="4"/>
        <v>1.1900000000000001E-2</v>
      </c>
    </row>
    <row r="63" spans="1:9" x14ac:dyDescent="0.25">
      <c r="A63" s="66" t="s">
        <v>414</v>
      </c>
      <c r="B63" s="67">
        <v>7</v>
      </c>
      <c r="C63" s="66">
        <v>690</v>
      </c>
      <c r="D63" s="66" t="s">
        <v>47</v>
      </c>
      <c r="E63" s="66">
        <v>16</v>
      </c>
      <c r="F63" s="74">
        <v>1</v>
      </c>
      <c r="G63" s="73">
        <f t="shared" si="2"/>
        <v>0.16</v>
      </c>
      <c r="H63" s="73">
        <f t="shared" si="3"/>
        <v>0</v>
      </c>
      <c r="I63" s="73">
        <f t="shared" si="4"/>
        <v>1.1200000000000002E-2</v>
      </c>
    </row>
    <row r="64" spans="1:9" x14ac:dyDescent="0.25">
      <c r="A64" s="66" t="s">
        <v>159</v>
      </c>
      <c r="B64" s="67">
        <v>7</v>
      </c>
      <c r="C64" s="66">
        <v>639</v>
      </c>
      <c r="D64" s="66" t="s">
        <v>47</v>
      </c>
      <c r="E64" s="66">
        <v>25</v>
      </c>
      <c r="F64" s="74">
        <v>1</v>
      </c>
      <c r="G64" s="73">
        <f t="shared" si="2"/>
        <v>0.25</v>
      </c>
      <c r="H64" s="73">
        <f t="shared" si="3"/>
        <v>1</v>
      </c>
      <c r="I64" s="73">
        <f t="shared" si="4"/>
        <v>1.7500000000000002E-2</v>
      </c>
    </row>
    <row r="65" spans="1:9" x14ac:dyDescent="0.25">
      <c r="A65" s="66" t="s">
        <v>159</v>
      </c>
      <c r="B65" s="67">
        <v>7</v>
      </c>
      <c r="C65" s="66">
        <v>642</v>
      </c>
      <c r="D65" s="66" t="s">
        <v>47</v>
      </c>
      <c r="E65" s="66">
        <v>25</v>
      </c>
      <c r="F65" s="74">
        <v>1</v>
      </c>
      <c r="G65" s="73">
        <f t="shared" si="2"/>
        <v>0.25</v>
      </c>
      <c r="H65" s="73">
        <f t="shared" si="3"/>
        <v>0</v>
      </c>
      <c r="I65" s="73">
        <f t="shared" si="4"/>
        <v>1.7500000000000002E-2</v>
      </c>
    </row>
    <row r="66" spans="1:9" x14ac:dyDescent="0.25">
      <c r="A66" s="66" t="s">
        <v>159</v>
      </c>
      <c r="B66" s="67">
        <v>7</v>
      </c>
      <c r="C66" s="66" t="s">
        <v>3101</v>
      </c>
      <c r="D66" s="66" t="s">
        <v>47</v>
      </c>
      <c r="E66" s="66">
        <v>50</v>
      </c>
      <c r="F66" s="74">
        <v>1</v>
      </c>
      <c r="G66" s="73">
        <f t="shared" si="2"/>
        <v>0.5</v>
      </c>
      <c r="H66" s="73">
        <f t="shared" si="3"/>
        <v>0</v>
      </c>
      <c r="I66" s="73">
        <f t="shared" si="4"/>
        <v>3.5000000000000003E-2</v>
      </c>
    </row>
    <row r="67" spans="1:9" x14ac:dyDescent="0.25">
      <c r="A67" s="66" t="s">
        <v>72</v>
      </c>
      <c r="B67" s="67">
        <v>6</v>
      </c>
      <c r="C67" s="66">
        <v>622</v>
      </c>
      <c r="D67" s="66" t="s">
        <v>47</v>
      </c>
      <c r="E67" s="66">
        <v>7</v>
      </c>
      <c r="F67" s="74">
        <v>1</v>
      </c>
      <c r="G67" s="73">
        <f t="shared" si="2"/>
        <v>7.0000000000000007E-2</v>
      </c>
      <c r="H67" s="73">
        <f t="shared" si="3"/>
        <v>0.88326635299970169</v>
      </c>
      <c r="I67" s="73">
        <f t="shared" si="4"/>
        <v>4.2000000000000006E-3</v>
      </c>
    </row>
    <row r="68" spans="1:9" x14ac:dyDescent="0.25">
      <c r="A68" s="66" t="s">
        <v>72</v>
      </c>
      <c r="B68" s="67">
        <v>6</v>
      </c>
      <c r="C68" s="66">
        <v>623</v>
      </c>
      <c r="D68" s="66" t="s">
        <v>47</v>
      </c>
      <c r="E68" s="66">
        <v>7</v>
      </c>
      <c r="F68" s="74">
        <v>1</v>
      </c>
      <c r="G68" s="73">
        <f t="shared" si="2"/>
        <v>7.0000000000000007E-2</v>
      </c>
      <c r="H68" s="73">
        <f t="shared" si="3"/>
        <v>0</v>
      </c>
      <c r="I68" s="73">
        <f t="shared" si="4"/>
        <v>4.2000000000000006E-3</v>
      </c>
    </row>
    <row r="69" spans="1:9" x14ac:dyDescent="0.25">
      <c r="A69" s="66" t="s">
        <v>72</v>
      </c>
      <c r="B69" s="67">
        <v>6</v>
      </c>
      <c r="C69" s="66">
        <v>624</v>
      </c>
      <c r="D69" s="66" t="s">
        <v>47</v>
      </c>
      <c r="E69" s="66">
        <v>7</v>
      </c>
      <c r="F69" s="74">
        <v>1</v>
      </c>
      <c r="G69" s="73">
        <f t="shared" si="2"/>
        <v>7.0000000000000007E-2</v>
      </c>
      <c r="H69" s="73">
        <f t="shared" si="3"/>
        <v>0</v>
      </c>
      <c r="I69" s="73">
        <f t="shared" si="4"/>
        <v>4.2000000000000006E-3</v>
      </c>
    </row>
    <row r="70" spans="1:9" x14ac:dyDescent="0.25">
      <c r="A70" s="66" t="s">
        <v>72</v>
      </c>
      <c r="B70" s="67">
        <v>6</v>
      </c>
      <c r="C70" s="66">
        <v>625</v>
      </c>
      <c r="D70" s="66" t="s">
        <v>70</v>
      </c>
      <c r="E70" s="66">
        <v>7</v>
      </c>
      <c r="F70" s="74" t="s">
        <v>3102</v>
      </c>
      <c r="G70" s="73" t="str">
        <f t="shared" si="2"/>
        <v>No Aplica</v>
      </c>
      <c r="H70" s="73">
        <f t="shared" si="3"/>
        <v>0</v>
      </c>
      <c r="I70" s="73">
        <f t="shared" si="4"/>
        <v>0</v>
      </c>
    </row>
    <row r="71" spans="1:9" x14ac:dyDescent="0.25">
      <c r="A71" s="66" t="s">
        <v>72</v>
      </c>
      <c r="B71" s="67">
        <v>6</v>
      </c>
      <c r="C71" s="66">
        <v>626</v>
      </c>
      <c r="D71" s="66" t="s">
        <v>47</v>
      </c>
      <c r="E71" s="66">
        <v>7</v>
      </c>
      <c r="F71" s="74">
        <v>1</v>
      </c>
      <c r="G71" s="73">
        <f t="shared" si="2"/>
        <v>7.0000000000000007E-2</v>
      </c>
      <c r="H71" s="73">
        <f t="shared" si="3"/>
        <v>0</v>
      </c>
      <c r="I71" s="73">
        <f t="shared" si="4"/>
        <v>4.2000000000000006E-3</v>
      </c>
    </row>
    <row r="72" spans="1:9" x14ac:dyDescent="0.25">
      <c r="A72" s="66" t="s">
        <v>72</v>
      </c>
      <c r="B72" s="67">
        <v>6</v>
      </c>
      <c r="C72" s="66">
        <v>627</v>
      </c>
      <c r="D72" s="66" t="s">
        <v>47</v>
      </c>
      <c r="E72" s="66">
        <v>7</v>
      </c>
      <c r="F72" s="74">
        <v>0.69709543568464727</v>
      </c>
      <c r="G72" s="73">
        <f t="shared" si="2"/>
        <v>4.8796680497925307E-2</v>
      </c>
      <c r="H72" s="73">
        <f t="shared" si="3"/>
        <v>0</v>
      </c>
      <c r="I72" s="73">
        <f t="shared" si="4"/>
        <v>2.9278008298755185E-3</v>
      </c>
    </row>
    <row r="73" spans="1:9" x14ac:dyDescent="0.25">
      <c r="A73" s="66" t="s">
        <v>72</v>
      </c>
      <c r="B73" s="67">
        <v>6</v>
      </c>
      <c r="C73" s="66">
        <v>628</v>
      </c>
      <c r="D73" s="66" t="s">
        <v>47</v>
      </c>
      <c r="E73" s="66">
        <v>7</v>
      </c>
      <c r="F73" s="74">
        <v>1</v>
      </c>
      <c r="G73" s="73">
        <f t="shared" si="2"/>
        <v>7.0000000000000007E-2</v>
      </c>
      <c r="H73" s="73">
        <f t="shared" si="3"/>
        <v>0</v>
      </c>
      <c r="I73" s="73">
        <f t="shared" si="4"/>
        <v>4.2000000000000006E-3</v>
      </c>
    </row>
    <row r="74" spans="1:9" x14ac:dyDescent="0.25">
      <c r="A74" s="66" t="s">
        <v>72</v>
      </c>
      <c r="B74" s="67">
        <v>6</v>
      </c>
      <c r="C74" s="66">
        <v>629</v>
      </c>
      <c r="D74" s="66" t="s">
        <v>47</v>
      </c>
      <c r="E74" s="66">
        <v>7</v>
      </c>
      <c r="F74" s="74">
        <v>1</v>
      </c>
      <c r="G74" s="73">
        <f t="shared" si="2"/>
        <v>7.0000000000000007E-2</v>
      </c>
      <c r="H74" s="73">
        <f t="shared" si="3"/>
        <v>0</v>
      </c>
      <c r="I74" s="73">
        <f t="shared" si="4"/>
        <v>4.2000000000000006E-3</v>
      </c>
    </row>
    <row r="75" spans="1:9" x14ac:dyDescent="0.25">
      <c r="A75" s="66" t="s">
        <v>72</v>
      </c>
      <c r="B75" s="67">
        <v>6</v>
      </c>
      <c r="C75" s="66">
        <v>630</v>
      </c>
      <c r="D75" s="66" t="s">
        <v>47</v>
      </c>
      <c r="E75" s="66">
        <v>7</v>
      </c>
      <c r="F75" s="74">
        <v>1</v>
      </c>
      <c r="G75" s="73">
        <f t="shared" si="2"/>
        <v>7.0000000000000007E-2</v>
      </c>
      <c r="H75" s="73">
        <f t="shared" si="3"/>
        <v>0</v>
      </c>
      <c r="I75" s="73">
        <f t="shared" si="4"/>
        <v>4.2000000000000006E-3</v>
      </c>
    </row>
    <row r="76" spans="1:9" x14ac:dyDescent="0.25">
      <c r="A76" s="66" t="s">
        <v>72</v>
      </c>
      <c r="B76" s="67">
        <v>6</v>
      </c>
      <c r="C76" s="66">
        <v>631</v>
      </c>
      <c r="D76" s="66" t="s">
        <v>47</v>
      </c>
      <c r="E76" s="66">
        <v>7</v>
      </c>
      <c r="F76" s="74">
        <v>1</v>
      </c>
      <c r="G76" s="73">
        <f t="shared" si="2"/>
        <v>7.0000000000000007E-2</v>
      </c>
      <c r="H76" s="73">
        <f t="shared" si="3"/>
        <v>0</v>
      </c>
      <c r="I76" s="73">
        <f t="shared" si="4"/>
        <v>4.2000000000000006E-3</v>
      </c>
    </row>
    <row r="77" spans="1:9" x14ac:dyDescent="0.25">
      <c r="A77" s="66" t="s">
        <v>72</v>
      </c>
      <c r="B77" s="67">
        <v>6</v>
      </c>
      <c r="C77" s="66">
        <v>632</v>
      </c>
      <c r="D77" s="66" t="s">
        <v>47</v>
      </c>
      <c r="E77" s="66">
        <v>7</v>
      </c>
      <c r="F77" s="74">
        <v>0.67699115044247793</v>
      </c>
      <c r="G77" s="73">
        <f t="shared" si="2"/>
        <v>4.7389380530973454E-2</v>
      </c>
      <c r="H77" s="73">
        <f t="shared" si="3"/>
        <v>0</v>
      </c>
      <c r="I77" s="73">
        <f t="shared" si="4"/>
        <v>2.8433628318584071E-3</v>
      </c>
    </row>
    <row r="78" spans="1:9" x14ac:dyDescent="0.25">
      <c r="A78" s="66" t="s">
        <v>72</v>
      </c>
      <c r="B78" s="67">
        <v>6</v>
      </c>
      <c r="C78" s="66">
        <v>633</v>
      </c>
      <c r="D78" s="66" t="s">
        <v>47</v>
      </c>
      <c r="E78" s="66">
        <v>7</v>
      </c>
      <c r="F78" s="74">
        <v>1</v>
      </c>
      <c r="G78" s="73">
        <f t="shared" si="2"/>
        <v>7.0000000000000007E-2</v>
      </c>
      <c r="H78" s="73">
        <f t="shared" si="3"/>
        <v>0</v>
      </c>
      <c r="I78" s="73">
        <f t="shared" si="4"/>
        <v>4.2000000000000006E-3</v>
      </c>
    </row>
    <row r="79" spans="1:9" x14ac:dyDescent="0.25">
      <c r="A79" s="66" t="s">
        <v>72</v>
      </c>
      <c r="B79" s="67">
        <v>6</v>
      </c>
      <c r="C79" s="66">
        <v>634</v>
      </c>
      <c r="D79" s="66" t="s">
        <v>47</v>
      </c>
      <c r="E79" s="66">
        <v>8</v>
      </c>
      <c r="F79" s="74">
        <v>0.96350364963503654</v>
      </c>
      <c r="G79" s="73">
        <f t="shared" si="2"/>
        <v>7.7080291970802919E-2</v>
      </c>
      <c r="H79" s="73">
        <f t="shared" si="3"/>
        <v>0</v>
      </c>
      <c r="I79" s="73">
        <f t="shared" si="4"/>
        <v>4.6248175182481751E-3</v>
      </c>
    </row>
    <row r="80" spans="1:9" x14ac:dyDescent="0.25">
      <c r="A80" s="66" t="s">
        <v>72</v>
      </c>
      <c r="B80" s="67">
        <v>6</v>
      </c>
      <c r="C80" s="66">
        <v>635</v>
      </c>
      <c r="D80" s="66" t="s">
        <v>47</v>
      </c>
      <c r="E80" s="66">
        <v>8</v>
      </c>
      <c r="F80" s="74">
        <v>1</v>
      </c>
      <c r="G80" s="73">
        <f t="shared" si="2"/>
        <v>0.08</v>
      </c>
      <c r="H80" s="73">
        <f t="shared" si="3"/>
        <v>0</v>
      </c>
      <c r="I80" s="73">
        <f t="shared" si="4"/>
        <v>4.7999999999999996E-3</v>
      </c>
    </row>
    <row r="81" spans="1:9" x14ac:dyDescent="0.25">
      <c r="A81" s="66" t="s">
        <v>390</v>
      </c>
      <c r="B81" s="67">
        <v>7</v>
      </c>
      <c r="C81" s="66">
        <v>680</v>
      </c>
      <c r="D81" s="66" t="s">
        <v>47</v>
      </c>
      <c r="E81" s="66">
        <v>50</v>
      </c>
      <c r="F81" s="74">
        <v>0.73928571428571432</v>
      </c>
      <c r="G81" s="73">
        <f t="shared" si="2"/>
        <v>0.36964285714285716</v>
      </c>
      <c r="H81" s="73">
        <f t="shared" si="3"/>
        <v>0.73928571428571432</v>
      </c>
      <c r="I81" s="73">
        <f t="shared" si="4"/>
        <v>2.5875000000000002E-2</v>
      </c>
    </row>
    <row r="82" spans="1:9" x14ac:dyDescent="0.25">
      <c r="A82" s="66" t="s">
        <v>390</v>
      </c>
      <c r="B82" s="67">
        <v>7</v>
      </c>
      <c r="C82" s="66">
        <v>681</v>
      </c>
      <c r="D82" s="66" t="s">
        <v>47</v>
      </c>
      <c r="E82" s="66">
        <v>50</v>
      </c>
      <c r="F82" s="74">
        <v>0.73928571428571432</v>
      </c>
      <c r="G82" s="73">
        <f t="shared" si="2"/>
        <v>0.36964285714285716</v>
      </c>
      <c r="H82" s="73">
        <f t="shared" si="3"/>
        <v>0</v>
      </c>
      <c r="I82" s="73">
        <f t="shared" si="4"/>
        <v>2.5875000000000002E-2</v>
      </c>
    </row>
    <row r="83" spans="1:9" x14ac:dyDescent="0.25">
      <c r="A83" s="66" t="s">
        <v>137</v>
      </c>
      <c r="B83" s="67">
        <v>7</v>
      </c>
      <c r="C83" s="66">
        <v>636</v>
      </c>
      <c r="D83" s="66" t="s">
        <v>47</v>
      </c>
      <c r="E83" s="66">
        <v>33</v>
      </c>
      <c r="F83" s="74">
        <v>1</v>
      </c>
      <c r="G83" s="73">
        <f t="shared" si="2"/>
        <v>0.33</v>
      </c>
      <c r="H83" s="73">
        <f t="shared" si="3"/>
        <v>0.91576923076923078</v>
      </c>
      <c r="I83" s="73">
        <f t="shared" si="4"/>
        <v>2.3099999999999999E-2</v>
      </c>
    </row>
    <row r="84" spans="1:9" x14ac:dyDescent="0.25">
      <c r="A84" s="66" t="s">
        <v>137</v>
      </c>
      <c r="B84" s="67">
        <v>7</v>
      </c>
      <c r="C84" s="66">
        <v>637</v>
      </c>
      <c r="D84" s="66" t="s">
        <v>47</v>
      </c>
      <c r="E84" s="66">
        <v>34</v>
      </c>
      <c r="F84" s="74">
        <v>1</v>
      </c>
      <c r="G84" s="73">
        <f t="shared" si="2"/>
        <v>0.34</v>
      </c>
      <c r="H84" s="73">
        <f t="shared" si="3"/>
        <v>0</v>
      </c>
      <c r="I84" s="73">
        <f t="shared" si="4"/>
        <v>2.3800000000000002E-2</v>
      </c>
    </row>
    <row r="85" spans="1:9" x14ac:dyDescent="0.25">
      <c r="A85" s="66" t="s">
        <v>137</v>
      </c>
      <c r="B85" s="67">
        <v>7</v>
      </c>
      <c r="C85" s="66">
        <v>638</v>
      </c>
      <c r="D85" s="66" t="s">
        <v>47</v>
      </c>
      <c r="E85" s="66">
        <v>33</v>
      </c>
      <c r="F85" s="74">
        <v>0.74475524475524479</v>
      </c>
      <c r="G85" s="73">
        <f t="shared" si="2"/>
        <v>0.24576923076923077</v>
      </c>
      <c r="H85" s="73">
        <f t="shared" si="3"/>
        <v>0</v>
      </c>
      <c r="I85" s="73">
        <f t="shared" si="4"/>
        <v>1.7203846153846153E-2</v>
      </c>
    </row>
    <row r="86" spans="1:9" x14ac:dyDescent="0.25">
      <c r="A86" s="66" t="s">
        <v>289</v>
      </c>
      <c r="B86" s="67">
        <v>7</v>
      </c>
      <c r="C86" s="66">
        <v>664</v>
      </c>
      <c r="D86" s="66" t="s">
        <v>70</v>
      </c>
      <c r="E86" s="66">
        <v>50</v>
      </c>
      <c r="F86" s="74">
        <v>0.78901734104046239</v>
      </c>
      <c r="G86" s="73">
        <f t="shared" ref="G86:G87" si="5">IF(F86="Actividad no ha iniciado","No Aplica",(F86*E86)/100)</f>
        <v>0.3945086705202312</v>
      </c>
      <c r="H86" s="73">
        <f t="shared" ref="H86:H87" si="6">IF(A86&lt;&gt;A85,SUMIF(A86:A152,A86,G86:G152),0)</f>
        <v>0.78901734104046239</v>
      </c>
      <c r="I86" s="73">
        <f t="shared" ref="I86:I87" si="7">IF(G86="No Aplica",0,(G86*B86)/100)</f>
        <v>2.7615606936416182E-2</v>
      </c>
    </row>
    <row r="87" spans="1:9" x14ac:dyDescent="0.25">
      <c r="A87" s="66" t="s">
        <v>289</v>
      </c>
      <c r="B87" s="67">
        <v>7</v>
      </c>
      <c r="C87" s="66">
        <v>665</v>
      </c>
      <c r="D87" s="66" t="s">
        <v>70</v>
      </c>
      <c r="E87" s="66">
        <v>50</v>
      </c>
      <c r="F87" s="74">
        <v>0.78901734104046239</v>
      </c>
      <c r="G87" s="73">
        <f t="shared" si="5"/>
        <v>0.3945086705202312</v>
      </c>
      <c r="H87" s="73">
        <f t="shared" si="6"/>
        <v>0</v>
      </c>
      <c r="I87" s="73">
        <f t="shared" si="7"/>
        <v>2.7615606936416182E-2</v>
      </c>
    </row>
    <row r="88" spans="1:9" x14ac:dyDescent="0.25">
      <c r="G88" s="77" t="s">
        <v>3105</v>
      </c>
      <c r="H88" s="78">
        <f>SUM(H21:H87)</f>
        <v>11.938792412536836</v>
      </c>
      <c r="I88" s="78">
        <f>SUM(I21:I87)</f>
        <v>0.80320210877735221</v>
      </c>
    </row>
  </sheetData>
  <autoFilter ref="A2:G17"/>
  <mergeCells count="2">
    <mergeCell ref="A1:I1"/>
    <mergeCell ref="A19:I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Eficacia</vt:lpstr>
      <vt:lpstr>Dinamica</vt:lpstr>
      <vt:lpstr>PA con seg IV Trimestre</vt:lpstr>
      <vt:lpstr>Dinamica por sector</vt:lpstr>
      <vt:lpstr>Comportamiento Prod</vt:lpstr>
      <vt:lpstr>Dinamica Comportamiento Prod</vt:lpstr>
      <vt:lpstr>Detalle por sector</vt:lpstr>
      <vt:lpstr>Indicador Eficacia</vt:lpstr>
      <vt:lpstr>Indicador Gestión</vt:lpstr>
      <vt:lpstr>Indicador eficiencia</vt:lpstr>
      <vt:lpstr>Indicador Eficacia-Datos</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Saavedra</dc:creator>
  <cp:lastModifiedBy>JUAN MANUEL RIAÑO VARGAS</cp:lastModifiedBy>
  <dcterms:created xsi:type="dcterms:W3CDTF">2016-08-22T03:28:00Z</dcterms:created>
  <dcterms:modified xsi:type="dcterms:W3CDTF">2017-01-25T21:36:06Z</dcterms:modified>
</cp:coreProperties>
</file>