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55" windowWidth="18915" windowHeight="11340" activeTab="2"/>
  </bookViews>
  <sheets>
    <sheet name="I. Estrategicos" sheetId="1" r:id="rId1"/>
    <sheet name="I. Acción" sheetId="2" r:id="rId2"/>
    <sheet name="I. Indicativos" sheetId="3" r:id="rId3"/>
    <sheet name="Hoja1" sheetId="4" r:id="rId4"/>
  </sheets>
  <calcPr calcId="144525"/>
</workbook>
</file>

<file path=xl/calcChain.xml><?xml version="1.0" encoding="utf-8"?>
<calcChain xmlns="http://schemas.openxmlformats.org/spreadsheetml/2006/main">
  <c r="AE24" i="1" l="1"/>
  <c r="AH29" i="2" l="1"/>
  <c r="AH24" i="1"/>
  <c r="AH13" i="3" l="1"/>
  <c r="AH12" i="3"/>
  <c r="AH11" i="3"/>
  <c r="AH10" i="3"/>
  <c r="AH9" i="3"/>
  <c r="AH28" i="2"/>
  <c r="AH27" i="2" l="1"/>
  <c r="AH26" i="2"/>
  <c r="AH25" i="2"/>
  <c r="AH24" i="2"/>
  <c r="AH23" i="2"/>
  <c r="AH22" i="2"/>
  <c r="AH21" i="2"/>
  <c r="AH20" i="2"/>
  <c r="AH19" i="2"/>
  <c r="AH18" i="2"/>
  <c r="AH17" i="2"/>
  <c r="AH16" i="2"/>
  <c r="AH23" i="1"/>
  <c r="AH22" i="1"/>
  <c r="AH21" i="1"/>
  <c r="AH19" i="1"/>
  <c r="AH18" i="1"/>
  <c r="AH16" i="1"/>
  <c r="AH14" i="1"/>
  <c r="AH12" i="1"/>
  <c r="AH11" i="1"/>
  <c r="AH10" i="1"/>
  <c r="AH9" i="1"/>
  <c r="AH13" i="1"/>
  <c r="AH13" i="2" l="1"/>
  <c r="AH12" i="2"/>
  <c r="AE23" i="2" l="1"/>
  <c r="AJ6" i="2" l="1"/>
  <c r="AE12" i="2"/>
  <c r="AE9" i="2"/>
  <c r="AE19" i="1"/>
  <c r="AE16" i="1"/>
  <c r="AE13" i="3"/>
  <c r="AE29" i="2" l="1"/>
  <c r="AE21" i="2"/>
  <c r="AE17" i="2"/>
  <c r="AE13" i="2"/>
  <c r="AE11" i="2"/>
  <c r="AE10" i="2"/>
  <c r="AE22" i="1"/>
  <c r="AE21" i="1"/>
  <c r="AE14" i="1"/>
  <c r="AE10" i="1"/>
  <c r="AF23" i="2" l="1"/>
  <c r="AG23" i="2"/>
  <c r="AD23" i="2"/>
  <c r="AF12" i="2" l="1"/>
  <c r="AD12" i="2"/>
  <c r="AD17" i="1" l="1"/>
  <c r="AD10" i="3" l="1"/>
  <c r="AE10" i="3"/>
  <c r="AF10" i="3"/>
  <c r="AG10" i="3"/>
  <c r="AD11" i="3"/>
  <c r="AE11" i="3"/>
  <c r="AF11" i="3"/>
  <c r="AG11" i="3"/>
  <c r="AD12" i="3"/>
  <c r="AE12" i="3"/>
  <c r="AF12" i="3"/>
  <c r="AG12" i="3"/>
  <c r="AD13" i="3"/>
  <c r="AJ6" i="3"/>
  <c r="AF13" i="3"/>
  <c r="AG13" i="3"/>
  <c r="AD9" i="3"/>
  <c r="AG9" i="3"/>
  <c r="AF9" i="3"/>
  <c r="AE9" i="3"/>
  <c r="AD13" i="2" l="1"/>
  <c r="AD10" i="2" l="1"/>
  <c r="AF10" i="2"/>
  <c r="AG10" i="2"/>
  <c r="AH10" i="2" s="1"/>
  <c r="AD11" i="2"/>
  <c r="AF11" i="2"/>
  <c r="AG11" i="2"/>
  <c r="AH11" i="2" s="1"/>
  <c r="AG12" i="2"/>
  <c r="AF13" i="2"/>
  <c r="AG13" i="2"/>
  <c r="AD14" i="2"/>
  <c r="AE14" i="2"/>
  <c r="AF14" i="2"/>
  <c r="AG14" i="2"/>
  <c r="AH14" i="2" s="1"/>
  <c r="AD15" i="2"/>
  <c r="AE15" i="2"/>
  <c r="AF15" i="2"/>
  <c r="AG15" i="2"/>
  <c r="AH15" i="2" s="1"/>
  <c r="AD16" i="2"/>
  <c r="AE16" i="2"/>
  <c r="AF16" i="2"/>
  <c r="AG16" i="2"/>
  <c r="AD17" i="2"/>
  <c r="AF17" i="2"/>
  <c r="AG17" i="2"/>
  <c r="AD18" i="2"/>
  <c r="AE18" i="2"/>
  <c r="AF18" i="2"/>
  <c r="AG18" i="2"/>
  <c r="AD19" i="2"/>
  <c r="AE19" i="2"/>
  <c r="AF19" i="2"/>
  <c r="AG19" i="2"/>
  <c r="AD20" i="2"/>
  <c r="AE20" i="2"/>
  <c r="AF20" i="2"/>
  <c r="AG20" i="2"/>
  <c r="AD21" i="2"/>
  <c r="AF21" i="2"/>
  <c r="AG21" i="2"/>
  <c r="AD22" i="2"/>
  <c r="AE22" i="2"/>
  <c r="AF22" i="2"/>
  <c r="AG22" i="2"/>
  <c r="AD24" i="2"/>
  <c r="AE24" i="2"/>
  <c r="AF24" i="2"/>
  <c r="AG24" i="2"/>
  <c r="AD25" i="2"/>
  <c r="AE25" i="2"/>
  <c r="AF25" i="2"/>
  <c r="AG25" i="2"/>
  <c r="AD26" i="2"/>
  <c r="AE26" i="2"/>
  <c r="AF26" i="2"/>
  <c r="AG26" i="2"/>
  <c r="AD27" i="2"/>
  <c r="AE27" i="2"/>
  <c r="AF27" i="2"/>
  <c r="AG27" i="2"/>
  <c r="AD28" i="2"/>
  <c r="AE28" i="2"/>
  <c r="AF28" i="2"/>
  <c r="AG28" i="2"/>
  <c r="AF29" i="2"/>
  <c r="AG29" i="2"/>
  <c r="AG9" i="2"/>
  <c r="AH9" i="2" s="1"/>
  <c r="AF9" i="2"/>
  <c r="AD9" i="2"/>
  <c r="AD10" i="1" l="1"/>
  <c r="AF10" i="1"/>
  <c r="AG10" i="1"/>
  <c r="AD11" i="1"/>
  <c r="AE11" i="1"/>
  <c r="AF11" i="1"/>
  <c r="AG11" i="1"/>
  <c r="AD12" i="1"/>
  <c r="AE12" i="1"/>
  <c r="AF12" i="1"/>
  <c r="AG12" i="1"/>
  <c r="AD13" i="1"/>
  <c r="AE13" i="1"/>
  <c r="AF13" i="1"/>
  <c r="AG13" i="1"/>
  <c r="AD14" i="1"/>
  <c r="AF14" i="1"/>
  <c r="AG14" i="1"/>
  <c r="AD15" i="1"/>
  <c r="AE15" i="1"/>
  <c r="AJ6" i="1" s="1"/>
  <c r="AF15" i="1"/>
  <c r="AG15" i="1"/>
  <c r="AD16" i="1"/>
  <c r="AF16" i="1"/>
  <c r="AG16" i="1"/>
  <c r="AE17" i="1"/>
  <c r="AF17" i="1"/>
  <c r="AG17" i="1"/>
  <c r="AH17" i="1" s="1"/>
  <c r="AD18" i="1"/>
  <c r="AE18" i="1"/>
  <c r="AF18" i="1"/>
  <c r="AG18" i="1"/>
  <c r="AD19" i="1"/>
  <c r="AF19" i="1"/>
  <c r="AG19" i="1"/>
  <c r="AD20" i="1"/>
  <c r="AE20" i="1"/>
  <c r="AF20" i="1"/>
  <c r="AH20" i="1" s="1"/>
  <c r="AG20" i="1"/>
  <c r="AD21" i="1"/>
  <c r="AF21" i="1"/>
  <c r="AG21" i="1"/>
  <c r="AD22" i="1"/>
  <c r="AF22" i="1"/>
  <c r="AG22" i="1"/>
  <c r="AD23" i="1"/>
  <c r="AE23" i="1"/>
  <c r="AF23" i="1"/>
  <c r="AG23" i="1"/>
  <c r="AD24" i="1"/>
  <c r="AF24" i="1"/>
  <c r="AG24" i="1"/>
  <c r="AG9" i="1"/>
  <c r="AF9" i="1"/>
  <c r="AE9" i="1"/>
  <c r="AD9" i="1"/>
  <c r="AH15" i="1" l="1"/>
</calcChain>
</file>

<file path=xl/sharedStrings.xml><?xml version="1.0" encoding="utf-8"?>
<sst xmlns="http://schemas.openxmlformats.org/spreadsheetml/2006/main" count="734" uniqueCount="400">
  <si>
    <t>Cobertura de población intramuros vinculada a programas ocupacionales de trabajo, estudio y enseñanza</t>
  </si>
  <si>
    <t>- Indicador Estratégico </t>
  </si>
  <si>
    <t>Director de Atención y Tratamiento</t>
  </si>
  <si>
    <t>Tratamiento Penitenciario</t>
  </si>
  <si>
    <t>  Anual</t>
  </si>
  <si>
    <t>Número de internos vinculados a programas ocupacionales de trabajo, estudio y enseñanza./número de internos objetivo de los programas</t>
  </si>
  <si>
    <t>Activo</t>
  </si>
  <si>
    <t>Grupo de Reintegración</t>
  </si>
  <si>
    <t>Positiva</t>
  </si>
  <si>
    <t>%</t>
  </si>
  <si>
    <t>Cobertura en el programa de educación</t>
  </si>
  <si>
    <t>Atención Social</t>
  </si>
  <si>
    <t>número de internos vinculados /número total de internos</t>
  </si>
  <si>
    <t>Grupo Formación para el Trabajo y el Desarrollo Humano</t>
  </si>
  <si>
    <t>Número de herramientas realizadas para la Promoción de los Derechos Humanos</t>
  </si>
  <si>
    <t>Coordinador Grupo Derechos Humanos</t>
  </si>
  <si>
    <t>Derechos Humanos y Atención al Cliente</t>
  </si>
  <si>
    <t>Sumatoria de actividades realizadas con enfoque diferencial</t>
  </si>
  <si>
    <t>Grupo Derechos Humanos</t>
  </si>
  <si>
    <t>Nº</t>
  </si>
  <si>
    <t>Número de programas de profundización técnica con aprobación del consejo académico de la Escuela Penitenciaria Nacional</t>
  </si>
  <si>
    <t>Director de Escuela de Formación</t>
  </si>
  <si>
    <t>Gestión del Conocimiento Institucional</t>
  </si>
  <si>
    <t>Programas de profundización técnica con aprobación del Consejo académico de la EPN.</t>
  </si>
  <si>
    <t>Grupo Educación Continuada</t>
  </si>
  <si>
    <t>Número de programas técnico laborales con renovación de registro ante la secretaria de educación correspondiente</t>
  </si>
  <si>
    <t>Sumatoria de programas técnico laborales con renovación de registro ante la secretaria de educación de Cundinamarca</t>
  </si>
  <si>
    <t>Porcentaje de Ejecución Presupuestal</t>
  </si>
  <si>
    <t>Director de Gestión Corporativa</t>
  </si>
  <si>
    <t>Gestión Financiera</t>
  </si>
  <si>
    <t>Informe de ejecución presupuestal (desagregado y Decreto) de la Unidad 00 Instituto Nacional Penitenciario y Carcelario del sistema SIIF Nación columna Apropiación Vigente.</t>
  </si>
  <si>
    <t>Grupo Presupuesto</t>
  </si>
  <si>
    <t>Porcentaje de población privada de la libertad que redime pena por trabajo</t>
  </si>
  <si>
    <t>Subdirector de Desarrollo de Actividades Productivas</t>
  </si>
  <si>
    <t>Población inscrita en programas de trabajo./Total Población condenada.</t>
  </si>
  <si>
    <t>Grupo Actividades Productivas</t>
  </si>
  <si>
    <t>Porcentaje de cumplimiento del PDE y Metas de Gobierno</t>
  </si>
  <si>
    <t>Coordinador Grupo de Planeación Estratégica</t>
  </si>
  <si>
    <t>Planificación Institucional</t>
  </si>
  <si>
    <t>Porcentaje de cumplimiento del PDE (PCPDE)</t>
  </si>
  <si>
    <t>Grupo Planeación Estratégica</t>
  </si>
  <si>
    <t>Porcentaje de ERON clasificados según Ley 1709 de 2014</t>
  </si>
  <si>
    <t>Seguridad Penitenciaria y Carcelaria</t>
  </si>
  <si>
    <t>Establecimientos de Reclusión del Orden Nacional clasificados según Ley 1709 de 2014./Total Establecimientos de Reclusión del Orden Nacional</t>
  </si>
  <si>
    <t>Grupo Seguridad Penitenciaria y Carcelaria</t>
  </si>
  <si>
    <t>Porcentaje de ERON con sistemas de bloqueadores de señal</t>
  </si>
  <si>
    <t>Coordinador Grupo de Proyección e Implementación Tecnológica</t>
  </si>
  <si>
    <t>Gestión de Tecnología e Información</t>
  </si>
  <si>
    <t>ERON con Sistema de Bloqueo de Señal /ERON a Nivel Nacional.</t>
  </si>
  <si>
    <t>Grupo Proyección e Implementación Tecnológica</t>
  </si>
  <si>
    <t>Porcentaje de funcionarios objeto de evaluación de desempeño con resultados en rango sobresaliente</t>
  </si>
  <si>
    <t>Coordinador Grupo de Administración del Talento Humano</t>
  </si>
  <si>
    <t>Gestión del Talento Humano</t>
  </si>
  <si>
    <t>Funcionarios de carrera con evaluación del desempeño en rango sobresaliente/Funcionarios en carrera con evaluación del desempeño</t>
  </si>
  <si>
    <t>Grupo Evaluación y Seguimiento</t>
  </si>
  <si>
    <t>Porcentaje de módulos migrados y desarrollados (SISIPEC)</t>
  </si>
  <si>
    <t>Coordinador Grupo de Administración de la Información</t>
  </si>
  <si>
    <t>Grupo Administración de las Tecnologías de la Información</t>
  </si>
  <si>
    <t>Porcentaje de población beneficiada con el programa resocializador (Ley 975 del 2005)</t>
  </si>
  <si>
    <t>Coordinador Grupo de Reintegración</t>
  </si>
  <si>
    <t>Número de internos beneficiados con programas de tratamiento especial. (ley 975 de 2005)./Número total de postulados privados de la libertad.</t>
  </si>
  <si>
    <t>Grupo Tratamiento Penitenciario</t>
  </si>
  <si>
    <t>Porcentaje de población privada de la libertad a cargo del INPEC con cobertura en salud</t>
  </si>
  <si>
    <t>Subdirector de Atención en Salud</t>
  </si>
  <si>
    <t>N° población privada de la libertad /N° internos con cobertura en salud</t>
  </si>
  <si>
    <t>Grupo Salud Pública</t>
  </si>
  <si>
    <t>Porcentaje de población privada de la libertad con elementos de dotación de ingreso</t>
  </si>
  <si>
    <t>Coordinador Grupo de Atención Social</t>
  </si>
  <si>
    <t>Numero de internos atendidos con elementos de dotación de ingreso. (Corresponde a colchoneta, elementos de cama y kit de aseo)./Total de internos que ingresaron en el periodo.</t>
  </si>
  <si>
    <t>Grupo Atención Social</t>
  </si>
  <si>
    <t>Factor de Visibilidad (FDV) Factor de Institucionalidad (FDI) Factor de Control y Sanción (FCS)</t>
  </si>
  <si>
    <t>Indicador  </t>
  </si>
  <si>
    <t>Familia</t>
  </si>
  <si>
    <t>Responsable Calculo</t>
  </si>
  <si>
    <t>Proceso</t>
  </si>
  <si>
    <t>Actualizado</t>
  </si>
  <si>
    <t>Formula</t>
  </si>
  <si>
    <t>Estado</t>
  </si>
  <si>
    <t>Grupos de trabajo</t>
  </si>
  <si>
    <t>Tendencia</t>
  </si>
  <si>
    <t>Meta</t>
  </si>
  <si>
    <t>Tol. Inferior</t>
  </si>
  <si>
    <t>Tol. Superior</t>
  </si>
  <si>
    <t>Un. Medida</t>
  </si>
  <si>
    <t>Consecutivo</t>
  </si>
  <si>
    <t>Porcentaje de avance de Módulos migrados y desarrollados SISIPEC./Nro. de Módulos de SISIPEC programados.</t>
  </si>
  <si>
    <t>Porcentaje del Índice de Transparencia Nacional</t>
  </si>
  <si>
    <t>Indicador Estratégico </t>
  </si>
  <si>
    <t>Código Solución</t>
  </si>
  <si>
    <t>Código PDE</t>
  </si>
  <si>
    <t>Informes de análisis y concepto técnico de las actas de los comités de seguimiento al suministro de alimentación para la PPL</t>
  </si>
  <si>
    <t>- Indicador Plan de Acción </t>
  </si>
  <si>
    <t>Numero de informes realizados durante el año.</t>
  </si>
  <si>
    <t>Número de personal del Cuerpo de Custodia y Vigilancia que apoyan los procesos administrativos en cumplimiento de la misión institucional en los ERON</t>
  </si>
  <si>
    <t>Director de Custodia y Vigilancia</t>
  </si>
  <si>
    <t>Número de servicios del Cuerpo de Custodia y Vigilancia asigandos en los ERON que apoyan los procesos administrativos</t>
  </si>
  <si>
    <t>Personas que acceden a programas de tratamiento penitenciario para su resocialización (Clasificados en fase de tratamiento de mínima y confianza)</t>
  </si>
  <si>
    <t>Coordinador Grupo de Tratamiento Penitenciario</t>
  </si>
  <si>
    <t>   Anual</t>
  </si>
  <si>
    <t>Número de internos beneficiados con programas de tratamiento penitenciario.</t>
  </si>
  <si>
    <t>Porcentaje Cumplimiento De Base De Datos, Mesas De Trabajo Y Fallos De Segunda Instancia</t>
  </si>
  <si>
    <t>Jefe Oficina Asesora Jurídica</t>
  </si>
  <si>
    <t>Gestión Legal</t>
  </si>
  <si>
    <t>Grupo Jurisdicción Coactiva, Demandas y Defensa Judicial</t>
  </si>
  <si>
    <t>Porcentaje Cumplimiento De Jurisdicción Coactiva, Conceptos Jurídicos Y Control De Legalidad Realizados En La Oficina Asesora Jurídica</t>
  </si>
  <si>
    <t>Coordinador Grupo de Jurisdicción Coactiva, Demandas y Defensa Judicial</t>
  </si>
  <si>
    <t>Porcentaje de servidores penitenciarios con reinducción por cambios normativos o estructurales</t>
  </si>
  <si>
    <t>Funcionarios penitenciarios seleccionados que recibieron reinducción./Funcionarios penitenciarios seleccionados para recibir reinducción.</t>
  </si>
  <si>
    <t>Porcentaje de avance de Implementación del SGI en el INPEC</t>
  </si>
  <si>
    <t>Coordinador Grupo Desarrollo Organizacional</t>
  </si>
  <si>
    <t>((AP+AM+DA)/3)*55)/100</t>
  </si>
  <si>
    <t>Grupo Desarrollo Organizacional</t>
  </si>
  <si>
    <t>Porcentaje de avance del componente GEL (Gobierno en Linea) de Seguridad y Privacidad de la Información.</t>
  </si>
  <si>
    <t>Coordinador Grupo de Administración de las Tecnologías de la Información</t>
  </si>
  <si>
    <t>Sumatoria de los entregables para cada uno de los componentes del Modelo de Seguridad y Privacidad de la Información MSPI./Sede Central, Regional Central, COMEB, EC BOGOTA y RM BOGOTA.</t>
  </si>
  <si>
    <t>Porcentaje de beneficiarios de programas de formación y capacitación penitenciaria</t>
  </si>
  <si>
    <t>Beneficiarios de programas de formación y capacitación penitenciaria con constancia de participación /Beneficiarios proyectados para recibir programas de formación y capacitación penitenciaria</t>
  </si>
  <si>
    <t>Porcentaje de demanda atendida con asistencia jurídica</t>
  </si>
  <si>
    <t>Oficial Logistico</t>
  </si>
  <si>
    <t>Directrices Jurídicas del Régimen Penitenciario y Carcelario</t>
  </si>
  <si>
    <t>N° atenciones realizadas/ N° atenciones solicitadas</t>
  </si>
  <si>
    <t>Porcentaje de Ejecución del PAC programado</t>
  </si>
  <si>
    <t>Coordinador Grupo de Contabilidad</t>
  </si>
  <si>
    <t>% PAC ejecutado/ % PAC ejecución programado</t>
  </si>
  <si>
    <t>Grupo Contable</t>
  </si>
  <si>
    <t>Porcentaje de ERON acompañados que implementan el Sistema de Gestión en SST de acuerdo con lo establecido en la Decreto 1072 2015</t>
  </si>
  <si>
    <t>Coordinador Grupo de Salud Ocupacional</t>
  </si>
  <si>
    <t>ERON acompañados que implementan el Sistema de Gestión en Seguridad y salud en el trabajo/Total ERON</t>
  </si>
  <si>
    <t>Grupo Salud Ocupacional</t>
  </si>
  <si>
    <t>Porcentaje de ERON con programas de deporte, recreación y cultura planeados en SISIPEC implementados</t>
  </si>
  <si>
    <t>Subdirector de Educación</t>
  </si>
  <si>
    <t>número de establecimientos con programas de cultura, deporte y recreación planeados e implementados./número total de establecimientos.</t>
  </si>
  <si>
    <t>Grupo Promoción Cultural, Deportiva y Recreativa</t>
  </si>
  <si>
    <t>Porcentaje de Implementación de la estrategia de interoperabilidad de los sistemas de información de las entidades del sector justicia</t>
  </si>
  <si>
    <t>Nro de herramientas tecnológicas implementadas para intercambio de información con las entidades del sector justicia./Porcentaje de avance en la Implementación de la estrategia de interoperabilidad.</t>
  </si>
  <si>
    <t>Porcentaje de novedades que alteran el orden Interno y Externo de los ERON</t>
  </si>
  <si>
    <t>Coordinador Grupo de Seguridad Penitenciaria y Carcelaria</t>
  </si>
  <si>
    <t>Fuga de internos (violenta, fallas de seguridad, suplantación o remisión-traslado) Muerte de internos de forma violenta (Por arma de fuego, arma blanca o arma contundente) Internos heridos (Por arma blanca, arma de fuego o arma contundente)/ Novedades totales</t>
  </si>
  <si>
    <t>Negativa</t>
  </si>
  <si>
    <t>Porcentaje de personal objetivo del Cuerpo de Custodia y Vigilancia con reentrenamiento</t>
  </si>
  <si>
    <t>Coordinador Grupo de Proyección</t>
  </si>
  <si>
    <t>Personas seleccionadas del Cuerpo de Custodia y Vigilancia que recibieron reentrenamiento/Personas seleccionadas del Cuerpo de Custodia y Vigilancia para recibir reentrenamiento</t>
  </si>
  <si>
    <t>Grupo Proyección Cuerpo de Custodia</t>
  </si>
  <si>
    <t>Porcentaje de población beneficiada con el programa de pos penados</t>
  </si>
  <si>
    <t>Población beneficiada con el programa para pospenados (PBP)/Población privada de la libertad a cargo del INPEC (PPL)</t>
  </si>
  <si>
    <t>Porcentaje de población objetivo beneficiada con programas de desarrollo espiritual</t>
  </si>
  <si>
    <t>Coordinador Grupo de Apoyo Espiritual</t>
  </si>
  <si>
    <t>Poblacion beneficiada en Asistencia Espiritual/Población objetivo de programas de desarrollo espiritual</t>
  </si>
  <si>
    <t>Grupo de Apoyo Espiritual</t>
  </si>
  <si>
    <t>Porcentaje de servidores penitenciarios nombrados con inducción</t>
  </si>
  <si>
    <t>Coordinador Grupo de Prospectiva del Talento Humano</t>
  </si>
  <si>
    <t>Porcentaje servidores penitenciarios nombrados con inducción</t>
  </si>
  <si>
    <t>Grupo Prospectiva del Talento Humano</t>
  </si>
  <si>
    <t>Porcentaje del Sistema de estímulos e incentivos del INPEC, actualizado e implementado</t>
  </si>
  <si>
    <t>Coordinador Grupo de Bienestar Laboral</t>
  </si>
  <si>
    <t>Programa de bienestar e incentivos</t>
  </si>
  <si>
    <t>Grupo Bienestar Laboral</t>
  </si>
  <si>
    <t>Porcentaje Tramites De Defensa Judicial Atendidos En La Ofaju</t>
  </si>
  <si>
    <t>N° Tramites realizados/N° Tramites radicados</t>
  </si>
  <si>
    <t>Número de Acciones de Gestión realizadas en Derechos Humanos</t>
  </si>
  <si>
    <t>- Indicador Plan Indicativo </t>
  </si>
  <si>
    <t>Sumatoria de acciones de Gestión realizadas en Derechos Humanos</t>
  </si>
  <si>
    <t>Número de Actividades realizadas con enfoque diferencial</t>
  </si>
  <si>
    <t>Porcentaje de acciones de la Política de Comunicaciones cumplidas.</t>
  </si>
  <si>
    <t>Coordinador Grupo de Comunicación Públicas</t>
  </si>
  <si>
    <t>Comunicación Estratégica</t>
  </si>
  <si>
    <t>Número de acciones de la Política de Comunicaciones cumplidas/Total de acciones que conforman el cumplimiento de la Política de Comunicaciones</t>
  </si>
  <si>
    <t>Grupo Comunicaciones Públicas</t>
  </si>
  <si>
    <t>Porcentaje de avance de implementación de herramientas para la Renovación Tecnológica en Sedes Regionales, Sede Central y EPN.</t>
  </si>
  <si>
    <t>Sumatoria de los avances porcentuales de implementación de herramientas para la Renovación Tecnológica./Sedes donde se genera impacto con la implementación de herramientas tecnológicas.</t>
  </si>
  <si>
    <t>Porcentaje de procesos disciplinarios resueltos</t>
  </si>
  <si>
    <t>Coordinador Grupo de Investigaciones Disciplinarias</t>
  </si>
  <si>
    <t>Gestión Disciplinaria</t>
  </si>
  <si>
    <t>N° procesos disciplinarios resueltos/N° procesos disciplinarios proyectados a resolver</t>
  </si>
  <si>
    <t>Grupo Investigaciones Disciplinarias</t>
  </si>
  <si>
    <t>INDICADORES ESTRATÉGICOS</t>
  </si>
  <si>
    <t>REPORTE ISOLUCIÓN DETALLE INDICADORES PLAN DIRECCIONAMIENTO ESTRATÉGICO 2015-2018</t>
  </si>
  <si>
    <t>INDICADORES PLAN DE ACCIÓN</t>
  </si>
  <si>
    <t>INDICADORES PLAN INDICATIVO</t>
  </si>
  <si>
    <t>N° Fallos de segunda instancia resueltos/ N° Fallos de segunda instancia a resolver</t>
  </si>
  <si>
    <t>Oportunidad en el cumplimiento de jurisdicción coactiva, conceptos jurídicos y control de legalidad</t>
  </si>
  <si>
    <t>Avance indicador</t>
  </si>
  <si>
    <t>Tendencia grafica</t>
  </si>
  <si>
    <t>Avance Cuantitativo</t>
  </si>
  <si>
    <t>Avance Cualitativo</t>
  </si>
  <si>
    <t>Se elaboraron 6 informes bimensuales de análisis y concepto técnico de las actas de los comités de seguimiento al suministro de alimentación para la PPL.</t>
  </si>
  <si>
    <t>Demanda</t>
  </si>
  <si>
    <t>SI</t>
  </si>
  <si>
    <t>172.448 internos con cobertura en salud de un total de 174.337 PPL en los ERON al finalizar el 2015</t>
  </si>
  <si>
    <t>Avance Cuatrenio</t>
  </si>
  <si>
    <t xml:space="preserve">Se beneficiaron 231.613 Internos y funcionarios que solicitaron asistencia y acompañamiento espiritual, el 30% de estos beneficiarios correspondieron a la Regional central, 21% a la regional Norte, 19% a la Regional Noroeste, 18% a la Regional Oriente, 7% a Regional Occidentes y 2% a Regional Viejo Caldas. </t>
  </si>
  <si>
    <t xml:space="preserve">3211 internos clasificados en en fases de tratamiento penitenciario en los ERON </t>
  </si>
  <si>
    <t>55830 internos vinculados a los programas de educación formal, educación para el trabajo y el desarrollo humano y educación informal reportados a través de SISIPECWEB por los establecimientos de un total de 121.371 total de internos al finalizar el año 2015</t>
  </si>
  <si>
    <t xml:space="preserve">44.824 población inscrita en programas de trabajo de un total de 77.691 Población condenada al finalizar el año 2015 </t>
  </si>
  <si>
    <t>fueron beneficiados 650 internos según programación con programas de tratamiento especial. (ley 975 de 2005)  de un total de 1.740 postulados privados de la libertad.</t>
  </si>
  <si>
    <t>se reportaron 1.451 novedades asociadas con Fuga de internos (violenta, fallas de seguridad, suplantación o remisión-traslado); Muerte de internos de forma violenta (Por arma de fuego, arma blanca o arma contundente) Internos heridos (Por arma blanca, arma de fuego o arma contundente) de un total de novedades de 8.342</t>
  </si>
  <si>
    <t>No se asigno meta</t>
  </si>
  <si>
    <t xml:space="preserve">No se programo meta </t>
  </si>
  <si>
    <t>Para el año 2015 se implemento la herramienta Google Apps a Nivel Nacional y se realizaron las ampliaciones de canales con la firma contratista Azteca, en las sedes correspondientes. Se desarrollaron las herramientas Web Servicie y Tableros de Control para consumo de información publicados en la página Web. Se realizaron ajustes y desarrollo de nuevas soluciones a los aplicativos QUEJAS, SIJUR y SIORD. (El mantenimiento y soporte continuo a los aplicativos se da de acuerdo al nivel de demanda).</t>
  </si>
  <si>
    <t>3329   funcionarios que apoyan los procesos administrativos en cada uno de los ERON, asignados por el Comandante de Vigilancia del establecimiento y reportados en el SISIPEC WEB Pestaña Novedades Comando. Se tienen en cuenta para esta variable, los servicios asignados a las Compañías Cacica Gaitana y Compañía Francisco José de Caldas.</t>
  </si>
  <si>
    <t>727 Personas seleccionadas del Cuerpo de Custodia y Vigilancia  recibieron reentrenamiento</t>
  </si>
  <si>
    <t>142 servidores penitenciarios capacitados con inducción de un total de 239 nombrados en el año 2015</t>
  </si>
  <si>
    <t xml:space="preserve">339 Funcionarios de carrera con evaluación del desempeño en rango sobresaliente de acuerdo con el sistema tipo emitido adoptado por el acuerdo 137 de 2010 de la Comisión Nacional del Servicio Civil:  (Esta información corresponde al año inmediatamente anterior teniendo en cuenta los periodos señalados en el acuerdo 137 de 2010 de la CNSC) de un total de 11.733 funcionarios objeto de la evaluación </t>
  </si>
  <si>
    <t>Avance porcentual que corresponde a la elaboración de diagnostico necesario para que el Sistema de estímulos e Incentivos del INPEC sea actualizado e implementado.</t>
  </si>
  <si>
    <t xml:space="preserve">90 ERON que implementan el sistema de Gestión en seguridad y salud en el trabajo de un total de 137 ERON que requieren la implementación del sistema de Gestión en Seguridad y Salud en el trabajo </t>
  </si>
  <si>
    <t>porcentaje preliminar</t>
  </si>
  <si>
    <t>pendiente reporte</t>
  </si>
  <si>
    <t>Ejecución gastos funcionamiento e inversión</t>
  </si>
  <si>
    <t xml:space="preserve">Se programó 451.988.170.848,05 y se ejecutó  443.142.316.959,11 </t>
  </si>
  <si>
    <t>Indicador Nuevo</t>
  </si>
  <si>
    <t>7.104 Ordenes de desacato recibidas por parte de los juzgados de 8.230 Tutelas notificadas por los juzgados, ( aquellas que haya sido vinculada la dirección general (REPORTE SIJUR y/o base de datos TUTELAS, manejada en el grupo de Tutelas)</t>
  </si>
  <si>
    <t>La estrategia de comunicación que se diseñó, tuvo como documento guía el Anexo 6 de la Directiva 12 de 2011. Sumado a ello se diseñaron, elaboraron y difundieron 8 cápsulas informativas, que trabajaron los siguientes temas: enfoque diferencial, derechos de los niños, LGBTI, día nacional de DDHH, día de la raza, día internacional de la eliminación de la violencia contra la mujer, día de la transparencia y día internacional de los DDHH y se realizó un video para el lanzamiento de la Campaña Inpec Unido por los Derechos Humanos.</t>
  </si>
  <si>
    <t xml:space="preserve"> Sumatoria de herramientas  realizadas para la Promoción de los Derechos Humanos</t>
  </si>
  <si>
    <t>Se realizaron doce (12) sensibilizaciones acerca de los sectores sociales LGBTI en los siguientes establecimientos: EPMSC DE NEIVA, EPMSC DE MEDELLIN, COMPLEJO CARCELARIO Y PENITENCIARIO DE MEDELLIN PEDREGAL "COPED", COMPLEJO CARCELARIO Y PENITENCIARIO METROPOLITANO DE CÚCUTA- "COCUC", EPMSC DE VALLEDUPAR -ERE-, EPMSC DE QUIBDO, EPAMSCAS DE POPAYAN -ERE -, COMPLEJO CARCELARIO Y PENITENCIARIO DE JAMUNDI "COJAM", RM DE MANIZALES, RM DE ARMENIA, EPAMS LA DORADA -ERE- y EPMSC DE TUMACO. Igualmente se diseñaron , elaboraron y difundieron cuatro  (4)  Cápsulas relacionadas con el tema de enfoque diferencial así: Derechos de las mujeres, afrocolombianidad, adultos mayores e indígenas. Con lo anterior,  se da cumplimiento a la meta establecida para el año 2015.</t>
  </si>
  <si>
    <t>Se realizó implementación de bloqueadores de señal para 5 establecimientos: COMPLEJO CARCELARIO Y PENITENCIARIO METROPOLITANO DE BOGOTA,       EC BARRANQUILLA,                               EPMSC BARRANQUILLA, EPAMSCAS VALLEDUPAR (ERM), EPC LA PAZ. Que sumados a los 11 que se tenían se logra 16   establecimientos de 136</t>
  </si>
  <si>
    <t>Mediante Resolución 5848 del 29 de Diciembre de 2015 se aprueba y adopta la Política del Sistema de Gestión de Seguridad de la Información. Mediante acta No. 017 se registra la publicación y socialización de la POLITICA del SGSI por medios electrónicos así: a) el día 22 de enero se envía MASIVO mediante correo institucional de la Política de Seguridad de la Información. b) El día 25 de enero se realizo la publicación de la política en NOTINPEC No 351. c) Durante el mes de febrero en los fondos de pantalla "wallpaper" se publicó la Política del SGSI. d) Se realizo una encuesta de 10 preguntas y se envió por correo masivo el día 8 de febrero, con el objetivo de conocer el nivel de impacto y aceptación de la Política del Sistema de Gestión de Seguridad de la Información por parte de los funcionarios del INPEC a Nivel Nacional. La publicación de resultados se encuentran en la Ruta Virtual, link SGSI.</t>
  </si>
  <si>
    <t>NO</t>
  </si>
  <si>
    <t>LA FIRMA MERLIN SISTEMAS. S.A.S DESARROLLO LA FASE 1 DEL APLICATIVO PROYECTOS PRODUCTIVOS (SISTEMA DE INFORMACION)  PARA LA DEPENDENCIA DE ACTIVIDADES PRODUCTIVAS DE LA SUBDIRECCION DE ATENCION Y TRATAMIENTO.</t>
  </si>
  <si>
    <t>No se programo meta 2015</t>
  </si>
  <si>
    <t>Entidades beneficiarias: Registraduria, FGN, MED Legal, Policia Nacional, MJD, USPEC</t>
  </si>
  <si>
    <t>El Consejo Académico de la Escuela Penitenciaria Nacional aprobó los programas de profundización técnica que se relacionan a continuación:
1. Programa de profundización de control y coordinación del Sistema Penitenciario para ascenso al grado de Inspector Jefe.
2. Programa de profundización en supervisión y ejecución del Sistema Penitenciario para ascenso al grado de Inspector.</t>
  </si>
  <si>
    <t xml:space="preserve">Se gestionaron actividades con 12 organismos gubernamentales y no gubernamentales (Alcaldía Mayor de Bogotá, Comité Internacional de la Cruz Roja-CICR, Consejo Superior de la Judicatura, Consejería Presidencial de DDHH, Ministerio del Interior, Ministerio de Relaciones Exteriores-Cancillería, Ministerio de Justicia y del Derecho, Coalición Larga Vida para las Mariposas, Fundación Comité de Solidaridad de Presos Políticos, Fundación Sembremos Semillas de Libertad), dos diagnósticos: uno de la Regional Occidente y otro de la Regional Viejo Caldas y se realizó un informe que relacionó las gestiones realizadas con organismos internacionales y el Ministerio de Relaciones Exteriores-Cancillería. </t>
  </si>
  <si>
    <t>90.096 internos vinculados a programas  ocupacionales de trabajo, estudio y enseñanza de 121.318  Internos objetivo de los programas ocupacionales de trabajo, estudio y enseñanza al finalizar el año 2015.</t>
  </si>
  <si>
    <t>Total</t>
  </si>
  <si>
    <t>Avance Anualidad</t>
  </si>
  <si>
    <t>No se programo meta</t>
  </si>
  <si>
    <t>menor = 79%</t>
  </si>
  <si>
    <t>Menor de 90% y mayor de 80%</t>
  </si>
  <si>
    <t>&gt;90% y menor=100%</t>
  </si>
  <si>
    <t>Igual O &gt; 101%</t>
  </si>
  <si>
    <t>No tiene programada meta</t>
  </si>
  <si>
    <t>Coordinador Grupo de Educación Continuada</t>
  </si>
  <si>
    <t>No se asigno meta, indicador cambio de responsable</t>
  </si>
  <si>
    <t xml:space="preserve">73 ERON cuenta con programas de deporte, recreación y cultura planeados en SISIPEC e implementados </t>
  </si>
  <si>
    <t>3251   funcionarios que apoyan los procesos administrativos en cada uno de los ERON, asignados por el Comandante de Vigilancia del establecimiento y reportados en el SISIPEC WEB Pestaña Novedades Comando. Se tienen en cuenta para esta variable, los servicios asignados a las Compañías Cacica Gaitana y Compañía Francisco José de Caldas.</t>
  </si>
  <si>
    <t>El Consejo Académico en sesión del 03 de Noviembre de 2016, aprobó los programas de Profundización Técnica en Planeación Estratégica del Sistema Penitenciario (Ascenso a Capitán de Prisiones) y Diseño y Organización del Sistema Penitenciario (Ascenso a Teniente de Prisiones)</t>
  </si>
  <si>
    <t>La Secretaría de Educación de Cundinamarca, expidió la Resolución No. 0011153 del 07 de Diciembre de 2015, por la cual se renueva los programas de FORMACIÓN LABORAL otorgados a la Institución Educativa para el Trabajo y el Desarrollo Humano ESCUELA PENITENCIARIA NACIONAL del Municipio de Funza - Cundinamarca, así:
-Técnico Laboral en Servicios Penitenciarios.
-Técnico Laboral en Adiestramiento y Manejo de Caninos</t>
  </si>
  <si>
    <t>Se programó $1.652.977.149.692,12 y se ejecutó $1.652.973.185.018,06. (El porcentaje del 0,01 no ejecutado se debe a que el sistema SIIF anuló la orden de pago por valor de $3.764.224 correspondiente a un ex-servidor público por estar la cuenta inactiva y un establecimiento de reclusión no ejecutó la totalidad del PAC quedandole un saldo de $200.450,06</t>
  </si>
  <si>
    <t xml:space="preserve">Las acciones de la Política de Comunicaciones cumplidas en el 2016 fueron cuatro (4) que se llevaron a cabo de la siguiente manera: 1. Monitoreo diario a medios de comunicación, que para el año se encontraron 118 noticias positivas, 691 negativas y 524 neutras. 2. Se realizaron 540 solicitudes tramitadas de los medios de comunicación. 3. Se implementó el esquema de monitoreo para recolectar la información del punto N.1. 4. Los oficios radicados en la secretaría de OFICO se tramitaron a través de GESDOC. </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</si>
  <si>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</si>
  <si>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</si>
  <si>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</si>
  <si>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</si>
  <si>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</si>
  <si>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</si>
  <si>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</si>
  <si>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</si>
  <si>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</si>
  <si>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</si>
  <si>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</si>
  <si>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</si>
  <si>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</si>
  <si>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</si>
  <si>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</si>
  <si>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</si>
  <si>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</si>
  <si>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</si>
  <si>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</si>
  <si>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</si>
  <si>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</si>
  <si>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</si>
  <si>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</si>
  <si>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</si>
  <si>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</si>
  <si>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</si>
  <si>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</si>
  <si>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</si>
  <si>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</si>
  <si>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</si>
  <si>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</si>
  <si>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</si>
  <si>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</si>
  <si>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</si>
  <si>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</si>
  <si>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</si>
  <si>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</si>
  <si>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</si>
  <si>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</si>
  <si>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</si>
  <si>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</si>
  <si>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</si>
  <si>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</si>
  <si>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inactivo</t>
  </si>
  <si>
    <t>93.773  internos vinculados a programas  ocupacionales de trabajo, estudio y enseñanza de 119.033  Internos objetivo de los programas ocupacionales de trabajo, estudio y enseñanza al finalizar el año 2016.</t>
  </si>
  <si>
    <t>46.801 población inscrita en programas de trabajo, de un total de 81.751 de población condenada a 30 de noviembre de 2016</t>
  </si>
  <si>
    <t>De 177.131   internos a cargo del INPEC,  al 100% de estos, se le garantizó la  afiliación en salud mediante cobertura al Fondo Nacional de Salud o  a través del  Sistema General de Seguridad Social por medio del aseguramiento</t>
  </si>
  <si>
    <t xml:space="preserve">De acuerdo a la información registrada en SISIPEC WEB la meta no se cumple, debido a que el presupuesto asignado por Ministerio de Hacienda y Crédito Público para atender esta necesidad es insuficiente, pues adicional a las entregas de ingreso se deben realizar tres entregas de kit de aseo personal a la totalidad de la ppl, que en la vigencia 2016 en promedio fue de  120.173, según datos de OFPLA de noviembre de 2016. 
El presupuesto asignado en la vigencia 2016 fue de $ 8.574’779.416, inferior a lo solicitado      $ 45.553’085.000, requerido para cumplir la entrega de dotación establecida en el Memorando N° 0251/2004 </t>
  </si>
  <si>
    <t xml:space="preserve">4337 internos clasificados en en fases de tratamiento penitenciario de minima y confianza en los ERON </t>
  </si>
  <si>
    <t xml:space="preserve">Durante la vigencia 2016, 86 ERON planearon e implementaron programas de deporte, recreación y cultura. Fuente informes trimestrales enviados SUBED. </t>
  </si>
  <si>
    <t>Con el fin de implementar el Programa de Reinducción, la DIRES ejecutó la siguientes acciones: 
1. Se consultó a la OFPLA los temas a incluir en la capacitación y a partir de la respuesta, se asignó el personal competente de la DIRES para elaborar los módulos virtuales con el fin de desarrollar las OVAS correspondientes.
2. Se solicitó a  SUTAH el listado a nivel nacional de los servidores públicos objeto de reinducción , el cual asciende a 11,753 funcionarios.  En ese sentido se presentan las siguientes dificultades:
- De los 11,753 funcionarios tan sólo 1574  (13,39%) podrían tomar el curso de Reinducción a través de la plataforma MOODLE por contar con e-mail institucional.
- La cifra de 11,753 funcionarios es imposible de abarcar en una sola vigencia, puesto que anualmente se podrían programar cuatro cursos virtuales con un cobertura máxima de 1,200 funcionarios.
Por ende el cumplimiento de esta meta se aplaza para la vigencia 2017, a través del desarrollo de nuevas estrategias que aseguren el cumplimiento de la meta establecida</t>
  </si>
  <si>
    <t>Corresponde a lo realizado en el 2016 en las actividades: Base De Datos, Mesas De Trabajo Y Fallos De Segunda Instancia, no se alcanzó al 100% debido a la falta de contratistas profesionales que proyectaban los fallos De Segunda Instancia.</t>
  </si>
  <si>
    <t>Los controles de legalidad  y la revisión de los coactivos se realizaron al 100%, el 71% se da debido a la falta de contratistas profesionales para la dar trámite de respuesta a los conceptos jurídicos y las cargas laborales del personal de la OFAJU, por lo que no se culminó el procedimiento de cobro coactivo.</t>
  </si>
  <si>
    <t>Corresponde al cumplimiento de Solicitudes de conciliación prejudicial y/o judicial estudiadas y presentadas al comité, Demandas judiciales registradas en el aplicativo EKOGUI según requerimientos  impartidos por el Ministerio de Justicia y del Derecho; y Acciones de Tutela notificadas y contestadas.</t>
  </si>
  <si>
    <t>Se gestionaron  12 Coordinaciones con organismos gubernamentales y no gubernamentales (Fundacion los del Camino, Ministerio del interior,Fundacion Ex-preso libertad,Comision de DDHH Y audencias del senado ,Funsocial Crece Colombia,Red comunitaria Trans,Universidad Konrad Lorenz,Equipo Juridico Pueblos,Consejeria Presidencial,Personeria ).Dos diagnósticos: uno de la Regional Norte y otro de la Regional Noroeste tambiense diseño la Politica Institucional de Derechos Humanos la cual fue aprobada y reposa en la base de datos de Isolution y por ultimo  se realizó un informe que relacionó las gestiones realizadas con organismos internacionales y el Ministerio de Relaciones Exteriores-Cancillería. De acuerdo a lo anterior,  se da cumplimiento a la meta establecida para el año 2016.</t>
  </si>
  <si>
    <t>Se realizaron diez (10) sensibilizaciones acerca de los sectores sociales LGBTI en los siguientes establecimientos: EPMSC DE FLORENCIA, EP LAS HELICONIAS DE FLORENCIA, COMPLEJO CARCELARIO Y PENITENCIARIO DE JAMUNDI "COJAM", EPMSC DE CALI,COMPLEJO CARCELARIO Y PENITENCIARIO  DE IBAGUE- "COIBA", EPMSC DE VALLEDUPAR -ERE-, EPMSC DE NEIVA, EPMSC DE BUCARAMANGA -ERE -, RM DE BUCARAMANGA,EPMSC DE MONTERIA,EPMSC DE TIERRA ALTA.Se realizaron dos(2) sensibilizaciones acerca de la poblacion AFROCOLOMBIANA en la RM DE BOGOTA.
Finalmente se diseñaron , elaboraron y difundieron cuatro  (4)  Cápsulas relacionadas con el tema de enfoque diferencial así: Dia Internacional de la mujer,Personas es situacion de discapacidad sectores sociales LGBTI,indigenas y afrocolombianos.De acuerdo a lo anterior,  se da cumplimiento a la meta establecida para el año 2016.</t>
  </si>
  <si>
    <t>se reportaron 2.315 novedades asociadas con Fuga de internos (violenta, fallas de seguridad, suplantación o remisión-traslado); Muerte de internos de forma violenta (Por arma de fuego, arma blanca o arma contundente) Internos heridos (Por arma blanca, arma de fuego o arma contundente) de un total de novedades de 4.231</t>
  </si>
  <si>
    <t>1339 funcionarios del Cuerpo de Custodia y Vigilancia  recibieron reentrenamiento</t>
  </si>
  <si>
    <t>De 11.707 funcionarios que debieron ser evaluados en el período,  se evaluaron en el Nivel Sobresaliente 801 funcionarios.
El porcentaje alcanzado en nivel sobresaliente en la presente vigencia fue de 6.8%.
El actual proceso de ascenso del personal del Custodia y Vigilancia fue in incidente significativo que contribuyó para que el resultado fuera mayor del propuesto esperado 3.5%</t>
  </si>
  <si>
    <t>En el año 2016 fueron nombrados 113 funcionarios en período de prueba y provisionales, al respecto en el mes de diciembre de 2016, se adelantó la jornada de inducción en la cual participaron 96 funcionarios.
Por tanto, se dio cumplimiento en un 85%% en el sentido de realizar la jornada de inducción a los funcionarios nombrados.
113 funcionarios corresponde al 100% de los nombrados en el período 2016, y recibieron inducción 96 funcionarios que corresponde al 85% de la meta. No se cumplió con el 100% de la meta establecida por dos situaciones primero; ya que no fue posible enviar citaciones a las personas nombradas en el mes de diciembre de 2016, segundo; los demás funcionarios fueron citados pero no asistieron a las jornadas de inducción.</t>
  </si>
  <si>
    <t>se realizo la revision de sistemas de estimulos similares de entidades publicas, se reviso la normatividad con relación a estimulos, se realizaron asesorias con el área de planeación del documento modelo "Manual de estimulos"</t>
  </si>
  <si>
    <t>De acuerdo con el plan de trabajo del SG SST la operacionalizacion se cumplio al 93 % es decir se implemento el SST en 126 Establecimientos</t>
  </si>
  <si>
    <t xml:space="preserve">Factor 1: 94,6%                      Factor 2: 92,5%                      Factor 3: 89%                         Factor 4: 90%                         Eje 1: 100%                              Eje 2: 89,5               </t>
  </si>
  <si>
    <t>Durante la vigencia 2016 las entidades beneficiadas en intercambio de información: Registraduria, FGN, MED Legal, Policia Nacional, MJD, USPEC. (Solicitudes mediante correo electrónico).</t>
  </si>
  <si>
    <t>La Población Privada de la Libertad y los funcionarios del instituto se beneficiaron en la prestación del servicio de Asistencia Espiritual, teniendo en cuenta los informes suministrados por los líderes espirituales, se atendieron 463.023 entre Internos y funcionarios que solicitaron asistencia y acompañamiento espiritual, el 38.8% de estos beneficiarios correspondieron a la Regional Central, 17.3% a la Regional Norte, 14.4% a la Regional Noroeste, 14.1% a la Regional Oriente, 14.1% a Regional Occidentes y 1.2% a Regional Viejo Caldas.</t>
  </si>
  <si>
    <t>disciplinaria</t>
  </si>
  <si>
    <t>Medición marzo</t>
  </si>
  <si>
    <t>Sin avance</t>
  </si>
  <si>
    <t xml:space="preserve">Las variables utilizadas para la obtener el indicador  durante el año 2016 son : 
* Actualización de los procedimientos obligatorios de la norma NTCGP 1000: Durante la vigencia 2016, el proceso Planificación Institucional finalizo la actualización de los procedimientos obligatorios asi: 
- Control de documentos: 01/04/2016
- Acciones Correctivas, preventivas y de mejora: 29/12/2015
- Control de registros: 20/01/2016
- Auditorias del Sistema de Gestión Integrado:  02/05/2016
- Identificación, Tratamiento y Seguimiento al Servicio no Conforme: 02/05/2016 
* Actualización del Manual de SGI: el manual del SGI fue actualizado con fecha de 01/04/2016
* Porcentaje de la documentación del SGI planificada para el año: Se actualizo un total de 51 documentos que corresponden a la documentación programada para la vigencia.
</t>
  </si>
  <si>
    <t>Teniendo en cuenta, el alcance de la politica de seguridad de la información para la vigencia 2016, se formulo como meta Implementar el SGSI aplicado al proceso Gestión tecnologia e información de la Sede Central. Se registra avance del 60% justificando cumplimiento de las siguientes actividades dentro del plan de acción: I) Teniendo en cuenta la consultoria de Newnet, se estructura el mapa de riesgos del SGSI. II) Mediante actas No: 80 y 86 los dias 19 y 27 de abril en el auditorio de la Dirección General, se realizo una capacitación y sensibilización de Seguridad de la Información a funcionarios del CEDIP, COMEB, RM BOGOTA, EC BOGOTA. III) Mediante el uso del correo institucional, se realizo la sensibilización de la política de seguridad de la información; asi mismo en la inducción a nuevos funcionarios el dia 04 de octubre se hizo hincapie al Sistema, en el auditorio de la Sede Central.    IV) El dia miércoles 14 de Diciembre de 2016, se realizo la ultima jornada de inducción a nuevos funcionarios, se sensibilizo el Sistema de Gestión de Seguridad de la Información y buenas practicas de acuerdo al contenido de la presentación. La tematica se desarrollo en el auditorio de la Sede Central Bogotá.                            V) Se diseño la guia de las buenas practicas del SGSI, en la actualidad la guia se encuentra en la plataforma de ISOLUCION para la aprobacion por parte de OFPLA.</t>
  </si>
  <si>
    <t xml:space="preserve">Como se puede observar en el reporte de cumplimiento de las metas del plan de acción, de los ocho (8) productos de capacitación, siete (7) superaron el 100% y uno (1) registró un avance del 98,99%.  </t>
  </si>
  <si>
    <t>A nivel nacional se recepcionaron un total de 94 informes de los cuales 43 están en etapa de proceso y 51 se encuentra en en la etapa de recolección de pruebas, se ha dado el tramite al 100% de los informes</t>
  </si>
  <si>
    <t xml:space="preserve">Factor 1: 64%                      Factor 2: 99%                      Factor 3: 82%                         Factor 4: 97,3%                         Eje 1: 100%                              Eje 2: 97               </t>
  </si>
  <si>
    <t>La estrategia de comunicación que se diseñó, tuvo como documento guía la Directiva Transitoria 06 de 2017. Sumado a ello se diseñaron, elaboraron y difundieron 8 cápsulas informativas, que trabajaron los siguientes temas: VALORES,PATRIMONIO CULTURAL
DERECHO A LA LIBERTAD
DERECHO A LA CULTURA
DERECHO A UN AMBIENTE SANO,DERECHO A LA COMUNICACIÓN,DÍA DE LA RAZA Y DÍA DE LA TRANSPARENCIA
 se realizó un video para el lanzamiento de la Campaña Inpec Unido por los Derechos Humanos .De acuerdo a lo anterior,  se da cumplimiento a la meta establecida para el año 2017.</t>
  </si>
  <si>
    <t xml:space="preserve">Se realizaron diez (4) sensibilizaciones relación a la poblacion afrocolombiana  en los Establecimientos : carcel modelo de bogota,   Complejo carcelario de coiba en ibague,COMEB picota y EPMSC Riohacha.
Asi mismo se realizacion (3) sensibilizaciones a través del Taller para consules en enfoque diferencial
de la regional central, regional noroeste y regional viejo caldas
 se realizaron por parte del grupo de ddhh  (5) videoconferencias en enfoque diferencial a los consules de las regionales Central,oriente,occidente,norte Y viejocaldas
se diseñaron , elaboraron y difundieron cuatro  (4)  Cápsulas relacionadas con el tema de enfoque diferencial así:Dia Internacional de la mujer,Personas es situacion de discapacidad , poblacion Afro y Adulto mayor.
Finalmente se elabora el lineamiento sobre la poblacion LGTBI 
De acuerdo a lo anterior,  se da cumplimiento a la meta establecida para el año 2017
</t>
  </si>
  <si>
    <t>Se gestionaron  12 Coordinaciones con organismos gubernamentales y no gubernamentales (Colombia Diversa(2),Equipo juridico pueblos,profamilia,Instituto Nacional para Ciegos,Instituto nacional
para Sordos,Ministerio del interior(3),Gobernacion del caqueta,Universidad del rosario,Consejería Presidencial para los Derechos Humanos ).Dos diagnósticos: uno de la Regional Central y otro de la Regional Oriente.por ultimo  se realizó un informe que relacionó las gestiones realizadas con organismos internacionales y el Ministerio de Relaciones Exteriores-Cancillería. De acuerdo a lo anterior,  se da cumplimiento a la meta establecida para el año 2017.</t>
  </si>
  <si>
    <t>El Consejo Directivo de la Escuela aprobó por unanimidad en sesión del 19 de diciembre de 2017, los programas de profundización técnica de: Curso de Operaciones Penitenciarias de Alto Nivel y Dactiloscopia</t>
  </si>
  <si>
    <t>De acuerdo a las mesas de trabajo realizadas y con participación de la Oficina Asesora de Planeación en cabeza del Grupo de Desarrollo Organizacional se proyecta la resolución de clasificación de ERON de acuerdo a la 1709 de 2014, que se encuentra en trámite de firmas por parte de la Dirección General</t>
  </si>
  <si>
    <t>3759   funcionarios que apoyan los procesos administrativos en cada uno de los ERON, asignados por el Comandante de Vigilancia del establecimiento y reportados en el SISIPEC WEB Pestaña Novedades Comando. Se tienen en cuenta para esta variable, los servicios asignados a las Compañías Cacica Gaitana y Compañía Francisco José de Caldas.</t>
  </si>
  <si>
    <t>Subdirector de Talento humano</t>
  </si>
  <si>
    <t>En la programación académica del Plan Institucional de Capacitación se previó capacitar 13,852 funcionarios.  Al finalizar el cálculo de la cobertura de los programas académicos se logro un cubrimiento total de 14,771 funcionarios que representan el 106,63 de la meta propuesta.</t>
  </si>
  <si>
    <t>Se desarrolló el programa de reentrenamiento en las Regionales Noroeste y Viejo Caldas; además se atendieron requerimientos de Establecimientos y de los grupos especiales con un total de funcionarios reentrenados igual a 1,723</t>
  </si>
  <si>
    <t>se reportaron 1.488 novedades asociadas con Fuga de internos (violenta, fallas de seguridad, suplantación o remisión-traslado); Muerte de internos de forma violenta (Por arma de fuego, arma blanca o arma contundente) Internos heridos (Por arma blanca, arma de fuego o arma contundente) de un total de novedades de 3.910</t>
  </si>
  <si>
    <t>La Población objetivo beneficiada con los programas de asistencia espiritual, (PPL y funcionarios) quienes de manera libre y coluntaria segun su confesion se beneficiaron en la prestación del servicio brindada por los lideres espirituales de los diferentes ERON. Las asistencias espirituales y religiosas en el año segun informes de gestion fueron:  539.376 entre Internos y funcionarios que solicitaron asistencia y acompañamiento espiritual, el 44.2% de  beneficiarios correspondieron a la Regional Central, 22.1% a la Regional Norte, 7.7% a la Regional Noroeste, 13.5% a la Regional Oriente, 11.0% a Regional Occidentes y 1.5% a Regional Viejo Caldas.</t>
  </si>
  <si>
    <t xml:space="preserve">La ejecución en lo acumulado del año 2017 fue del 97,45%, lo cual evidencia un cumplimiento de la meta (94%) y acorde con el rango se ubica en el nivel sobresaliente </t>
  </si>
  <si>
    <t>De acuerdo con la  meta establecida para el año (100%), la ejecución del PAC asignado fue sobresaliente</t>
  </si>
  <si>
    <t>De 13488 funcionarios en carrera penitenciaria y carcelaria y en  periodo de prueba presentan evaluación de desempeño laboral 12811 funcionarios, el  porcentaje de cumplimiento es de 94%.</t>
  </si>
  <si>
    <t>De los 11 Establecimientos  pendientes  se  implementó en al totalidad  el SG SST. Para cumplir de esta manera la meta propuesta</t>
  </si>
  <si>
    <t xml:space="preserve">Para la vigencia 2017 no se realizó proceso de inducción a los funcionarios. Se tenía como meta para el 2017 remitir proyecto de virtualización del Programa de Inducción a la Escuela Penitenciaria Nacional para adelantar el proceso pero no todas las dependencias enviaron los insumos para diseñar los módulos respectivos. </t>
  </si>
  <si>
    <t>92.424 internos vinculados a programas  ocupacionales de trabajo, estudio y enseñanza de 114.750  Internos objetivo de los programas ocupacionales de trabajo, estudio y enseñanza al finalizar el año 2017.  
Se clarifica que el indicador está midiendo la totalidad de PPL condenados y sindicados con TEE, y para efectos de Tratamiento Penitenciario solo se debe tener en cuenta los PPL condenados con TEE y es de 90%.</t>
  </si>
  <si>
    <t>De 180.486   internos a cargo del INPEC,  al 100% de estos, se le garantizó la  afiliación en salud mediante cobertura al Fondo Nacional de Salud o  a través del  Sistema General de Seguridad Social por medio del aseguramiento</t>
  </si>
  <si>
    <t xml:space="preserve">4251 PPL Condenados, clasificados en en fases de tratamiento penitenciario de minima y confianza en los ERON </t>
  </si>
  <si>
    <t xml:space="preserve">Durante la vigencia 2017, 102 ERON planearon e implementaron programas de deporte, recreación y cultura. Fuente informes trimestrales enviados SUBED. </t>
  </si>
  <si>
    <t>Capacitar al equipo operativo calidad - meci, en el uso del modulo de documentación (Se realizó mediante actas del Equipo Operativo Calidad MECI- (05)); Se  finalizó la revisión de las caracterizaciones con un total de 14 actas</t>
  </si>
  <si>
    <t>Durante la vigencia 2017 se realizaron  113 brigadas jurídicas, se atendieron 6694 solicitudes por parte de la Dirección Regional Occidente  y las demás direcciones regionales.</t>
  </si>
  <si>
    <t xml:space="preserve">Factor 1: 100%                      Factor 2: 100%                      Factor 3: 82,66%                         Factor 4: 94,41%                         Eje 1: 100%                              Eje 2: 98,33 en términos generales el plan de Direccionamiento estratégico un 95,90%             </t>
  </si>
  <si>
    <t>Para la vigencia 2016, se tenia como meta, instalar el sistema de bloqueo de señal en (1) establecimiento, (ERON de Bellavista) durante el año se realizaron varias reuniones con la secretaria de Medellín para concertar la adquisición del sistema de bloqueo. En la actualidad el proceso se encuentra en estado de verificación de precios, estudio de mercado y comparación de tecnología, por parte de la secretaria de seguridad de Medellín. (Adjunto informe de gestión)</t>
  </si>
  <si>
    <t>En la vigencia 2016, los servidores destinados para el aplicativo "manejo no dinero y expendio" se encuentran configurados y dispuestos para ser colocados en producción, en los ERON EC BOGOTA y RM BOGOTA. Mediante oficio 32683, se informa que la implantación de este aplicativo se debe efectuar bajo la coordinación y supervisión de la Dirección de Gestión Corporativa, con el apoyo técnico de la Oficina de Sistemas de Información. http://172.17.54.98:7020/ManejoDinero.</t>
  </si>
  <si>
    <t>Se tomo el promedio de la población de J y p a día  30 década mes de la vigencia 2016  el 2016 que fue de  1498 postulados de los cuales se beneficiaron de por lo menos un programa de tratamiento especial  856 internos es decir el 57% de la población</t>
  </si>
  <si>
    <t>Se tomo el promedio de PPL de justicia y paz durante la vigencia 2017  que fue de 1006 personas , de las  cuales 512 participaron en por lo menos uno de los módulos del programa resocializador , se obtiene el 51% de cobertura.</t>
  </si>
  <si>
    <t>Si se tiene en cuenta que se deben realizar tres (3) atenciones al año, es decir 363.756 ,conforme ala información del cuadro adjunto se logró una atención del 80,5%, con un presupuesto de $8.440.346.424 a una población total de 121.252 PPL.</t>
  </si>
  <si>
    <t xml:space="preserve">Según la información enviada por los Establecimientos de reclusión y las Direcciones Regionales  la meta no se cumple, debido a que el presupuesto asignado por Ministerio de Hacienda y Crédito Público para atender esta necesidad es insuficiente, aun cuando hubo un incremento del 46.34% en referencia a la vigencia 2016, puesto que se debe dar cumplimiento a las tres entregas masivas de elementos de aseo  (abril, agosto y diciembre) de acuerdo al memorando No. 0251 de 2004, cuyo total de PPL intramurales a corte del 28 de diciembres es de 115.059; además de debe hacer  entrega de elementos de aseo y de cama de ingreso por primera vez, para vigencia 2017 corresponde a 53.565. </t>
  </si>
  <si>
    <t>De acuerdo al ranking presentado en el 2017 producto de la evaluación de índice de transparencia entidades publicas del orden nacional publicado por la Secretaria de Transparencia el Inpec quedo ubicado en el puesto N° 52 de 75 con un resultado del 64,49%</t>
  </si>
  <si>
    <t>En los productos asociados a este indicativo Las Mesas De Trabajo Y Fallos De Segunda Instancia no alcanzaron al 100% debido a la falta de contratistas profesionales que proyectaban los fallos De Segunda Instancia y a la restructuración en el Grupo de Recursos y Conceptos.</t>
  </si>
  <si>
    <t>Los controles de legalidad  y la revisión de los coactivos se realizaron al 100%, el 80% se da debido al termino de contrato de prestación de servicios de los profesionales del derecho para la dar trámite de respuesta a los conceptos jurídicos y asignación de actividades improvistas que aumentaron  las cargas laborales del personal de la OFAJU, por lo que no se culminó el procedimiento de cobro coactivo.</t>
  </si>
  <si>
    <t>Corresponde las Demandas judiciales registradas en el aplicativo EKOGUI según requerimientos  impartidos por la Agencia Nacional de Defensa Jurídica del Estado y  al cumplimiento de Solicitudes de conciliación prejudicial y/o judicial estudiadas y presentadas al comité.</t>
  </si>
  <si>
    <t xml:space="preserve">El seguimiento al indicador estratégico  de la Política de Comunicaciones  en el 2017 fueron las siguientes: 1) 583  Solicitudes de medios de comunicación con porcentaje de avance cumplido al 100% 2)Se aplicaron 43 Herramientas de comunicación de las políticas de Gobierno en Línea de la siguiente manera: 38 Notas Web, 1 Boletín informativo y 4 Notinpec  con porcentaje de avance cumplido al 100% 3) Dos Campañas institucionales con el fin de mejorar la cultura y el clima organizacional con porcentaje de avance cumplido al 100% 4) Una Accion que permitio conocer la efectividad de los canales de comunicación la cual se desarrollo a través de la aplicación de una encuesta con porcentaje de avance cumplido al 100% 5) Un Esquema de publicación con porcentaje de avance cumplido al 100% 6) Siete Videos Institucionales con porcentaje de avance cumplido al 100% </t>
  </si>
  <si>
    <t>A nivel nacional se  resolvieron 653 procesos así: 425 archivos y 228 fallos, de los cuales 153 75 se encuentran para resolver en segunda instancia y los 153 restantes son confirmados  sobre un total de 653 procesos disciplinarios proyectados a resolver durante la vigencia 2017.</t>
  </si>
  <si>
    <t xml:space="preserve">Durante la vigencia 2017, se realizaron diferentes actividades (gestión) encaminadas a socializar la politica de seguridad de la información, guía de normas y buenas prácticas y politica de protección de datos personales de acuerdo con el alcance de la POLITICA del SGSI. AsÍ mismo mediante acta No: 200 de Nov 22, se realizo la socialización del aplicativo PC SECURE "Controles de seguridad" a los funcionarios delegados de sistemas de EC MODELO, RM BOGOTA, COMEB y REGIONAL CENTRAL para aplicación y hacer extensiva la normatividad vigente. </t>
  </si>
  <si>
    <t>Para la vigencia 2016, I) Se realizó a satisfacción la migración de la base de datos del INPEC, nuevos servidores del centro de cómputo y cambio de tecnologia de 11G a 12C.                                                      II) Se desarrolló el proyecto Sindicados por Meses Detención Intramural, con los siguientes tableros de control: Meses Detención Intramural Nacional, Meses Detención Intramural Regional, Meses Detención Intramural por departamento y Meses Detención Intramural por ERON, publicados en la página Web.                                      III) Mediante contrato 227 de 2016, se realizó la intervención de la red lógica y eléctrica de la Sede Central, se cambió desde la toma eléctrica y lógica del puesto de trabajo hasta el CORE del INPEC en el Datacenter, para un total inicial de 820 puestos de trabajo, así 7 pisos del edificio más los dos pisos de la bodega anexa, etc.                                                       IV) Se realizo la migración de 496 usuarios activos al nuevo dominio inpec.net.                             V) Se creó el link “Consulta PPL” publicado en la página WEB, para consulta pública del registro de la Población Privada de la Libertad.                                   VI) Dentro del módulo social – interno – familia, se ajustó la forma de registro de personas (menores y acudientes) para ser cargados a la PPL, el ajuste permite conocer el número de niños menores que residen en los ERON.               VII) Se integraron 32 ERON al sistema VISITEL.</t>
  </si>
  <si>
    <t xml:space="preserve">En la vigencia 2017 y contribuyendo con las relaciones
interinstitucionales, el Sistema de
Videoconferencia del Instituto se integró
con el sistema de videoconferencia del
Consejo Superior de la Judicatura y la
Fiscalía General de la Nación, logrando un
100% de cobertura en la conectividad para
videoconferencia en todos los Establecimientos de Reclusión del Orden Nacional. 
Asi mismo, la página Web del Instituto y de la Escuela
Penitenciaria Nacional presenta una
nueva imagen, que permitió la migración y
actualización de información acorde a los lineamientos de Gobierno en Linea. </t>
  </si>
  <si>
    <t>Se realizó revisión, actualización y aprobación del Plan de Bienestar e Incentivos versión 1 2017,  el cual incluyó unificación con los incentivos de la Escuela Nacional Penitenciaria. Se incluyó el distintivo Medalla por los Derechos Humanos.  Asi mismo se hará uso de los formatos "Criterios para el otorgamiento del distintivo de servicios distinguidos y reconocimiento al mejor servidor penitenciario, asi como el formato de otorgamiento distintivo de servicios distinguidos categoria especial" los cuales apoyarán el proceso de calificación de los diferentes comités a nivel nacional en sus categorías, logrando un 100% de cumplimiento en actualización.</t>
  </si>
  <si>
    <t>Dirección de Custodia y Vigilancia</t>
  </si>
  <si>
    <t>El Sistema Automático de Asignación
de Visitas VISITEL benefició a 86. 173
Personas Privadas de la Libertad -PPL con
la asignación de 2.778.943 turnos a nivel nacional, este Sistema fue integrado en 31
Establecimientos de Reclusión del Orden
Nacional –ERON, con un consolidado de 119 ERON de 135 priorizados, ponderando un avance del 88.14%.                                  _ Con la firma contratista MERLIN SISTEMAS SAS, se adelanto el desarrollo e implementación de nuevos módulos integrados a SISIPEC FASE II del proyecto de actividades productivas, que tiene como alcance el manejo de inventarios, control de costos y generación de documentos.</t>
  </si>
  <si>
    <t>De 13827 funcionarios de carrera y en periodo de prueba obtuvieron nivel sobresaliente 4503 que corresponde a un 34%</t>
  </si>
  <si>
    <t>97.013 ppl vinculados a programas  ocupacionales de trabajo, estudio y enseñanza de 119.172  Internos objetivo de los programas ocupacionales de trabajo, estudio y enseñanza al finalizar el año 2017.  81%
Se clarifica que el indicador está midiendo la totalidad de PPL condenados y sindicados con TEE, y para efectos de Tratamiento Penitenciario solo se debe tener en cuenta los PPL condenados con TEE y es de 93%.</t>
  </si>
  <si>
    <t>se vincularon al programa resocializador 351 postulados de un promedio de 621 privados de la libertad en pabellones de justicia y paz durante el 2018</t>
  </si>
  <si>
    <t>De 184.226   internos a cargo del INPEC,  al 100% de estos, se le garantizó la  afiliación en salud mediante cobertura al Fondo Nacional de Salud o  a través del  Sistema General de Seguridad Social por medio del aseguramiento</t>
  </si>
  <si>
    <t>De acuerdo con la información consolidada a nivel nacional en 2018 se entregaron 44.476 kits de aseo personal de una población de 54.825 que ingresó entre enero y noviembre de 2018. Los ingreso de diciembre se incluyen en el reporte de enero de 2019.</t>
  </si>
  <si>
    <t>Se elaboraron 11 informes bimensuales de análisis y concepto técnico de las actas de los comités de seguimiento al suministro de alimentación para la PPL.</t>
  </si>
  <si>
    <t xml:space="preserve">6123 PPL Condenados, clasificados en en fases de tratamiento penitenciario de minima y confianza en los ERON 
</t>
  </si>
  <si>
    <t xml:space="preserve">Durante la vigencia 2018, 133 ERON planearon e implementaron programas de deporte, recreación y cultura. Fuente informes trimestrales enviados SUBED. </t>
  </si>
  <si>
    <t>La estrategia de comunicación que se diseñó, tuvo como documento guía la Directiva Transitoria 03 de 2018. Sumado a ello se diseñaron, elaboraron y difundieron 8 cápsulas informativas, que trabajaron los siguientes temas: FAMILIA, LIBERTAD DE EXPRESIÓN, NO DISCRIMINACION, LIBERTAD DE CULTO, RECREACION Y TIEMPO LIBRE, EDUCACION, TRANSPARENCIA, DIA INTERNACIONAL DE LOS DERECHOS HUMANOS.
 se realizó un video para el lanzamiento de la Campaña EL Inpec Unido por los Derechos Humanos .De acuerdo a lo anterior,  se da cumplimiento a la meta establecida para el año 2018.</t>
  </si>
  <si>
    <t>Se gestionaron  12 Coordinaciones con organismos gubernamentales y no gubernamentales  (Consejeria Presidencial para los Derechos Humanos, CICR, Ministerio del Interior (3), Universidad del Rosario, Equipo Jurídico de los Pueblos, Ministerio de Justicia, MAPP-OEA, Comisión de Derechos Humanos Senado (2),  Secretaria de la Mujer Distrito). Por ultimo  se realizó un informe que relacionó las gestiones realizadas con organismos internacionales y el Ministerio de Relaciones Exteriores-Cancillería. De acuerdo a lo anterior,  se da cumplimiento a la meta establecida para el año 2018.</t>
  </si>
  <si>
    <t xml:space="preserve">Se realizaron doce (11) sensibilizaciones con relación a la poblacion adulto mayor  en los Establecimientos : Silvia, Florencia, Arauca, Istmina, COMEB, EPMSC Acacias, Colonia Acacias, Leticia, Popayán, Quibdó, Santander de Quilichao. Así mismo se realizó el taller de Consules de la Regional Norte en enfoque diferencial en la ciudad de Barranquilla.
Se diseñaron , elaboraron y difundieron cuatro  (4)  Cápsulas relacionadas con el tema de enfoque diferencial así: Raizales, Rom, LGBTI, extranjeros.
De acuerdo a lo anterior,  se da cumplimiento a la meta establecida para el año 2018
</t>
  </si>
  <si>
    <t>47.862 población inscrita en programas de trabajo, de un total de 78.464 de población condenada a 31 de diciembre de 2018.</t>
  </si>
  <si>
    <t>Se programaron las jornadas de reinduccion dirigidas a 400 funcionarios administrativos de la Sede Central, Escuela Penitenciaria Nacional, Jamundi y Espinal. Se aclara que de los 400 funcionarios inscritos aprobaron el curso 378</t>
  </si>
  <si>
    <t xml:space="preserve">El Sistema de Gestión en seguridad y salud en el trabajo fue formulado e implementado a nivel nacional de acuerdo a las actividades establecidas para ejecutar durante la vigencia. </t>
  </si>
  <si>
    <t>Para la vigencia 2018 dentro del plan de accion se realizaron dos actividades: Realizar 2 seguimientos anuales a las Regionales sobre la implementación del programa de Inducción y Remitir proyecto de virtualización del Programa de Inducción a la Escuela Penitenciaria Nacional. De los 595 funcionarios que se posesionaron en la vigencia 2018, se reportaron por parte de las Regionales 108 funcionarios con induccion.</t>
  </si>
  <si>
    <t>Se realizo revision, actualizacion y aprobacion de la version 2 del programa de Bienestar e Incentivos el cual incluyo incentivo para el personaje del mes y continuan vigentes los criterios para el otorgamiento del distintivo de servicios distinguidos y reconocimiento al mejor servidor penitenciario, asi como el formato de otorgamiento distintivo de servicios distinguidos categoria especial" los cuales apoyan el proceso de calificación de los diferentes comités a nivel nacional en sus categorías, logrando un 100% de cumplimiento en actualización.</t>
  </si>
  <si>
    <t>La Población objeto beneficiada con el programas de asistencia espiritual, (PPL y funcionarios) cuyo fin permite brindar garantias al derecho fundamental de libertad religiosa y de culto, quienes de manera voluntaria segun su creencia religiosa, se beneficiaron en la prestación del servicio por los lideres espirituales de los diferentes ERON. Las asistencias espirituales y religiosas en el año segun informes de gestion aportados por capellanes de contrato fueron:  547,680 entre Internos y funcionarios que solicitaron asistencia y acompañamiento espiritual, correspondiendo en porcentaje por regionales a: 42,3% de  beneficiarios  a la Regional Central, 12,3% a la Regional Oriente, 11,6% a Regional Occidentes, 4,1% a Regional Viejo Caldas, 11,6% a la Regional Noroeste y Regional Norte con un 18,1%.</t>
  </si>
  <si>
    <t>La USPEC mediante oficio con radicado No. E-2018-014464 del 30 de agosto de 2018, emitió concepto en el cual indica que es la Entidad competente para realizar el mantenimiento del sistema de bloqueadores, por tal motivo el INPEC no puede realizar proceso de contratación para mantenimiento del sistema de bloqueadores porque se extralimitaría en sus funciones, adicionalmente el Director General del INPEC emitió oficio con radicado No. 2018IE0105652 del 13 de septiembre de 2018, dirigido a la Oficina Asesora de Planeación  en el cual solicita que los recursos que se tenían destinados para realizar esta contratación sean destinados a otras necesidades prioritarias de la entidad, por lo anterior este indicador se inhabilito en el Plan de Acción de 2018.</t>
  </si>
  <si>
    <t>Para la migración y desarrollo de los módulos de SISIPEC se realizaron las siguientes actividades: 
• Desarrollo de módulos para la recolección de la información de Infraestructura de los ERON de acuerdo a la sentencia T 762, como complemento a SISIPEC.
• Migración de módulos del aplicativo SISIPEC Fase I (Oracle Forms) a Fase II (Weblogic), análisis del diseño de la infraestructura de los ERON, formulario de registro de novedades, operativos, requisas y revistas del módulo novedades comando-reportes. 
• Integración del Sistema Biométrico con VISITEL del personal visitante registrado en los ERON, en cumplimiento del 100% de la Mega Meta 2015 – 2018 y se presentó a la Dirección General el informe ejecutivo del cumplimiento de este producto.
• Proceso contractual para realizar la ampliación de registros de la base de datos con el fin de mantener los ERON con servicios del Sistema AFIS y Suministrar soporte técnico 24 horas.
• Capacitaciones para 500 funcionarios en la escuela penitenciaria y otras capacitaciones que han solicitado, adicionalmente se realizó videoconferencia "CAPACITACION MODULO BENEFICIOS ADMINISTRATIVOS FASE 2 SISIPEC".</t>
  </si>
  <si>
    <t xml:space="preserve">Debido al cambio de normatividad mediante Decreto 1008 del 14 de junio de 2018, Por el cual se establecen los lineamientos generales de la política de Gobierno Digital y se subroga el capítulo 1 del título 9 de la parte 2 del libro 2 del Decreto 1078 de 2015, Decreto Único Reglamentario del sector de Tecnologías de la Información y las Comunicaciones, la entidad se vio abocada a rediseñar los avances obtenidos en el componente de privacidad y seguridad de la información para lo cual realizó y  los siguientes documentos: 
• PA-TI-PL01 V01 Política de Seguridad de la Información.
• PA-TI-G02 V02 Guía de normas y buenas Prácticas de la seguridad de la información. 
• PA-TI-G02-F01 V01 Formato acuerdo de confidencialidad y compromiso con la seguridad de la información. 
• PA-TI-M01 V01 Metodología de gestión y evaluación de riesgos de seguridad de la información.
• PA-TI-M01-F01 V01 Matriz de valoración de activos y análisis de riesgos de la seguridad de la información.
• PA-TI-PL01 V02 Política de tratamiento y protección de datos personales.
• PA-TI-G03-F01 V01 Autorización otorgada por el titular para el tratamiento de datos personales.
• Estructuración y socialización del Plan Estratégico de Tecnologías de la Información (PETI) documento que define la estrategia bajo la cual se espera que las Tecnologías de la Información se integren con la misión, visión y objetivos organizacionales.
• PA-TI-G04 V01 Catálogo de servicios de tecnología de información.
• PA-TI-G05-F01 V01 Inventario de bases de datos.
• PA-TI-G03 V01 Material de apoyo para el cumplimiento de obligaciones establecidas en la ley 1581 de 2012.
• PA-TI-G05 V01 Material de apoyo para el Registro Nacional de Bases de Datos – RNBD - ante la Superintendencia de Industria y Comercio.
• PA-TI-PN02 V01 Plan de seguridad y privacidad de la información.  
• PA-TI-PN03 V01 Plan de tratamiento de riesgos de seguridad y privacidad de la información.
</t>
  </si>
  <si>
    <t xml:space="preserve">Durante la vigencia 2018 se realizaron los siguientes avances de implementación de herramientas para la Renovación Tecnológica en la entidad: 
• Migración de módulos del aplicativo SISIPEC Fase I (Oracle Forms) a Fase II (Weblogic), análisis del diseño de la infraestructura de los ERON, formulario de registro de novedades, operativos, requisas y revistas del módulo novedades comando-reportes. 
• Migración del aplicativo SIJUR de Oracle Forms a Weblogic.
• Desarrollo del aplicativo SIREP para el ingreso de los PPL que se encuentra en las estaciones de la Policía Nacional y URI, que corresponde su ingreso a algún ERON adscritos al INPEC, con el fin de controlar la alimentación y salud durante su permanencia en estos sitios.
• Desarrollo del aplicativo para el manejo de viáticos.
• Renovación Pagina institucional www.inpec.gov.co de acuerdo a los lineamientos de MINTIC Gobierno digital.
• Rediseño de la Intranet con algunos servicios en línea para los funcionarios, tales como: desprendible de nómina, certificados en línea y traslados en línea; se sigue trabajando en coordinación con Subdirección de Talento Humano para la consulta de la Hoja de vida de los funcionarios con sus respectivas novedades.
• Cumplimiento del plan de mejoramiento para la Certificación del DANE a la base de datos institucional.
• Diseño y desarrollo módulo para controlar el traslado de funcionarios para la Subdirección de Talento Humano.
• Implementación de tableros de control con herramienta de inteligencia de negocios JASPERSOFT, publicados en la página web institucional para el servicio de los ciudadanos.
• Culminación de la Implementación del aplicativo VISITEL en todos los ERON a nivel Nacional con un total de 12.063.336 solicitudes de asignación de turnos por parte de los familiares de la PPL, desde el año 2013 que se inició la Mega meta.
• Implementación y adecuación de la red LAN de la sede central.
• El INPEC tiene la certificación por parte de Microsoft; la cual demuestra que a la fecha todos los equipos de cómputo a nivel nacional se encuentran totalmente licenciados en sistema operativo y en las herramientas ofimáticas. En el presente año y luego de la labor ejecutada por Oficina de sistemas de Información a nivel nacional, se logra el acopio y la consecución de las evidencias que demuestran a Microsoft la legalidad del software, quien a su vez certificó al INPEC en cumpliendo con las normas de derecho de autor.
• Ampliación cobertura de la solución de videoconferencia a nivel nacional aumentando el número de audiencias virtuales en esta vigencia a 8.379, videoconferencias institucionales 333 y capacitaciones 75 por parte de las diferentes dependencias de la Sede Central a los ERON y Direcciones Regionales.
• Apropiación y actualización de las herramientas colaborativas en google apps a nivel nacional en la entidad (Correo electrónico, manejo de formularios, compartir y almacenar archivos DRIVE, entre otros).
• Instalación e implementación de telefonía IP a nivel nacional aportando un gran avance tecnológico, pasando de telefonía análoga a telefonía IP, creando la central telefónica desarrollada y administrada por el instituto, logrando optimizar los recursos y obtener otros servicios tales como: a) Instalar 440 extensiones en 65 establecimientos a nivel nacional; b) Intercomunicar la Sede Central, Regional Central, Rm Bogotá, Ec Bogotá, COMEB con los 65 establecimientos del orden nacional; c) En los establecimientos que no contaban con teléfonos IP se está instalando un softphone (JITSI) en los equipos de cómputo para simular una extensión y así tener comunicación a nivel nacional, solo es necesario tener una diadema; d) 90 canales SIP los cuales nos ofrece la comunicación con todas las sedes a nivel nacional; e) Llamadas a celular y larga distancia nacional.
• Fortalecimiento de la seguridad de la red perimetral del INPEC con la adquisición y configuración de equipos de seguridad (Firewall y Proxy en alta disponibilidad, WAF, SIEM, AntiDDos y sandbox), con el fin de limitar el acceso de usuarios a equipos restringidos, denegación de ataques a la red del Instituto, protección contra ataques externos de aplicativos en la WEB, página institucional y demás equipos de la red, contra ataques desconocidos tipo ramsonware.
• Se configura una Plataforma que va a realizar el monitoreo y correlación de eventos de seguridad de todas las aplicaciones, equipos de seguridad, servidores, bases de datos, que permitirá identificar ante una indisponibilidad de servicio o de seguridad la causa raíz, si fue la aplicación, el servidor, el firewall o demás servicios relacionados, todo lo anterior en el marco de la implementación de Sistema de Gestión de seguridad y privacidad de la información.
• Apoyo técnico en la independización de la energía de la Bodega, edificio adjunto a la sede central.
• Diagnóstico e implementación de plataforma de pruebas del protocolo IPV6 en la entidad de acuerdo a los lineamientos del MINTIC.
• Adquisición, revisión y verificación de 201 equipos de cómputo para reemplazar equipos obsoletos de las diferentes dependencias de la Sede Central.
• Modernización y actualización del sonido y luces del auditorio de la Sede Central.
• Realización de soportes técnico de las herramientas ofimáticas de la Sede Central y sedes anexas.
• Gestión ante la USPEC para la renovación y mantenimiento preventivo y correctivo de los equipos de seguridad electrónica (Máquinas de Rayos X, CCTV, y Arcos detectores entre otros) en los ERON como apoyo a la misionalidad del INPEC.
• Implementación en versión de prueba del aplicativo GLPI (Gestión Libre del Parque Informático) para el inventario y seguimiento del contrato No. 330 de 2016 suscrito por la USPEC para la adquisición, instalación, montaje, prueba, puesta en funcionamiento, garantía y mantenimiento preventivo y correctivo de los circuitos cerrados de televisión para algunos Establecimientos de Reclusión del orden nacional del Instituto.
• Administración y soporte técnico de la infraestructura tecnológica de seguridad y vigilancia electrónica implementadas en el Instituto.
• Gestión de la adquisición de repuestos para el Circuito Cerrado de Televisión (CCTV) de la sede central y para radios de comunicación.
</t>
  </si>
  <si>
    <t>De acuerdo a los resoluciones firmadas por la Dirección General, se realizo la clasificación de 06 ERON de acuerdo a lo establecido por le Ley 1709.</t>
  </si>
  <si>
    <t>3959  funcionarios que apoyan los procesos administrativos en cada uno de los ERON, asignados por el Comandante de Vigilancia del establecimiento y reportados en el SISIPEC WEB Pestaña Novedades Comando. Se tienen en cuenta para esta variable, los servicios asignados a las Compañías Cacica Gaitana y Compañía Francisco José de Caldas.</t>
  </si>
  <si>
    <t>El Consejo Directivo de la Escuela aprobó los siguientes programas de profundización técnica, según consta en el acta 011 del 19 de julio de 2018:
- Diplomado de Armamento y Tiro en Ejercicios Avanzados  aplicado al Grupo de Operativos Especiales – GROPE (154 horas).
- Diplomado de Procedimientos Penitenciarios aplicados  al Grupo de Operativos Especiales – GROPE (152 horas).
- Diplomado de Coordinaciones Operacionales aplicado al Grupo De Operativos Especiales – GROPE.
- Diplomado de  Preparación Física y Prevención de Riesgos, aplicado al Grupo De Operativos Especiales – GROPE.</t>
  </si>
  <si>
    <t>Se relacionan los productos:
1. Base de datos de los procesos disciplinarios en segunda instancia .
2. Las Mesas De Trabajo.
3. Fallos De Segunda Instancia.
No se alcanzo la meta  al 97% debido a la falta de contratistas profesionales que proyectaban los fallos De Segunda Instancia y las cargas de trabajo de los funcionarios del Grupo de Recursos y Conceptos.</t>
  </si>
  <si>
    <t xml:space="preserve">  Los Conceptos Jurídicos tienen un cumplimiento del 98%, se cumplen los productos Jurisdicción Coactiva y Control De Legalidad  al 100%, lo que genero superar la meta planteada para la vigencia 2018 con un 99% de cumplimiento.</t>
  </si>
  <si>
    <t>Se supera la meta planteada con un cuimplimiento del 100% en los productos:
1. solicitudes de conciliación prejudicial y/o judicial estudiadas y presentadas al comité:
2.Demandas judiciales registradas en el aplicativo EKOGUI según requerimientos  impartidos por el Ministerio de Justicia y del Derecho .
3. Acciones de tutela notificadas, registradas en el aplicativo SIJUR y contestadas.
4.Seguimiento a cumplimiento  de las actividades de la Política de prevención del daño antijurídico.</t>
  </si>
  <si>
    <t>Se desarrolló el programa de reentrenamiento en las Regionales Noroeste y Central; además se atendieron requerimientos de Establecimientos y de los grupos especiales con un total de funcionarios reentrenados igual a 3,034.</t>
  </si>
  <si>
    <t>La ejecucion del PAC con relacion a esta vigencia fue de 100 % cumpliendo la meta establecida.</t>
  </si>
  <si>
    <t>se reportaron 1.184 novedades asociadas con Fuga de internos (violenta, fallas de seguridad, suplantación o remisión-traslado); Muerte de internos de forma violenta (Por arma de fuego, arma blanca o arma contundente) Internos heridos (Por arma blanca, arma de fuego o arma contundente) de un total de novedades de 3.470</t>
  </si>
  <si>
    <t>De acuerdo al Informe de Gestión y Desempeño Institucional emitido  por el Departamento Administrativo de la función Pública</t>
  </si>
  <si>
    <t>Las direcciones Regionales reportaron el cumplimiento de la asistencia jurídica en los ERON</t>
  </si>
  <si>
    <t>Se ha realizado mediante actas del Equipo Operativo Calidad MECI- (21), oficios solicitud de revisión de documentos del SGI (02), correos electronicos (08). Se anexa Presentacion socializacion  autoevaluacion del proceso , matriz de documentos revisados y cuadro de documentos aprobados del SGI en la plataforma de ISOlución.</t>
  </si>
  <si>
    <t xml:space="preserve">La OFICO durante el 2018 efectuó el seguimiento al indicador estratégico de la Política de Comunicaciones con los siguientes resultados: 1- 569 solicitudes de los medios de comunicación de acuerdo a lo señalado al proceso de Comunicación Estratégica Código PE-CE-PO1 versión 02, con un porcentaje de avance y cumplimiento del 100%. 2-   Se aplicaron herramientas de comunicación con los siguientes resultados : -Divulgacion a nivel nacional 12 mensajes, informando a los servidores sobre   la gestión institucional con un nivel de avance del 100%.  Se efectuó la Publicación  en la página web del  Boletín informativo  de la Rendición de Cuentas con un avance de cumplimiento del 100%. 
Divulgación a nivel nacional en cuatro (4) NOTINPEC, informando a los servidores sobre las acciones de diálogo que adelanta el INPEC, en el ejercicio de Rendición de cuentas con un avance del 100%. Se Informó a través de las redes sociales Facebook y Twitter sobre las acciones que adelanta el Instituto en la Rendición de cuentas con un nivel de avence del 100% . Se Diseñaron dos (2) modelos de invitación para las mesas de diálogo, teniendo en cuenta que la (i) fué dirigida a la población privada de la libertad y, (ii) fué dirigida a los grupos de interés externos de la entidad con un nivel de avance del 100%. Se Compartió a través de las redes sociales Facebook y twitter el vídeo promocional de transmisión de la Rendición de cuentas con un nivel de avance del 100%. Se publico  un Boletín informativo  dando a conocer la existencia de Datos abiertos con un nivel de avance del 100%. Se Actualizo y cargo la Politica de Comunicaciones en el aplicativo ISOLUCION previa aprobación por la Oficina OFPLA con un nivel de avance del 100%.  Se realizo la proyección del diseño, divulgación y  análisis de resultados de la encuesta que permitio conocer la efectividad de los canales de comunicación como son los Boletines, Notinpec, Notas web e  Información a través de correo masivo con un nivel de avance del 100%. Fue actualizado y publicado el esquema de publicaciones con un nivel de avance del 100%. Se  Diseño un video de apertura de las mesas de diálogo por parte del Director General con un nivel de avance del 100%. se Realizo el vídeo promocional de transmisión de la Rendición de cuentas para su divulgación a través de las redes sociales con un nivel de avance del 100%. Se Realizo y divulgo un  vídeo  sobre la Escuela Penitenciaria Nacional y un video sobre el Modelo de Educación en los ERON con un nivel de cumplimiento del 100 %. </t>
  </si>
  <si>
    <t>Durante la vigencia 2018 se resolvió con decisión de fondo un total de 7.371 casos, así 2.803 inhibitorios, 646 Archivo, 997 Indagación Preliminar, 568 Investigaciones Disciplinarias,  127 Pliego de cargos, 127 alegatos de conclusión, 168 fallos de primera instancia de los cuales 70 permanecen en segunda instancia, 95 citación a audiencia, 94 agréguese, 1358 traslado por competencia, 93 resolviendo pruebas y 295 cierres de investigación</t>
  </si>
  <si>
    <t xml:space="preserve">La ejecución en lo acumulado del año 2018  en funcionamiento de una apropiación final de $1,071,333,761,966, con una obligación de $1,071,333,761,966  evidenciando una ejecución de (96,95%) y en inversión   una apropiación final de $1,498,801,809, con una obligación de $1,423,907,658  evidenciando una ejecución de (95%)  y acorde con el rango se ubica en el nivel sobresaliente </t>
  </si>
  <si>
    <t xml:space="preserve">Factor 1: 99,71%                      Factor 2: 100%                      Factor 3: 100%                         Factor 4: 98,84%                         Eje 1: 100%                              Eje 2: 100 en términos generales el plan de Direccionamiento estratégico un 99,76%             </t>
  </si>
  <si>
    <t xml:space="preserve">Se vinculan a programas de educación formal, educación para el trabajo y el desarrollo humano y educación informal 46.104 PPL, reportados a través del SISIPEC WEB, de un promedio de 120.421 PPL  para los meses de octubre y noviembre de 2016. </t>
  </si>
  <si>
    <t xml:space="preserve">Se vinculan a programas de educación formal, educación para el trabajo y el desarrollo humano y educación informal 46.257 PPL, reportados a través del SISIPEC WEB, de un promedio total de 116.734 PPL  </t>
  </si>
  <si>
    <t xml:space="preserve">Se vinculan a programas de educación formal, educación para el trabajo y el desarrollo humano y educación informal 51.055  PPL, reportados a través del SISIPEC WEB, de un promedio total de 119.674 PPL  
</t>
  </si>
  <si>
    <t>La estrategia de comunicación que se diseñó, tuvo como documento guía el Anexo 6 de la Directiva 12 de 2011. Sumado a ello se diseñaron, elaboraron y difundieron 8 cápsulas informativas, que trabajaron los siguientes temas: Dignidad Humana, derecho a la vida, derecho a la igualdad, derecho a la integridad, día nacional de los derechos humanos, derecho a la paz, día de la transparencia, día internacional de los derechos humanos, se realizó un video para el lanzamiento de la Campaña Inpec Unido por los Derechos Humanos y se diseño y se elaboro el Curso de DDHH. De acuerdo a lo anterior,  se da cumplimiento a la meta establecida para el año 2016.</t>
  </si>
  <si>
    <t>si</t>
  </si>
  <si>
    <t>Teniendo en cuenta las múltiples gestiones adelantas por la Oficina de Sistemas de Información del INPEC,  en la búsqueda de asignación presupuestal y de apoyo de otras entidades; permitió concluir la dificultad para el cumplimiento de las metas asignadas al Indicador Sinergia y PDE. Por consiguiente se presento la solicitud ante la Oficina Asesora de Planeación y DNP para modificar las metas en materia de bloqueo de señales móviles al interior de los ERON para 2017 - 2018, puesto que el INPEC no cuenta con recursos propios ni convenios para la instalación de estas soluciones.                       Actualmente el indicador se encuentra en estado activo y el proyecto en revisión para toma de nuevas decisiones. (Adjunto solicitud No: 0008979 e informe No: 000438 de 2017)</t>
  </si>
  <si>
    <t>Avance Cuatrienio</t>
  </si>
  <si>
    <t>Tendencia grafica Cuatrienio</t>
  </si>
  <si>
    <t>45.466 población inscrita en programas de trabajo, de un total de 77.973 de población condenada a 31 de diciembre de 2018.</t>
  </si>
  <si>
    <t>en la programación académica del Plan Institucional de Capacitación se previó capacitar 12,269 funcionarios.  Al finalizar el cálculo de la cobertura de los programas académicos se logro un cubrimiento total de 15,017  funcionarios que representan el 122,40 de la meta propuesta.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</si>
</sst>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b/>
      <sz val="11"/>
      <color theme="1"/>
      <name val="Calibri"/>
      <family val="2"/>
      <scheme val="minor"/>
    </font>
    <font>
      <sz val="8"/>
      <color rgb="FF333333"/>
      <name val="Arial"/>
      <family val="2"/>
    </font>
    <font>
      <b/>
      <sz val="11"/>
      <color theme="3" tint="0.39997558519241921"/>
      <name val="Calibri"/>
      <family val="2"/>
      <scheme val="minor"/>
    </font>
    <font>
      <b/>
      <sz val="8"/>
      <color rgb="FF333333"/>
      <name val="Arial"/>
      <family val="2"/>
    </font>
    <font>
      <b/>
      <sz val="8"/>
      <color theme="1"/>
      <name val="Arial"/>
      <family val="2"/>
    </font>
    <font>
      <sz val="11"/>
      <color rgb="FFFF0000"/>
      <name val="Calibri"/>
      <family val="2"/>
      <scheme val="minor"/>
    </font>
    <font>
      <i/>
      <sz val="10"/>
      <color theme="1"/>
      <name val="Calibri"/>
      <family val="2"/>
      <scheme val="minor"/>
    </font>
    <font>
      <sz val="11"/>
      <color theme="1"/>
      <name val="Calibri"/>
      <family val="2"/>
      <scheme val="minor"/>
    </font>
    <font>
      <b/>
      <sz val="11"/>
      <color theme="0"/>
      <name val="Calibri"/>
      <family val="2"/>
      <scheme val="minor"/>
    </font>
    <font>
      <b/>
      <sz val="8"/>
      <color theme="0"/>
      <name val="Arial"/>
      <family val="2"/>
    </font>
  </fonts>
  <fills count="10">
    <fill>
      <patternFill patternType="none"/>
    </fill>
    <fill>
      <patternFill patternType="gray125"/>
    </fill>
    <fill>
      <patternFill patternType="solid">
        <fgColor rgb="FFE8EDF2"/>
        <bgColor indexed="64"/>
      </patternFill>
    </fill>
    <fill>
      <patternFill patternType="solid">
        <fgColor rgb="FFEDEDF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8"/>
        <bgColor indexed="64"/>
      </patternFill>
    </fill>
    <fill>
      <patternFill patternType="solid">
        <fgColor rgb="FF004C5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8" fillId="0" borderId="0" applyFont="0" applyFill="0" applyBorder="0" applyAlignment="0" applyProtection="0"/>
  </cellStyleXfs>
  <cellXfs count="81">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xf numFmtId="0" fontId="0" fillId="0" borderId="1" xfId="0" applyBorder="1" applyAlignment="1">
      <alignment horizontal="justify" vertical="center" wrapText="1"/>
    </xf>
    <xf numFmtId="0" fontId="0" fillId="0" borderId="1" xfId="0" applyBorder="1" applyAlignment="1">
      <alignment horizontal="center" vertical="center" wrapText="1"/>
    </xf>
    <xf numFmtId="4" fontId="2" fillId="2" borderId="1" xfId="0" applyNumberFormat="1" applyFont="1" applyFill="1" applyBorder="1" applyAlignment="1">
      <alignment horizontal="center" vertical="center" wrapText="1"/>
    </xf>
    <xf numFmtId="0" fontId="0" fillId="3" borderId="1" xfId="0" applyFill="1" applyBorder="1" applyAlignment="1">
      <alignment horizontal="justify"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1" fillId="0" borderId="0" xfId="0" applyFont="1" applyAlignment="1">
      <alignment horizontal="center"/>
    </xf>
    <xf numFmtId="0" fontId="0" fillId="0" borderId="1" xfId="0" applyBorder="1" applyAlignment="1">
      <alignment horizontal="left" vertical="top" wrapText="1"/>
    </xf>
    <xf numFmtId="164" fontId="4" fillId="2" borderId="1" xfId="0" applyNumberFormat="1"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0" fillId="4" borderId="0" xfId="0" applyFill="1"/>
    <xf numFmtId="0" fontId="0" fillId="5" borderId="0" xfId="0" applyFill="1"/>
    <xf numFmtId="0" fontId="0" fillId="0" borderId="0" xfId="0" applyAlignment="1">
      <alignment horizontal="center" vertical="center"/>
    </xf>
    <xf numFmtId="0" fontId="0" fillId="3" borderId="0" xfId="0" applyFill="1"/>
    <xf numFmtId="0" fontId="6" fillId="0" borderId="1" xfId="0" applyFont="1" applyBorder="1" applyAlignment="1">
      <alignment horizontal="center" vertical="center"/>
    </xf>
    <xf numFmtId="164" fontId="0" fillId="0" borderId="0" xfId="0" applyNumberFormat="1"/>
    <xf numFmtId="0" fontId="0" fillId="8" borderId="1" xfId="0" applyFill="1" applyBorder="1" applyAlignment="1">
      <alignment horizontal="center" vertical="center"/>
    </xf>
    <xf numFmtId="0" fontId="0" fillId="8" borderId="1" xfId="0" applyFill="1" applyBorder="1" applyAlignment="1">
      <alignment horizontal="justify" vertical="center" wrapText="1"/>
    </xf>
    <xf numFmtId="0" fontId="0" fillId="7" borderId="1" xfId="0" applyFill="1" applyBorder="1" applyAlignment="1">
      <alignment horizontal="justify" vertical="center" wrapText="1"/>
    </xf>
    <xf numFmtId="2" fontId="0" fillId="0" borderId="1" xfId="0" applyNumberFormat="1" applyBorder="1" applyAlignment="1">
      <alignment horizontal="center" vertical="center"/>
    </xf>
    <xf numFmtId="0" fontId="7" fillId="0" borderId="1" xfId="0" applyFont="1" applyBorder="1" applyAlignment="1">
      <alignment horizontal="justify" vertical="center" wrapText="1"/>
    </xf>
    <xf numFmtId="0" fontId="7" fillId="0" borderId="1" xfId="0" applyFont="1" applyBorder="1" applyAlignment="1">
      <alignment horizontal="justify" vertical="top" wrapText="1"/>
    </xf>
    <xf numFmtId="10" fontId="4" fillId="2" borderId="1" xfId="1"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17" fontId="9" fillId="9" borderId="2" xfId="0" applyNumberFormat="1" applyFont="1" applyFill="1" applyBorder="1" applyAlignment="1">
      <alignment horizontal="center" vertical="center"/>
    </xf>
    <xf numFmtId="17" fontId="9" fillId="9" borderId="1" xfId="0" applyNumberFormat="1" applyFont="1" applyFill="1" applyBorder="1" applyAlignment="1">
      <alignment horizontal="center" vertical="center"/>
    </xf>
    <xf numFmtId="0" fontId="3" fillId="9" borderId="7" xfId="0" applyFont="1" applyFill="1" applyBorder="1" applyAlignment="1">
      <alignment vertical="center" wrapText="1"/>
    </xf>
    <xf numFmtId="0" fontId="3" fillId="9" borderId="11" xfId="0" applyFont="1" applyFill="1" applyBorder="1" applyAlignment="1">
      <alignment vertical="center" wrapText="1"/>
    </xf>
    <xf numFmtId="0" fontId="3" fillId="9" borderId="12" xfId="0" applyFont="1" applyFill="1" applyBorder="1" applyAlignment="1">
      <alignment vertical="center" wrapText="1"/>
    </xf>
    <xf numFmtId="0" fontId="9" fillId="9" borderId="7" xfId="0" applyFont="1" applyFill="1" applyBorder="1" applyAlignment="1">
      <alignment vertical="center" wrapText="1"/>
    </xf>
    <xf numFmtId="0" fontId="9" fillId="9" borderId="11" xfId="0" applyFont="1" applyFill="1" applyBorder="1" applyAlignment="1">
      <alignment vertical="center" wrapText="1"/>
    </xf>
    <xf numFmtId="0" fontId="9" fillId="9" borderId="12" xfId="0" applyFont="1" applyFill="1" applyBorder="1" applyAlignment="1">
      <alignment vertical="center" wrapText="1"/>
    </xf>
    <xf numFmtId="0" fontId="9" fillId="9" borderId="6" xfId="0" applyFont="1" applyFill="1" applyBorder="1" applyAlignment="1">
      <alignment horizontal="center" vertical="center" wrapText="1"/>
    </xf>
    <xf numFmtId="0" fontId="0" fillId="6" borderId="1" xfId="0" applyFill="1" applyBorder="1" applyAlignment="1">
      <alignment horizontal="justify" vertical="center" wrapText="1"/>
    </xf>
    <xf numFmtId="0" fontId="9" fillId="9" borderId="2"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1" xfId="0"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3" xfId="0" applyFont="1" applyFill="1" applyBorder="1" applyAlignment="1">
      <alignment vertical="center" wrapText="1"/>
    </xf>
    <xf numFmtId="0" fontId="1" fillId="0" borderId="0" xfId="0" applyFont="1" applyAlignment="1">
      <alignment horizontal="center"/>
    </xf>
    <xf numFmtId="0" fontId="9" fillId="9" borderId="5"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9"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10"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11" xfId="0" applyFont="1" applyFill="1" applyBorder="1" applyAlignment="1">
      <alignment horizontal="center" vertical="center"/>
    </xf>
    <xf numFmtId="0" fontId="9" fillId="9" borderId="12" xfId="0" applyFont="1" applyFill="1" applyBorder="1" applyAlignment="1">
      <alignment horizontal="center" vertical="center"/>
    </xf>
    <xf numFmtId="17" fontId="9" fillId="9" borderId="1" xfId="0" applyNumberFormat="1" applyFont="1" applyFill="1" applyBorder="1" applyAlignment="1">
      <alignment horizontal="center" vertical="center"/>
    </xf>
    <xf numFmtId="0" fontId="10" fillId="9" borderId="9"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0"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9" fillId="9" borderId="2"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3" xfId="0" applyFont="1" applyFill="1" applyBorder="1" applyAlignment="1">
      <alignment horizontal="center" vertical="center"/>
    </xf>
  </cellXfs>
  <cellStyles count="2">
    <cellStyle name="Normal" xfId="0" builtinId="0"/>
    <cellStyle name="Porcentaje" xfId="1" builtinId="5"/>
  </cellStyles>
  <dxfs count="24">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s>
  <tableStyles count="0" defaultTableStyle="TableStyleMedium2" defaultPivotStyle="PivotStyleLight16"/>
  <colors>
    <mruColors>
      <color rgb="FF004C5A"/>
      <color rgb="FFEDED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7</xdr:col>
      <xdr:colOff>142875</xdr:colOff>
      <xdr:row>17</xdr:row>
      <xdr:rowOff>171450</xdr:rowOff>
    </xdr:to>
    <xdr:pic>
      <xdr:nvPicPr>
        <xdr:cNvPr id="11" name="10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169068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18</xdr:row>
      <xdr:rowOff>0</xdr:rowOff>
    </xdr:from>
    <xdr:to>
      <xdr:col>7</xdr:col>
      <xdr:colOff>142875</xdr:colOff>
      <xdr:row>18</xdr:row>
      <xdr:rowOff>171450</xdr:rowOff>
    </xdr:to>
    <xdr:pic>
      <xdr:nvPicPr>
        <xdr:cNvPr id="12" name="11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180498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19</xdr:row>
      <xdr:rowOff>0</xdr:rowOff>
    </xdr:from>
    <xdr:to>
      <xdr:col>7</xdr:col>
      <xdr:colOff>142875</xdr:colOff>
      <xdr:row>19</xdr:row>
      <xdr:rowOff>171450</xdr:rowOff>
    </xdr:to>
    <xdr:pic>
      <xdr:nvPicPr>
        <xdr:cNvPr id="13" name="12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03358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20</xdr:row>
      <xdr:rowOff>0</xdr:rowOff>
    </xdr:from>
    <xdr:to>
      <xdr:col>7</xdr:col>
      <xdr:colOff>142875</xdr:colOff>
      <xdr:row>20</xdr:row>
      <xdr:rowOff>171450</xdr:rowOff>
    </xdr:to>
    <xdr:pic>
      <xdr:nvPicPr>
        <xdr:cNvPr id="14" name="13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1621750"/>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8</xdr:row>
      <xdr:rowOff>0</xdr:rowOff>
    </xdr:from>
    <xdr:to>
      <xdr:col>7</xdr:col>
      <xdr:colOff>447675</xdr:colOff>
      <xdr:row>8</xdr:row>
      <xdr:rowOff>0</xdr:rowOff>
    </xdr:to>
    <xdr:pic>
      <xdr:nvPicPr>
        <xdr:cNvPr id="2" name="1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475" y="12096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333375</xdr:colOff>
      <xdr:row>6</xdr:row>
      <xdr:rowOff>171450</xdr:rowOff>
    </xdr:from>
    <xdr:to>
      <xdr:col>7</xdr:col>
      <xdr:colOff>476250</xdr:colOff>
      <xdr:row>7</xdr:row>
      <xdr:rowOff>152400</xdr:rowOff>
    </xdr:to>
    <xdr:pic>
      <xdr:nvPicPr>
        <xdr:cNvPr id="3" name="2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5050" y="1123950"/>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304800</xdr:colOff>
      <xdr:row>4</xdr:row>
      <xdr:rowOff>638175</xdr:rowOff>
    </xdr:from>
    <xdr:to>
      <xdr:col>7</xdr:col>
      <xdr:colOff>447675</xdr:colOff>
      <xdr:row>5</xdr:row>
      <xdr:rowOff>0</xdr:rowOff>
    </xdr:to>
    <xdr:pic>
      <xdr:nvPicPr>
        <xdr:cNvPr id="5" name="4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475" y="14001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304800</xdr:colOff>
      <xdr:row>8</xdr:row>
      <xdr:rowOff>0</xdr:rowOff>
    </xdr:from>
    <xdr:to>
      <xdr:col>7</xdr:col>
      <xdr:colOff>447675</xdr:colOff>
      <xdr:row>8</xdr:row>
      <xdr:rowOff>0</xdr:rowOff>
    </xdr:to>
    <xdr:pic>
      <xdr:nvPicPr>
        <xdr:cNvPr id="2" name="1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475" y="12096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6</xdr:row>
      <xdr:rowOff>66675</xdr:rowOff>
    </xdr:from>
    <xdr:to>
      <xdr:col>7</xdr:col>
      <xdr:colOff>457200</xdr:colOff>
      <xdr:row>7</xdr:row>
      <xdr:rowOff>47625</xdr:rowOff>
    </xdr:to>
    <xdr:pic>
      <xdr:nvPicPr>
        <xdr:cNvPr id="3" name="2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771650"/>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304800</xdr:colOff>
      <xdr:row>4</xdr:row>
      <xdr:rowOff>638175</xdr:rowOff>
    </xdr:from>
    <xdr:to>
      <xdr:col>7</xdr:col>
      <xdr:colOff>447675</xdr:colOff>
      <xdr:row>5</xdr:row>
      <xdr:rowOff>0</xdr:rowOff>
    </xdr:to>
    <xdr:pic>
      <xdr:nvPicPr>
        <xdr:cNvPr id="4" name="3 Imagen" descr="http://186.179.97.245/isolucion/g/imgno.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475" y="1400175"/>
          <a:ext cx="1428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J24"/>
  <sheetViews>
    <sheetView zoomScaleNormal="100" workbookViewId="0">
      <pane xSplit="5" ySplit="8" topLeftCell="F24" activePane="bottomRight" state="frozen"/>
      <selection pane="topRight" activeCell="F1" sqref="F1"/>
      <selection pane="bottomLeft" activeCell="A9" sqref="A9"/>
      <selection pane="bottomRight" activeCell="D24" sqref="D24"/>
    </sheetView>
  </sheetViews>
  <sheetFormatPr baseColWidth="10" defaultRowHeight="15" x14ac:dyDescent="0.25"/>
  <cols>
    <col min="1" max="1" width="3.85546875" customWidth="1"/>
    <col min="2" max="3" width="6.5703125" customWidth="1"/>
    <col min="4" max="4" width="34.5703125" customWidth="1"/>
    <col min="5" max="5" width="9.140625" customWidth="1"/>
    <col min="6" max="6" width="14.5703125" customWidth="1"/>
    <col min="8" max="8" width="11.42578125" customWidth="1"/>
    <col min="9" max="9" width="19.140625" customWidth="1"/>
    <col min="13" max="13" width="6" customWidth="1"/>
    <col min="14" max="15" width="5.85546875" customWidth="1"/>
    <col min="16" max="16" width="5" customWidth="1"/>
    <col min="17" max="17" width="5.85546875" customWidth="1"/>
    <col min="21" max="24" width="7.140625" customWidth="1"/>
    <col min="25" max="25" width="23" customWidth="1"/>
    <col min="26" max="26" width="22.85546875" customWidth="1"/>
    <col min="27" max="27" width="22.7109375" customWidth="1"/>
    <col min="28" max="28" width="22.5703125" customWidth="1"/>
    <col min="29" max="29" width="9.85546875" customWidth="1"/>
    <col min="30" max="30" width="6.42578125" customWidth="1"/>
    <col min="31" max="31" width="7.42578125" customWidth="1"/>
    <col min="32" max="32" width="6.28515625" customWidth="1"/>
    <col min="33" max="33" width="6.42578125" customWidth="1"/>
    <col min="34" max="34" width="10.42578125" customWidth="1"/>
  </cols>
  <sheetData>
    <row r="2" spans="1:36" x14ac:dyDescent="0.25">
      <c r="A2" s="52" t="s">
        <v>176</v>
      </c>
      <c r="B2" s="52"/>
      <c r="C2" s="52"/>
      <c r="D2" s="52"/>
      <c r="E2" s="52"/>
      <c r="F2" s="52"/>
      <c r="G2" s="52"/>
      <c r="H2" s="52"/>
      <c r="I2" s="52"/>
      <c r="J2" s="52"/>
      <c r="K2" s="52"/>
      <c r="L2" s="52"/>
      <c r="M2" s="52"/>
      <c r="N2" s="52"/>
      <c r="O2" s="52"/>
      <c r="P2" s="52"/>
      <c r="Q2" s="52"/>
      <c r="R2" s="52"/>
      <c r="S2" s="52"/>
      <c r="T2" s="52"/>
    </row>
    <row r="3" spans="1:36" x14ac:dyDescent="0.25">
      <c r="A3" s="52" t="s">
        <v>175</v>
      </c>
      <c r="B3" s="52"/>
      <c r="C3" s="52"/>
      <c r="D3" s="52"/>
      <c r="E3" s="52"/>
      <c r="F3" s="52"/>
      <c r="G3" s="52"/>
      <c r="H3" s="52"/>
      <c r="I3" s="52"/>
      <c r="J3" s="52"/>
      <c r="K3" s="52"/>
      <c r="L3" s="52"/>
      <c r="M3" s="52"/>
      <c r="N3" s="52"/>
      <c r="O3" s="52"/>
      <c r="P3" s="52"/>
      <c r="Q3" s="52"/>
      <c r="R3" s="52"/>
      <c r="S3" s="52"/>
      <c r="T3" s="52"/>
    </row>
    <row r="4" spans="1:36" ht="15" customHeight="1" x14ac:dyDescent="0.25">
      <c r="A4" s="52"/>
      <c r="B4" s="52"/>
      <c r="C4" s="52"/>
      <c r="D4" s="52"/>
      <c r="E4" s="52"/>
      <c r="F4" s="52"/>
      <c r="G4" s="52"/>
      <c r="H4" s="52"/>
      <c r="I4" s="52"/>
      <c r="J4" s="52"/>
      <c r="K4" s="52"/>
      <c r="L4" s="52"/>
      <c r="M4" s="52"/>
      <c r="N4" s="52"/>
      <c r="O4" s="52"/>
      <c r="P4" s="52"/>
      <c r="Q4" s="52"/>
      <c r="R4" s="52"/>
      <c r="S4" s="52"/>
      <c r="T4" s="52"/>
    </row>
    <row r="5" spans="1:36" ht="31.5" customHeight="1" x14ac:dyDescent="0.25">
      <c r="A5" s="53" t="s">
        <v>84</v>
      </c>
      <c r="B5" s="53" t="s">
        <v>88</v>
      </c>
      <c r="C5" s="53" t="s">
        <v>89</v>
      </c>
      <c r="D5" s="53" t="s">
        <v>71</v>
      </c>
      <c r="E5" s="56" t="s">
        <v>72</v>
      </c>
      <c r="F5" s="53" t="s">
        <v>73</v>
      </c>
      <c r="G5" s="53" t="s">
        <v>74</v>
      </c>
      <c r="H5" s="56" t="s">
        <v>75</v>
      </c>
      <c r="I5" s="56" t="s">
        <v>76</v>
      </c>
      <c r="J5" s="56" t="s">
        <v>77</v>
      </c>
      <c r="K5" s="56" t="s">
        <v>78</v>
      </c>
      <c r="L5" s="56" t="s">
        <v>79</v>
      </c>
      <c r="M5" s="69" t="s">
        <v>80</v>
      </c>
      <c r="N5" s="70"/>
      <c r="O5" s="70"/>
      <c r="P5" s="70"/>
      <c r="Q5" s="71"/>
      <c r="R5" s="56" t="s">
        <v>81</v>
      </c>
      <c r="S5" s="56" t="s">
        <v>82</v>
      </c>
      <c r="T5" s="56" t="s">
        <v>83</v>
      </c>
      <c r="U5" s="62" t="s">
        <v>181</v>
      </c>
      <c r="V5" s="63"/>
      <c r="W5" s="63"/>
      <c r="X5" s="63"/>
      <c r="Y5" s="63"/>
      <c r="Z5" s="63"/>
      <c r="AA5" s="63"/>
      <c r="AB5" s="64"/>
      <c r="AC5" s="53" t="s">
        <v>186</v>
      </c>
      <c r="AD5" s="59" t="s">
        <v>224</v>
      </c>
      <c r="AE5" s="60"/>
      <c r="AF5" s="60"/>
      <c r="AG5" s="61"/>
      <c r="AH5" s="53" t="s">
        <v>396</v>
      </c>
      <c r="AI5" s="53" t="s">
        <v>397</v>
      </c>
    </row>
    <row r="6" spans="1:36" ht="57" customHeight="1" x14ac:dyDescent="0.25">
      <c r="A6" s="54"/>
      <c r="B6" s="54"/>
      <c r="C6" s="54"/>
      <c r="D6" s="54"/>
      <c r="E6" s="57"/>
      <c r="F6" s="54"/>
      <c r="G6" s="54"/>
      <c r="H6" s="57"/>
      <c r="I6" s="57"/>
      <c r="J6" s="57"/>
      <c r="K6" s="57"/>
      <c r="L6" s="57"/>
      <c r="M6" s="72"/>
      <c r="N6" s="73"/>
      <c r="O6" s="73"/>
      <c r="P6" s="73"/>
      <c r="Q6" s="74"/>
      <c r="R6" s="57"/>
      <c r="S6" s="57"/>
      <c r="T6" s="57"/>
      <c r="U6" s="65"/>
      <c r="V6" s="66"/>
      <c r="W6" s="66"/>
      <c r="X6" s="66"/>
      <c r="Y6" s="66"/>
      <c r="Z6" s="66"/>
      <c r="AA6" s="66"/>
      <c r="AB6" s="67"/>
      <c r="AC6" s="54"/>
      <c r="AD6" s="13" t="s">
        <v>226</v>
      </c>
      <c r="AE6" s="14" t="s">
        <v>227</v>
      </c>
      <c r="AF6" s="15" t="s">
        <v>228</v>
      </c>
      <c r="AG6" s="16" t="s">
        <v>229</v>
      </c>
      <c r="AH6" s="54"/>
      <c r="AI6" s="54"/>
      <c r="AJ6" s="22">
        <f>AVERAGE(AE9,AE10,AE11,AE12,AE13,AE14,AE15,AE16,AE18,AE19,AE20,AE21,AE22,AE23)</f>
        <v>1.8557846942118263</v>
      </c>
    </row>
    <row r="7" spans="1:36" x14ac:dyDescent="0.25">
      <c r="A7" s="54"/>
      <c r="B7" s="54"/>
      <c r="C7" s="54"/>
      <c r="D7" s="54"/>
      <c r="E7" s="57"/>
      <c r="F7" s="54"/>
      <c r="G7" s="54"/>
      <c r="H7" s="57"/>
      <c r="I7" s="57"/>
      <c r="J7" s="57"/>
      <c r="K7" s="57"/>
      <c r="L7" s="57"/>
      <c r="M7" s="75"/>
      <c r="N7" s="76"/>
      <c r="O7" s="76"/>
      <c r="P7" s="76"/>
      <c r="Q7" s="77"/>
      <c r="R7" s="57"/>
      <c r="S7" s="57"/>
      <c r="T7" s="57"/>
      <c r="U7" s="68" t="s">
        <v>183</v>
      </c>
      <c r="V7" s="68"/>
      <c r="W7" s="68"/>
      <c r="X7" s="68"/>
      <c r="Y7" s="68" t="s">
        <v>184</v>
      </c>
      <c r="Z7" s="68"/>
      <c r="AA7" s="68"/>
      <c r="AB7" s="68"/>
      <c r="AC7" s="54"/>
      <c r="AD7" s="36"/>
      <c r="AE7" s="37"/>
      <c r="AF7" s="37"/>
      <c r="AG7" s="38"/>
      <c r="AH7" s="54"/>
      <c r="AI7" s="54"/>
    </row>
    <row r="8" spans="1:36" x14ac:dyDescent="0.25">
      <c r="A8" s="55"/>
      <c r="B8" s="55"/>
      <c r="C8" s="55"/>
      <c r="D8" s="55"/>
      <c r="E8" s="58"/>
      <c r="F8" s="55"/>
      <c r="G8" s="55"/>
      <c r="H8" s="58"/>
      <c r="I8" s="58"/>
      <c r="J8" s="58"/>
      <c r="K8" s="58"/>
      <c r="L8" s="58"/>
      <c r="M8" s="30">
        <v>2015</v>
      </c>
      <c r="N8" s="30">
        <v>2016</v>
      </c>
      <c r="O8" s="30">
        <v>2017</v>
      </c>
      <c r="P8" s="30">
        <v>2018</v>
      </c>
      <c r="Q8" s="30" t="s">
        <v>223</v>
      </c>
      <c r="R8" s="58"/>
      <c r="S8" s="58"/>
      <c r="T8" s="58"/>
      <c r="U8" s="31">
        <v>42339</v>
      </c>
      <c r="V8" s="32">
        <v>42705</v>
      </c>
      <c r="W8" s="32">
        <v>43070</v>
      </c>
      <c r="X8" s="31">
        <v>43435</v>
      </c>
      <c r="Y8" s="31">
        <v>42339</v>
      </c>
      <c r="Z8" s="32">
        <v>42705</v>
      </c>
      <c r="AA8" s="32">
        <v>43070</v>
      </c>
      <c r="AB8" s="31">
        <v>43435</v>
      </c>
      <c r="AC8" s="55"/>
      <c r="AD8" s="39">
        <v>2015</v>
      </c>
      <c r="AE8" s="39">
        <v>2016</v>
      </c>
      <c r="AF8" s="39">
        <v>2017</v>
      </c>
      <c r="AG8" s="39">
        <v>2018</v>
      </c>
      <c r="AH8" s="55"/>
      <c r="AI8" s="55"/>
    </row>
    <row r="9" spans="1:36" ht="330" x14ac:dyDescent="0.25">
      <c r="A9" s="45">
        <v>1</v>
      </c>
      <c r="B9" s="46">
        <v>186</v>
      </c>
      <c r="C9" s="47">
        <v>42</v>
      </c>
      <c r="D9" s="48" t="s">
        <v>0</v>
      </c>
      <c r="E9" s="49" t="s">
        <v>1</v>
      </c>
      <c r="F9" s="49" t="s">
        <v>2</v>
      </c>
      <c r="G9" s="49" t="s">
        <v>3</v>
      </c>
      <c r="H9" s="49" t="s">
        <v>4</v>
      </c>
      <c r="I9" s="50" t="s">
        <v>5</v>
      </c>
      <c r="J9" s="46" t="s">
        <v>6</v>
      </c>
      <c r="K9" s="49" t="s">
        <v>7</v>
      </c>
      <c r="L9" s="46" t="s">
        <v>8</v>
      </c>
      <c r="M9" s="46">
        <v>80</v>
      </c>
      <c r="N9" s="46">
        <v>83</v>
      </c>
      <c r="O9" s="46">
        <v>86</v>
      </c>
      <c r="P9" s="46">
        <v>89</v>
      </c>
      <c r="Q9" s="46">
        <v>89</v>
      </c>
      <c r="R9" s="46">
        <v>88</v>
      </c>
      <c r="S9" s="46">
        <v>89</v>
      </c>
      <c r="T9" s="46" t="s">
        <v>9</v>
      </c>
      <c r="U9" s="8">
        <v>76</v>
      </c>
      <c r="V9" s="8">
        <v>79</v>
      </c>
      <c r="W9" s="8">
        <v>81</v>
      </c>
      <c r="X9" s="8">
        <v>93</v>
      </c>
      <c r="Y9" s="4" t="s">
        <v>222</v>
      </c>
      <c r="Z9" s="4" t="s">
        <v>283</v>
      </c>
      <c r="AA9" s="4" t="s">
        <v>328</v>
      </c>
      <c r="AB9" s="4" t="s">
        <v>354</v>
      </c>
      <c r="AC9" s="8" t="s">
        <v>187</v>
      </c>
      <c r="AD9" s="12">
        <f>U9*1/M9</f>
        <v>0.95</v>
      </c>
      <c r="AE9" s="12">
        <f>V9*1/N9</f>
        <v>0.95180722891566261</v>
      </c>
      <c r="AF9" s="12">
        <f>W9*1/O9</f>
        <v>0.94186046511627908</v>
      </c>
      <c r="AG9" s="12">
        <f>X9*1/P9</f>
        <v>1.0449438202247192</v>
      </c>
      <c r="AH9" s="12">
        <f>AVERAGE(AD9:AF9)</f>
        <v>0.94788923134398051</v>
      </c>
      <c r="AI9" s="11"/>
    </row>
    <row r="10" spans="1:36" ht="180" x14ac:dyDescent="0.25">
      <c r="A10" s="45">
        <v>2</v>
      </c>
      <c r="B10" s="47">
        <v>100</v>
      </c>
      <c r="C10" s="47">
        <v>7</v>
      </c>
      <c r="D10" s="48" t="s">
        <v>10</v>
      </c>
      <c r="E10" s="51" t="s">
        <v>1</v>
      </c>
      <c r="F10" s="49" t="s">
        <v>2</v>
      </c>
      <c r="G10" s="49" t="s">
        <v>11</v>
      </c>
      <c r="H10" s="49" t="s">
        <v>4</v>
      </c>
      <c r="I10" s="50" t="s">
        <v>12</v>
      </c>
      <c r="J10" s="46" t="s">
        <v>6</v>
      </c>
      <c r="K10" s="49" t="s">
        <v>13</v>
      </c>
      <c r="L10" s="46" t="s">
        <v>8</v>
      </c>
      <c r="M10" s="46">
        <v>32</v>
      </c>
      <c r="N10" s="46">
        <v>36</v>
      </c>
      <c r="O10" s="46">
        <v>40</v>
      </c>
      <c r="P10" s="46">
        <v>45</v>
      </c>
      <c r="Q10" s="46">
        <v>45</v>
      </c>
      <c r="R10" s="46">
        <v>28</v>
      </c>
      <c r="S10" s="46">
        <v>45</v>
      </c>
      <c r="T10" s="46" t="s">
        <v>9</v>
      </c>
      <c r="U10" s="8">
        <v>46</v>
      </c>
      <c r="V10" s="8">
        <v>38</v>
      </c>
      <c r="W10" s="8">
        <v>40</v>
      </c>
      <c r="X10" s="8">
        <v>43</v>
      </c>
      <c r="Y10" s="4" t="s">
        <v>192</v>
      </c>
      <c r="Z10" s="4" t="s">
        <v>390</v>
      </c>
      <c r="AA10" s="4" t="s">
        <v>391</v>
      </c>
      <c r="AB10" s="4" t="s">
        <v>392</v>
      </c>
      <c r="AC10" s="8" t="s">
        <v>187</v>
      </c>
      <c r="AD10" s="12">
        <f>U10*1/M10</f>
        <v>1.4375</v>
      </c>
      <c r="AE10" s="12" t="str">
        <f>IF(V10*1/N10&gt;=100%,"100%")</f>
        <v>100%</v>
      </c>
      <c r="AF10" s="12">
        <f t="shared" ref="AF10:AF24" si="0">W10*1/O10</f>
        <v>1</v>
      </c>
      <c r="AG10" s="12">
        <f t="shared" ref="AG10:AG24" si="1">X10*1/P10</f>
        <v>0.9555555555555556</v>
      </c>
      <c r="AH10" s="12">
        <f>AVERAGE(AD10:AF10)</f>
        <v>1.21875</v>
      </c>
      <c r="AI10" s="11"/>
    </row>
    <row r="11" spans="1:36" ht="409.5" x14ac:dyDescent="0.25">
      <c r="A11" s="45">
        <v>3</v>
      </c>
      <c r="B11" s="47">
        <v>128</v>
      </c>
      <c r="C11" s="47">
        <v>31</v>
      </c>
      <c r="D11" s="48" t="s">
        <v>14</v>
      </c>
      <c r="E11" s="51" t="s">
        <v>1</v>
      </c>
      <c r="F11" s="49" t="s">
        <v>15</v>
      </c>
      <c r="G11" s="49" t="s">
        <v>16</v>
      </c>
      <c r="H11" s="49" t="s">
        <v>4</v>
      </c>
      <c r="I11" s="50" t="s">
        <v>212</v>
      </c>
      <c r="J11" s="46" t="s">
        <v>6</v>
      </c>
      <c r="K11" s="49" t="s">
        <v>18</v>
      </c>
      <c r="L11" s="46" t="s">
        <v>8</v>
      </c>
      <c r="M11" s="46">
        <v>10</v>
      </c>
      <c r="N11" s="46">
        <v>11</v>
      </c>
      <c r="O11" s="46">
        <v>10</v>
      </c>
      <c r="P11" s="46">
        <v>10</v>
      </c>
      <c r="Q11" s="46">
        <v>41</v>
      </c>
      <c r="R11" s="46">
        <v>10</v>
      </c>
      <c r="S11" s="46">
        <v>41</v>
      </c>
      <c r="T11" s="46" t="s">
        <v>19</v>
      </c>
      <c r="U11" s="8">
        <v>10</v>
      </c>
      <c r="V11" s="8">
        <v>11</v>
      </c>
      <c r="W11" s="8">
        <v>10</v>
      </c>
      <c r="X11" s="8">
        <v>10</v>
      </c>
      <c r="Y11" s="4" t="s">
        <v>211</v>
      </c>
      <c r="Z11" s="4" t="s">
        <v>393</v>
      </c>
      <c r="AA11" s="4" t="s">
        <v>312</v>
      </c>
      <c r="AB11" s="4" t="s">
        <v>361</v>
      </c>
      <c r="AC11" s="8"/>
      <c r="AD11" s="12">
        <f t="shared" ref="AD11:AD24" si="2">U11*1/M11</f>
        <v>1</v>
      </c>
      <c r="AE11" s="12">
        <f t="shared" ref="AE11:AE23" si="3">V11*1/N11</f>
        <v>1</v>
      </c>
      <c r="AF11" s="12">
        <f t="shared" si="0"/>
        <v>1</v>
      </c>
      <c r="AG11" s="12">
        <f t="shared" si="1"/>
        <v>1</v>
      </c>
      <c r="AH11" s="12">
        <f>AVERAGE(AD11:AF11)</f>
        <v>1</v>
      </c>
      <c r="AI11" s="11"/>
    </row>
    <row r="12" spans="1:36" ht="409.5" x14ac:dyDescent="0.25">
      <c r="A12" s="45">
        <v>4</v>
      </c>
      <c r="B12" s="47">
        <v>187</v>
      </c>
      <c r="C12" s="47">
        <v>39</v>
      </c>
      <c r="D12" s="48" t="s">
        <v>20</v>
      </c>
      <c r="E12" s="51" t="s">
        <v>1</v>
      </c>
      <c r="F12" s="49" t="s">
        <v>21</v>
      </c>
      <c r="G12" s="49" t="s">
        <v>22</v>
      </c>
      <c r="H12" s="49" t="s">
        <v>4</v>
      </c>
      <c r="I12" s="50" t="s">
        <v>23</v>
      </c>
      <c r="J12" s="46" t="s">
        <v>6</v>
      </c>
      <c r="K12" s="49" t="s">
        <v>24</v>
      </c>
      <c r="L12" s="46" t="s">
        <v>8</v>
      </c>
      <c r="M12" s="46">
        <v>2</v>
      </c>
      <c r="N12" s="46">
        <v>2</v>
      </c>
      <c r="O12" s="46">
        <v>2</v>
      </c>
      <c r="P12" s="46">
        <v>2</v>
      </c>
      <c r="Q12" s="46">
        <v>8</v>
      </c>
      <c r="R12" s="46">
        <v>4</v>
      </c>
      <c r="S12" s="46">
        <v>8</v>
      </c>
      <c r="T12" s="46" t="s">
        <v>19</v>
      </c>
      <c r="U12" s="8">
        <v>2</v>
      </c>
      <c r="V12" s="8">
        <v>2</v>
      </c>
      <c r="W12" s="8">
        <v>2</v>
      </c>
      <c r="X12" s="8">
        <v>2</v>
      </c>
      <c r="Y12" s="4" t="s">
        <v>220</v>
      </c>
      <c r="Z12" s="4" t="s">
        <v>235</v>
      </c>
      <c r="AA12" s="4" t="s">
        <v>315</v>
      </c>
      <c r="AB12" s="4" t="s">
        <v>376</v>
      </c>
      <c r="AC12" s="8"/>
      <c r="AD12" s="12">
        <f t="shared" si="2"/>
        <v>1</v>
      </c>
      <c r="AE12" s="12">
        <f t="shared" si="3"/>
        <v>1</v>
      </c>
      <c r="AF12" s="12">
        <f t="shared" si="0"/>
        <v>1</v>
      </c>
      <c r="AG12" s="12">
        <f t="shared" si="1"/>
        <v>1</v>
      </c>
      <c r="AH12" s="12">
        <f>AVERAGE(AD12:AF12)</f>
        <v>1</v>
      </c>
      <c r="AI12" s="11"/>
    </row>
    <row r="13" spans="1:36" ht="345" x14ac:dyDescent="0.25">
      <c r="A13" s="45">
        <v>5</v>
      </c>
      <c r="B13" s="47">
        <v>113</v>
      </c>
      <c r="C13" s="47">
        <v>15</v>
      </c>
      <c r="D13" s="48" t="s">
        <v>25</v>
      </c>
      <c r="E13" s="51" t="s">
        <v>1</v>
      </c>
      <c r="F13" s="49" t="s">
        <v>21</v>
      </c>
      <c r="G13" s="49" t="s">
        <v>22</v>
      </c>
      <c r="H13" s="49" t="s">
        <v>4</v>
      </c>
      <c r="I13" s="50" t="s">
        <v>26</v>
      </c>
      <c r="J13" s="46" t="s">
        <v>6</v>
      </c>
      <c r="K13" s="49" t="s">
        <v>24</v>
      </c>
      <c r="L13" s="46" t="s">
        <v>8</v>
      </c>
      <c r="M13" s="46">
        <v>0</v>
      </c>
      <c r="N13" s="46">
        <v>2</v>
      </c>
      <c r="O13" s="46">
        <v>0</v>
      </c>
      <c r="P13" s="46">
        <v>0</v>
      </c>
      <c r="Q13" s="46">
        <v>2</v>
      </c>
      <c r="R13" s="46">
        <v>1</v>
      </c>
      <c r="S13" s="46">
        <v>2</v>
      </c>
      <c r="T13" s="46" t="s">
        <v>19</v>
      </c>
      <c r="U13" s="8"/>
      <c r="V13" s="8">
        <v>2</v>
      </c>
      <c r="W13" s="8"/>
      <c r="X13" s="8"/>
      <c r="Y13" s="5" t="s">
        <v>225</v>
      </c>
      <c r="Z13" s="4" t="s">
        <v>236</v>
      </c>
      <c r="AA13" s="4"/>
      <c r="AB13" s="4"/>
      <c r="AC13" s="8"/>
      <c r="AD13" s="12" t="e">
        <f t="shared" si="2"/>
        <v>#DIV/0!</v>
      </c>
      <c r="AE13" s="12">
        <f t="shared" si="3"/>
        <v>1</v>
      </c>
      <c r="AF13" s="12" t="e">
        <f t="shared" si="0"/>
        <v>#DIV/0!</v>
      </c>
      <c r="AG13" s="12" t="e">
        <f t="shared" si="1"/>
        <v>#DIV/0!</v>
      </c>
      <c r="AH13" s="12">
        <f>AVERAGE(AE13)</f>
        <v>1</v>
      </c>
      <c r="AI13" s="11"/>
    </row>
    <row r="14" spans="1:36" ht="285" x14ac:dyDescent="0.25">
      <c r="A14" s="45">
        <v>6</v>
      </c>
      <c r="B14" s="47">
        <v>124</v>
      </c>
      <c r="C14" s="47">
        <v>27</v>
      </c>
      <c r="D14" s="48" t="s">
        <v>27</v>
      </c>
      <c r="E14" s="51" t="s">
        <v>1</v>
      </c>
      <c r="F14" s="49" t="s">
        <v>28</v>
      </c>
      <c r="G14" s="49" t="s">
        <v>29</v>
      </c>
      <c r="H14" s="49" t="s">
        <v>4</v>
      </c>
      <c r="I14" s="50" t="s">
        <v>30</v>
      </c>
      <c r="J14" s="46" t="s">
        <v>6</v>
      </c>
      <c r="K14" s="49" t="s">
        <v>31</v>
      </c>
      <c r="L14" s="46" t="s">
        <v>8</v>
      </c>
      <c r="M14" s="46">
        <v>94</v>
      </c>
      <c r="N14" s="46">
        <v>95</v>
      </c>
      <c r="O14" s="46">
        <v>95</v>
      </c>
      <c r="P14" s="46">
        <v>96</v>
      </c>
      <c r="Q14" s="46">
        <v>94</v>
      </c>
      <c r="R14" s="46">
        <v>93.3</v>
      </c>
      <c r="S14" s="46">
        <v>94</v>
      </c>
      <c r="T14" s="46" t="s">
        <v>9</v>
      </c>
      <c r="U14" s="8">
        <v>95.6</v>
      </c>
      <c r="V14" s="8">
        <v>97.07</v>
      </c>
      <c r="W14" s="8">
        <v>97.45</v>
      </c>
      <c r="X14" s="8">
        <v>96.95</v>
      </c>
      <c r="Y14" s="4" t="s">
        <v>207</v>
      </c>
      <c r="Z14" s="4" t="s">
        <v>207</v>
      </c>
      <c r="AA14" s="4" t="s">
        <v>323</v>
      </c>
      <c r="AB14" s="4" t="s">
        <v>388</v>
      </c>
      <c r="AC14" s="8" t="s">
        <v>394</v>
      </c>
      <c r="AD14" s="12">
        <f t="shared" si="2"/>
        <v>1.0170212765957447</v>
      </c>
      <c r="AE14" s="12" t="str">
        <f>IF(V14*1/N14&gt;=100%,"100%")</f>
        <v>100%</v>
      </c>
      <c r="AF14" s="12">
        <f t="shared" si="0"/>
        <v>1.0257894736842106</v>
      </c>
      <c r="AG14" s="12">
        <f t="shared" si="1"/>
        <v>1.0098958333333334</v>
      </c>
      <c r="AH14" s="12">
        <f>AVERAGE(AD14:AF14)</f>
        <v>1.0214053751399776</v>
      </c>
      <c r="AI14" s="11"/>
    </row>
    <row r="15" spans="1:36" ht="90" x14ac:dyDescent="0.25">
      <c r="A15" s="45">
        <v>7</v>
      </c>
      <c r="B15" s="47">
        <v>189</v>
      </c>
      <c r="C15" s="47">
        <v>9</v>
      </c>
      <c r="D15" s="48" t="s">
        <v>32</v>
      </c>
      <c r="E15" s="51" t="s">
        <v>1</v>
      </c>
      <c r="F15" s="49" t="s">
        <v>33</v>
      </c>
      <c r="G15" s="49" t="s">
        <v>3</v>
      </c>
      <c r="H15" s="49" t="s">
        <v>4</v>
      </c>
      <c r="I15" s="50" t="s">
        <v>34</v>
      </c>
      <c r="J15" s="46" t="s">
        <v>6</v>
      </c>
      <c r="K15" s="49" t="s">
        <v>35</v>
      </c>
      <c r="L15" s="46" t="s">
        <v>8</v>
      </c>
      <c r="M15" s="46">
        <v>2.5</v>
      </c>
      <c r="N15" s="46">
        <v>5</v>
      </c>
      <c r="O15" s="46">
        <v>50</v>
      </c>
      <c r="P15" s="46">
        <v>10</v>
      </c>
      <c r="Q15" s="46">
        <v>10</v>
      </c>
      <c r="R15" s="46">
        <v>45</v>
      </c>
      <c r="S15" s="46">
        <v>60</v>
      </c>
      <c r="T15" s="46" t="s">
        <v>9</v>
      </c>
      <c r="U15" s="8">
        <v>3</v>
      </c>
      <c r="V15" s="8">
        <v>50</v>
      </c>
      <c r="W15" s="8">
        <v>58</v>
      </c>
      <c r="X15" s="8">
        <v>8.27</v>
      </c>
      <c r="Y15" s="4" t="s">
        <v>193</v>
      </c>
      <c r="Z15" s="4" t="s">
        <v>284</v>
      </c>
      <c r="AA15" s="4" t="s">
        <v>398</v>
      </c>
      <c r="AB15" s="4" t="s">
        <v>364</v>
      </c>
      <c r="AC15" s="8"/>
      <c r="AD15" s="12">
        <f t="shared" si="2"/>
        <v>1.2</v>
      </c>
      <c r="AE15" s="12">
        <f t="shared" si="3"/>
        <v>10</v>
      </c>
      <c r="AF15" s="12">
        <f t="shared" si="0"/>
        <v>1.1599999999999999</v>
      </c>
      <c r="AG15" s="12">
        <f t="shared" si="1"/>
        <v>0.82699999999999996</v>
      </c>
      <c r="AH15" s="12">
        <f>AVERAGE(AD15:AF15)</f>
        <v>4.12</v>
      </c>
      <c r="AI15" s="11"/>
    </row>
    <row r="16" spans="1:36" ht="135" x14ac:dyDescent="0.25">
      <c r="A16" s="45">
        <v>8</v>
      </c>
      <c r="B16" s="47">
        <v>120</v>
      </c>
      <c r="C16" s="47">
        <v>23</v>
      </c>
      <c r="D16" s="48" t="s">
        <v>36</v>
      </c>
      <c r="E16" s="51" t="s">
        <v>1</v>
      </c>
      <c r="F16" s="49" t="s">
        <v>37</v>
      </c>
      <c r="G16" s="49" t="s">
        <v>38</v>
      </c>
      <c r="H16" s="49" t="s">
        <v>4</v>
      </c>
      <c r="I16" s="50" t="s">
        <v>39</v>
      </c>
      <c r="J16" s="46" t="s">
        <v>6</v>
      </c>
      <c r="K16" s="49" t="s">
        <v>40</v>
      </c>
      <c r="L16" s="46" t="s">
        <v>8</v>
      </c>
      <c r="M16" s="46">
        <v>92</v>
      </c>
      <c r="N16" s="46">
        <v>95</v>
      </c>
      <c r="O16" s="46">
        <v>98</v>
      </c>
      <c r="P16" s="46">
        <v>100</v>
      </c>
      <c r="Q16" s="46">
        <v>100</v>
      </c>
      <c r="R16" s="46">
        <v>90</v>
      </c>
      <c r="S16" s="46">
        <v>100</v>
      </c>
      <c r="T16" s="46" t="s">
        <v>9</v>
      </c>
      <c r="U16" s="26">
        <v>87.5</v>
      </c>
      <c r="V16" s="26">
        <v>93.8</v>
      </c>
      <c r="W16" s="26">
        <v>95.9</v>
      </c>
      <c r="X16" s="8">
        <v>99.76</v>
      </c>
      <c r="Y16" s="4" t="s">
        <v>311</v>
      </c>
      <c r="Z16" s="4" t="s">
        <v>301</v>
      </c>
      <c r="AA16" s="4" t="s">
        <v>334</v>
      </c>
      <c r="AB16" s="4" t="s">
        <v>389</v>
      </c>
      <c r="AC16" s="8"/>
      <c r="AD16" s="12">
        <f t="shared" si="2"/>
        <v>0.95108695652173914</v>
      </c>
      <c r="AE16" s="12">
        <f>V16*1/N16</f>
        <v>0.98736842105263156</v>
      </c>
      <c r="AF16" s="12">
        <f t="shared" si="0"/>
        <v>0.97857142857142865</v>
      </c>
      <c r="AG16" s="12">
        <f t="shared" si="1"/>
        <v>0.99760000000000004</v>
      </c>
      <c r="AH16" s="29">
        <f>AVERAGE(AD16:AF16)</f>
        <v>0.97234226871526641</v>
      </c>
      <c r="AI16" s="11"/>
    </row>
    <row r="17" spans="1:35" ht="210" x14ac:dyDescent="0.25">
      <c r="A17" s="45">
        <v>9</v>
      </c>
      <c r="B17" s="47">
        <v>103</v>
      </c>
      <c r="C17" s="47">
        <v>12</v>
      </c>
      <c r="D17" s="48" t="s">
        <v>41</v>
      </c>
      <c r="E17" s="51" t="s">
        <v>1</v>
      </c>
      <c r="F17" s="49" t="s">
        <v>351</v>
      </c>
      <c r="G17" s="49" t="s">
        <v>42</v>
      </c>
      <c r="H17" s="49" t="s">
        <v>4</v>
      </c>
      <c r="I17" s="50" t="s">
        <v>43</v>
      </c>
      <c r="J17" s="46" t="s">
        <v>6</v>
      </c>
      <c r="K17" s="49" t="s">
        <v>44</v>
      </c>
      <c r="L17" s="46" t="s">
        <v>8</v>
      </c>
      <c r="M17" s="46">
        <v>0</v>
      </c>
      <c r="N17" s="46">
        <v>0</v>
      </c>
      <c r="O17" s="46">
        <v>7.3</v>
      </c>
      <c r="P17" s="46">
        <v>6</v>
      </c>
      <c r="Q17" s="46">
        <v>16.100000000000001</v>
      </c>
      <c r="R17" s="46">
        <v>8</v>
      </c>
      <c r="S17" s="46">
        <v>16</v>
      </c>
      <c r="T17" s="46" t="s">
        <v>9</v>
      </c>
      <c r="U17" s="8">
        <v>0</v>
      </c>
      <c r="V17" s="8">
        <v>0</v>
      </c>
      <c r="W17" s="8"/>
      <c r="X17" s="8">
        <v>6</v>
      </c>
      <c r="Y17" s="5" t="s">
        <v>196</v>
      </c>
      <c r="Z17" s="4" t="s">
        <v>196</v>
      </c>
      <c r="AA17" s="4" t="s">
        <v>316</v>
      </c>
      <c r="AB17" s="4" t="s">
        <v>374</v>
      </c>
      <c r="AC17" s="8"/>
      <c r="AD17" s="12" t="e">
        <f>U17*1/M17</f>
        <v>#DIV/0!</v>
      </c>
      <c r="AE17" s="12" t="e">
        <f t="shared" si="3"/>
        <v>#DIV/0!</v>
      </c>
      <c r="AF17" s="12">
        <f t="shared" si="0"/>
        <v>0</v>
      </c>
      <c r="AG17" s="12">
        <f t="shared" si="1"/>
        <v>1</v>
      </c>
      <c r="AH17" s="12">
        <f>AVERAGE(AF17:AG17)</f>
        <v>0.5</v>
      </c>
      <c r="AI17" s="11"/>
    </row>
    <row r="18" spans="1:35" ht="409.5" x14ac:dyDescent="0.25">
      <c r="A18" s="45">
        <v>10</v>
      </c>
      <c r="B18" s="47">
        <v>188</v>
      </c>
      <c r="C18" s="47">
        <v>33</v>
      </c>
      <c r="D18" s="48" t="s">
        <v>45</v>
      </c>
      <c r="E18" s="51" t="s">
        <v>1</v>
      </c>
      <c r="F18" s="49" t="s">
        <v>46</v>
      </c>
      <c r="G18" s="49" t="s">
        <v>47</v>
      </c>
      <c r="H18" s="49" t="s">
        <v>4</v>
      </c>
      <c r="I18" s="50" t="s">
        <v>48</v>
      </c>
      <c r="J18" s="46" t="s">
        <v>6</v>
      </c>
      <c r="K18" s="49" t="s">
        <v>49</v>
      </c>
      <c r="L18" s="46" t="s">
        <v>8</v>
      </c>
      <c r="M18" s="46">
        <v>5</v>
      </c>
      <c r="N18" s="46">
        <v>1</v>
      </c>
      <c r="O18" s="46">
        <v>2</v>
      </c>
      <c r="P18" s="46">
        <v>0</v>
      </c>
      <c r="Q18" s="46">
        <v>10</v>
      </c>
      <c r="R18" s="46">
        <v>6</v>
      </c>
      <c r="S18" s="46">
        <v>9</v>
      </c>
      <c r="T18" s="46" t="s">
        <v>19</v>
      </c>
      <c r="U18" s="8">
        <v>5</v>
      </c>
      <c r="V18" s="8">
        <v>0</v>
      </c>
      <c r="W18" s="8">
        <v>0</v>
      </c>
      <c r="X18" s="8">
        <v>0</v>
      </c>
      <c r="Y18" s="4" t="s">
        <v>214</v>
      </c>
      <c r="Z18" s="4" t="s">
        <v>335</v>
      </c>
      <c r="AA18" s="4" t="s">
        <v>395</v>
      </c>
      <c r="AB18" s="4" t="s">
        <v>370</v>
      </c>
      <c r="AC18" s="5"/>
      <c r="AD18" s="12">
        <f t="shared" si="2"/>
        <v>1</v>
      </c>
      <c r="AE18" s="12">
        <f t="shared" si="3"/>
        <v>0</v>
      </c>
      <c r="AF18" s="12">
        <f t="shared" si="0"/>
        <v>0</v>
      </c>
      <c r="AG18" s="12" t="e">
        <f t="shared" si="1"/>
        <v>#DIV/0!</v>
      </c>
      <c r="AH18" s="12">
        <f t="shared" ref="AH18:AH23" si="4">AVERAGE(AD18:AF18)</f>
        <v>0.33333333333333331</v>
      </c>
      <c r="AI18" s="11"/>
    </row>
    <row r="19" spans="1:35" ht="330" x14ac:dyDescent="0.25">
      <c r="A19" s="45">
        <v>11</v>
      </c>
      <c r="B19" s="47">
        <v>104</v>
      </c>
      <c r="C19" s="47">
        <v>20</v>
      </c>
      <c r="D19" s="48" t="s">
        <v>50</v>
      </c>
      <c r="E19" s="51" t="s">
        <v>1</v>
      </c>
      <c r="F19" s="49" t="s">
        <v>51</v>
      </c>
      <c r="G19" s="49" t="s">
        <v>52</v>
      </c>
      <c r="H19" s="49" t="s">
        <v>4</v>
      </c>
      <c r="I19" s="50" t="s">
        <v>53</v>
      </c>
      <c r="J19" s="46" t="s">
        <v>6</v>
      </c>
      <c r="K19" s="49" t="s">
        <v>54</v>
      </c>
      <c r="L19" s="46" t="s">
        <v>8</v>
      </c>
      <c r="M19" s="46">
        <v>3</v>
      </c>
      <c r="N19" s="46">
        <v>3.5</v>
      </c>
      <c r="O19" s="46">
        <v>4</v>
      </c>
      <c r="P19" s="46">
        <v>4.5</v>
      </c>
      <c r="Q19" s="46">
        <v>4.5</v>
      </c>
      <c r="R19" s="46">
        <v>0</v>
      </c>
      <c r="S19" s="46">
        <v>4</v>
      </c>
      <c r="T19" s="46" t="s">
        <v>9</v>
      </c>
      <c r="U19" s="8">
        <v>4.5</v>
      </c>
      <c r="V19" s="8">
        <v>6.8</v>
      </c>
      <c r="W19" s="8">
        <v>11.8</v>
      </c>
      <c r="X19" s="8">
        <v>34</v>
      </c>
      <c r="Y19" s="4" t="s">
        <v>202</v>
      </c>
      <c r="Z19" s="4" t="s">
        <v>297</v>
      </c>
      <c r="AA19" s="4" t="s">
        <v>325</v>
      </c>
      <c r="AB19" s="4" t="s">
        <v>353</v>
      </c>
      <c r="AC19" s="5"/>
      <c r="AD19" s="12">
        <f t="shared" si="2"/>
        <v>1.5</v>
      </c>
      <c r="AE19" s="12" t="str">
        <f>IF(V19*1/N19&gt;=100%,"100%")</f>
        <v>100%</v>
      </c>
      <c r="AF19" s="12">
        <f t="shared" si="0"/>
        <v>2.95</v>
      </c>
      <c r="AG19" s="12">
        <f t="shared" si="1"/>
        <v>7.5555555555555554</v>
      </c>
      <c r="AH19" s="12">
        <f t="shared" si="4"/>
        <v>2.2250000000000001</v>
      </c>
      <c r="AI19" s="11"/>
    </row>
    <row r="20" spans="1:35" ht="409.5" x14ac:dyDescent="0.25">
      <c r="A20" s="45">
        <v>12</v>
      </c>
      <c r="B20" s="47">
        <v>132</v>
      </c>
      <c r="C20" s="47">
        <v>35</v>
      </c>
      <c r="D20" s="48" t="s">
        <v>55</v>
      </c>
      <c r="E20" s="51" t="s">
        <v>1</v>
      </c>
      <c r="F20" s="49" t="s">
        <v>56</v>
      </c>
      <c r="G20" s="49" t="s">
        <v>47</v>
      </c>
      <c r="H20" s="49" t="s">
        <v>4</v>
      </c>
      <c r="I20" s="50" t="s">
        <v>85</v>
      </c>
      <c r="J20" s="46" t="s">
        <v>6</v>
      </c>
      <c r="K20" s="49" t="s">
        <v>57</v>
      </c>
      <c r="L20" s="46" t="s">
        <v>8</v>
      </c>
      <c r="M20" s="46">
        <v>50</v>
      </c>
      <c r="N20" s="46">
        <v>100</v>
      </c>
      <c r="O20" s="46">
        <v>100</v>
      </c>
      <c r="P20" s="46">
        <v>100</v>
      </c>
      <c r="Q20" s="46">
        <v>100</v>
      </c>
      <c r="R20" s="46">
        <v>50</v>
      </c>
      <c r="S20" s="46">
        <v>100</v>
      </c>
      <c r="T20" s="46" t="s">
        <v>9</v>
      </c>
      <c r="U20" s="8">
        <v>100</v>
      </c>
      <c r="V20" s="8">
        <v>100</v>
      </c>
      <c r="W20" s="8">
        <v>100</v>
      </c>
      <c r="X20" s="8">
        <v>100</v>
      </c>
      <c r="Y20" s="4" t="s">
        <v>217</v>
      </c>
      <c r="Z20" s="4" t="s">
        <v>336</v>
      </c>
      <c r="AA20" s="4" t="s">
        <v>352</v>
      </c>
      <c r="AB20" s="4" t="s">
        <v>371</v>
      </c>
      <c r="AC20" s="5"/>
      <c r="AD20" s="12">
        <f t="shared" si="2"/>
        <v>2</v>
      </c>
      <c r="AE20" s="12">
        <f t="shared" si="3"/>
        <v>1</v>
      </c>
      <c r="AF20" s="12">
        <f t="shared" si="0"/>
        <v>1</v>
      </c>
      <c r="AG20" s="12">
        <f t="shared" si="1"/>
        <v>1</v>
      </c>
      <c r="AH20" s="12">
        <f t="shared" si="4"/>
        <v>1.3333333333333333</v>
      </c>
      <c r="AI20" s="11"/>
    </row>
    <row r="21" spans="1:35" ht="165" x14ac:dyDescent="0.25">
      <c r="A21" s="45">
        <v>13</v>
      </c>
      <c r="B21" s="47">
        <v>102</v>
      </c>
      <c r="C21" s="47">
        <v>10</v>
      </c>
      <c r="D21" s="48" t="s">
        <v>58</v>
      </c>
      <c r="E21" s="51" t="s">
        <v>1</v>
      </c>
      <c r="F21" s="49" t="s">
        <v>59</v>
      </c>
      <c r="G21" s="49" t="s">
        <v>3</v>
      </c>
      <c r="H21" s="49" t="s">
        <v>4</v>
      </c>
      <c r="I21" s="50" t="s">
        <v>60</v>
      </c>
      <c r="J21" s="46" t="s">
        <v>6</v>
      </c>
      <c r="K21" s="49" t="s">
        <v>61</v>
      </c>
      <c r="L21" s="46" t="s">
        <v>8</v>
      </c>
      <c r="M21" s="46">
        <v>25</v>
      </c>
      <c r="N21" s="46">
        <v>50</v>
      </c>
      <c r="O21" s="46">
        <v>75</v>
      </c>
      <c r="P21" s="46">
        <v>100</v>
      </c>
      <c r="Q21" s="46">
        <v>100</v>
      </c>
      <c r="R21" s="46">
        <v>20</v>
      </c>
      <c r="S21" s="46">
        <v>100</v>
      </c>
      <c r="T21" s="46" t="s">
        <v>9</v>
      </c>
      <c r="U21" s="8">
        <v>37</v>
      </c>
      <c r="V21" s="8">
        <v>57</v>
      </c>
      <c r="W21" s="23">
        <v>51</v>
      </c>
      <c r="X21" s="8">
        <v>100</v>
      </c>
      <c r="Y21" s="4" t="s">
        <v>194</v>
      </c>
      <c r="Z21" s="4" t="s">
        <v>337</v>
      </c>
      <c r="AA21" s="24" t="s">
        <v>338</v>
      </c>
      <c r="AB21" s="4" t="s">
        <v>355</v>
      </c>
      <c r="AC21" s="5"/>
      <c r="AD21" s="12">
        <f t="shared" si="2"/>
        <v>1.48</v>
      </c>
      <c r="AE21" s="12" t="str">
        <f>IF(V21*1/N21&gt;=100%,"100%")</f>
        <v>100%</v>
      </c>
      <c r="AF21" s="12">
        <f t="shared" si="0"/>
        <v>0.68</v>
      </c>
      <c r="AG21" s="12">
        <f t="shared" si="1"/>
        <v>1</v>
      </c>
      <c r="AH21" s="12">
        <f t="shared" si="4"/>
        <v>1.08</v>
      </c>
      <c r="AI21" s="11"/>
    </row>
    <row r="22" spans="1:35" ht="74.25" customHeight="1" x14ac:dyDescent="0.25">
      <c r="A22" s="45">
        <v>14</v>
      </c>
      <c r="B22" s="47">
        <v>97</v>
      </c>
      <c r="C22" s="47">
        <v>2</v>
      </c>
      <c r="D22" s="48" t="s">
        <v>62</v>
      </c>
      <c r="E22" s="51" t="s">
        <v>1</v>
      </c>
      <c r="F22" s="49" t="s">
        <v>63</v>
      </c>
      <c r="G22" s="49" t="s">
        <v>11</v>
      </c>
      <c r="H22" s="49" t="s">
        <v>4</v>
      </c>
      <c r="I22" s="50" t="s">
        <v>64</v>
      </c>
      <c r="J22" s="46" t="s">
        <v>6</v>
      </c>
      <c r="K22" s="49" t="s">
        <v>65</v>
      </c>
      <c r="L22" s="46" t="s">
        <v>8</v>
      </c>
      <c r="M22" s="46">
        <v>90</v>
      </c>
      <c r="N22" s="46">
        <v>98</v>
      </c>
      <c r="O22" s="46">
        <v>98</v>
      </c>
      <c r="P22" s="46">
        <v>98</v>
      </c>
      <c r="Q22" s="46">
        <v>98</v>
      </c>
      <c r="R22" s="46">
        <v>85</v>
      </c>
      <c r="S22" s="46">
        <v>96</v>
      </c>
      <c r="T22" s="46" t="s">
        <v>9</v>
      </c>
      <c r="U22" s="8">
        <v>99</v>
      </c>
      <c r="V22" s="8">
        <v>100</v>
      </c>
      <c r="W22" s="8">
        <v>100</v>
      </c>
      <c r="X22" s="8">
        <v>100</v>
      </c>
      <c r="Y22" s="4" t="s">
        <v>188</v>
      </c>
      <c r="Z22" s="4" t="s">
        <v>285</v>
      </c>
      <c r="AA22" s="25" t="s">
        <v>329</v>
      </c>
      <c r="AB22" s="4" t="s">
        <v>356</v>
      </c>
      <c r="AC22" s="5"/>
      <c r="AD22" s="12">
        <f t="shared" si="2"/>
        <v>1.1000000000000001</v>
      </c>
      <c r="AE22" s="12" t="str">
        <f>IF(V22*1/N22&gt;=100%,"100%")</f>
        <v>100%</v>
      </c>
      <c r="AF22" s="12">
        <f t="shared" si="0"/>
        <v>1.0204081632653061</v>
      </c>
      <c r="AG22" s="12">
        <f t="shared" si="1"/>
        <v>1.0204081632653061</v>
      </c>
      <c r="AH22" s="12">
        <f t="shared" si="4"/>
        <v>1.0602040816326532</v>
      </c>
      <c r="AI22" s="11"/>
    </row>
    <row r="23" spans="1:35" ht="409.5" x14ac:dyDescent="0.25">
      <c r="A23" s="45">
        <v>15</v>
      </c>
      <c r="B23" s="47">
        <v>98</v>
      </c>
      <c r="C23" s="47">
        <v>3</v>
      </c>
      <c r="D23" s="48" t="s">
        <v>66</v>
      </c>
      <c r="E23" s="51" t="s">
        <v>1</v>
      </c>
      <c r="F23" s="49" t="s">
        <v>67</v>
      </c>
      <c r="G23" s="49" t="s">
        <v>11</v>
      </c>
      <c r="H23" s="49" t="s">
        <v>4</v>
      </c>
      <c r="I23" s="50" t="s">
        <v>68</v>
      </c>
      <c r="J23" s="46" t="s">
        <v>6</v>
      </c>
      <c r="K23" s="49" t="s">
        <v>69</v>
      </c>
      <c r="L23" s="46" t="s">
        <v>8</v>
      </c>
      <c r="M23" s="46">
        <v>97</v>
      </c>
      <c r="N23" s="46">
        <v>97</v>
      </c>
      <c r="O23" s="46">
        <v>98</v>
      </c>
      <c r="P23" s="46">
        <v>98</v>
      </c>
      <c r="Q23" s="46">
        <v>98</v>
      </c>
      <c r="R23" s="46">
        <v>97</v>
      </c>
      <c r="S23" s="46">
        <v>98</v>
      </c>
      <c r="T23" s="46" t="s">
        <v>9</v>
      </c>
      <c r="U23" s="8">
        <v>80.5</v>
      </c>
      <c r="V23" s="8">
        <v>74</v>
      </c>
      <c r="W23" s="8">
        <v>77</v>
      </c>
      <c r="X23" s="8">
        <v>81</v>
      </c>
      <c r="Y23" s="4" t="s">
        <v>339</v>
      </c>
      <c r="Z23" s="4" t="s">
        <v>286</v>
      </c>
      <c r="AA23" s="4" t="s">
        <v>340</v>
      </c>
      <c r="AB23" s="4" t="s">
        <v>357</v>
      </c>
      <c r="AC23" s="5"/>
      <c r="AD23" s="12">
        <f t="shared" si="2"/>
        <v>0.82989690721649489</v>
      </c>
      <c r="AE23" s="12">
        <f t="shared" si="3"/>
        <v>0.76288659793814428</v>
      </c>
      <c r="AF23" s="12">
        <f t="shared" si="0"/>
        <v>0.7857142857142857</v>
      </c>
      <c r="AG23" s="12">
        <f t="shared" si="1"/>
        <v>0.82653061224489799</v>
      </c>
      <c r="AH23" s="12">
        <f t="shared" si="4"/>
        <v>0.79283259695630826</v>
      </c>
      <c r="AI23" s="11"/>
    </row>
    <row r="24" spans="1:35" ht="180" x14ac:dyDescent="0.25">
      <c r="A24" s="45">
        <v>16</v>
      </c>
      <c r="B24" s="47">
        <v>122</v>
      </c>
      <c r="C24" s="47">
        <v>25</v>
      </c>
      <c r="D24" s="48" t="s">
        <v>86</v>
      </c>
      <c r="E24" s="51" t="s">
        <v>87</v>
      </c>
      <c r="F24" s="49" t="s">
        <v>37</v>
      </c>
      <c r="G24" s="49" t="s">
        <v>38</v>
      </c>
      <c r="H24" s="49" t="s">
        <v>4</v>
      </c>
      <c r="I24" s="50" t="s">
        <v>70</v>
      </c>
      <c r="J24" s="46" t="s">
        <v>6</v>
      </c>
      <c r="K24" s="49" t="s">
        <v>40</v>
      </c>
      <c r="L24" s="46" t="s">
        <v>8</v>
      </c>
      <c r="M24" s="46">
        <v>60</v>
      </c>
      <c r="N24" s="46">
        <v>65</v>
      </c>
      <c r="O24" s="46">
        <v>70</v>
      </c>
      <c r="P24" s="46">
        <v>74</v>
      </c>
      <c r="Q24" s="46">
        <v>74</v>
      </c>
      <c r="R24" s="46">
        <v>57.7</v>
      </c>
      <c r="S24" s="46">
        <v>74</v>
      </c>
      <c r="T24" s="46" t="s">
        <v>9</v>
      </c>
      <c r="U24" s="8">
        <v>54</v>
      </c>
      <c r="V24" s="8">
        <v>64.489999999999995</v>
      </c>
      <c r="W24" s="8"/>
      <c r="X24" s="8">
        <v>75.8</v>
      </c>
      <c r="Y24" s="4" t="s">
        <v>205</v>
      </c>
      <c r="Z24" s="4" t="s">
        <v>341</v>
      </c>
      <c r="AA24" s="4"/>
      <c r="AB24" s="4" t="s">
        <v>383</v>
      </c>
      <c r="AC24" s="5" t="s">
        <v>187</v>
      </c>
      <c r="AD24" s="12">
        <f t="shared" si="2"/>
        <v>0.9</v>
      </c>
      <c r="AE24" s="12">
        <f>V24*1/N24</f>
        <v>0.99215384615384605</v>
      </c>
      <c r="AF24" s="12">
        <f t="shared" si="0"/>
        <v>0</v>
      </c>
      <c r="AG24" s="12">
        <f t="shared" si="1"/>
        <v>1.0243243243243243</v>
      </c>
      <c r="AH24" s="12">
        <f>AVERAGE(AD24:AE24)</f>
        <v>0.94607692307692304</v>
      </c>
      <c r="AI24" s="11"/>
    </row>
  </sheetData>
  <mergeCells count="26">
    <mergeCell ref="AD5:AG5"/>
    <mergeCell ref="U5:AB6"/>
    <mergeCell ref="AC5:AC8"/>
    <mergeCell ref="A5:A8"/>
    <mergeCell ref="B5:B8"/>
    <mergeCell ref="C5:C8"/>
    <mergeCell ref="D5:D8"/>
    <mergeCell ref="U7:X7"/>
    <mergeCell ref="Y7:AB7"/>
    <mergeCell ref="M5:Q7"/>
    <mergeCell ref="A2:T2"/>
    <mergeCell ref="A3:T3"/>
    <mergeCell ref="A4:T4"/>
    <mergeCell ref="AH5:AH8"/>
    <mergeCell ref="AI5:AI8"/>
    <mergeCell ref="E5:E8"/>
    <mergeCell ref="F5:F8"/>
    <mergeCell ref="G5:G8"/>
    <mergeCell ref="H5:H8"/>
    <mergeCell ref="I5:I8"/>
    <mergeCell ref="J5:J8"/>
    <mergeCell ref="K5:K8"/>
    <mergeCell ref="L5:L8"/>
    <mergeCell ref="R5:R8"/>
    <mergeCell ref="S5:S8"/>
    <mergeCell ref="T5:T8"/>
  </mergeCells>
  <conditionalFormatting sqref="AH9:AH24">
    <cfRule type="cellIs" dxfId="23" priority="8" operator="lessThanOrEqual">
      <formula>79.9%</formula>
    </cfRule>
  </conditionalFormatting>
  <conditionalFormatting sqref="AH9:AH24">
    <cfRule type="cellIs" dxfId="22" priority="5" operator="greaterThanOrEqual">
      <formula>1.01</formula>
    </cfRule>
    <cfRule type="cellIs" dxfId="21" priority="6" operator="between">
      <formula>91%</formula>
      <formula>100.9%</formula>
    </cfRule>
    <cfRule type="cellIs" dxfId="20" priority="7" operator="between">
      <formula>0.8</formula>
      <formula>90.9%</formula>
    </cfRule>
  </conditionalFormatting>
  <conditionalFormatting sqref="AD9:AG24">
    <cfRule type="cellIs" dxfId="19" priority="4" operator="lessThanOrEqual">
      <formula>79.9%</formula>
    </cfRule>
  </conditionalFormatting>
  <conditionalFormatting sqref="AD9:AG24">
    <cfRule type="cellIs" dxfId="18" priority="1" operator="greaterThanOrEqual">
      <formula>1.01</formula>
    </cfRule>
    <cfRule type="cellIs" dxfId="17" priority="2" operator="between">
      <formula>91%</formula>
      <formula>100.9%</formula>
    </cfRule>
    <cfRule type="cellIs" dxfId="16" priority="3" operator="between">
      <formula>0.8</formula>
      <formula>90.9%</formula>
    </cfRule>
  </conditionalFormatting>
  <pageMargins left="0.7" right="0.7" top="0.75" bottom="0.75" header="0.3" footer="0.3"/>
  <pageSetup paperSize="9" orientation="portrait" horizontalDpi="4294967295" verticalDpi="4294967295" r:id="rId1"/>
  <drawing r:id="rId2"/>
  <extLst>
    <ext xmlns:x14="http://schemas.microsoft.com/office/spreadsheetml/2009/9/main" uri="{05C60535-1F16-4fd2-B633-F4F36F0B64E0}">
      <x14:sparklineGroups xmlns:xm="http://schemas.microsoft.com/office/excel/2006/main">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Estrategicos'!U24:X24</xm:f>
              <xm:sqref>AI24</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Estrategicos'!U23:X23</xm:f>
              <xm:sqref>AI23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Estrategicos'!U22:X22</xm:f>
              <xm:sqref>AI22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Estrategicos'!U21:X21</xm:f>
              <xm:sqref>AI21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Estrategicos'!U20:X20</xm:f>
              <xm:sqref>AI20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Estrategicos'!U19:X19</xm:f>
              <xm:sqref>AI19</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Estrategicos'!U18:X18</xm:f>
              <xm:sqref>AI18</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Estrategicos'!U17:X17</xm:f>
              <xm:sqref>AI17</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Estrategicos'!U16:X16</xm:f>
              <xm:sqref>AI16</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Estrategicos'!U15:X15</xm:f>
              <xm:sqref>AI15</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Estrategicos'!U14:X14</xm:f>
              <xm:sqref>AI14</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Estrategicos'!U13:X13</xm:f>
              <xm:sqref>AI13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Estrategicos'!U12:X12</xm:f>
              <xm:sqref>AI12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Estrategicos'!U11:X11</xm:f>
              <xm:sqref>AI11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Estrategicos'!U10:X10</xm:f>
              <xm:sqref>AI10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Estrategicos'!U9:X9</xm:f>
              <xm:sqref>AI9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
  <sheetViews>
    <sheetView zoomScaleNormal="100" workbookViewId="0">
      <pane xSplit="6" ySplit="8" topLeftCell="T29" activePane="bottomRight" state="frozen"/>
      <selection pane="topRight" activeCell="G1" sqref="G1"/>
      <selection pane="bottomLeft" activeCell="A9" sqref="A9"/>
      <selection pane="bottomRight" activeCell="AB29" sqref="AB29"/>
    </sheetView>
  </sheetViews>
  <sheetFormatPr baseColWidth="10" defaultRowHeight="15" x14ac:dyDescent="0.25"/>
  <cols>
    <col min="1" max="1" width="3.85546875" customWidth="1"/>
    <col min="2" max="3" width="6.5703125" customWidth="1"/>
    <col min="4" max="4" width="34.5703125" customWidth="1"/>
    <col min="5" max="5" width="9.140625" customWidth="1"/>
    <col min="6" max="6" width="14.5703125" customWidth="1"/>
    <col min="7" max="8" width="11.42578125" customWidth="1"/>
    <col min="9" max="9" width="19.140625" customWidth="1"/>
    <col min="10" max="12" width="11.42578125" customWidth="1"/>
    <col min="13" max="13" width="6" customWidth="1"/>
    <col min="14" max="15" width="5.85546875" customWidth="1"/>
    <col min="16" max="16" width="5" customWidth="1"/>
    <col min="17" max="17" width="7" customWidth="1"/>
    <col min="25" max="25" width="22.7109375" customWidth="1"/>
    <col min="26" max="26" width="22.85546875" customWidth="1"/>
    <col min="27" max="27" width="22.5703125" customWidth="1"/>
    <col min="28" max="28" width="22.7109375" customWidth="1"/>
    <col min="29" max="29" width="10.140625" customWidth="1"/>
    <col min="30" max="30" width="6.42578125" customWidth="1"/>
    <col min="31" max="31" width="6.5703125" customWidth="1"/>
    <col min="32" max="32" width="6.28515625" customWidth="1"/>
    <col min="33" max="33" width="6.42578125" customWidth="1"/>
    <col min="34" max="35" width="11.42578125" customWidth="1"/>
  </cols>
  <sheetData>
    <row r="2" spans="1:36" x14ac:dyDescent="0.25">
      <c r="A2" s="52" t="s">
        <v>176</v>
      </c>
      <c r="B2" s="52"/>
      <c r="C2" s="52"/>
      <c r="D2" s="52"/>
      <c r="E2" s="52"/>
      <c r="F2" s="52"/>
      <c r="G2" s="52"/>
      <c r="H2" s="52"/>
      <c r="I2" s="52"/>
      <c r="J2" s="52"/>
      <c r="K2" s="52"/>
      <c r="L2" s="52"/>
      <c r="M2" s="52"/>
      <c r="N2" s="52"/>
      <c r="O2" s="52"/>
      <c r="P2" s="52"/>
      <c r="Q2" s="52"/>
      <c r="R2" s="52"/>
      <c r="S2" s="52"/>
      <c r="T2" s="52"/>
    </row>
    <row r="3" spans="1:36" x14ac:dyDescent="0.25">
      <c r="A3" s="52" t="s">
        <v>177</v>
      </c>
      <c r="B3" s="52"/>
      <c r="C3" s="52"/>
      <c r="D3" s="52"/>
      <c r="E3" s="52"/>
      <c r="F3" s="52"/>
      <c r="G3" s="52"/>
      <c r="H3" s="52"/>
      <c r="I3" s="52"/>
      <c r="J3" s="52"/>
      <c r="K3" s="52"/>
      <c r="L3" s="52"/>
      <c r="M3" s="52"/>
      <c r="N3" s="52"/>
      <c r="O3" s="52"/>
      <c r="P3" s="52"/>
      <c r="Q3" s="52"/>
      <c r="R3" s="52"/>
      <c r="S3" s="52"/>
      <c r="T3" s="52"/>
    </row>
    <row r="4" spans="1:36" x14ac:dyDescent="0.25">
      <c r="B4" s="3"/>
      <c r="C4" s="3"/>
      <c r="D4" s="3"/>
    </row>
    <row r="5" spans="1:36" ht="15" customHeight="1" x14ac:dyDescent="0.25">
      <c r="A5" s="53" t="s">
        <v>84</v>
      </c>
      <c r="B5" s="53" t="s">
        <v>88</v>
      </c>
      <c r="C5" s="53" t="s">
        <v>89</v>
      </c>
      <c r="D5" s="53" t="s">
        <v>71</v>
      </c>
      <c r="E5" s="56" t="s">
        <v>72</v>
      </c>
      <c r="F5" s="53" t="s">
        <v>73</v>
      </c>
      <c r="G5" s="53" t="s">
        <v>74</v>
      </c>
      <c r="H5" s="56" t="s">
        <v>75</v>
      </c>
      <c r="I5" s="56" t="s">
        <v>76</v>
      </c>
      <c r="J5" s="56" t="s">
        <v>77</v>
      </c>
      <c r="K5" s="56" t="s">
        <v>78</v>
      </c>
      <c r="L5" s="56" t="s">
        <v>79</v>
      </c>
      <c r="M5" s="69" t="s">
        <v>80</v>
      </c>
      <c r="N5" s="70"/>
      <c r="O5" s="70"/>
      <c r="P5" s="70"/>
      <c r="Q5" s="71"/>
      <c r="R5" s="56" t="s">
        <v>81</v>
      </c>
      <c r="S5" s="56" t="s">
        <v>82</v>
      </c>
      <c r="T5" s="56" t="s">
        <v>83</v>
      </c>
      <c r="U5" s="78" t="s">
        <v>181</v>
      </c>
      <c r="V5" s="79"/>
      <c r="W5" s="79"/>
      <c r="X5" s="79"/>
      <c r="Y5" s="79"/>
      <c r="Z5" s="79"/>
      <c r="AA5" s="79"/>
      <c r="AB5" s="80"/>
      <c r="AC5" s="53" t="s">
        <v>186</v>
      </c>
      <c r="AD5" s="59" t="s">
        <v>224</v>
      </c>
      <c r="AE5" s="60"/>
      <c r="AF5" s="60"/>
      <c r="AG5" s="61"/>
      <c r="AH5" s="53" t="s">
        <v>189</v>
      </c>
      <c r="AI5" s="53" t="s">
        <v>182</v>
      </c>
    </row>
    <row r="6" spans="1:36" ht="60.75" customHeight="1" x14ac:dyDescent="0.25">
      <c r="A6" s="54"/>
      <c r="B6" s="54"/>
      <c r="C6" s="54"/>
      <c r="D6" s="54"/>
      <c r="E6" s="57"/>
      <c r="F6" s="54"/>
      <c r="G6" s="54"/>
      <c r="H6" s="57"/>
      <c r="I6" s="57"/>
      <c r="J6" s="57"/>
      <c r="K6" s="57"/>
      <c r="L6" s="57"/>
      <c r="M6" s="72"/>
      <c r="N6" s="73"/>
      <c r="O6" s="73"/>
      <c r="P6" s="73"/>
      <c r="Q6" s="74"/>
      <c r="R6" s="57"/>
      <c r="S6" s="57"/>
      <c r="T6" s="57"/>
      <c r="U6" s="41"/>
      <c r="V6" s="42"/>
      <c r="W6" s="42"/>
      <c r="X6" s="42"/>
      <c r="Y6" s="42"/>
      <c r="Z6" s="42"/>
      <c r="AA6" s="42"/>
      <c r="AB6" s="43"/>
      <c r="AC6" s="54"/>
      <c r="AD6" s="13" t="s">
        <v>226</v>
      </c>
      <c r="AE6" s="14" t="s">
        <v>227</v>
      </c>
      <c r="AF6" s="15" t="s">
        <v>228</v>
      </c>
      <c r="AG6" s="16" t="s">
        <v>229</v>
      </c>
      <c r="AH6" s="54"/>
      <c r="AI6" s="54"/>
      <c r="AJ6" s="22">
        <f>AVERAGE(AE9,AE10,AE11,AE12,AE13,AE14,AE15,AE16,AE17,AE19,AE20,AE21,AE22,AE23,AE24,AE25,AE26,AE27,AE28,AE29)</f>
        <v>0.79817272727272726</v>
      </c>
    </row>
    <row r="7" spans="1:36" x14ac:dyDescent="0.25">
      <c r="A7" s="54"/>
      <c r="B7" s="54"/>
      <c r="C7" s="54"/>
      <c r="D7" s="54"/>
      <c r="E7" s="57"/>
      <c r="F7" s="54"/>
      <c r="G7" s="54"/>
      <c r="H7" s="57"/>
      <c r="I7" s="57"/>
      <c r="J7" s="57"/>
      <c r="K7" s="57"/>
      <c r="L7" s="57"/>
      <c r="M7" s="75"/>
      <c r="N7" s="76"/>
      <c r="O7" s="76"/>
      <c r="P7" s="76"/>
      <c r="Q7" s="77"/>
      <c r="R7" s="57"/>
      <c r="S7" s="57"/>
      <c r="T7" s="57"/>
      <c r="U7" s="68" t="s">
        <v>183</v>
      </c>
      <c r="V7" s="68"/>
      <c r="W7" s="68"/>
      <c r="X7" s="68"/>
      <c r="Y7" s="68" t="s">
        <v>184</v>
      </c>
      <c r="Z7" s="68"/>
      <c r="AA7" s="68"/>
      <c r="AB7" s="68"/>
      <c r="AC7" s="54"/>
      <c r="AD7" s="33"/>
      <c r="AE7" s="34"/>
      <c r="AF7" s="34"/>
      <c r="AG7" s="35"/>
      <c r="AH7" s="54"/>
      <c r="AI7" s="54"/>
    </row>
    <row r="8" spans="1:36" x14ac:dyDescent="0.25">
      <c r="A8" s="55"/>
      <c r="B8" s="55"/>
      <c r="C8" s="55"/>
      <c r="D8" s="55"/>
      <c r="E8" s="58"/>
      <c r="F8" s="55"/>
      <c r="G8" s="55"/>
      <c r="H8" s="58"/>
      <c r="I8" s="58"/>
      <c r="J8" s="58"/>
      <c r="K8" s="58"/>
      <c r="L8" s="58"/>
      <c r="M8" s="30">
        <v>2015</v>
      </c>
      <c r="N8" s="30">
        <v>2016</v>
      </c>
      <c r="O8" s="30">
        <v>2017</v>
      </c>
      <c r="P8" s="30">
        <v>2018</v>
      </c>
      <c r="Q8" s="30" t="s">
        <v>223</v>
      </c>
      <c r="R8" s="58"/>
      <c r="S8" s="58"/>
      <c r="T8" s="58"/>
      <c r="U8" s="31">
        <v>42339</v>
      </c>
      <c r="V8" s="32">
        <v>42705</v>
      </c>
      <c r="W8" s="32">
        <v>43070</v>
      </c>
      <c r="X8" s="31">
        <v>43435</v>
      </c>
      <c r="Y8" s="31">
        <v>42339</v>
      </c>
      <c r="Z8" s="32">
        <v>42705</v>
      </c>
      <c r="AA8" s="32">
        <v>43070</v>
      </c>
      <c r="AB8" s="31">
        <v>43435</v>
      </c>
      <c r="AC8" s="55"/>
      <c r="AD8" s="39">
        <v>2015</v>
      </c>
      <c r="AE8" s="39">
        <v>2016</v>
      </c>
      <c r="AF8" s="39">
        <v>2017</v>
      </c>
      <c r="AG8" s="39">
        <v>2018</v>
      </c>
      <c r="AH8" s="54"/>
      <c r="AI8" s="55"/>
    </row>
    <row r="9" spans="1:36" ht="135" x14ac:dyDescent="0.25">
      <c r="A9" s="8">
        <v>1</v>
      </c>
      <c r="B9" s="1">
        <v>105</v>
      </c>
      <c r="C9" s="9">
        <v>1</v>
      </c>
      <c r="D9" s="40" t="s">
        <v>90</v>
      </c>
      <c r="E9" s="2" t="s">
        <v>91</v>
      </c>
      <c r="F9" s="2" t="s">
        <v>2</v>
      </c>
      <c r="G9" s="2" t="s">
        <v>11</v>
      </c>
      <c r="H9" s="2" t="s">
        <v>4</v>
      </c>
      <c r="I9" s="1" t="s">
        <v>92</v>
      </c>
      <c r="J9" s="1" t="s">
        <v>6</v>
      </c>
      <c r="K9" s="2" t="s">
        <v>69</v>
      </c>
      <c r="L9" s="1" t="s">
        <v>8</v>
      </c>
      <c r="M9" s="1">
        <v>4</v>
      </c>
      <c r="N9" s="1">
        <v>4</v>
      </c>
      <c r="O9" s="1">
        <v>4</v>
      </c>
      <c r="P9" s="1">
        <v>4</v>
      </c>
      <c r="Q9" s="1">
        <v>16</v>
      </c>
      <c r="R9" s="1">
        <v>4</v>
      </c>
      <c r="S9" s="1">
        <v>16</v>
      </c>
      <c r="T9" s="1" t="s">
        <v>19</v>
      </c>
      <c r="U9" s="8">
        <v>6</v>
      </c>
      <c r="V9" s="8">
        <v>6</v>
      </c>
      <c r="W9" s="8">
        <v>6</v>
      </c>
      <c r="X9" s="8">
        <v>11</v>
      </c>
      <c r="Y9" s="4" t="s">
        <v>185</v>
      </c>
      <c r="Z9" s="4" t="s">
        <v>185</v>
      </c>
      <c r="AA9" s="4" t="s">
        <v>185</v>
      </c>
      <c r="AB9" s="4" t="s">
        <v>358</v>
      </c>
      <c r="AC9" s="5" t="s">
        <v>216</v>
      </c>
      <c r="AD9" s="12">
        <f>U9*1/M9</f>
        <v>1.5</v>
      </c>
      <c r="AE9" s="12" t="str">
        <f>IF(V9*1/N9&gt;=100%,"100%")</f>
        <v>100%</v>
      </c>
      <c r="AF9" s="12">
        <f>W9*1/O9</f>
        <v>1.5</v>
      </c>
      <c r="AG9" s="12">
        <f>X9*1/P9</f>
        <v>2.75</v>
      </c>
      <c r="AH9" s="12">
        <f t="shared" ref="AH9:AH15" si="0">AVERAGE(AD9:AG9)</f>
        <v>1.9166666666666667</v>
      </c>
      <c r="AI9" s="11"/>
    </row>
    <row r="10" spans="1:36" ht="270" x14ac:dyDescent="0.25">
      <c r="A10" s="8">
        <v>2</v>
      </c>
      <c r="B10" s="1">
        <v>111</v>
      </c>
      <c r="C10" s="9">
        <v>14</v>
      </c>
      <c r="D10" s="40" t="s">
        <v>93</v>
      </c>
      <c r="E10" s="2" t="s">
        <v>91</v>
      </c>
      <c r="F10" s="2" t="s">
        <v>94</v>
      </c>
      <c r="G10" s="2" t="s">
        <v>42</v>
      </c>
      <c r="H10" s="2" t="s">
        <v>4</v>
      </c>
      <c r="I10" s="1" t="s">
        <v>95</v>
      </c>
      <c r="J10" s="1" t="s">
        <v>6</v>
      </c>
      <c r="K10" s="2" t="s">
        <v>44</v>
      </c>
      <c r="L10" s="1" t="s">
        <v>8</v>
      </c>
      <c r="M10" s="1">
        <v>3244</v>
      </c>
      <c r="N10" s="1">
        <v>3244</v>
      </c>
      <c r="O10" s="1">
        <v>3244</v>
      </c>
      <c r="P10" s="1">
        <v>3244</v>
      </c>
      <c r="Q10" s="6">
        <v>3244</v>
      </c>
      <c r="R10" s="6">
        <v>3000</v>
      </c>
      <c r="S10" s="6">
        <v>3244</v>
      </c>
      <c r="T10" s="1" t="s">
        <v>19</v>
      </c>
      <c r="U10" s="8">
        <v>3329</v>
      </c>
      <c r="V10" s="8">
        <v>3251</v>
      </c>
      <c r="W10" s="8">
        <v>3759</v>
      </c>
      <c r="X10" s="8">
        <v>3959</v>
      </c>
      <c r="Y10" s="4" t="s">
        <v>199</v>
      </c>
      <c r="Z10" s="4" t="s">
        <v>234</v>
      </c>
      <c r="AA10" s="4" t="s">
        <v>317</v>
      </c>
      <c r="AB10" s="4" t="s">
        <v>375</v>
      </c>
      <c r="AC10" s="5" t="s">
        <v>187</v>
      </c>
      <c r="AD10" s="12">
        <f t="shared" ref="AD10:AD28" si="1">U10*1/M10</f>
        <v>1.0262022194821208</v>
      </c>
      <c r="AE10" s="12" t="str">
        <f>IF(V10*1/N10&gt;=100%,"100%")</f>
        <v>100%</v>
      </c>
      <c r="AF10" s="12">
        <f t="shared" ref="AF10:AF29" si="2">W10*1/O10</f>
        <v>1.1587546239210851</v>
      </c>
      <c r="AG10" s="12">
        <f t="shared" ref="AG10:AG29" si="3">X10*1/P10</f>
        <v>1.2204069050554871</v>
      </c>
      <c r="AH10" s="12">
        <f t="shared" si="0"/>
        <v>1.1351212494862308</v>
      </c>
      <c r="AI10" s="11"/>
    </row>
    <row r="11" spans="1:36" ht="105" x14ac:dyDescent="0.25">
      <c r="A11" s="8">
        <v>3</v>
      </c>
      <c r="B11" s="1">
        <v>196</v>
      </c>
      <c r="C11" s="9">
        <v>6</v>
      </c>
      <c r="D11" s="40" t="s">
        <v>96</v>
      </c>
      <c r="E11" s="2" t="s">
        <v>91</v>
      </c>
      <c r="F11" s="2" t="s">
        <v>97</v>
      </c>
      <c r="G11" s="2" t="s">
        <v>3</v>
      </c>
      <c r="H11" s="2" t="s">
        <v>98</v>
      </c>
      <c r="I11" s="1" t="s">
        <v>99</v>
      </c>
      <c r="J11" s="1" t="s">
        <v>6</v>
      </c>
      <c r="K11" s="2" t="s">
        <v>61</v>
      </c>
      <c r="L11" s="1" t="s">
        <v>8</v>
      </c>
      <c r="M11" s="1">
        <v>1390</v>
      </c>
      <c r="N11" s="1">
        <v>1387</v>
      </c>
      <c r="O11" s="1">
        <v>1387</v>
      </c>
      <c r="P11" s="1">
        <v>1387</v>
      </c>
      <c r="Q11" s="6">
        <v>5551</v>
      </c>
      <c r="R11" s="6">
        <v>2444</v>
      </c>
      <c r="S11" s="6">
        <v>5551</v>
      </c>
      <c r="T11" s="1" t="s">
        <v>19</v>
      </c>
      <c r="U11" s="8">
        <v>3211</v>
      </c>
      <c r="V11" s="8">
        <v>4337</v>
      </c>
      <c r="W11" s="8">
        <v>4251</v>
      </c>
      <c r="X11" s="8">
        <v>6123</v>
      </c>
      <c r="Y11" s="4" t="s">
        <v>191</v>
      </c>
      <c r="Z11" s="4" t="s">
        <v>287</v>
      </c>
      <c r="AA11" s="4" t="s">
        <v>330</v>
      </c>
      <c r="AB11" s="4" t="s">
        <v>359</v>
      </c>
      <c r="AC11" s="5"/>
      <c r="AD11" s="12">
        <f t="shared" si="1"/>
        <v>2.3100719424460432</v>
      </c>
      <c r="AE11" s="12" t="str">
        <f>IF(V11*1/N11&gt;=100%,"100%")</f>
        <v>100%</v>
      </c>
      <c r="AF11" s="12">
        <f t="shared" si="2"/>
        <v>3.0648882480173034</v>
      </c>
      <c r="AG11" s="12">
        <f t="shared" si="3"/>
        <v>4.4145638067772168</v>
      </c>
      <c r="AH11" s="12">
        <f t="shared" si="0"/>
        <v>3.2631746657468543</v>
      </c>
      <c r="AI11" s="11"/>
    </row>
    <row r="12" spans="1:36" ht="270" x14ac:dyDescent="0.25">
      <c r="A12" s="8">
        <v>4</v>
      </c>
      <c r="B12" s="1">
        <v>193</v>
      </c>
      <c r="C12" s="9">
        <v>24</v>
      </c>
      <c r="D12" s="40" t="s">
        <v>100</v>
      </c>
      <c r="E12" s="2" t="s">
        <v>91</v>
      </c>
      <c r="F12" s="2" t="s">
        <v>101</v>
      </c>
      <c r="G12" s="2" t="s">
        <v>102</v>
      </c>
      <c r="H12" s="2" t="s">
        <v>4</v>
      </c>
      <c r="I12" s="1" t="s">
        <v>179</v>
      </c>
      <c r="J12" s="1" t="s">
        <v>6</v>
      </c>
      <c r="K12" s="2" t="s">
        <v>103</v>
      </c>
      <c r="L12" s="1" t="s">
        <v>8</v>
      </c>
      <c r="M12" s="1">
        <v>0</v>
      </c>
      <c r="N12" s="1">
        <v>93</v>
      </c>
      <c r="O12" s="1">
        <v>95</v>
      </c>
      <c r="P12" s="1">
        <v>97</v>
      </c>
      <c r="Q12" s="1">
        <v>97</v>
      </c>
      <c r="R12" s="1">
        <v>0</v>
      </c>
      <c r="S12" s="1">
        <v>97</v>
      </c>
      <c r="T12" s="1" t="s">
        <v>9</v>
      </c>
      <c r="U12" s="8">
        <v>0</v>
      </c>
      <c r="V12" s="8">
        <v>99</v>
      </c>
      <c r="W12" s="8">
        <v>80</v>
      </c>
      <c r="X12" s="8">
        <v>95</v>
      </c>
      <c r="Y12" s="4" t="s">
        <v>230</v>
      </c>
      <c r="Z12" s="4" t="s">
        <v>290</v>
      </c>
      <c r="AA12" s="4" t="s">
        <v>342</v>
      </c>
      <c r="AB12" s="4" t="s">
        <v>377</v>
      </c>
      <c r="AC12" s="5" t="s">
        <v>187</v>
      </c>
      <c r="AD12" s="12" t="e">
        <f>U12*1/M12</f>
        <v>#DIV/0!</v>
      </c>
      <c r="AE12" s="12" t="str">
        <f>IF(V12*1/N12&gt;=100%,"100%")</f>
        <v>100%</v>
      </c>
      <c r="AF12" s="12">
        <f t="shared" si="2"/>
        <v>0.84210526315789469</v>
      </c>
      <c r="AG12" s="12">
        <f t="shared" si="3"/>
        <v>0.97938144329896903</v>
      </c>
      <c r="AH12" s="12" t="e">
        <f t="shared" si="0"/>
        <v>#DIV/0!</v>
      </c>
      <c r="AI12" s="11"/>
    </row>
    <row r="13" spans="1:36" ht="300" x14ac:dyDescent="0.25">
      <c r="A13" s="8">
        <v>5</v>
      </c>
      <c r="B13" s="1">
        <v>190</v>
      </c>
      <c r="C13" s="9">
        <v>43</v>
      </c>
      <c r="D13" s="40" t="s">
        <v>104</v>
      </c>
      <c r="E13" s="2" t="s">
        <v>91</v>
      </c>
      <c r="F13" s="2" t="s">
        <v>105</v>
      </c>
      <c r="G13" s="2" t="s">
        <v>102</v>
      </c>
      <c r="H13" s="2" t="s">
        <v>4</v>
      </c>
      <c r="I13" s="1" t="s">
        <v>180</v>
      </c>
      <c r="J13" s="1" t="s">
        <v>6</v>
      </c>
      <c r="K13" s="2" t="s">
        <v>103</v>
      </c>
      <c r="L13" s="1" t="s">
        <v>8</v>
      </c>
      <c r="M13" s="1">
        <v>0</v>
      </c>
      <c r="N13" s="1">
        <v>65</v>
      </c>
      <c r="O13" s="1">
        <v>66</v>
      </c>
      <c r="P13" s="1">
        <v>68</v>
      </c>
      <c r="Q13" s="1">
        <v>68</v>
      </c>
      <c r="R13" s="1">
        <v>10</v>
      </c>
      <c r="S13" s="1">
        <v>68</v>
      </c>
      <c r="T13" s="1" t="s">
        <v>9</v>
      </c>
      <c r="U13" s="8">
        <v>0</v>
      </c>
      <c r="V13" s="8">
        <v>71</v>
      </c>
      <c r="W13" s="8">
        <v>80</v>
      </c>
      <c r="X13" s="8">
        <v>99</v>
      </c>
      <c r="Y13" s="4" t="s">
        <v>196</v>
      </c>
      <c r="Z13" s="4" t="s">
        <v>291</v>
      </c>
      <c r="AA13" s="4" t="s">
        <v>343</v>
      </c>
      <c r="AB13" s="4" t="s">
        <v>378</v>
      </c>
      <c r="AC13" s="5" t="s">
        <v>187</v>
      </c>
      <c r="AD13" s="12" t="e">
        <f t="shared" si="1"/>
        <v>#DIV/0!</v>
      </c>
      <c r="AE13" s="12" t="str">
        <f>IF(V13*1/N13&gt;=100%,"100%")</f>
        <v>100%</v>
      </c>
      <c r="AF13" s="12">
        <f t="shared" si="2"/>
        <v>1.2121212121212122</v>
      </c>
      <c r="AG13" s="12">
        <f t="shared" si="3"/>
        <v>1.4558823529411764</v>
      </c>
      <c r="AH13" s="12" t="e">
        <f t="shared" si="0"/>
        <v>#DIV/0!</v>
      </c>
      <c r="AI13" s="11"/>
    </row>
    <row r="14" spans="1:36" ht="409.5" x14ac:dyDescent="0.25">
      <c r="A14" s="8">
        <v>6</v>
      </c>
      <c r="B14" s="1">
        <v>114</v>
      </c>
      <c r="C14" s="9">
        <v>17</v>
      </c>
      <c r="D14" s="40" t="s">
        <v>106</v>
      </c>
      <c r="E14" s="2" t="s">
        <v>91</v>
      </c>
      <c r="F14" s="2" t="s">
        <v>318</v>
      </c>
      <c r="G14" s="2" t="s">
        <v>52</v>
      </c>
      <c r="H14" s="2" t="s">
        <v>4</v>
      </c>
      <c r="I14" s="1" t="s">
        <v>107</v>
      </c>
      <c r="J14" s="1" t="s">
        <v>6</v>
      </c>
      <c r="K14" s="2" t="s">
        <v>24</v>
      </c>
      <c r="L14" s="1" t="s">
        <v>8</v>
      </c>
      <c r="M14" s="1">
        <v>100</v>
      </c>
      <c r="N14" s="1">
        <v>100</v>
      </c>
      <c r="O14" s="1">
        <v>100</v>
      </c>
      <c r="P14" s="1">
        <v>100</v>
      </c>
      <c r="Q14" s="1">
        <v>100</v>
      </c>
      <c r="R14" s="1">
        <v>90</v>
      </c>
      <c r="S14" s="1">
        <v>100</v>
      </c>
      <c r="T14" s="1" t="s">
        <v>9</v>
      </c>
      <c r="U14" s="8">
        <v>0</v>
      </c>
      <c r="V14" s="8">
        <v>0</v>
      </c>
      <c r="W14" s="8">
        <v>0</v>
      </c>
      <c r="X14" s="8">
        <v>100</v>
      </c>
      <c r="Y14" s="5" t="s">
        <v>196</v>
      </c>
      <c r="Z14" s="4" t="s">
        <v>289</v>
      </c>
      <c r="AA14" s="4"/>
      <c r="AB14" s="4" t="s">
        <v>365</v>
      </c>
      <c r="AC14" s="5" t="s">
        <v>187</v>
      </c>
      <c r="AD14" s="12">
        <f t="shared" si="1"/>
        <v>0</v>
      </c>
      <c r="AE14" s="12">
        <f t="shared" ref="AE14:AE28" si="4">V14*1/N14</f>
        <v>0</v>
      </c>
      <c r="AF14" s="12">
        <f t="shared" si="2"/>
        <v>0</v>
      </c>
      <c r="AG14" s="12">
        <f t="shared" si="3"/>
        <v>1</v>
      </c>
      <c r="AH14" s="12">
        <f t="shared" si="0"/>
        <v>0.25</v>
      </c>
      <c r="AI14" s="11"/>
    </row>
    <row r="15" spans="1:36" ht="409.5" x14ac:dyDescent="0.25">
      <c r="A15" s="8">
        <v>7</v>
      </c>
      <c r="B15" s="1">
        <v>218</v>
      </c>
      <c r="C15" s="9">
        <v>26</v>
      </c>
      <c r="D15" s="40" t="s">
        <v>108</v>
      </c>
      <c r="E15" s="2" t="s">
        <v>91</v>
      </c>
      <c r="F15" s="2" t="s">
        <v>109</v>
      </c>
      <c r="G15" s="2" t="s">
        <v>38</v>
      </c>
      <c r="H15" s="2" t="s">
        <v>4</v>
      </c>
      <c r="I15" s="1" t="s">
        <v>110</v>
      </c>
      <c r="J15" s="1" t="s">
        <v>6</v>
      </c>
      <c r="K15" s="2" t="s">
        <v>111</v>
      </c>
      <c r="L15" s="1" t="s">
        <v>8</v>
      </c>
      <c r="M15" s="1">
        <v>20</v>
      </c>
      <c r="N15" s="1">
        <v>55</v>
      </c>
      <c r="O15" s="1">
        <v>82</v>
      </c>
      <c r="P15" s="1">
        <v>100</v>
      </c>
      <c r="Q15" s="1">
        <v>100</v>
      </c>
      <c r="R15" s="1">
        <v>10</v>
      </c>
      <c r="S15" s="1">
        <v>100</v>
      </c>
      <c r="T15" s="1" t="s">
        <v>9</v>
      </c>
      <c r="U15" s="21">
        <v>20</v>
      </c>
      <c r="V15" s="8">
        <v>55</v>
      </c>
      <c r="W15" s="8">
        <v>82</v>
      </c>
      <c r="X15" s="8">
        <v>100</v>
      </c>
      <c r="Y15" s="5" t="s">
        <v>206</v>
      </c>
      <c r="Z15" s="4" t="s">
        <v>307</v>
      </c>
      <c r="AA15" s="4" t="s">
        <v>332</v>
      </c>
      <c r="AB15" s="4" t="s">
        <v>385</v>
      </c>
      <c r="AC15" s="5"/>
      <c r="AD15" s="12">
        <f t="shared" si="1"/>
        <v>1</v>
      </c>
      <c r="AE15" s="12">
        <f t="shared" si="4"/>
        <v>1</v>
      </c>
      <c r="AF15" s="12">
        <f t="shared" si="2"/>
        <v>1</v>
      </c>
      <c r="AG15" s="12">
        <f t="shared" si="3"/>
        <v>1</v>
      </c>
      <c r="AH15" s="12">
        <f t="shared" si="0"/>
        <v>1</v>
      </c>
      <c r="AI15" s="11"/>
    </row>
    <row r="16" spans="1:36" ht="409.5" x14ac:dyDescent="0.25">
      <c r="A16" s="8">
        <v>8</v>
      </c>
      <c r="B16" s="1">
        <v>191</v>
      </c>
      <c r="C16" s="9">
        <v>34</v>
      </c>
      <c r="D16" s="40" t="s">
        <v>112</v>
      </c>
      <c r="E16" s="2" t="s">
        <v>91</v>
      </c>
      <c r="F16" s="2" t="s">
        <v>113</v>
      </c>
      <c r="G16" s="2" t="s">
        <v>47</v>
      </c>
      <c r="H16" s="2" t="s">
        <v>4</v>
      </c>
      <c r="I16" s="1" t="s">
        <v>114</v>
      </c>
      <c r="J16" s="1" t="s">
        <v>6</v>
      </c>
      <c r="K16" s="2" t="s">
        <v>57</v>
      </c>
      <c r="L16" s="1" t="s">
        <v>8</v>
      </c>
      <c r="M16" s="1">
        <v>5</v>
      </c>
      <c r="N16" s="1">
        <v>60</v>
      </c>
      <c r="O16" s="1">
        <v>80</v>
      </c>
      <c r="P16" s="1">
        <v>100</v>
      </c>
      <c r="Q16" s="1">
        <v>100</v>
      </c>
      <c r="R16" s="1">
        <v>50</v>
      </c>
      <c r="S16" s="1">
        <v>100</v>
      </c>
      <c r="T16" s="1" t="s">
        <v>9</v>
      </c>
      <c r="U16" s="8">
        <v>5</v>
      </c>
      <c r="V16" s="8">
        <v>60</v>
      </c>
      <c r="W16" s="8">
        <v>80</v>
      </c>
      <c r="X16" s="8">
        <v>100</v>
      </c>
      <c r="Y16" s="5" t="s">
        <v>215</v>
      </c>
      <c r="Z16" s="4" t="s">
        <v>308</v>
      </c>
      <c r="AA16" s="4" t="s">
        <v>347</v>
      </c>
      <c r="AB16" s="4" t="s">
        <v>372</v>
      </c>
      <c r="AC16" s="5" t="s">
        <v>216</v>
      </c>
      <c r="AD16" s="12">
        <f t="shared" si="1"/>
        <v>1</v>
      </c>
      <c r="AE16" s="12">
        <f t="shared" si="4"/>
        <v>1</v>
      </c>
      <c r="AF16" s="12">
        <f t="shared" si="2"/>
        <v>1</v>
      </c>
      <c r="AG16" s="12">
        <f t="shared" si="3"/>
        <v>1</v>
      </c>
      <c r="AH16" s="12">
        <f>AVERAGE(AD16:AF16)</f>
        <v>1</v>
      </c>
      <c r="AI16" s="11"/>
    </row>
    <row r="17" spans="1:35" ht="210" x14ac:dyDescent="0.25">
      <c r="A17" s="8">
        <v>9</v>
      </c>
      <c r="B17" s="1">
        <v>192</v>
      </c>
      <c r="C17" s="9">
        <v>41</v>
      </c>
      <c r="D17" s="40" t="s">
        <v>115</v>
      </c>
      <c r="E17" s="2" t="s">
        <v>91</v>
      </c>
      <c r="F17" s="2" t="s">
        <v>231</v>
      </c>
      <c r="G17" s="2" t="s">
        <v>22</v>
      </c>
      <c r="H17" s="2" t="s">
        <v>4</v>
      </c>
      <c r="I17" s="1" t="s">
        <v>116</v>
      </c>
      <c r="J17" s="1" t="s">
        <v>6</v>
      </c>
      <c r="K17" s="2" t="s">
        <v>24</v>
      </c>
      <c r="L17" s="1" t="s">
        <v>8</v>
      </c>
      <c r="M17" s="1">
        <v>0</v>
      </c>
      <c r="N17" s="1">
        <v>85</v>
      </c>
      <c r="O17" s="1">
        <v>85</v>
      </c>
      <c r="P17" s="1">
        <v>85</v>
      </c>
      <c r="Q17" s="1">
        <v>85</v>
      </c>
      <c r="R17" s="1">
        <v>10</v>
      </c>
      <c r="S17" s="1">
        <v>85</v>
      </c>
      <c r="T17" s="1" t="s">
        <v>9</v>
      </c>
      <c r="U17" s="8">
        <v>0</v>
      </c>
      <c r="V17" s="8">
        <v>98.99</v>
      </c>
      <c r="W17" s="8">
        <v>106.63</v>
      </c>
      <c r="X17" s="8">
        <v>122.4</v>
      </c>
      <c r="Y17" s="4" t="s">
        <v>196</v>
      </c>
      <c r="Z17" s="4" t="s">
        <v>309</v>
      </c>
      <c r="AA17" s="4" t="s">
        <v>319</v>
      </c>
      <c r="AB17" s="4" t="s">
        <v>399</v>
      </c>
      <c r="AC17" s="5" t="s">
        <v>187</v>
      </c>
      <c r="AD17" s="12" t="e">
        <f t="shared" si="1"/>
        <v>#DIV/0!</v>
      </c>
      <c r="AE17" s="12" t="str">
        <f>IF(V17*1/N17&gt;=100%,"100%")</f>
        <v>100%</v>
      </c>
      <c r="AF17" s="12">
        <f t="shared" si="2"/>
        <v>1.254470588235294</v>
      </c>
      <c r="AG17" s="12">
        <f t="shared" si="3"/>
        <v>1.4400000000000002</v>
      </c>
      <c r="AH17" s="12">
        <f>AVERAGE(AE17:AF17)</f>
        <v>1.254470588235294</v>
      </c>
      <c r="AI17" s="11"/>
    </row>
    <row r="18" spans="1:35" ht="120" x14ac:dyDescent="0.25">
      <c r="A18" s="8">
        <v>10</v>
      </c>
      <c r="B18" s="1">
        <v>107</v>
      </c>
      <c r="C18" s="9">
        <v>5</v>
      </c>
      <c r="D18" s="40" t="s">
        <v>117</v>
      </c>
      <c r="E18" s="2" t="s">
        <v>91</v>
      </c>
      <c r="F18" s="2" t="s">
        <v>118</v>
      </c>
      <c r="G18" s="2" t="s">
        <v>119</v>
      </c>
      <c r="H18" s="2" t="s">
        <v>4</v>
      </c>
      <c r="I18" s="1" t="s">
        <v>120</v>
      </c>
      <c r="J18" s="1" t="s">
        <v>6</v>
      </c>
      <c r="K18" s="2" t="s">
        <v>40</v>
      </c>
      <c r="L18" s="1" t="s">
        <v>8</v>
      </c>
      <c r="M18" s="1">
        <v>0</v>
      </c>
      <c r="N18" s="1">
        <v>0</v>
      </c>
      <c r="O18" s="1">
        <v>60</v>
      </c>
      <c r="P18" s="1">
        <v>65</v>
      </c>
      <c r="Q18" s="1">
        <v>100</v>
      </c>
      <c r="R18" s="1">
        <v>40</v>
      </c>
      <c r="S18" s="1">
        <v>100</v>
      </c>
      <c r="T18" s="1" t="s">
        <v>9</v>
      </c>
      <c r="U18" s="8">
        <v>0</v>
      </c>
      <c r="V18" s="8">
        <v>0</v>
      </c>
      <c r="W18" s="8">
        <v>60</v>
      </c>
      <c r="X18" s="8">
        <v>65</v>
      </c>
      <c r="Y18" s="4" t="s">
        <v>232</v>
      </c>
      <c r="Z18" s="4"/>
      <c r="AA18" s="4" t="s">
        <v>333</v>
      </c>
      <c r="AB18" s="4" t="s">
        <v>384</v>
      </c>
      <c r="AC18" s="5"/>
      <c r="AD18" s="12" t="e">
        <f t="shared" si="1"/>
        <v>#DIV/0!</v>
      </c>
      <c r="AE18" s="12" t="e">
        <f t="shared" si="4"/>
        <v>#DIV/0!</v>
      </c>
      <c r="AF18" s="12">
        <f t="shared" si="2"/>
        <v>1</v>
      </c>
      <c r="AG18" s="12">
        <f t="shared" si="3"/>
        <v>1</v>
      </c>
      <c r="AH18" s="12">
        <f>AVERAGE(AF18)</f>
        <v>1</v>
      </c>
      <c r="AI18" s="11"/>
    </row>
    <row r="19" spans="1:35" ht="255" x14ac:dyDescent="0.25">
      <c r="A19" s="8">
        <v>11</v>
      </c>
      <c r="B19" s="1">
        <v>125</v>
      </c>
      <c r="C19" s="9">
        <v>28</v>
      </c>
      <c r="D19" s="40" t="s">
        <v>121</v>
      </c>
      <c r="E19" s="2" t="s">
        <v>91</v>
      </c>
      <c r="F19" s="2" t="s">
        <v>122</v>
      </c>
      <c r="G19" s="2" t="s">
        <v>29</v>
      </c>
      <c r="H19" s="2" t="s">
        <v>4</v>
      </c>
      <c r="I19" s="1" t="s">
        <v>123</v>
      </c>
      <c r="J19" s="1" t="s">
        <v>6</v>
      </c>
      <c r="K19" s="2" t="s">
        <v>124</v>
      </c>
      <c r="L19" s="1" t="s">
        <v>8</v>
      </c>
      <c r="M19" s="1">
        <v>90</v>
      </c>
      <c r="N19" s="1">
        <v>100</v>
      </c>
      <c r="O19" s="1">
        <v>100</v>
      </c>
      <c r="P19" s="1">
        <v>100</v>
      </c>
      <c r="Q19" s="1">
        <v>100</v>
      </c>
      <c r="R19" s="1">
        <v>89.5</v>
      </c>
      <c r="S19" s="1">
        <v>100</v>
      </c>
      <c r="T19" s="1" t="s">
        <v>9</v>
      </c>
      <c r="U19" s="8">
        <v>98</v>
      </c>
      <c r="V19" s="8">
        <v>99.99</v>
      </c>
      <c r="W19" s="8">
        <v>100</v>
      </c>
      <c r="X19" s="8">
        <v>100</v>
      </c>
      <c r="Y19" s="4" t="s">
        <v>208</v>
      </c>
      <c r="Z19" s="4" t="s">
        <v>237</v>
      </c>
      <c r="AA19" s="4" t="s">
        <v>324</v>
      </c>
      <c r="AB19" s="4" t="s">
        <v>381</v>
      </c>
      <c r="AC19" s="5"/>
      <c r="AD19" s="12">
        <f t="shared" si="1"/>
        <v>1.0888888888888888</v>
      </c>
      <c r="AE19" s="12">
        <f t="shared" si="4"/>
        <v>0.9998999999999999</v>
      </c>
      <c r="AF19" s="12">
        <f t="shared" si="2"/>
        <v>1</v>
      </c>
      <c r="AG19" s="12">
        <f t="shared" si="3"/>
        <v>1</v>
      </c>
      <c r="AH19" s="12">
        <f>AVERAGE(AD19:AF19)</f>
        <v>1.0295962962962963</v>
      </c>
      <c r="AI19" s="11"/>
    </row>
    <row r="20" spans="1:35" ht="150" x14ac:dyDescent="0.25">
      <c r="A20" s="8">
        <v>12</v>
      </c>
      <c r="B20" s="1">
        <v>119</v>
      </c>
      <c r="C20" s="9">
        <v>22</v>
      </c>
      <c r="D20" s="40" t="s">
        <v>125</v>
      </c>
      <c r="E20" s="2" t="s">
        <v>91</v>
      </c>
      <c r="F20" s="2" t="s">
        <v>126</v>
      </c>
      <c r="G20" s="2" t="s">
        <v>52</v>
      </c>
      <c r="H20" s="2" t="s">
        <v>4</v>
      </c>
      <c r="I20" s="1" t="s">
        <v>127</v>
      </c>
      <c r="J20" s="1" t="s">
        <v>6</v>
      </c>
      <c r="K20" s="2" t="s">
        <v>128</v>
      </c>
      <c r="L20" s="1" t="s">
        <v>8</v>
      </c>
      <c r="M20" s="1">
        <v>66</v>
      </c>
      <c r="N20" s="1">
        <v>100</v>
      </c>
      <c r="O20" s="1">
        <v>100</v>
      </c>
      <c r="P20" s="1">
        <v>100</v>
      </c>
      <c r="Q20" s="1">
        <v>100</v>
      </c>
      <c r="R20" s="1">
        <v>33</v>
      </c>
      <c r="S20" s="1">
        <v>100</v>
      </c>
      <c r="T20" s="1" t="s">
        <v>9</v>
      </c>
      <c r="U20" s="8">
        <v>66</v>
      </c>
      <c r="V20" s="8">
        <v>93</v>
      </c>
      <c r="W20" s="8">
        <v>100</v>
      </c>
      <c r="X20" s="8">
        <v>100</v>
      </c>
      <c r="Y20" s="4" t="s">
        <v>204</v>
      </c>
      <c r="Z20" s="4" t="s">
        <v>300</v>
      </c>
      <c r="AA20" s="4" t="s">
        <v>326</v>
      </c>
      <c r="AB20" s="4" t="s">
        <v>366</v>
      </c>
      <c r="AC20" s="5"/>
      <c r="AD20" s="12">
        <f t="shared" si="1"/>
        <v>1</v>
      </c>
      <c r="AE20" s="12">
        <f t="shared" si="4"/>
        <v>0.93</v>
      </c>
      <c r="AF20" s="12">
        <f t="shared" si="2"/>
        <v>1</v>
      </c>
      <c r="AG20" s="12">
        <f t="shared" si="3"/>
        <v>1</v>
      </c>
      <c r="AH20" s="12">
        <f>AVERAGE(AD20:AF20)</f>
        <v>0.97666666666666668</v>
      </c>
      <c r="AI20" s="11"/>
    </row>
    <row r="21" spans="1:35" ht="135" x14ac:dyDescent="0.25">
      <c r="A21" s="8">
        <v>13</v>
      </c>
      <c r="B21" s="1">
        <v>108</v>
      </c>
      <c r="C21" s="9">
        <v>8</v>
      </c>
      <c r="D21" s="40" t="s">
        <v>129</v>
      </c>
      <c r="E21" s="2" t="s">
        <v>91</v>
      </c>
      <c r="F21" s="2" t="s">
        <v>130</v>
      </c>
      <c r="G21" s="2" t="s">
        <v>3</v>
      </c>
      <c r="H21" s="2" t="s">
        <v>4</v>
      </c>
      <c r="I21" s="1" t="s">
        <v>131</v>
      </c>
      <c r="J21" s="1" t="s">
        <v>6</v>
      </c>
      <c r="K21" s="2" t="s">
        <v>132</v>
      </c>
      <c r="L21" s="1" t="s">
        <v>8</v>
      </c>
      <c r="M21" s="1">
        <v>25</v>
      </c>
      <c r="N21" s="1">
        <v>50</v>
      </c>
      <c r="O21" s="1">
        <v>75</v>
      </c>
      <c r="P21" s="1">
        <v>100</v>
      </c>
      <c r="Q21" s="1">
        <v>100</v>
      </c>
      <c r="R21" s="1">
        <v>0</v>
      </c>
      <c r="S21" s="1">
        <v>100</v>
      </c>
      <c r="T21" s="1" t="s">
        <v>9</v>
      </c>
      <c r="U21" s="8">
        <v>52</v>
      </c>
      <c r="V21" s="8">
        <v>63</v>
      </c>
      <c r="W21" s="8">
        <v>75</v>
      </c>
      <c r="X21" s="8">
        <v>100</v>
      </c>
      <c r="Y21" s="4" t="s">
        <v>233</v>
      </c>
      <c r="Z21" s="4" t="s">
        <v>288</v>
      </c>
      <c r="AA21" s="4" t="s">
        <v>331</v>
      </c>
      <c r="AB21" s="4" t="s">
        <v>360</v>
      </c>
      <c r="AC21" s="5"/>
      <c r="AD21" s="12">
        <f t="shared" si="1"/>
        <v>2.08</v>
      </c>
      <c r="AE21" s="12" t="str">
        <f>IF(V21*1/N21&gt;=100%,"100%")</f>
        <v>100%</v>
      </c>
      <c r="AF21" s="12">
        <f t="shared" si="2"/>
        <v>1</v>
      </c>
      <c r="AG21" s="12">
        <f t="shared" si="3"/>
        <v>1</v>
      </c>
      <c r="AH21" s="12">
        <f>AVERAGE(AD21:AF21)</f>
        <v>1.54</v>
      </c>
      <c r="AI21" s="11"/>
    </row>
    <row r="22" spans="1:35" ht="150" x14ac:dyDescent="0.25">
      <c r="A22" s="8">
        <v>14</v>
      </c>
      <c r="B22" s="1">
        <v>135</v>
      </c>
      <c r="C22" s="9">
        <v>38</v>
      </c>
      <c r="D22" s="40" t="s">
        <v>133</v>
      </c>
      <c r="E22" s="2" t="s">
        <v>91</v>
      </c>
      <c r="F22" s="2" t="s">
        <v>46</v>
      </c>
      <c r="G22" s="2" t="s">
        <v>47</v>
      </c>
      <c r="H22" s="2" t="s">
        <v>4</v>
      </c>
      <c r="I22" s="1" t="s">
        <v>134</v>
      </c>
      <c r="J22" s="1" t="s">
        <v>6</v>
      </c>
      <c r="K22" s="2" t="s">
        <v>49</v>
      </c>
      <c r="L22" s="1" t="s">
        <v>8</v>
      </c>
      <c r="M22" s="1">
        <v>50</v>
      </c>
      <c r="N22" s="1">
        <v>100</v>
      </c>
      <c r="O22" s="1">
        <v>0</v>
      </c>
      <c r="P22" s="1">
        <v>0</v>
      </c>
      <c r="Q22" s="1">
        <v>100</v>
      </c>
      <c r="R22" s="1">
        <v>0</v>
      </c>
      <c r="S22" s="1">
        <v>100</v>
      </c>
      <c r="T22" s="1" t="s">
        <v>9</v>
      </c>
      <c r="U22" s="8">
        <v>80</v>
      </c>
      <c r="V22" s="8">
        <v>100</v>
      </c>
      <c r="W22" s="8"/>
      <c r="X22" s="8"/>
      <c r="Y22" s="4" t="s">
        <v>219</v>
      </c>
      <c r="Z22" s="4" t="s">
        <v>302</v>
      </c>
      <c r="AA22" s="4"/>
      <c r="AB22" s="4"/>
      <c r="AC22" s="5"/>
      <c r="AD22" s="12">
        <f t="shared" si="1"/>
        <v>1.6</v>
      </c>
      <c r="AE22" s="12">
        <f t="shared" si="4"/>
        <v>1</v>
      </c>
      <c r="AF22" s="12" t="e">
        <f t="shared" si="2"/>
        <v>#DIV/0!</v>
      </c>
      <c r="AG22" s="12" t="e">
        <f t="shared" si="3"/>
        <v>#DIV/0!</v>
      </c>
      <c r="AH22" s="12">
        <f>AVERAGE(AD22:AE22)</f>
        <v>1.3</v>
      </c>
      <c r="AI22" s="11"/>
    </row>
    <row r="23" spans="1:35" ht="240" x14ac:dyDescent="0.25">
      <c r="A23" s="8">
        <v>15</v>
      </c>
      <c r="B23" s="1">
        <v>110</v>
      </c>
      <c r="C23" s="9">
        <v>13</v>
      </c>
      <c r="D23" s="40" t="s">
        <v>135</v>
      </c>
      <c r="E23" s="2" t="s">
        <v>91</v>
      </c>
      <c r="F23" s="2" t="s">
        <v>136</v>
      </c>
      <c r="G23" s="2" t="s">
        <v>42</v>
      </c>
      <c r="H23" s="2" t="s">
        <v>4</v>
      </c>
      <c r="I23" s="1" t="s">
        <v>137</v>
      </c>
      <c r="J23" s="1" t="s">
        <v>6</v>
      </c>
      <c r="K23" s="2" t="s">
        <v>44</v>
      </c>
      <c r="L23" s="1" t="s">
        <v>138</v>
      </c>
      <c r="M23" s="1">
        <v>1.5</v>
      </c>
      <c r="N23" s="1">
        <v>1.45</v>
      </c>
      <c r="O23" s="1">
        <v>1.45</v>
      </c>
      <c r="P23" s="1">
        <v>1.4</v>
      </c>
      <c r="Q23" s="1">
        <v>1.35</v>
      </c>
      <c r="R23" s="1">
        <v>0</v>
      </c>
      <c r="S23" s="1">
        <v>1</v>
      </c>
      <c r="T23" s="1" t="s">
        <v>9</v>
      </c>
      <c r="U23" s="8">
        <v>1.73</v>
      </c>
      <c r="V23" s="8">
        <v>0.54</v>
      </c>
      <c r="W23" s="8">
        <v>0.38</v>
      </c>
      <c r="X23" s="8">
        <v>0.34</v>
      </c>
      <c r="Y23" s="4" t="s">
        <v>195</v>
      </c>
      <c r="Z23" s="4" t="s">
        <v>295</v>
      </c>
      <c r="AA23" s="4" t="s">
        <v>321</v>
      </c>
      <c r="AB23" s="4" t="s">
        <v>382</v>
      </c>
      <c r="AC23" s="5" t="s">
        <v>187</v>
      </c>
      <c r="AD23" s="12">
        <f>1-((U23*1/M23)-1)</f>
        <v>0.84666666666666668</v>
      </c>
      <c r="AE23" s="12" t="str">
        <f>IF(1-((V23*1/N23)-1)&gt;=100%,"100%")</f>
        <v>100%</v>
      </c>
      <c r="AF23" s="12">
        <f t="shared" ref="AF23:AG23" si="5">1-((W23*1/O23)-1)</f>
        <v>1.7379310344827585</v>
      </c>
      <c r="AG23" s="12">
        <f t="shared" si="5"/>
        <v>1.7571428571428571</v>
      </c>
      <c r="AH23" s="12">
        <f>AVERAGE(AD23:AF23)</f>
        <v>1.2922988505747126</v>
      </c>
      <c r="AI23" s="11"/>
    </row>
    <row r="24" spans="1:35" ht="195" x14ac:dyDescent="0.25">
      <c r="A24" s="8">
        <v>16</v>
      </c>
      <c r="B24" s="1">
        <v>115</v>
      </c>
      <c r="C24" s="9">
        <v>18</v>
      </c>
      <c r="D24" s="40" t="s">
        <v>139</v>
      </c>
      <c r="E24" s="2" t="s">
        <v>91</v>
      </c>
      <c r="F24" s="2" t="s">
        <v>140</v>
      </c>
      <c r="G24" s="2" t="s">
        <v>42</v>
      </c>
      <c r="H24" s="2" t="s">
        <v>4</v>
      </c>
      <c r="I24" s="1" t="s">
        <v>141</v>
      </c>
      <c r="J24" s="1" t="s">
        <v>6</v>
      </c>
      <c r="K24" s="2" t="s">
        <v>142</v>
      </c>
      <c r="L24" s="1" t="s">
        <v>8</v>
      </c>
      <c r="M24" s="1">
        <v>100</v>
      </c>
      <c r="N24" s="1">
        <v>100</v>
      </c>
      <c r="O24" s="1">
        <v>100</v>
      </c>
      <c r="P24" s="1">
        <v>100</v>
      </c>
      <c r="Q24" s="1">
        <v>100</v>
      </c>
      <c r="R24" s="1">
        <v>0</v>
      </c>
      <c r="S24" s="1">
        <v>100</v>
      </c>
      <c r="T24" s="1" t="s">
        <v>9</v>
      </c>
      <c r="U24" s="8">
        <v>100</v>
      </c>
      <c r="V24" s="8">
        <v>100</v>
      </c>
      <c r="W24" s="8">
        <v>100</v>
      </c>
      <c r="X24" s="8">
        <v>100</v>
      </c>
      <c r="Y24" s="4" t="s">
        <v>200</v>
      </c>
      <c r="Z24" s="4" t="s">
        <v>296</v>
      </c>
      <c r="AA24" s="4" t="s">
        <v>320</v>
      </c>
      <c r="AB24" s="4" t="s">
        <v>380</v>
      </c>
      <c r="AC24" s="5" t="s">
        <v>187</v>
      </c>
      <c r="AD24" s="12">
        <f t="shared" si="1"/>
        <v>1</v>
      </c>
      <c r="AE24" s="12">
        <f t="shared" si="4"/>
        <v>1</v>
      </c>
      <c r="AF24" s="12">
        <f t="shared" si="2"/>
        <v>1</v>
      </c>
      <c r="AG24" s="12">
        <f t="shared" si="3"/>
        <v>1</v>
      </c>
      <c r="AH24" s="12">
        <f>AVERAGE(AD24:AF24)</f>
        <v>1</v>
      </c>
      <c r="AI24" s="11"/>
    </row>
    <row r="25" spans="1:35" ht="67.5" x14ac:dyDescent="0.25">
      <c r="A25" s="8">
        <v>17</v>
      </c>
      <c r="B25" s="1">
        <v>197</v>
      </c>
      <c r="C25" s="9">
        <v>11</v>
      </c>
      <c r="D25" s="40" t="s">
        <v>143</v>
      </c>
      <c r="E25" s="2" t="s">
        <v>91</v>
      </c>
      <c r="F25" s="2" t="s">
        <v>67</v>
      </c>
      <c r="G25" s="2" t="s">
        <v>11</v>
      </c>
      <c r="H25" s="2" t="s">
        <v>98</v>
      </c>
      <c r="I25" s="1" t="s">
        <v>144</v>
      </c>
      <c r="J25" s="1" t="s">
        <v>6</v>
      </c>
      <c r="K25" s="2" t="s">
        <v>69</v>
      </c>
      <c r="L25" s="1" t="s">
        <v>8</v>
      </c>
      <c r="M25" s="1">
        <v>0</v>
      </c>
      <c r="N25" s="1">
        <v>100</v>
      </c>
      <c r="O25" s="1">
        <v>100</v>
      </c>
      <c r="P25" s="1">
        <v>100</v>
      </c>
      <c r="Q25" s="1">
        <v>100</v>
      </c>
      <c r="R25" s="1">
        <v>0</v>
      </c>
      <c r="S25" s="1">
        <v>100</v>
      </c>
      <c r="T25" s="1" t="s">
        <v>9</v>
      </c>
      <c r="U25" s="8"/>
      <c r="V25" s="5"/>
      <c r="W25" s="5"/>
      <c r="X25" s="5">
        <v>100</v>
      </c>
      <c r="Y25" s="5" t="s">
        <v>197</v>
      </c>
      <c r="Z25" s="4"/>
      <c r="AA25" s="5"/>
      <c r="AB25" s="4"/>
      <c r="AC25" s="5"/>
      <c r="AD25" s="12" t="e">
        <f t="shared" si="1"/>
        <v>#DIV/0!</v>
      </c>
      <c r="AE25" s="12">
        <f t="shared" si="4"/>
        <v>0</v>
      </c>
      <c r="AF25" s="12">
        <f t="shared" si="2"/>
        <v>0</v>
      </c>
      <c r="AG25" s="12">
        <f t="shared" si="3"/>
        <v>1</v>
      </c>
      <c r="AH25" s="12">
        <f>AVERAGE(AE25:AF25)</f>
        <v>0</v>
      </c>
      <c r="AI25" s="11"/>
    </row>
    <row r="26" spans="1:35" ht="409.5" x14ac:dyDescent="0.25">
      <c r="A26" s="8">
        <v>18</v>
      </c>
      <c r="B26" s="1">
        <v>106</v>
      </c>
      <c r="C26" s="9">
        <v>4</v>
      </c>
      <c r="D26" s="40" t="s">
        <v>145</v>
      </c>
      <c r="E26" s="2" t="s">
        <v>91</v>
      </c>
      <c r="F26" s="2" t="s">
        <v>146</v>
      </c>
      <c r="G26" s="2" t="s">
        <v>11</v>
      </c>
      <c r="H26" s="2" t="s">
        <v>4</v>
      </c>
      <c r="I26" s="1" t="s">
        <v>147</v>
      </c>
      <c r="J26" s="1" t="s">
        <v>6</v>
      </c>
      <c r="K26" s="2" t="s">
        <v>148</v>
      </c>
      <c r="L26" s="1" t="s">
        <v>8</v>
      </c>
      <c r="M26" s="1">
        <v>100</v>
      </c>
      <c r="N26" s="1">
        <v>100</v>
      </c>
      <c r="O26" s="1">
        <v>100</v>
      </c>
      <c r="P26" s="1">
        <v>100</v>
      </c>
      <c r="Q26" s="1">
        <v>100</v>
      </c>
      <c r="R26" s="1">
        <v>10</v>
      </c>
      <c r="S26" s="1">
        <v>100</v>
      </c>
      <c r="T26" s="1" t="s">
        <v>9</v>
      </c>
      <c r="U26" s="8">
        <v>100</v>
      </c>
      <c r="V26" s="5">
        <v>100</v>
      </c>
      <c r="W26" s="5">
        <v>100</v>
      </c>
      <c r="X26" s="5">
        <v>100</v>
      </c>
      <c r="Y26" s="4" t="s">
        <v>190</v>
      </c>
      <c r="Z26" s="4" t="s">
        <v>303</v>
      </c>
      <c r="AA26" s="4" t="s">
        <v>322</v>
      </c>
      <c r="AB26" s="4" t="s">
        <v>369</v>
      </c>
      <c r="AC26" s="5" t="s">
        <v>187</v>
      </c>
      <c r="AD26" s="12">
        <f t="shared" si="1"/>
        <v>1</v>
      </c>
      <c r="AE26" s="12">
        <f t="shared" si="4"/>
        <v>1</v>
      </c>
      <c r="AF26" s="12">
        <f t="shared" si="2"/>
        <v>1</v>
      </c>
      <c r="AG26" s="12">
        <f t="shared" si="3"/>
        <v>1</v>
      </c>
      <c r="AH26" s="12">
        <f>AVERAGE(AD26:AF26)</f>
        <v>1</v>
      </c>
      <c r="AI26" s="11"/>
    </row>
    <row r="27" spans="1:35" ht="409.5" x14ac:dyDescent="0.25">
      <c r="A27" s="8">
        <v>19</v>
      </c>
      <c r="B27" s="1">
        <v>116</v>
      </c>
      <c r="C27" s="9">
        <v>19</v>
      </c>
      <c r="D27" s="40" t="s">
        <v>149</v>
      </c>
      <c r="E27" s="2" t="s">
        <v>91</v>
      </c>
      <c r="F27" s="2" t="s">
        <v>150</v>
      </c>
      <c r="G27" s="2" t="s">
        <v>52</v>
      </c>
      <c r="H27" s="2" t="s">
        <v>4</v>
      </c>
      <c r="I27" s="1" t="s">
        <v>151</v>
      </c>
      <c r="J27" s="1" t="s">
        <v>6</v>
      </c>
      <c r="K27" s="2" t="s">
        <v>152</v>
      </c>
      <c r="L27" s="1" t="s">
        <v>8</v>
      </c>
      <c r="M27" s="1">
        <v>100</v>
      </c>
      <c r="N27" s="1">
        <v>100</v>
      </c>
      <c r="O27" s="1">
        <v>100</v>
      </c>
      <c r="P27" s="1">
        <v>100</v>
      </c>
      <c r="Q27" s="1">
        <v>100</v>
      </c>
      <c r="R27" s="1">
        <v>0</v>
      </c>
      <c r="S27" s="1">
        <v>100</v>
      </c>
      <c r="T27" s="1" t="s">
        <v>9</v>
      </c>
      <c r="U27" s="8">
        <v>59.4</v>
      </c>
      <c r="V27" s="5">
        <v>85</v>
      </c>
      <c r="W27" s="5">
        <v>0</v>
      </c>
      <c r="X27" s="5">
        <v>18</v>
      </c>
      <c r="Y27" s="4" t="s">
        <v>201</v>
      </c>
      <c r="Z27" s="4" t="s">
        <v>298</v>
      </c>
      <c r="AA27" s="4" t="s">
        <v>327</v>
      </c>
      <c r="AB27" s="4" t="s">
        <v>367</v>
      </c>
      <c r="AC27" s="5" t="s">
        <v>187</v>
      </c>
      <c r="AD27" s="12">
        <f t="shared" si="1"/>
        <v>0.59399999999999997</v>
      </c>
      <c r="AE27" s="12">
        <f t="shared" si="4"/>
        <v>0.85</v>
      </c>
      <c r="AF27" s="12">
        <f t="shared" si="2"/>
        <v>0</v>
      </c>
      <c r="AG27" s="12">
        <f t="shared" si="3"/>
        <v>0.18</v>
      </c>
      <c r="AH27" s="12">
        <f>AVERAGE(AD27:AF27)</f>
        <v>0.48133333333333334</v>
      </c>
      <c r="AI27" s="11"/>
    </row>
    <row r="28" spans="1:35" ht="409.5" x14ac:dyDescent="0.25">
      <c r="A28" s="8">
        <v>20</v>
      </c>
      <c r="B28" s="1">
        <v>118</v>
      </c>
      <c r="C28" s="9">
        <v>21</v>
      </c>
      <c r="D28" s="40" t="s">
        <v>153</v>
      </c>
      <c r="E28" s="2" t="s">
        <v>91</v>
      </c>
      <c r="F28" s="2" t="s">
        <v>154</v>
      </c>
      <c r="G28" s="2" t="s">
        <v>52</v>
      </c>
      <c r="H28" s="2" t="s">
        <v>4</v>
      </c>
      <c r="I28" s="1" t="s">
        <v>155</v>
      </c>
      <c r="J28" s="1" t="s">
        <v>6</v>
      </c>
      <c r="K28" s="2" t="s">
        <v>156</v>
      </c>
      <c r="L28" s="1" t="s">
        <v>8</v>
      </c>
      <c r="M28" s="1">
        <v>30</v>
      </c>
      <c r="N28" s="1">
        <v>20</v>
      </c>
      <c r="O28" s="1">
        <v>25</v>
      </c>
      <c r="P28" s="1">
        <v>25</v>
      </c>
      <c r="Q28" s="1">
        <v>100</v>
      </c>
      <c r="R28" s="1">
        <v>50</v>
      </c>
      <c r="S28" s="1">
        <v>100</v>
      </c>
      <c r="T28" s="1" t="s">
        <v>9</v>
      </c>
      <c r="U28" s="8">
        <v>30</v>
      </c>
      <c r="V28" s="5">
        <v>20</v>
      </c>
      <c r="W28" s="5">
        <v>25</v>
      </c>
      <c r="X28" s="5">
        <v>25</v>
      </c>
      <c r="Y28" s="4" t="s">
        <v>203</v>
      </c>
      <c r="Z28" s="4" t="s">
        <v>299</v>
      </c>
      <c r="AA28" s="4" t="s">
        <v>350</v>
      </c>
      <c r="AB28" s="4" t="s">
        <v>368</v>
      </c>
      <c r="AC28" s="5"/>
      <c r="AD28" s="12">
        <f t="shared" si="1"/>
        <v>1</v>
      </c>
      <c r="AE28" s="12">
        <f t="shared" si="4"/>
        <v>1</v>
      </c>
      <c r="AF28" s="12">
        <f t="shared" si="2"/>
        <v>1</v>
      </c>
      <c r="AG28" s="12">
        <f t="shared" si="3"/>
        <v>1</v>
      </c>
      <c r="AH28" s="12">
        <f>AVERAGE(AD28:AF28)</f>
        <v>1</v>
      </c>
      <c r="AI28" s="11"/>
    </row>
    <row r="29" spans="1:35" ht="360" x14ac:dyDescent="0.25">
      <c r="A29" s="8">
        <v>21</v>
      </c>
      <c r="B29" s="1">
        <v>194</v>
      </c>
      <c r="C29" s="9">
        <v>29</v>
      </c>
      <c r="D29" s="40" t="s">
        <v>157</v>
      </c>
      <c r="E29" s="2" t="s">
        <v>91</v>
      </c>
      <c r="F29" s="2" t="s">
        <v>105</v>
      </c>
      <c r="G29" s="2" t="s">
        <v>102</v>
      </c>
      <c r="H29" s="2" t="s">
        <v>4</v>
      </c>
      <c r="I29" s="1" t="s">
        <v>158</v>
      </c>
      <c r="J29" s="1" t="s">
        <v>6</v>
      </c>
      <c r="K29" s="2" t="s">
        <v>103</v>
      </c>
      <c r="L29" s="1" t="s">
        <v>8</v>
      </c>
      <c r="M29" s="1">
        <v>0</v>
      </c>
      <c r="N29" s="1">
        <v>96</v>
      </c>
      <c r="O29" s="1">
        <v>97</v>
      </c>
      <c r="P29" s="1">
        <v>98</v>
      </c>
      <c r="Q29" s="1">
        <v>98</v>
      </c>
      <c r="R29" s="1">
        <v>0</v>
      </c>
      <c r="S29" s="1">
        <v>98</v>
      </c>
      <c r="T29" s="1" t="s">
        <v>9</v>
      </c>
      <c r="U29" s="8">
        <v>0</v>
      </c>
      <c r="V29" s="5">
        <v>98</v>
      </c>
      <c r="W29" s="5">
        <v>100</v>
      </c>
      <c r="X29" s="5">
        <v>100</v>
      </c>
      <c r="Y29" s="5" t="s">
        <v>209</v>
      </c>
      <c r="Z29" s="4" t="s">
        <v>292</v>
      </c>
      <c r="AA29" s="4" t="s">
        <v>344</v>
      </c>
      <c r="AB29" s="4" t="s">
        <v>379</v>
      </c>
      <c r="AC29" s="5" t="s">
        <v>187</v>
      </c>
      <c r="AD29" s="12">
        <v>0</v>
      </c>
      <c r="AE29" s="12" t="str">
        <f>IF(V29*1/N29&gt;=100%,"100%")</f>
        <v>100%</v>
      </c>
      <c r="AF29" s="12">
        <f t="shared" si="2"/>
        <v>1.0309278350515463</v>
      </c>
      <c r="AG29" s="12">
        <f t="shared" si="3"/>
        <v>1.0204081632653061</v>
      </c>
      <c r="AH29" s="12">
        <f>AVERAGE(AE29:AF29)</f>
        <v>1.0309278350515463</v>
      </c>
      <c r="AI29" s="11"/>
    </row>
  </sheetData>
  <mergeCells count="25">
    <mergeCell ref="A2:T2"/>
    <mergeCell ref="A3:T3"/>
    <mergeCell ref="C5:C8"/>
    <mergeCell ref="D5:D8"/>
    <mergeCell ref="E5:E8"/>
    <mergeCell ref="F5:F8"/>
    <mergeCell ref="G5:G8"/>
    <mergeCell ref="H5:H8"/>
    <mergeCell ref="I5:I8"/>
    <mergeCell ref="J5:J8"/>
    <mergeCell ref="K5:K8"/>
    <mergeCell ref="L5:L8"/>
    <mergeCell ref="R5:R8"/>
    <mergeCell ref="S5:S8"/>
    <mergeCell ref="T5:T8"/>
    <mergeCell ref="AI5:AI8"/>
    <mergeCell ref="AC5:AC8"/>
    <mergeCell ref="M5:Q7"/>
    <mergeCell ref="AH5:AH8"/>
    <mergeCell ref="A5:A8"/>
    <mergeCell ref="B5:B8"/>
    <mergeCell ref="U5:AB5"/>
    <mergeCell ref="U7:X7"/>
    <mergeCell ref="Y7:AB7"/>
    <mergeCell ref="AD5:AG5"/>
  </mergeCells>
  <conditionalFormatting sqref="AD9:AG29">
    <cfRule type="cellIs" dxfId="15" priority="8" operator="lessThanOrEqual">
      <formula>79.9%</formula>
    </cfRule>
  </conditionalFormatting>
  <conditionalFormatting sqref="AD9:AG29">
    <cfRule type="cellIs" dxfId="14" priority="5" operator="greaterThanOrEqual">
      <formula>1.01</formula>
    </cfRule>
    <cfRule type="cellIs" dxfId="13" priority="6" operator="between">
      <formula>91%</formula>
      <formula>100.9%</formula>
    </cfRule>
    <cfRule type="cellIs" dxfId="12" priority="7" operator="between">
      <formula>0.8</formula>
      <formula>90.9%</formula>
    </cfRule>
  </conditionalFormatting>
  <conditionalFormatting sqref="AH9:AH29">
    <cfRule type="cellIs" dxfId="11" priority="4" operator="lessThanOrEqual">
      <formula>79.9%</formula>
    </cfRule>
  </conditionalFormatting>
  <conditionalFormatting sqref="AH9:AH29">
    <cfRule type="cellIs" dxfId="10" priority="1" operator="greaterThanOrEqual">
      <formula>1.01</formula>
    </cfRule>
    <cfRule type="cellIs" dxfId="9" priority="2" operator="between">
      <formula>91%</formula>
      <formula>100.9%</formula>
    </cfRule>
    <cfRule type="cellIs" dxfId="8" priority="3" operator="between">
      <formula>0.8</formula>
      <formula>90.9%</formula>
    </cfRule>
  </conditionalFormatting>
  <pageMargins left="0.7" right="0.7" top="0.75" bottom="0.75" header="0.3" footer="0.3"/>
  <pageSetup paperSize="9" orientation="portrait" horizontalDpi="4294967295" verticalDpi="4294967295" r:id="rId1"/>
  <drawing r:id="rId2"/>
  <extLst>
    <ext xmlns:x14="http://schemas.microsoft.com/office/spreadsheetml/2009/9/main" uri="{05C60535-1F16-4fd2-B633-F4F36F0B64E0}">
      <x14:sparklineGroups xmlns:xm="http://schemas.microsoft.com/office/excel/2006/main">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Acción'!U29:X29</xm:f>
              <xm:sqref>AI29</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Acción'!U28:X28</xm:f>
              <xm:sqref>AI28</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Acción'!U27:X27</xm:f>
              <xm:sqref>AI27</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Acción'!U26:X26</xm:f>
              <xm:sqref>AI26</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Acción'!U25:X25</xm:f>
              <xm:sqref>AI25</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Acción'!U10:X10</xm:f>
              <xm:sqref>AI10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Acción'!U9:X9</xm:f>
              <xm:sqref>AI9</xm:sqref>
            </x14:sparkline>
            <x14:sparkline>
              <xm:f>'I. Acción'!U11:X11</xm:f>
              <xm:sqref>AI11</xm:sqref>
            </x14:sparkline>
            <x14:sparkline>
              <xm:f>'I. Acción'!U12:X12</xm:f>
              <xm:sqref>AI12</xm:sqref>
            </x14:sparkline>
            <x14:sparkline>
              <xm:f>'I. Acción'!U13:X13</xm:f>
              <xm:sqref>AI13</xm:sqref>
            </x14:sparkline>
            <x14:sparkline>
              <xm:f>'I. Acción'!U14:X14</xm:f>
              <xm:sqref>AI14</xm:sqref>
            </x14:sparkline>
            <x14:sparkline>
              <xm:f>'I. Acción'!U15:X15</xm:f>
              <xm:sqref>AI15</xm:sqref>
            </x14:sparkline>
            <x14:sparkline>
              <xm:f>'I. Acción'!U16:X16</xm:f>
              <xm:sqref>AI16</xm:sqref>
            </x14:sparkline>
            <x14:sparkline>
              <xm:f>'I. Acción'!U17:X17</xm:f>
              <xm:sqref>AI17</xm:sqref>
            </x14:sparkline>
            <x14:sparkline>
              <xm:f>'I. Acción'!U18:X18</xm:f>
              <xm:sqref>AI18</xm:sqref>
            </x14:sparkline>
            <x14:sparkline>
              <xm:f>'I. Acción'!U19:X19</xm:f>
              <xm:sqref>AI19</xm:sqref>
            </x14:sparkline>
            <x14:sparkline>
              <xm:f>'I. Acción'!U20:X20</xm:f>
              <xm:sqref>AI20</xm:sqref>
            </x14:sparkline>
            <x14:sparkline>
              <xm:f>'I. Acción'!U21:X21</xm:f>
              <xm:sqref>AI21</xm:sqref>
            </x14:sparkline>
            <x14:sparkline>
              <xm:f>'I. Acción'!U22:X22</xm:f>
              <xm:sqref>AI22</xm:sqref>
            </x14:sparkline>
            <x14:sparkline>
              <xm:f>'I. Acción'!U23:X23</xm:f>
              <xm:sqref>AI23</xm:sqref>
            </x14:sparkline>
            <x14:sparkline>
              <xm:f>'I. Acción'!U24:X24</xm:f>
              <xm:sqref>AI24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6"/>
  <sheetViews>
    <sheetView tabSelected="1" zoomScaleNormal="100" workbookViewId="0">
      <pane xSplit="3" ySplit="8" topLeftCell="T13" activePane="bottomRight" state="frozen"/>
      <selection pane="topRight" activeCell="D1" sqref="D1"/>
      <selection pane="bottomLeft" activeCell="A9" sqref="A9"/>
      <selection pane="bottomRight" activeCell="AB13" sqref="AB13"/>
    </sheetView>
  </sheetViews>
  <sheetFormatPr baseColWidth="10" defaultRowHeight="15" x14ac:dyDescent="0.25"/>
  <cols>
    <col min="1" max="1" width="3.85546875" customWidth="1"/>
    <col min="2" max="3" width="6.5703125" customWidth="1"/>
    <col min="4" max="4" width="34.5703125" customWidth="1"/>
    <col min="5" max="5" width="9.140625" customWidth="1"/>
    <col min="6" max="6" width="14.5703125" customWidth="1"/>
    <col min="7" max="8" width="11.42578125" customWidth="1"/>
    <col min="9" max="9" width="19.140625" customWidth="1"/>
    <col min="10" max="11" width="11.42578125" customWidth="1"/>
    <col min="12" max="12" width="9.140625" bestFit="1" customWidth="1"/>
    <col min="13" max="13" width="6" customWidth="1"/>
    <col min="14" max="15" width="5.85546875" customWidth="1"/>
    <col min="16" max="16" width="5" customWidth="1"/>
    <col min="17" max="17" width="7" customWidth="1"/>
    <col min="25" max="25" width="23.42578125" customWidth="1"/>
    <col min="26" max="27" width="23.140625" customWidth="1"/>
    <col min="28" max="28" width="22.5703125" customWidth="1"/>
    <col min="30" max="30" width="6.42578125" customWidth="1"/>
    <col min="31" max="31" width="6.5703125" customWidth="1"/>
    <col min="32" max="32" width="6.28515625" customWidth="1"/>
    <col min="33" max="33" width="6.42578125" customWidth="1"/>
  </cols>
  <sheetData>
    <row r="2" spans="1:36" x14ac:dyDescent="0.25">
      <c r="A2" s="52" t="s">
        <v>176</v>
      </c>
      <c r="B2" s="52"/>
      <c r="C2" s="52"/>
      <c r="D2" s="52"/>
      <c r="E2" s="52"/>
      <c r="F2" s="52"/>
      <c r="G2" s="52"/>
      <c r="H2" s="52"/>
      <c r="I2" s="52"/>
      <c r="J2" s="52"/>
      <c r="K2" s="52"/>
      <c r="L2" s="52"/>
      <c r="M2" s="52"/>
      <c r="N2" s="52"/>
      <c r="O2" s="52"/>
      <c r="P2" s="52"/>
      <c r="Q2" s="52"/>
      <c r="R2" s="52"/>
      <c r="S2" s="52"/>
      <c r="T2" s="52"/>
    </row>
    <row r="3" spans="1:36" x14ac:dyDescent="0.25">
      <c r="A3" s="52" t="s">
        <v>178</v>
      </c>
      <c r="B3" s="52"/>
      <c r="C3" s="52"/>
      <c r="D3" s="52"/>
      <c r="E3" s="52"/>
      <c r="F3" s="52"/>
      <c r="G3" s="52"/>
      <c r="H3" s="52"/>
      <c r="I3" s="52"/>
      <c r="J3" s="52"/>
      <c r="K3" s="52"/>
      <c r="L3" s="52"/>
      <c r="M3" s="52"/>
      <c r="N3" s="52"/>
      <c r="O3" s="52"/>
      <c r="P3" s="52"/>
      <c r="Q3" s="52"/>
      <c r="R3" s="52"/>
      <c r="S3" s="52"/>
      <c r="T3" s="52"/>
    </row>
    <row r="4" spans="1:36" x14ac:dyDescent="0.25">
      <c r="A4" s="10"/>
      <c r="B4" s="10"/>
      <c r="C4" s="10"/>
      <c r="D4" s="10"/>
      <c r="E4" s="10"/>
      <c r="F4" s="10"/>
      <c r="G4" s="10"/>
      <c r="H4" s="10"/>
      <c r="I4" s="10"/>
      <c r="J4" s="10"/>
      <c r="K4" s="10"/>
      <c r="L4" s="10"/>
      <c r="M4" s="10"/>
      <c r="N4" s="10"/>
      <c r="O4" s="10"/>
      <c r="P4" s="10"/>
      <c r="Q4" s="10"/>
      <c r="R4" s="10"/>
      <c r="S4" s="10"/>
      <c r="T4" s="10"/>
    </row>
    <row r="5" spans="1:36" ht="15" customHeight="1" x14ac:dyDescent="0.25">
      <c r="A5" s="53" t="s">
        <v>84</v>
      </c>
      <c r="B5" s="53" t="s">
        <v>88</v>
      </c>
      <c r="C5" s="53" t="s">
        <v>89</v>
      </c>
      <c r="D5" s="53" t="s">
        <v>71</v>
      </c>
      <c r="E5" s="56" t="s">
        <v>72</v>
      </c>
      <c r="F5" s="53" t="s">
        <v>73</v>
      </c>
      <c r="G5" s="53" t="s">
        <v>74</v>
      </c>
      <c r="H5" s="56" t="s">
        <v>75</v>
      </c>
      <c r="I5" s="56" t="s">
        <v>76</v>
      </c>
      <c r="J5" s="56" t="s">
        <v>77</v>
      </c>
      <c r="K5" s="56" t="s">
        <v>78</v>
      </c>
      <c r="L5" s="56" t="s">
        <v>79</v>
      </c>
      <c r="M5" s="69" t="s">
        <v>80</v>
      </c>
      <c r="N5" s="70"/>
      <c r="O5" s="70"/>
      <c r="P5" s="70"/>
      <c r="Q5" s="71"/>
      <c r="R5" s="56" t="s">
        <v>81</v>
      </c>
      <c r="S5" s="56" t="s">
        <v>82</v>
      </c>
      <c r="T5" s="56" t="s">
        <v>83</v>
      </c>
      <c r="U5" s="78" t="s">
        <v>181</v>
      </c>
      <c r="V5" s="79"/>
      <c r="W5" s="79"/>
      <c r="X5" s="79"/>
      <c r="Y5" s="79"/>
      <c r="Z5" s="79"/>
      <c r="AA5" s="79"/>
      <c r="AB5" s="80"/>
      <c r="AC5" s="53" t="s">
        <v>186</v>
      </c>
      <c r="AD5" s="59" t="s">
        <v>224</v>
      </c>
      <c r="AE5" s="60"/>
      <c r="AF5" s="60"/>
      <c r="AG5" s="61"/>
      <c r="AH5" s="53" t="s">
        <v>189</v>
      </c>
      <c r="AI5" s="53" t="s">
        <v>182</v>
      </c>
    </row>
    <row r="6" spans="1:36" ht="59.25" customHeight="1" x14ac:dyDescent="0.25">
      <c r="A6" s="54"/>
      <c r="B6" s="54"/>
      <c r="C6" s="54"/>
      <c r="D6" s="54"/>
      <c r="E6" s="57"/>
      <c r="F6" s="54"/>
      <c r="G6" s="54"/>
      <c r="H6" s="57"/>
      <c r="I6" s="57"/>
      <c r="J6" s="57"/>
      <c r="K6" s="57"/>
      <c r="L6" s="57"/>
      <c r="M6" s="72"/>
      <c r="N6" s="73"/>
      <c r="O6" s="73"/>
      <c r="P6" s="73"/>
      <c r="Q6" s="74"/>
      <c r="R6" s="57"/>
      <c r="S6" s="57"/>
      <c r="T6" s="57"/>
      <c r="U6" s="41"/>
      <c r="V6" s="42"/>
      <c r="W6" s="42"/>
      <c r="X6" s="42"/>
      <c r="Y6" s="42"/>
      <c r="Z6" s="42"/>
      <c r="AA6" s="42"/>
      <c r="AB6" s="43"/>
      <c r="AC6" s="54"/>
      <c r="AD6" s="13" t="s">
        <v>226</v>
      </c>
      <c r="AE6" s="14" t="s">
        <v>227</v>
      </c>
      <c r="AF6" s="15" t="s">
        <v>228</v>
      </c>
      <c r="AG6" s="16" t="s">
        <v>229</v>
      </c>
      <c r="AH6" s="54"/>
      <c r="AI6" s="54"/>
      <c r="AJ6" s="22">
        <f>AVERAGE(AE9,AE10,AE11,AE12,AE13)</f>
        <v>1</v>
      </c>
    </row>
    <row r="7" spans="1:36" x14ac:dyDescent="0.25">
      <c r="A7" s="54"/>
      <c r="B7" s="54"/>
      <c r="C7" s="54"/>
      <c r="D7" s="54"/>
      <c r="E7" s="57"/>
      <c r="F7" s="54"/>
      <c r="G7" s="54"/>
      <c r="H7" s="57"/>
      <c r="I7" s="57"/>
      <c r="J7" s="57"/>
      <c r="K7" s="57"/>
      <c r="L7" s="57"/>
      <c r="M7" s="75"/>
      <c r="N7" s="76"/>
      <c r="O7" s="76"/>
      <c r="P7" s="76"/>
      <c r="Q7" s="77"/>
      <c r="R7" s="57"/>
      <c r="S7" s="57"/>
      <c r="T7" s="57"/>
      <c r="U7" s="68" t="s">
        <v>183</v>
      </c>
      <c r="V7" s="68"/>
      <c r="W7" s="68"/>
      <c r="X7" s="68"/>
      <c r="Y7" s="68" t="s">
        <v>184</v>
      </c>
      <c r="Z7" s="68"/>
      <c r="AA7" s="68"/>
      <c r="AB7" s="68"/>
      <c r="AC7" s="54"/>
      <c r="AD7" s="59"/>
      <c r="AE7" s="60"/>
      <c r="AF7" s="60"/>
      <c r="AG7" s="61"/>
      <c r="AH7" s="54"/>
      <c r="AI7" s="54"/>
    </row>
    <row r="8" spans="1:36" x14ac:dyDescent="0.25">
      <c r="A8" s="55"/>
      <c r="B8" s="55"/>
      <c r="C8" s="55"/>
      <c r="D8" s="55"/>
      <c r="E8" s="58"/>
      <c r="F8" s="55"/>
      <c r="G8" s="55"/>
      <c r="H8" s="58"/>
      <c r="I8" s="58"/>
      <c r="J8" s="58"/>
      <c r="K8" s="58"/>
      <c r="L8" s="58"/>
      <c r="M8" s="30">
        <v>2015</v>
      </c>
      <c r="N8" s="30">
        <v>2016</v>
      </c>
      <c r="O8" s="30">
        <v>2017</v>
      </c>
      <c r="P8" s="30">
        <v>2018</v>
      </c>
      <c r="Q8" s="30" t="s">
        <v>223</v>
      </c>
      <c r="R8" s="58"/>
      <c r="S8" s="58"/>
      <c r="T8" s="58"/>
      <c r="U8" s="31">
        <v>42339</v>
      </c>
      <c r="V8" s="32">
        <v>42705</v>
      </c>
      <c r="W8" s="32">
        <v>43070</v>
      </c>
      <c r="X8" s="31">
        <v>43435</v>
      </c>
      <c r="Y8" s="31">
        <v>42339</v>
      </c>
      <c r="Z8" s="32">
        <v>42705</v>
      </c>
      <c r="AA8" s="32">
        <v>43070</v>
      </c>
      <c r="AB8" s="31">
        <v>43435</v>
      </c>
      <c r="AC8" s="55"/>
      <c r="AD8" s="44">
        <v>2015</v>
      </c>
      <c r="AE8" s="44">
        <v>2016</v>
      </c>
      <c r="AF8" s="44">
        <v>2017</v>
      </c>
      <c r="AG8" s="44">
        <v>2018</v>
      </c>
      <c r="AH8" s="54"/>
      <c r="AI8" s="55"/>
    </row>
    <row r="9" spans="1:36" ht="409.5" x14ac:dyDescent="0.25">
      <c r="A9" s="9">
        <v>1</v>
      </c>
      <c r="B9" s="1">
        <v>258</v>
      </c>
      <c r="C9" s="1">
        <v>40</v>
      </c>
      <c r="D9" s="7" t="s">
        <v>159</v>
      </c>
      <c r="E9" s="2" t="s">
        <v>160</v>
      </c>
      <c r="F9" s="2" t="s">
        <v>15</v>
      </c>
      <c r="G9" s="2" t="s">
        <v>16</v>
      </c>
      <c r="H9" s="2" t="s">
        <v>98</v>
      </c>
      <c r="I9" s="1" t="s">
        <v>161</v>
      </c>
      <c r="J9" s="1" t="s">
        <v>6</v>
      </c>
      <c r="K9" s="2" t="s">
        <v>18</v>
      </c>
      <c r="L9" s="1" t="s">
        <v>8</v>
      </c>
      <c r="M9" s="1">
        <v>15</v>
      </c>
      <c r="N9" s="1">
        <v>16</v>
      </c>
      <c r="O9" s="1">
        <v>15</v>
      </c>
      <c r="P9" s="1">
        <v>13</v>
      </c>
      <c r="Q9" s="1">
        <v>59</v>
      </c>
      <c r="R9" s="1">
        <v>15</v>
      </c>
      <c r="S9" s="1">
        <v>50</v>
      </c>
      <c r="T9" s="1" t="s">
        <v>19</v>
      </c>
      <c r="U9" s="8">
        <v>15</v>
      </c>
      <c r="V9" s="8">
        <v>16</v>
      </c>
      <c r="W9" s="8">
        <v>15</v>
      </c>
      <c r="X9" s="8">
        <v>13</v>
      </c>
      <c r="Y9" s="4" t="s">
        <v>221</v>
      </c>
      <c r="Z9" s="4" t="s">
        <v>293</v>
      </c>
      <c r="AA9" s="4" t="s">
        <v>314</v>
      </c>
      <c r="AB9" s="4" t="s">
        <v>362</v>
      </c>
      <c r="AC9" s="8"/>
      <c r="AD9" s="12">
        <f>U9*1/M9</f>
        <v>1</v>
      </c>
      <c r="AE9" s="12">
        <f>V9*1/N9</f>
        <v>1</v>
      </c>
      <c r="AF9" s="12">
        <f>W9*1/O9</f>
        <v>1</v>
      </c>
      <c r="AG9" s="12">
        <f>X9*1/P9</f>
        <v>1</v>
      </c>
      <c r="AH9" s="12">
        <f>AVERAGE(AD9:AF9)</f>
        <v>1</v>
      </c>
      <c r="AI9" s="11"/>
    </row>
    <row r="10" spans="1:36" ht="409.5" x14ac:dyDescent="0.25">
      <c r="A10" s="9">
        <v>2</v>
      </c>
      <c r="B10" s="1">
        <v>129</v>
      </c>
      <c r="C10" s="1">
        <v>32</v>
      </c>
      <c r="D10" s="40" t="s">
        <v>162</v>
      </c>
      <c r="E10" s="2" t="s">
        <v>160</v>
      </c>
      <c r="F10" s="2" t="s">
        <v>15</v>
      </c>
      <c r="G10" s="2" t="s">
        <v>16</v>
      </c>
      <c r="H10" s="2" t="s">
        <v>4</v>
      </c>
      <c r="I10" s="1" t="s">
        <v>17</v>
      </c>
      <c r="J10" s="1" t="s">
        <v>6</v>
      </c>
      <c r="K10" s="2" t="s">
        <v>18</v>
      </c>
      <c r="L10" s="1" t="s">
        <v>8</v>
      </c>
      <c r="M10" s="1">
        <v>16</v>
      </c>
      <c r="N10" s="1">
        <v>16</v>
      </c>
      <c r="O10" s="1">
        <v>17</v>
      </c>
      <c r="P10" s="1">
        <v>16</v>
      </c>
      <c r="Q10" s="1">
        <v>65</v>
      </c>
      <c r="R10" s="1">
        <v>32</v>
      </c>
      <c r="S10" s="1">
        <v>65</v>
      </c>
      <c r="T10" s="1" t="s">
        <v>19</v>
      </c>
      <c r="U10" s="8">
        <v>16</v>
      </c>
      <c r="V10" s="8">
        <v>16</v>
      </c>
      <c r="W10" s="8">
        <v>17</v>
      </c>
      <c r="X10" s="8">
        <v>16</v>
      </c>
      <c r="Y10" s="4" t="s">
        <v>213</v>
      </c>
      <c r="Z10" s="4" t="s">
        <v>294</v>
      </c>
      <c r="AA10" s="4" t="s">
        <v>313</v>
      </c>
      <c r="AB10" s="4" t="s">
        <v>363</v>
      </c>
      <c r="AC10" s="8" t="s">
        <v>187</v>
      </c>
      <c r="AD10" s="12">
        <f t="shared" ref="AD10:AD13" si="0">U10*1/M10</f>
        <v>1</v>
      </c>
      <c r="AE10" s="12">
        <f t="shared" ref="AE10:AE12" si="1">V10*1/N10</f>
        <v>1</v>
      </c>
      <c r="AF10" s="12">
        <f t="shared" ref="AF10:AF13" si="2">W10*1/O10</f>
        <v>1</v>
      </c>
      <c r="AG10" s="12">
        <f t="shared" ref="AG10:AG13" si="3">X10*1/P10</f>
        <v>1</v>
      </c>
      <c r="AH10" s="12">
        <f>AVERAGE(AD10:AF10)</f>
        <v>1</v>
      </c>
      <c r="AI10" s="11"/>
    </row>
    <row r="11" spans="1:36" ht="409.5" x14ac:dyDescent="0.25">
      <c r="A11" s="9">
        <v>3</v>
      </c>
      <c r="B11" s="1">
        <v>134</v>
      </c>
      <c r="C11" s="1">
        <v>37</v>
      </c>
      <c r="D11" s="40" t="s">
        <v>163</v>
      </c>
      <c r="E11" s="2" t="s">
        <v>160</v>
      </c>
      <c r="F11" s="2" t="s">
        <v>164</v>
      </c>
      <c r="G11" s="2" t="s">
        <v>165</v>
      </c>
      <c r="H11" s="2" t="s">
        <v>98</v>
      </c>
      <c r="I11" s="1" t="s">
        <v>166</v>
      </c>
      <c r="J11" s="1" t="s">
        <v>6</v>
      </c>
      <c r="K11" s="2" t="s">
        <v>167</v>
      </c>
      <c r="L11" s="1" t="s">
        <v>8</v>
      </c>
      <c r="M11" s="1">
        <v>0</v>
      </c>
      <c r="N11" s="1">
        <v>50</v>
      </c>
      <c r="O11" s="1">
        <v>25</v>
      </c>
      <c r="P11" s="1">
        <v>25</v>
      </c>
      <c r="Q11" s="1">
        <v>100</v>
      </c>
      <c r="R11" s="1">
        <v>60</v>
      </c>
      <c r="S11" s="1">
        <v>100</v>
      </c>
      <c r="T11" s="1" t="s">
        <v>9</v>
      </c>
      <c r="U11" s="8"/>
      <c r="V11" s="8">
        <v>50</v>
      </c>
      <c r="W11" s="8">
        <v>25</v>
      </c>
      <c r="X11" s="8">
        <v>25</v>
      </c>
      <c r="Y11" s="4" t="s">
        <v>218</v>
      </c>
      <c r="Z11" s="4" t="s">
        <v>238</v>
      </c>
      <c r="AA11" s="4" t="s">
        <v>345</v>
      </c>
      <c r="AB11" s="4" t="s">
        <v>386</v>
      </c>
      <c r="AC11" s="8"/>
      <c r="AD11" s="12" t="e">
        <f t="shared" si="0"/>
        <v>#DIV/0!</v>
      </c>
      <c r="AE11" s="12">
        <f t="shared" si="1"/>
        <v>1</v>
      </c>
      <c r="AF11" s="12">
        <f t="shared" si="2"/>
        <v>1</v>
      </c>
      <c r="AG11" s="12">
        <f t="shared" si="3"/>
        <v>1</v>
      </c>
      <c r="AH11" s="12">
        <f>AVERAGE(AE11:AF11)</f>
        <v>1</v>
      </c>
      <c r="AI11" s="11"/>
    </row>
    <row r="12" spans="1:36" ht="409.5" x14ac:dyDescent="0.25">
      <c r="A12" s="9">
        <v>4</v>
      </c>
      <c r="B12" s="1">
        <v>195</v>
      </c>
      <c r="C12" s="1">
        <v>16</v>
      </c>
      <c r="D12" s="40" t="s">
        <v>168</v>
      </c>
      <c r="E12" s="2" t="s">
        <v>160</v>
      </c>
      <c r="F12" s="2" t="s">
        <v>113</v>
      </c>
      <c r="G12" s="2" t="s">
        <v>47</v>
      </c>
      <c r="H12" s="2" t="s">
        <v>4</v>
      </c>
      <c r="I12" s="1" t="s">
        <v>169</v>
      </c>
      <c r="J12" s="1" t="s">
        <v>6</v>
      </c>
      <c r="K12" s="2" t="s">
        <v>57</v>
      </c>
      <c r="L12" s="1" t="s">
        <v>8</v>
      </c>
      <c r="M12" s="1">
        <v>100</v>
      </c>
      <c r="N12" s="1">
        <v>100</v>
      </c>
      <c r="O12" s="1">
        <v>100</v>
      </c>
      <c r="P12" s="1">
        <v>100</v>
      </c>
      <c r="Q12" s="1">
        <v>100</v>
      </c>
      <c r="R12" s="1">
        <v>20</v>
      </c>
      <c r="S12" s="1">
        <v>100</v>
      </c>
      <c r="T12" s="1" t="s">
        <v>9</v>
      </c>
      <c r="U12" s="8">
        <v>94</v>
      </c>
      <c r="V12" s="8">
        <v>100</v>
      </c>
      <c r="W12" s="8">
        <v>100</v>
      </c>
      <c r="X12" s="8">
        <v>100</v>
      </c>
      <c r="Y12" s="4" t="s">
        <v>198</v>
      </c>
      <c r="Z12" s="27" t="s">
        <v>348</v>
      </c>
      <c r="AA12" s="28" t="s">
        <v>349</v>
      </c>
      <c r="AB12" s="4" t="s">
        <v>373</v>
      </c>
      <c r="AC12" s="8"/>
      <c r="AD12" s="12">
        <f t="shared" si="0"/>
        <v>0.94</v>
      </c>
      <c r="AE12" s="12">
        <f t="shared" si="1"/>
        <v>1</v>
      </c>
      <c r="AF12" s="12">
        <f t="shared" si="2"/>
        <v>1</v>
      </c>
      <c r="AG12" s="12">
        <f t="shared" si="3"/>
        <v>1</v>
      </c>
      <c r="AH12" s="12">
        <f>AVERAGE(AD12:AF12)</f>
        <v>0.98</v>
      </c>
      <c r="AI12" s="11"/>
    </row>
    <row r="13" spans="1:36" ht="330" x14ac:dyDescent="0.25">
      <c r="A13" s="9">
        <v>5</v>
      </c>
      <c r="B13" s="1">
        <v>127</v>
      </c>
      <c r="C13" s="1">
        <v>30</v>
      </c>
      <c r="D13" s="40" t="s">
        <v>170</v>
      </c>
      <c r="E13" s="2" t="s">
        <v>160</v>
      </c>
      <c r="F13" s="2" t="s">
        <v>171</v>
      </c>
      <c r="G13" s="2" t="s">
        <v>172</v>
      </c>
      <c r="H13" s="2" t="s">
        <v>4</v>
      </c>
      <c r="I13" s="1" t="s">
        <v>173</v>
      </c>
      <c r="J13" s="1" t="s">
        <v>6</v>
      </c>
      <c r="K13" s="2" t="s">
        <v>174</v>
      </c>
      <c r="L13" s="1" t="s">
        <v>8</v>
      </c>
      <c r="M13" s="1">
        <v>85</v>
      </c>
      <c r="N13" s="1">
        <v>88</v>
      </c>
      <c r="O13" s="1">
        <v>91</v>
      </c>
      <c r="P13" s="1">
        <v>94</v>
      </c>
      <c r="Q13" s="1">
        <v>94</v>
      </c>
      <c r="R13" s="1">
        <v>20</v>
      </c>
      <c r="S13" s="1">
        <v>94</v>
      </c>
      <c r="T13" s="1" t="s">
        <v>9</v>
      </c>
      <c r="U13" s="8">
        <v>86.31</v>
      </c>
      <c r="V13" s="8">
        <v>100</v>
      </c>
      <c r="W13" s="8">
        <v>100</v>
      </c>
      <c r="X13" s="8">
        <v>100</v>
      </c>
      <c r="Y13" s="4" t="s">
        <v>210</v>
      </c>
      <c r="Z13" s="4" t="s">
        <v>310</v>
      </c>
      <c r="AA13" s="4" t="s">
        <v>346</v>
      </c>
      <c r="AB13" s="4" t="s">
        <v>387</v>
      </c>
      <c r="AC13" s="8"/>
      <c r="AD13" s="12">
        <f t="shared" si="0"/>
        <v>1.0154117647058825</v>
      </c>
      <c r="AE13" s="12" t="str">
        <f>IF(V13*1/N13&gt;=100%,"100")</f>
        <v>100</v>
      </c>
      <c r="AF13" s="12">
        <f t="shared" si="2"/>
        <v>1.098901098901099</v>
      </c>
      <c r="AG13" s="12">
        <f t="shared" si="3"/>
        <v>1.0638297872340425</v>
      </c>
      <c r="AH13" s="12">
        <f>AVERAGE(AD13:AF13)</f>
        <v>1.0571564318034907</v>
      </c>
      <c r="AI13" s="11"/>
    </row>
    <row r="26" spans="34:34" x14ac:dyDescent="0.25">
      <c r="AH26" t="s">
        <v>301</v>
      </c>
    </row>
  </sheetData>
  <mergeCells count="26">
    <mergeCell ref="A2:T2"/>
    <mergeCell ref="A3:T3"/>
    <mergeCell ref="A5:A8"/>
    <mergeCell ref="B5:B8"/>
    <mergeCell ref="C5:C8"/>
    <mergeCell ref="D5:D8"/>
    <mergeCell ref="E5:E8"/>
    <mergeCell ref="F5:F8"/>
    <mergeCell ref="G5:G8"/>
    <mergeCell ref="H5:H8"/>
    <mergeCell ref="I5:I8"/>
    <mergeCell ref="J5:J8"/>
    <mergeCell ref="K5:K8"/>
    <mergeCell ref="L5:L8"/>
    <mergeCell ref="R5:R8"/>
    <mergeCell ref="M5:Q7"/>
    <mergeCell ref="S5:S8"/>
    <mergeCell ref="T5:T8"/>
    <mergeCell ref="U5:AB5"/>
    <mergeCell ref="U7:X7"/>
    <mergeCell ref="Y7:AB7"/>
    <mergeCell ref="AI5:AI8"/>
    <mergeCell ref="AC5:AC8"/>
    <mergeCell ref="AD5:AG5"/>
    <mergeCell ref="AD7:AG7"/>
    <mergeCell ref="AH5:AH8"/>
  </mergeCells>
  <conditionalFormatting sqref="AH9:AH13">
    <cfRule type="cellIs" dxfId="7" priority="8" operator="lessThanOrEqual">
      <formula>79.9%</formula>
    </cfRule>
  </conditionalFormatting>
  <conditionalFormatting sqref="AH9:AH13">
    <cfRule type="cellIs" dxfId="6" priority="5" operator="greaterThanOrEqual">
      <formula>1.01</formula>
    </cfRule>
    <cfRule type="cellIs" dxfId="5" priority="6" operator="between">
      <formula>91%</formula>
      <formula>100.9%</formula>
    </cfRule>
    <cfRule type="cellIs" dxfId="4" priority="7" operator="between">
      <formula>0.8</formula>
      <formula>90.9%</formula>
    </cfRule>
  </conditionalFormatting>
  <conditionalFormatting sqref="AD9:AG13">
    <cfRule type="cellIs" dxfId="3" priority="4" operator="lessThanOrEqual">
      <formula>79.9%</formula>
    </cfRule>
  </conditionalFormatting>
  <conditionalFormatting sqref="AD9:AG13">
    <cfRule type="cellIs" dxfId="2" priority="1" operator="greaterThanOrEqual">
      <formula>1.01</formula>
    </cfRule>
    <cfRule type="cellIs" dxfId="1" priority="2" operator="between">
      <formula>91%</formula>
      <formula>100.9%</formula>
    </cfRule>
    <cfRule type="cellIs" dxfId="0" priority="3" operator="between">
      <formula>0.8</formula>
      <formula>90.9%</formula>
    </cfRule>
  </conditionalFormatting>
  <pageMargins left="0.7" right="0.7" top="0.75" bottom="0.75" header="0.3" footer="0.3"/>
  <pageSetup paperSize="9" orientation="portrait" horizontalDpi="4294967295" verticalDpi="4294967295" r:id="rId1"/>
  <drawing r:id="rId2"/>
  <extLst>
    <ext xmlns:x14="http://schemas.microsoft.com/office/spreadsheetml/2009/9/main" uri="{05C60535-1F16-4fd2-B633-F4F36F0B64E0}">
      <x14:sparklineGroups xmlns:xm="http://schemas.microsoft.com/office/excel/2006/main">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Indicativos'!U12:X12</xm:f>
              <xm:sqref>AI12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Indicativos'!U11:X11</xm:f>
              <xm:sqref>AI11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Indicativos'!U10:X10</xm:f>
              <xm:sqref>AI10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Indicativos'!U9:X9</xm:f>
              <xm:sqref>AI9</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Indicativos'!U13:X13</xm:f>
              <xm:sqref>AI13</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5"/>
  <sheetViews>
    <sheetView topLeftCell="A4" workbookViewId="0">
      <selection activeCell="F19" sqref="F19"/>
    </sheetView>
  </sheetViews>
  <sheetFormatPr baseColWidth="10" defaultRowHeight="15" x14ac:dyDescent="0.25"/>
  <sheetData>
    <row r="2" spans="2:4" x14ac:dyDescent="0.25">
      <c r="B2" s="19" t="s">
        <v>239</v>
      </c>
      <c r="C2" s="17"/>
    </row>
    <row r="3" spans="2:4" x14ac:dyDescent="0.25">
      <c r="B3" s="19" t="s">
        <v>240</v>
      </c>
      <c r="C3" s="17"/>
    </row>
    <row r="4" spans="2:4" x14ac:dyDescent="0.25">
      <c r="B4" s="19" t="s">
        <v>241</v>
      </c>
      <c r="C4" s="17"/>
    </row>
    <row r="5" spans="2:4" x14ac:dyDescent="0.25">
      <c r="B5" s="19" t="s">
        <v>242</v>
      </c>
      <c r="C5" s="17"/>
    </row>
    <row r="6" spans="2:4" x14ac:dyDescent="0.25">
      <c r="B6" s="19" t="s">
        <v>243</v>
      </c>
      <c r="C6" s="20"/>
      <c r="D6" t="s">
        <v>196</v>
      </c>
    </row>
    <row r="7" spans="2:4" x14ac:dyDescent="0.25">
      <c r="B7" s="19" t="s">
        <v>244</v>
      </c>
      <c r="C7" s="17"/>
    </row>
    <row r="8" spans="2:4" x14ac:dyDescent="0.25">
      <c r="B8" s="19" t="s">
        <v>245</v>
      </c>
      <c r="C8" s="17"/>
    </row>
    <row r="9" spans="2:4" x14ac:dyDescent="0.25">
      <c r="B9" s="19" t="s">
        <v>246</v>
      </c>
      <c r="C9" s="17"/>
    </row>
    <row r="10" spans="2:4" x14ac:dyDescent="0.25">
      <c r="B10" s="19" t="s">
        <v>247</v>
      </c>
      <c r="C10" s="17"/>
    </row>
    <row r="11" spans="2:4" x14ac:dyDescent="0.25">
      <c r="B11" s="19" t="s">
        <v>248</v>
      </c>
      <c r="C11" s="17"/>
    </row>
    <row r="12" spans="2:4" x14ac:dyDescent="0.25">
      <c r="B12" s="19" t="s">
        <v>249</v>
      </c>
      <c r="C12" s="18"/>
      <c r="D12" t="s">
        <v>306</v>
      </c>
    </row>
    <row r="13" spans="2:4" x14ac:dyDescent="0.25">
      <c r="B13" s="19" t="s">
        <v>250</v>
      </c>
      <c r="C13" s="20"/>
    </row>
    <row r="14" spans="2:4" x14ac:dyDescent="0.25">
      <c r="B14" s="19" t="s">
        <v>251</v>
      </c>
      <c r="C14" s="17"/>
    </row>
    <row r="15" spans="2:4" x14ac:dyDescent="0.25">
      <c r="B15" s="19" t="s">
        <v>252</v>
      </c>
      <c r="C15" s="17"/>
    </row>
    <row r="16" spans="2:4" x14ac:dyDescent="0.25">
      <c r="B16" s="19" t="s">
        <v>253</v>
      </c>
      <c r="C16" s="17"/>
    </row>
    <row r="17" spans="2:4" x14ac:dyDescent="0.25">
      <c r="B17" s="19" t="s">
        <v>254</v>
      </c>
      <c r="C17" s="17"/>
    </row>
    <row r="18" spans="2:4" x14ac:dyDescent="0.25">
      <c r="B18" s="19" t="s">
        <v>255</v>
      </c>
      <c r="C18" s="17"/>
    </row>
    <row r="19" spans="2:4" x14ac:dyDescent="0.25">
      <c r="B19" s="19" t="s">
        <v>256</v>
      </c>
      <c r="C19" s="17"/>
    </row>
    <row r="20" spans="2:4" x14ac:dyDescent="0.25">
      <c r="B20" s="19" t="s">
        <v>257</v>
      </c>
      <c r="C20" s="17"/>
    </row>
    <row r="21" spans="2:4" x14ac:dyDescent="0.25">
      <c r="B21" s="19" t="s">
        <v>258</v>
      </c>
      <c r="C21" s="17"/>
    </row>
    <row r="22" spans="2:4" x14ac:dyDescent="0.25">
      <c r="B22" s="19" t="s">
        <v>259</v>
      </c>
      <c r="C22" s="17"/>
    </row>
    <row r="23" spans="2:4" x14ac:dyDescent="0.25">
      <c r="B23" s="19" t="s">
        <v>260</v>
      </c>
      <c r="C23" s="17"/>
    </row>
    <row r="24" spans="2:4" x14ac:dyDescent="0.25">
      <c r="B24" s="19" t="s">
        <v>261</v>
      </c>
      <c r="C24" s="17"/>
    </row>
    <row r="25" spans="2:4" x14ac:dyDescent="0.25">
      <c r="B25" s="19" t="s">
        <v>262</v>
      </c>
      <c r="C25" s="17"/>
    </row>
    <row r="26" spans="2:4" x14ac:dyDescent="0.25">
      <c r="B26" s="19" t="s">
        <v>263</v>
      </c>
      <c r="C26" s="20"/>
      <c r="D26" t="s">
        <v>305</v>
      </c>
    </row>
    <row r="27" spans="2:4" x14ac:dyDescent="0.25">
      <c r="B27" s="19" t="s">
        <v>264</v>
      </c>
      <c r="C27" s="17"/>
    </row>
    <row r="28" spans="2:4" x14ac:dyDescent="0.25">
      <c r="B28" s="19" t="s">
        <v>265</v>
      </c>
      <c r="C28" s="17"/>
    </row>
    <row r="29" spans="2:4" x14ac:dyDescent="0.25">
      <c r="B29" s="19" t="s">
        <v>266</v>
      </c>
      <c r="C29" s="17"/>
    </row>
    <row r="30" spans="2:4" x14ac:dyDescent="0.25">
      <c r="B30" s="19" t="s">
        <v>267</v>
      </c>
      <c r="C30" s="17"/>
    </row>
    <row r="31" spans="2:4" x14ac:dyDescent="0.25">
      <c r="B31" s="19" t="s">
        <v>268</v>
      </c>
      <c r="C31" s="20"/>
      <c r="D31" t="s">
        <v>304</v>
      </c>
    </row>
    <row r="32" spans="2:4" x14ac:dyDescent="0.25">
      <c r="B32" s="19" t="s">
        <v>269</v>
      </c>
      <c r="C32" s="17"/>
    </row>
    <row r="33" spans="2:3" x14ac:dyDescent="0.25">
      <c r="B33" s="19" t="s">
        <v>270</v>
      </c>
      <c r="C33" s="17"/>
    </row>
    <row r="34" spans="2:3" x14ac:dyDescent="0.25">
      <c r="B34" s="19" t="s">
        <v>271</v>
      </c>
      <c r="C34" s="17"/>
    </row>
    <row r="35" spans="2:3" x14ac:dyDescent="0.25">
      <c r="B35" s="19" t="s">
        <v>272</v>
      </c>
      <c r="C35" s="17"/>
    </row>
    <row r="36" spans="2:3" x14ac:dyDescent="0.25">
      <c r="B36" s="19" t="s">
        <v>273</v>
      </c>
      <c r="C36" s="17"/>
    </row>
    <row r="37" spans="2:3" x14ac:dyDescent="0.25">
      <c r="B37" s="19" t="s">
        <v>274</v>
      </c>
      <c r="C37" t="s">
        <v>282</v>
      </c>
    </row>
    <row r="38" spans="2:3" x14ac:dyDescent="0.25">
      <c r="B38" s="19" t="s">
        <v>275</v>
      </c>
      <c r="C38" s="17"/>
    </row>
    <row r="39" spans="2:3" x14ac:dyDescent="0.25">
      <c r="B39" s="19" t="s">
        <v>276</v>
      </c>
      <c r="C39" s="17"/>
    </row>
    <row r="40" spans="2:3" x14ac:dyDescent="0.25">
      <c r="B40" s="19" t="s">
        <v>277</v>
      </c>
      <c r="C40" s="17"/>
    </row>
    <row r="41" spans="2:3" x14ac:dyDescent="0.25">
      <c r="B41" s="19" t="s">
        <v>278</v>
      </c>
      <c r="C41" s="17"/>
    </row>
    <row r="42" spans="2:3" x14ac:dyDescent="0.25">
      <c r="B42" s="19" t="s">
        <v>279</v>
      </c>
      <c r="C42" s="17"/>
    </row>
    <row r="43" spans="2:3" x14ac:dyDescent="0.25">
      <c r="B43" s="19" t="s">
        <v>280</v>
      </c>
      <c r="C43" s="17"/>
    </row>
    <row r="44" spans="2:3" x14ac:dyDescent="0.25">
      <c r="B44" s="19" t="s">
        <v>281</v>
      </c>
      <c r="C44" s="17"/>
    </row>
    <row r="45" spans="2:3" x14ac:dyDescent="0.25">
      <c r="B45"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 Estrategicos</vt:lpstr>
      <vt:lpstr>I. Acción</vt:lpstr>
      <vt:lpstr>I. Indicativos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cp:lastPrinted>2017-02-15T13:36:51Z</cp:lastPrinted>
  <dcterms:created xsi:type="dcterms:W3CDTF">2016-11-22T21:00:33Z</dcterms:created>
  <dcterms:modified xsi:type="dcterms:W3CDTF">2019-02-04T20:30:14Z</dcterms:modified>
</cp:coreProperties>
</file>